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060" tabRatio="870"/>
  </bookViews>
  <sheets>
    <sheet name="Rekapitulace stavby" sheetId="1" r:id="rId1"/>
    <sheet name="SO 04.1 - STROMY- Následn..." sheetId="2" r:id="rId2"/>
    <sheet name="SO 04.2 - A- NOVÝ TRÁVNÍK..." sheetId="3" r:id="rId3"/>
    <sheet name="SO 04.3 - B- OBNOVEN. TRÁ..." sheetId="4" r:id="rId4"/>
    <sheet name="SO 04.4 - C- ŠTĚRKOVÝ TRÁ..." sheetId="5" r:id="rId5"/>
    <sheet name="SO 04.5 - PODROSTOVÝ ZÁHO..." sheetId="6" r:id="rId6"/>
    <sheet name="Seznam figur" sheetId="7" r:id="rId7"/>
  </sheets>
  <definedNames>
    <definedName name="_xlnm._FilterDatabase" localSheetId="1" hidden="1">'SO 04.1 - STROMY- Následn...'!$C$121:$K$182</definedName>
    <definedName name="_xlnm._FilterDatabase" localSheetId="2" hidden="1">'SO 04.2 - A- NOVÝ TRÁVNÍK...'!$C$120:$K$135</definedName>
    <definedName name="_xlnm._FilterDatabase" localSheetId="3" hidden="1">'SO 04.3 - B- OBNOVEN. TRÁ...'!$C$120:$K$135</definedName>
    <definedName name="_xlnm._FilterDatabase" localSheetId="4" hidden="1">'SO 04.4 - C- ŠTĚRKOVÝ TRÁ...'!$C$121:$K$202</definedName>
    <definedName name="_xlnm._FilterDatabase" localSheetId="5" hidden="1">'SO 04.5 - PODROSTOVÝ ZÁHO...'!$C$120:$K$148</definedName>
    <definedName name="_xlnm.Print_Titles" localSheetId="0">'Rekapitulace stavby'!$92:$92</definedName>
    <definedName name="_xlnm.Print_Titles" localSheetId="6">'Seznam figur'!$9:$9</definedName>
    <definedName name="_xlnm.Print_Titles" localSheetId="1">'SO 04.1 - STROMY- Následn...'!$121:$121</definedName>
    <definedName name="_xlnm.Print_Titles" localSheetId="2">'SO 04.2 - A- NOVÝ TRÁVNÍK...'!$120:$120</definedName>
    <definedName name="_xlnm.Print_Titles" localSheetId="3">'SO 04.3 - B- OBNOVEN. TRÁ...'!$120:$120</definedName>
    <definedName name="_xlnm.Print_Titles" localSheetId="4">'SO 04.4 - C- ŠTĚRKOVÝ TRÁ...'!$121:$121</definedName>
    <definedName name="_xlnm.Print_Titles" localSheetId="5">'SO 04.5 - PODROSTOVÝ ZÁHO...'!$120:$120</definedName>
    <definedName name="_xlnm.Print_Area" localSheetId="0">'Rekapitulace stavby'!$D$4:$AO$76,'Rekapitulace stavby'!$C$82:$AQ$101</definedName>
    <definedName name="_xlnm.Print_Area" localSheetId="6">'Seznam figur'!$C$4:$G$108</definedName>
    <definedName name="_xlnm.Print_Area" localSheetId="1">'SO 04.1 - STROMY- Následn...'!$C$4:$J$41,'SO 04.1 - STROMY- Následn...'!$C$49:$J$75,'SO 04.1 - STROMY- Následn...'!$C$81:$J$101,'SO 04.1 - STROMY- Následn...'!$C$107:$K$182</definedName>
    <definedName name="_xlnm.Print_Area" localSheetId="2">'SO 04.2 - A- NOVÝ TRÁVNÍK...'!$C$4:$J$41,'SO 04.2 - A- NOVÝ TRÁVNÍK...'!$C$49:$J$75,'SO 04.2 - A- NOVÝ TRÁVNÍK...'!$C$81:$J$100,'SO 04.2 - A- NOVÝ TRÁVNÍK...'!$C$106:$K$135</definedName>
    <definedName name="_xlnm.Print_Area" localSheetId="3">'SO 04.3 - B- OBNOVEN. TRÁ...'!$C$4:$J$41,'SO 04.3 - B- OBNOVEN. TRÁ...'!$C$49:$J$75,'SO 04.3 - B- OBNOVEN. TRÁ...'!$C$81:$J$100,'SO 04.3 - B- OBNOVEN. TRÁ...'!$C$106:$K$135</definedName>
    <definedName name="_xlnm.Print_Area" localSheetId="4">'SO 04.4 - C- ŠTĚRKOVÝ TRÁ...'!$C$4:$J$41,'SO 04.4 - C- ŠTĚRKOVÝ TRÁ...'!$C$49:$J$75,'SO 04.4 - C- ŠTĚRKOVÝ TRÁ...'!$C$81:$J$101,'SO 04.4 - C- ŠTĚRKOVÝ TRÁ...'!$C$107:$K$202</definedName>
    <definedName name="_xlnm.Print_Area" localSheetId="5">'SO 04.5 - PODROSTOVÝ ZÁHO...'!$C$4:$J$41,'SO 04.5 - PODROSTOVÝ ZÁHO...'!$C$49:$J$75,'SO 04.5 - PODROSTOVÝ ZÁHO...'!$C$81:$J$100,'SO 04.5 - PODROSTOVÝ ZÁHO...'!$C$106:$K$148</definedName>
  </definedNames>
  <calcPr calcId="145621"/>
</workbook>
</file>

<file path=xl/calcChain.xml><?xml version="1.0" encoding="utf-8"?>
<calcChain xmlns="http://schemas.openxmlformats.org/spreadsheetml/2006/main">
  <c r="J125" i="2" l="1"/>
  <c r="D7" i="7" l="1"/>
  <c r="J39" i="6"/>
  <c r="J38" i="6"/>
  <c r="AY100" i="1"/>
  <c r="J37" i="6"/>
  <c r="AX100" i="1" s="1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0" i="6"/>
  <c r="BH140" i="6"/>
  <c r="BG140" i="6"/>
  <c r="BF140" i="6"/>
  <c r="T140" i="6"/>
  <c r="R140" i="6"/>
  <c r="P140" i="6"/>
  <c r="BI135" i="6"/>
  <c r="BH135" i="6"/>
  <c r="BG135" i="6"/>
  <c r="BF135" i="6"/>
  <c r="T135" i="6"/>
  <c r="R135" i="6"/>
  <c r="P135" i="6"/>
  <c r="BI124" i="6"/>
  <c r="BH124" i="6"/>
  <c r="BG124" i="6"/>
  <c r="BF124" i="6"/>
  <c r="T124" i="6"/>
  <c r="R124" i="6"/>
  <c r="P124" i="6"/>
  <c r="J118" i="6"/>
  <c r="J117" i="6"/>
  <c r="F117" i="6"/>
  <c r="F115" i="6"/>
  <c r="E113" i="6"/>
  <c r="J93" i="6"/>
  <c r="J92" i="6"/>
  <c r="F92" i="6"/>
  <c r="F90" i="6"/>
  <c r="E88" i="6"/>
  <c r="J20" i="6"/>
  <c r="E20" i="6"/>
  <c r="F118" i="6" s="1"/>
  <c r="J19" i="6"/>
  <c r="J14" i="6"/>
  <c r="J90" i="6" s="1"/>
  <c r="E7" i="6"/>
  <c r="E109" i="6" s="1"/>
  <c r="J39" i="5"/>
  <c r="J38" i="5"/>
  <c r="AY99" i="1" s="1"/>
  <c r="J37" i="5"/>
  <c r="AX99" i="1"/>
  <c r="BI202" i="5"/>
  <c r="BH202" i="5"/>
  <c r="BG202" i="5"/>
  <c r="BF202" i="5"/>
  <c r="T202" i="5"/>
  <c r="T201" i="5"/>
  <c r="R202" i="5"/>
  <c r="R201" i="5"/>
  <c r="P202" i="5"/>
  <c r="P201" i="5" s="1"/>
  <c r="BI198" i="5"/>
  <c r="BH198" i="5"/>
  <c r="BG198" i="5"/>
  <c r="BF198" i="5"/>
  <c r="T198" i="5"/>
  <c r="R198" i="5"/>
  <c r="P198" i="5"/>
  <c r="BI196" i="5"/>
  <c r="BH196" i="5"/>
  <c r="BG196" i="5"/>
  <c r="BF196" i="5"/>
  <c r="T196" i="5"/>
  <c r="R196" i="5"/>
  <c r="P196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6" i="5"/>
  <c r="BH186" i="5"/>
  <c r="BG186" i="5"/>
  <c r="BF186" i="5"/>
  <c r="T186" i="5"/>
  <c r="R186" i="5"/>
  <c r="P186" i="5"/>
  <c r="BI183" i="5"/>
  <c r="BH183" i="5"/>
  <c r="BG183" i="5"/>
  <c r="BF183" i="5"/>
  <c r="T183" i="5"/>
  <c r="R183" i="5"/>
  <c r="P183" i="5"/>
  <c r="BI179" i="5"/>
  <c r="BH179" i="5"/>
  <c r="BG179" i="5"/>
  <c r="BF179" i="5"/>
  <c r="T179" i="5"/>
  <c r="R179" i="5"/>
  <c r="P179" i="5"/>
  <c r="BI175" i="5"/>
  <c r="BH175" i="5"/>
  <c r="BG175" i="5"/>
  <c r="BF175" i="5"/>
  <c r="T175" i="5"/>
  <c r="R175" i="5"/>
  <c r="P175" i="5"/>
  <c r="BI172" i="5"/>
  <c r="BH172" i="5"/>
  <c r="BG172" i="5"/>
  <c r="BF172" i="5"/>
  <c r="T172" i="5"/>
  <c r="R172" i="5"/>
  <c r="P172" i="5"/>
  <c r="BI169" i="5"/>
  <c r="BH169" i="5"/>
  <c r="BG169" i="5"/>
  <c r="BF169" i="5"/>
  <c r="T169" i="5"/>
  <c r="R169" i="5"/>
  <c r="P169" i="5"/>
  <c r="BI163" i="5"/>
  <c r="BH163" i="5"/>
  <c r="BG163" i="5"/>
  <c r="BF163" i="5"/>
  <c r="T163" i="5"/>
  <c r="R163" i="5"/>
  <c r="P163" i="5"/>
  <c r="BI159" i="5"/>
  <c r="BH159" i="5"/>
  <c r="BG159" i="5"/>
  <c r="BF159" i="5"/>
  <c r="T159" i="5"/>
  <c r="R159" i="5"/>
  <c r="P159" i="5"/>
  <c r="BI153" i="5"/>
  <c r="BH153" i="5"/>
  <c r="BG153" i="5"/>
  <c r="BF153" i="5"/>
  <c r="T153" i="5"/>
  <c r="R153" i="5"/>
  <c r="P153" i="5"/>
  <c r="BI142" i="5"/>
  <c r="BH142" i="5"/>
  <c r="BG142" i="5"/>
  <c r="BF142" i="5"/>
  <c r="T142" i="5"/>
  <c r="R142" i="5"/>
  <c r="P142" i="5"/>
  <c r="BI138" i="5"/>
  <c r="BH138" i="5"/>
  <c r="BG138" i="5"/>
  <c r="BF138" i="5"/>
  <c r="T138" i="5"/>
  <c r="R138" i="5"/>
  <c r="P138" i="5"/>
  <c r="BI125" i="5"/>
  <c r="BH125" i="5"/>
  <c r="BG125" i="5"/>
  <c r="BF125" i="5"/>
  <c r="T125" i="5"/>
  <c r="R125" i="5"/>
  <c r="P125" i="5"/>
  <c r="J119" i="5"/>
  <c r="J118" i="5"/>
  <c r="F118" i="5"/>
  <c r="F116" i="5"/>
  <c r="E114" i="5"/>
  <c r="J93" i="5"/>
  <c r="J92" i="5"/>
  <c r="F92" i="5"/>
  <c r="F90" i="5"/>
  <c r="E88" i="5"/>
  <c r="J20" i="5"/>
  <c r="E20" i="5"/>
  <c r="F119" i="5" s="1"/>
  <c r="J19" i="5"/>
  <c r="J14" i="5"/>
  <c r="J90" i="5" s="1"/>
  <c r="E7" i="5"/>
  <c r="E110" i="5"/>
  <c r="J39" i="4"/>
  <c r="J38" i="4"/>
  <c r="AY98" i="1" s="1"/>
  <c r="J37" i="4"/>
  <c r="AX98" i="1" s="1"/>
  <c r="BI124" i="4"/>
  <c r="BH124" i="4"/>
  <c r="F38" i="4" s="1"/>
  <c r="BC98" i="1" s="1"/>
  <c r="BG124" i="4"/>
  <c r="F37" i="4" s="1"/>
  <c r="BB98" i="1" s="1"/>
  <c r="BF124" i="4"/>
  <c r="T124" i="4"/>
  <c r="T123" i="4" s="1"/>
  <c r="T122" i="4" s="1"/>
  <c r="T121" i="4" s="1"/>
  <c r="R124" i="4"/>
  <c r="R123" i="4"/>
  <c r="R122" i="4"/>
  <c r="R121" i="4" s="1"/>
  <c r="P124" i="4"/>
  <c r="P123" i="4" s="1"/>
  <c r="P122" i="4" s="1"/>
  <c r="P121" i="4" s="1"/>
  <c r="AU98" i="1" s="1"/>
  <c r="J118" i="4"/>
  <c r="J117" i="4"/>
  <c r="F117" i="4"/>
  <c r="F115" i="4"/>
  <c r="E113" i="4"/>
  <c r="J93" i="4"/>
  <c r="J92" i="4"/>
  <c r="F92" i="4"/>
  <c r="F90" i="4"/>
  <c r="E88" i="4"/>
  <c r="J20" i="4"/>
  <c r="E20" i="4"/>
  <c r="F93" i="4"/>
  <c r="J19" i="4"/>
  <c r="J14" i="4"/>
  <c r="J90" i="4"/>
  <c r="E7" i="4"/>
  <c r="E84" i="4" s="1"/>
  <c r="J39" i="3"/>
  <c r="J38" i="3"/>
  <c r="AY97" i="1"/>
  <c r="J37" i="3"/>
  <c r="AX97" i="1" s="1"/>
  <c r="BI124" i="3"/>
  <c r="F39" i="3" s="1"/>
  <c r="BD97" i="1" s="1"/>
  <c r="BH124" i="3"/>
  <c r="F38" i="3" s="1"/>
  <c r="BC97" i="1" s="1"/>
  <c r="BG124" i="3"/>
  <c r="F37" i="3" s="1"/>
  <c r="BB97" i="1" s="1"/>
  <c r="BF124" i="3"/>
  <c r="F36" i="3" s="1"/>
  <c r="BA97" i="1" s="1"/>
  <c r="T124" i="3"/>
  <c r="T123" i="3"/>
  <c r="T122" i="3" s="1"/>
  <c r="T121" i="3" s="1"/>
  <c r="R124" i="3"/>
  <c r="R123" i="3"/>
  <c r="R122" i="3"/>
  <c r="R121" i="3" s="1"/>
  <c r="P124" i="3"/>
  <c r="P123" i="3"/>
  <c r="P122" i="3" s="1"/>
  <c r="P121" i="3" s="1"/>
  <c r="AU97" i="1" s="1"/>
  <c r="J118" i="3"/>
  <c r="J117" i="3"/>
  <c r="F117" i="3"/>
  <c r="F115" i="3"/>
  <c r="E113" i="3"/>
  <c r="J93" i="3"/>
  <c r="J92" i="3"/>
  <c r="F92" i="3"/>
  <c r="F90" i="3"/>
  <c r="E88" i="3"/>
  <c r="J20" i="3"/>
  <c r="E20" i="3"/>
  <c r="F93" i="3" s="1"/>
  <c r="J19" i="3"/>
  <c r="J14" i="3"/>
  <c r="J115" i="3"/>
  <c r="E7" i="3"/>
  <c r="E109" i="3" s="1"/>
  <c r="J39" i="2"/>
  <c r="J38" i="2"/>
  <c r="AY96" i="1"/>
  <c r="J37" i="2"/>
  <c r="AX96" i="1" s="1"/>
  <c r="BI182" i="2"/>
  <c r="BH182" i="2"/>
  <c r="BG182" i="2"/>
  <c r="BF182" i="2"/>
  <c r="T182" i="2"/>
  <c r="T181" i="2"/>
  <c r="R182" i="2"/>
  <c r="R181" i="2" s="1"/>
  <c r="P182" i="2"/>
  <c r="P181" i="2" s="1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25" i="2"/>
  <c r="BH125" i="2"/>
  <c r="BG125" i="2"/>
  <c r="BF125" i="2"/>
  <c r="T125" i="2"/>
  <c r="R125" i="2"/>
  <c r="P125" i="2"/>
  <c r="J119" i="2"/>
  <c r="J118" i="2"/>
  <c r="F118" i="2"/>
  <c r="F116" i="2"/>
  <c r="E114" i="2"/>
  <c r="J93" i="2"/>
  <c r="J92" i="2"/>
  <c r="F92" i="2"/>
  <c r="F90" i="2"/>
  <c r="E88" i="2"/>
  <c r="J20" i="2"/>
  <c r="E20" i="2"/>
  <c r="F119" i="2"/>
  <c r="J19" i="2"/>
  <c r="J14" i="2"/>
  <c r="J90" i="2" s="1"/>
  <c r="E7" i="2"/>
  <c r="E84" i="2"/>
  <c r="L90" i="1"/>
  <c r="AM90" i="1"/>
  <c r="AM89" i="1"/>
  <c r="L89" i="1"/>
  <c r="AM87" i="1"/>
  <c r="L87" i="1"/>
  <c r="L85" i="1"/>
  <c r="L84" i="1"/>
  <c r="J144" i="6"/>
  <c r="J140" i="6"/>
  <c r="J135" i="6"/>
  <c r="BK124" i="6"/>
  <c r="J192" i="5"/>
  <c r="BK183" i="5"/>
  <c r="J179" i="5"/>
  <c r="J175" i="5"/>
  <c r="BK172" i="5"/>
  <c r="BK163" i="5"/>
  <c r="J159" i="5"/>
  <c r="BK138" i="5"/>
  <c r="BK178" i="2"/>
  <c r="BK176" i="2"/>
  <c r="J160" i="2"/>
  <c r="BK156" i="2"/>
  <c r="J152" i="2"/>
  <c r="J148" i="2"/>
  <c r="BK141" i="2"/>
  <c r="J135" i="2"/>
  <c r="AS95" i="1"/>
  <c r="BK146" i="6"/>
  <c r="J146" i="6"/>
  <c r="BK144" i="6"/>
  <c r="BK140" i="6"/>
  <c r="BK135" i="6"/>
  <c r="J124" i="6"/>
  <c r="J202" i="5"/>
  <c r="J198" i="5"/>
  <c r="BK196" i="5"/>
  <c r="BK192" i="5"/>
  <c r="BK186" i="5"/>
  <c r="J183" i="5"/>
  <c r="J169" i="5"/>
  <c r="BK159" i="5"/>
  <c r="J153" i="5"/>
  <c r="BK142" i="5"/>
  <c r="J125" i="5"/>
  <c r="J124" i="4"/>
  <c r="J182" i="2"/>
  <c r="J178" i="2"/>
  <c r="J176" i="2"/>
  <c r="BK168" i="2"/>
  <c r="J164" i="2"/>
  <c r="BK160" i="2"/>
  <c r="BK152" i="2"/>
  <c r="BK148" i="2"/>
  <c r="J146" i="2"/>
  <c r="BK138" i="2"/>
  <c r="BK125" i="2"/>
  <c r="BK202" i="5"/>
  <c r="BK198" i="5"/>
  <c r="J196" i="5"/>
  <c r="J189" i="5"/>
  <c r="BK179" i="5"/>
  <c r="BK153" i="5"/>
  <c r="BK124" i="4"/>
  <c r="J124" i="3"/>
  <c r="BK182" i="2"/>
  <c r="J168" i="2"/>
  <c r="BK164" i="2"/>
  <c r="J156" i="2"/>
  <c r="BK146" i="2"/>
  <c r="J141" i="2"/>
  <c r="J138" i="2"/>
  <c r="BK135" i="2"/>
  <c r="BK189" i="5"/>
  <c r="J186" i="5"/>
  <c r="BK175" i="5"/>
  <c r="J172" i="5"/>
  <c r="BK169" i="5"/>
  <c r="J163" i="5"/>
  <c r="J142" i="5"/>
  <c r="J138" i="5"/>
  <c r="BK125" i="5"/>
  <c r="BK124" i="3"/>
  <c r="F36" i="4"/>
  <c r="BA98" i="1" s="1"/>
  <c r="F39" i="4"/>
  <c r="BD98" i="1" s="1"/>
  <c r="F37" i="6" l="1"/>
  <c r="T124" i="2"/>
  <c r="T123" i="2" s="1"/>
  <c r="T122" i="2" s="1"/>
  <c r="P124" i="2"/>
  <c r="P123" i="2" s="1"/>
  <c r="P122" i="2" s="1"/>
  <c r="AU96" i="1" s="1"/>
  <c r="BK124" i="2"/>
  <c r="P124" i="5"/>
  <c r="P123" i="5" s="1"/>
  <c r="P122" i="5" s="1"/>
  <c r="AU99" i="1" s="1"/>
  <c r="R124" i="5"/>
  <c r="R123" i="5" s="1"/>
  <c r="R122" i="5" s="1"/>
  <c r="BK123" i="6"/>
  <c r="J123" i="6" s="1"/>
  <c r="J99" i="6" s="1"/>
  <c r="P123" i="6"/>
  <c r="P122" i="6"/>
  <c r="P121" i="6" s="1"/>
  <c r="AU100" i="1" s="1"/>
  <c r="R123" i="6"/>
  <c r="R122" i="6"/>
  <c r="R121" i="6" s="1"/>
  <c r="R124" i="2"/>
  <c r="R123" i="2" s="1"/>
  <c r="R122" i="2" s="1"/>
  <c r="BK124" i="5"/>
  <c r="J124" i="5" s="1"/>
  <c r="J99" i="5" s="1"/>
  <c r="T124" i="5"/>
  <c r="T123" i="5" s="1"/>
  <c r="T122" i="5" s="1"/>
  <c r="T123" i="6"/>
  <c r="T122" i="6"/>
  <c r="T121" i="6" s="1"/>
  <c r="F118" i="3"/>
  <c r="E109" i="4"/>
  <c r="F118" i="4"/>
  <c r="E84" i="5"/>
  <c r="BE196" i="5"/>
  <c r="E110" i="2"/>
  <c r="J116" i="2"/>
  <c r="BE125" i="2"/>
  <c r="BE160" i="2"/>
  <c r="BE176" i="2"/>
  <c r="BE178" i="2"/>
  <c r="BE182" i="2"/>
  <c r="J90" i="3"/>
  <c r="BK123" i="3"/>
  <c r="J123" i="3" s="1"/>
  <c r="J99" i="3" s="1"/>
  <c r="J115" i="4"/>
  <c r="F93" i="5"/>
  <c r="J116" i="5"/>
  <c r="BE159" i="5"/>
  <c r="BE172" i="5"/>
  <c r="BE179" i="5"/>
  <c r="BE183" i="5"/>
  <c r="BE192" i="5"/>
  <c r="F93" i="2"/>
  <c r="BE135" i="2"/>
  <c r="BE141" i="2"/>
  <c r="BE148" i="2"/>
  <c r="BE156" i="2"/>
  <c r="BE124" i="3"/>
  <c r="F35" i="3" s="1"/>
  <c r="AZ97" i="1" s="1"/>
  <c r="BE124" i="4"/>
  <c r="J35" i="4" s="1"/>
  <c r="AV98" i="1" s="1"/>
  <c r="BK123" i="4"/>
  <c r="BK122" i="4" s="1"/>
  <c r="BK121" i="4" s="1"/>
  <c r="J121" i="4" s="1"/>
  <c r="J32" i="4" s="1"/>
  <c r="AG98" i="1" s="1"/>
  <c r="BE169" i="5"/>
  <c r="BE175" i="5"/>
  <c r="BE202" i="5"/>
  <c r="BK201" i="5"/>
  <c r="J201" i="5" s="1"/>
  <c r="J100" i="5" s="1"/>
  <c r="E84" i="6"/>
  <c r="J115" i="6"/>
  <c r="BE124" i="6"/>
  <c r="BE140" i="6"/>
  <c r="BE144" i="6"/>
  <c r="BE146" i="6"/>
  <c r="BB100" i="1"/>
  <c r="BE138" i="2"/>
  <c r="BE146" i="2"/>
  <c r="BE152" i="2"/>
  <c r="BE164" i="2"/>
  <c r="BE168" i="2"/>
  <c r="BK181" i="2"/>
  <c r="J181" i="2" s="1"/>
  <c r="J100" i="2" s="1"/>
  <c r="E84" i="3"/>
  <c r="BE125" i="5"/>
  <c r="BE138" i="5"/>
  <c r="BE142" i="5"/>
  <c r="BE153" i="5"/>
  <c r="BE163" i="5"/>
  <c r="BE186" i="5"/>
  <c r="BE189" i="5"/>
  <c r="BE198" i="5"/>
  <c r="F93" i="6"/>
  <c r="BE135" i="6"/>
  <c r="F38" i="2"/>
  <c r="BC96" i="1" s="1"/>
  <c r="F36" i="5"/>
  <c r="BA99" i="1"/>
  <c r="J36" i="2"/>
  <c r="AW96" i="1" s="1"/>
  <c r="F37" i="5"/>
  <c r="BB99" i="1" s="1"/>
  <c r="F36" i="6"/>
  <c r="BA100" i="1" s="1"/>
  <c r="F38" i="6"/>
  <c r="BC100" i="1"/>
  <c r="F39" i="2"/>
  <c r="BD96" i="1" s="1"/>
  <c r="J36" i="3"/>
  <c r="AW97" i="1" s="1"/>
  <c r="J36" i="4"/>
  <c r="AW98" i="1" s="1"/>
  <c r="F37" i="2"/>
  <c r="BB96" i="1" s="1"/>
  <c r="F39" i="5"/>
  <c r="BD99" i="1"/>
  <c r="J36" i="6"/>
  <c r="AW100" i="1" s="1"/>
  <c r="F39" i="6"/>
  <c r="BD100" i="1" s="1"/>
  <c r="F36" i="2"/>
  <c r="BA96" i="1" s="1"/>
  <c r="J36" i="5"/>
  <c r="AW99" i="1" s="1"/>
  <c r="F38" i="5"/>
  <c r="BC99" i="1" s="1"/>
  <c r="AS94" i="1"/>
  <c r="BK123" i="2" l="1"/>
  <c r="J123" i="2" s="1"/>
  <c r="J98" i="2" s="1"/>
  <c r="BK122" i="3"/>
  <c r="J122" i="3" s="1"/>
  <c r="J98" i="3" s="1"/>
  <c r="J122" i="4"/>
  <c r="J98" i="4"/>
  <c r="J97" i="4"/>
  <c r="J124" i="2"/>
  <c r="J99" i="2" s="1"/>
  <c r="J123" i="4"/>
  <c r="J99" i="4" s="1"/>
  <c r="BK123" i="5"/>
  <c r="BK122" i="5"/>
  <c r="J122" i="5" s="1"/>
  <c r="J97" i="5" s="1"/>
  <c r="BK122" i="6"/>
  <c r="J122" i="6"/>
  <c r="J98" i="6"/>
  <c r="J41" i="4"/>
  <c r="F35" i="4"/>
  <c r="AZ98" i="1" s="1"/>
  <c r="BC95" i="1"/>
  <c r="BC94" i="1" s="1"/>
  <c r="W32" i="1" s="1"/>
  <c r="BB95" i="1"/>
  <c r="BB94" i="1" s="1"/>
  <c r="AX94" i="1" s="1"/>
  <c r="J35" i="6"/>
  <c r="AV100" i="1"/>
  <c r="AT100" i="1" s="1"/>
  <c r="J35" i="3"/>
  <c r="AV97" i="1" s="1"/>
  <c r="AT97" i="1" s="1"/>
  <c r="J35" i="2"/>
  <c r="AV96" i="1" s="1"/>
  <c r="AT96" i="1" s="1"/>
  <c r="F35" i="2"/>
  <c r="AZ96" i="1" s="1"/>
  <c r="BD95" i="1"/>
  <c r="BD94" i="1" s="1"/>
  <c r="W33" i="1" s="1"/>
  <c r="AT98" i="1"/>
  <c r="J35" i="5"/>
  <c r="AV99" i="1" s="1"/>
  <c r="AT99" i="1" s="1"/>
  <c r="AU95" i="1"/>
  <c r="AU94" i="1" s="1"/>
  <c r="BA95" i="1"/>
  <c r="BA94" i="1" s="1"/>
  <c r="AW94" i="1" s="1"/>
  <c r="AK30" i="1" s="1"/>
  <c r="F35" i="6"/>
  <c r="AZ100" i="1" s="1"/>
  <c r="F35" i="5"/>
  <c r="AZ99" i="1" s="1"/>
  <c r="BK122" i="2" l="1"/>
  <c r="J122" i="2" s="1"/>
  <c r="J32" i="2" s="1"/>
  <c r="AG96" i="1" s="1"/>
  <c r="AN96" i="1" s="1"/>
  <c r="BK121" i="3"/>
  <c r="J121" i="3"/>
  <c r="J97" i="3" s="1"/>
  <c r="J123" i="5"/>
  <c r="J98" i="5" s="1"/>
  <c r="BK121" i="6"/>
  <c r="J121" i="6" s="1"/>
  <c r="J97" i="6" s="1"/>
  <c r="AN98" i="1"/>
  <c r="AZ95" i="1"/>
  <c r="AV95" i="1" s="1"/>
  <c r="AY94" i="1"/>
  <c r="AW95" i="1"/>
  <c r="AY95" i="1"/>
  <c r="W31" i="1"/>
  <c r="AX95" i="1"/>
  <c r="W30" i="1"/>
  <c r="J32" i="5"/>
  <c r="AG99" i="1" s="1"/>
  <c r="AN99" i="1" s="1"/>
  <c r="J97" i="2" l="1"/>
  <c r="J41" i="5"/>
  <c r="J41" i="2"/>
  <c r="J32" i="3"/>
  <c r="AG97" i="1" s="1"/>
  <c r="AN97" i="1" s="1"/>
  <c r="AZ94" i="1"/>
  <c r="W29" i="1" s="1"/>
  <c r="AT95" i="1"/>
  <c r="J32" i="6"/>
  <c r="AG100" i="1" s="1"/>
  <c r="AN100" i="1" s="1"/>
  <c r="J41" i="3" l="1"/>
  <c r="J41" i="6"/>
  <c r="AG95" i="1"/>
  <c r="AN95" i="1" s="1"/>
  <c r="AV94" i="1"/>
  <c r="AK29" i="1" s="1"/>
  <c r="AG94" i="1" l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<sst xmlns="http://schemas.openxmlformats.org/spreadsheetml/2006/main" count="3131" uniqueCount="419">
  <si>
    <t>Export Komplet</t>
  </si>
  <si>
    <t/>
  </si>
  <si>
    <t>2.0</t>
  </si>
  <si>
    <t>False</t>
  </si>
  <si>
    <t>{c68f0818-8ca2-4301-af81-29d60c07e5bc}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</si>
  <si>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</si>
  <si>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</si>
  <si>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</si>
  <si>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</si>
  <si>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</si>
  <si>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</si>
  <si>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</si>
  <si>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</si>
  <si>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20081-NP1</t>
  </si>
  <si>
    <t>Stavba:</t>
  </si>
  <si>
    <t>NÁSLEDNÁ PÉČE O ZELEŇ - MĚSTSKÁ PLÁŽ AREÁLU KAMENCOVÉHO JEZERA</t>
  </si>
  <si>
    <t>KSO:</t>
  </si>
  <si>
    <t>CC-CZ:</t>
  </si>
  <si>
    <t>Místo:</t>
  </si>
  <si>
    <t>CHOMUTOV</t>
  </si>
  <si>
    <t>Datum:</t>
  </si>
  <si>
    <t>25. 1. 2021</t>
  </si>
  <si>
    <t>Zadavatel:</t>
  </si>
  <si>
    <t>IČ:</t>
  </si>
  <si>
    <t>00261891</t>
  </si>
  <si>
    <t>Statutární město Chomutov,Zborovská 4602,Chomutov</t>
  </si>
  <si>
    <t>DIČ:</t>
  </si>
  <si>
    <t>CZ00261891</t>
  </si>
  <si>
    <t>Zhotovitel:</t>
  </si>
  <si>
    <t xml:space="preserve"> </t>
  </si>
  <si>
    <t>Projektant:</t>
  </si>
  <si>
    <t>75518872</t>
  </si>
  <si>
    <t>Ing. Mgr. Lucie Radilová, DiS</t>
  </si>
  <si>
    <t>CZ8054283963</t>
  </si>
  <si>
    <t>True</t>
  </si>
  <si>
    <t>Zpracovatel:</t>
  </si>
  <si>
    <t>64596605</t>
  </si>
  <si>
    <t>Obrtelová Miluše</t>
  </si>
  <si>
    <t>CZ6110310745</t>
  </si>
  <si>
    <t>Poznámka:</t>
  </si>
  <si>
    <t>Soupis prací je sestaven za využití položek Cenové soustavy ÚRS  2020-02 (CS). Cenové a technické podmínky položek CS ÚRS, které nejsou uvedeny v soupisu prací (tzv. úvodní části katalogů) jsou neomezeně dálkově k dispozici na www.cs-urs.cz. Položky soupisu prací, které nemají ve sloupci "Cenová soustava" uveden žádný údaj, nepochází z CS. Tyto položky byly vytvořeny pouze pro tento rozpočet a nenacházejí se v žádné cenové soustavě. Pokud byl v rozpočtu uveden konkrétní obchodní název materiálu nebo výrobku, byl použit s cílem zadavatele stanovit minimální kvalitativní standard. Výkaz výměr, který se vztahuje k více položkám je nahrazen odpovídajícím slovem  "FIGUROU".  Figura je uvedena ve sloupci "Kód" v položce, kde byla spočítána.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</si>
  <si>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</si>
  <si>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</si>
  <si>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</si>
  <si>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</si>
  <si>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</si>
  <si>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</si>
  <si>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</si>
  <si>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</si>
  <si>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</si>
  <si>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</si>
  <si>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</si>
  <si>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</si>
  <si>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</si>
  <si>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</si>
  <si>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</si>
  <si>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</si>
  <si>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</si>
  <si>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</si>
  <si>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</si>
  <si>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</si>
  <si>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</si>
  <si>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</si>
  <si>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</si>
  <si>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</si>
  <si>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</si>
  <si>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</si>
  <si>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</si>
  <si>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</si>
  <si>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</si>
  <si>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</si>
  <si>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</si>
  <si>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</si>
  <si>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</si>
  <si>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</si>
  <si>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</si>
  <si>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</si>
  <si>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</si>
  <si>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</si>
  <si>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</si>
  <si>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</si>
  <si>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</si>
  <si>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</si>
  <si>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</si>
  <si>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</si>
  <si>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04</t>
  </si>
  <si>
    <t>ZELEŇ - NÁSLEDNÁ PÉČE  2 ROKY</t>
  </si>
  <si>
    <t>ING</t>
  </si>
  <si>
    <t>1</t>
  </si>
  <si>
    <t>{95182b8d-594c-44b8-aa04-fcaad883985e}</t>
  </si>
  <si>
    <t>823 27</t>
  </si>
  <si>
    <t>2</t>
  </si>
  <si>
    <t>/</t>
  </si>
  <si>
    <t>SO 04.1</t>
  </si>
  <si>
    <t>STROMY- Následná péče - 2 roky</t>
  </si>
  <si>
    <t>Soupis</t>
  </si>
  <si>
    <t>{91e157be-4646-4508-8cc3-c0ea3bdab362}</t>
  </si>
  <si>
    <t>SO 04.2</t>
  </si>
  <si>
    <t>A- NOVÝ TRÁVNÍK- POBYTOVÝ, INTENZIV., SUCHO, SLUNCE-  Následná péče - 2 roky</t>
  </si>
  <si>
    <t>{d24ca5ea-ae4b-4b44-8558-f18447f24c10}</t>
  </si>
  <si>
    <t>SO 04.3</t>
  </si>
  <si>
    <t>B- OBNOVEN. TRÁVNÍK PO STAV.ČINNOSTI - POLOSTÍN AŽ STÍN, POBYTOVÝ - Následná péče - 2 roky</t>
  </si>
  <si>
    <t>{a243a051-335b-4eeb-86fb-d9f2e2c7d9cb}</t>
  </si>
  <si>
    <t>SO 04.4</t>
  </si>
  <si>
    <t>C- ŠTĚRKOVÝ TRÁVNÍK - Následná péče - 2 roky</t>
  </si>
  <si>
    <t>{c38224d8-7fe0-4dc9-8e7c-48210a04c75f}</t>
  </si>
  <si>
    <t>SO 04.5</t>
  </si>
  <si>
    <t>PODROSTOVÝ ZÁHON - Následná péče - 2 roky</t>
  </si>
  <si>
    <t>{2b4102f0-b9cb-4aa4-824b-3fff9cb0d432}</t>
  </si>
  <si>
    <t>KULY41</t>
  </si>
  <si>
    <t>32</t>
  </si>
  <si>
    <t>VODAstrom41</t>
  </si>
  <si>
    <t>104</t>
  </si>
  <si>
    <t>KRYCÍ LIST SOUPISU PRACÍ</t>
  </si>
  <si>
    <t>Objekt:</t>
  </si>
  <si>
    <t>SO 04 - ZELEŇ - NÁSLEDNÁ PÉČE  2 ROKY</t>
  </si>
  <si>
    <t>Soupis:</t>
  </si>
  <si>
    <t>SO 04.1 - STROMY- Následná péče - 2 roky</t>
  </si>
  <si>
    <t>24124</t>
  </si>
  <si>
    <t>CZ-CPV:</t>
  </si>
  <si>
    <t>45112700-2</t>
  </si>
  <si>
    <t>CZ-CPA:</t>
  </si>
  <si>
    <t>42.99.22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</si>
  <si>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</si>
  <si>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</si>
  <si>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</si>
  <si>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</si>
  <si>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</si>
  <si>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</si>
  <si>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</si>
  <si>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</si>
  <si>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</si>
  <si>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</si>
  <si>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</si>
  <si>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</si>
  <si>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</si>
  <si>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</si>
  <si>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</si>
  <si>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</si>
  <si>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</si>
  <si>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</si>
  <si>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</si>
  <si>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</si>
  <si>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</si>
  <si>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</si>
  <si>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</si>
  <si>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</si>
  <si>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</si>
  <si>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</si>
  <si>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171201239-19</t>
  </si>
  <si>
    <t xml:space="preserve">Náklady na recyklaci bilogicky rozložitelného odpadu ve vlastním odpadovém hospodářství zhotovitele nebo poplatek za uložení na kompostárně bilogicky rozložitelného odpadu </t>
  </si>
  <si>
    <t>t</t>
  </si>
  <si>
    <t xml:space="preserve"> vlastní</t>
  </si>
  <si>
    <t>4</t>
  </si>
  <si>
    <t>-353912940</t>
  </si>
  <si>
    <t>VV</t>
  </si>
  <si>
    <t>" všechny položky  Následné péče dle Bilanční tabulky: Následná péče 2 roky (dále jen NP) v příloze dokumentace "</t>
  </si>
  <si>
    <t>Mezisoučet</t>
  </si>
  <si>
    <t>3</t>
  </si>
  <si>
    <t>"  NP 35/  výchov.řez  59 ks "</t>
  </si>
  <si>
    <t>" tonáž dřevního odpadu bude upřesněna dle skutečné realizace "</t>
  </si>
  <si>
    <t>" = předpoklad části odběru řeziva z prořezů stromů "</t>
  </si>
  <si>
    <t>"  odvozy v ceně položek péče "</t>
  </si>
  <si>
    <t>" předb. odhad odpadu:   péče celkem /1.+2. rok * 52 alej. stromů (odhad řeziva 0, 09 m3/ks)"</t>
  </si>
  <si>
    <t>" alej.strom km. 20/25:   52ks "        (1+1)*(52*0,09*0,550)*1</t>
  </si>
  <si>
    <t>Součet</t>
  </si>
  <si>
    <t>184813151</t>
  </si>
  <si>
    <t>Odstranění výmladků stromu mechanicky na bázi výšky do 2 m průměru kmene do 0,2 m</t>
  </si>
  <si>
    <t>kus</t>
  </si>
  <si>
    <t>CS ÚRS 2020 02</t>
  </si>
  <si>
    <t>-171055576</t>
  </si>
  <si>
    <t xml:space="preserve">" NP 36/  ošetření dřevin, 52ks :   výmladky  1x cykl  / ročně,  1.+2. rok " </t>
  </si>
  <si>
    <t>1*(1+1)*52</t>
  </si>
  <si>
    <t>184852322</t>
  </si>
  <si>
    <t>Řez stromu výchovný alejových stromů výšky přes 4 do 6 m</t>
  </si>
  <si>
    <t>-271966746</t>
  </si>
  <si>
    <t>" NP 35/  výchovný řez s odvozem : 1x cykl/ročně  "</t>
  </si>
  <si>
    <t>" (1.+2.rok)  celk. 52 ks "      (1+1)*52*1</t>
  </si>
  <si>
    <t>184911111</t>
  </si>
  <si>
    <t>Znovuuvázání dřeviny ke kůlům</t>
  </si>
  <si>
    <t>1330661359</t>
  </si>
  <si>
    <t>" NP 35/ kontrola:  výměna úvazků 10%:  alej. stromy  / 1x ročně "</t>
  </si>
  <si>
    <t>" celkem 52 stromů s  nadzemním kotvením / 3 kůly /viz. BT 22 "</t>
  </si>
  <si>
    <t>" (1.+2.rok)   52 ks  3 kůl. kotvení  "            1*(1+1)*52*0,1*3+0,8</t>
  </si>
  <si>
    <t>5</t>
  </si>
  <si>
    <t>M</t>
  </si>
  <si>
    <t>60591257</t>
  </si>
  <si>
    <t>kůl vyvazovací dřevěný impregnovaný D 8cm dl 3m</t>
  </si>
  <si>
    <t>8</t>
  </si>
  <si>
    <t>-58464828</t>
  </si>
  <si>
    <t>6</t>
  </si>
  <si>
    <t>60591320</t>
  </si>
  <si>
    <t>kulatina odkorněná D 7-15cm do dl 5m</t>
  </si>
  <si>
    <t>m</t>
  </si>
  <si>
    <t>-1482390680</t>
  </si>
  <si>
    <t>" NP 5/ kontrola:  výměna úvazků 10%:  alej. stromy  / 1x ročně"</t>
  </si>
  <si>
    <t>" (1.+2.rok)   52 ks  3 kůl. kotvení /spojov.příčky "       1*(1+1)*52*(0,1*3*(0,7+1,0))-0,04</t>
  </si>
  <si>
    <t>7</t>
  </si>
  <si>
    <t>184911111-03</t>
  </si>
  <si>
    <t>Kontrola  úvazků dřeviny ke kůlům  - strom s 3 kůlovým kotvením</t>
  </si>
  <si>
    <t>1051959217</t>
  </si>
  <si>
    <t xml:space="preserve">" NP 35/ kontrola úvazku:  alej. stromy  / 1x ročně "                 </t>
  </si>
  <si>
    <t>" (1.+2.rok)  52 ks  3 kůl. kotvení  "            1*(1+1)*52</t>
  </si>
  <si>
    <t>185802114</t>
  </si>
  <si>
    <t>Hnojení půdy umělým hnojivem k jednotlivým rostlinám v rovině a svahu do 1:5</t>
  </si>
  <si>
    <t>512432638</t>
  </si>
  <si>
    <t>" NP 36/  ošetření:  minerální hnojení  (0,25 kg / 1x dávka /1 strom), 1x ročně "</t>
  </si>
  <si>
    <t>" 1.+2. rok  * 52 stromů"                        1*(1+1)*(0,25*0,001*52)</t>
  </si>
  <si>
    <t>tHNOJpece41</t>
  </si>
  <si>
    <t>9</t>
  </si>
  <si>
    <t>25191155-41</t>
  </si>
  <si>
    <t xml:space="preserve">hnojivo minerální vícesložkové - vhodné pro dřeviny a stromy  </t>
  </si>
  <si>
    <t>kg</t>
  </si>
  <si>
    <t>1047624188</t>
  </si>
  <si>
    <t>"  hnojení bude upřesněno dle půdního rozboru "</t>
  </si>
  <si>
    <t xml:space="preserve">"  minerální hnojení  (0,25kg/ 1x dávka /1 strom)"    </t>
  </si>
  <si>
    <t>" 1.+2. rok "                        1*(1+1)*(0,25*52)*1,03</t>
  </si>
  <si>
    <t>10</t>
  </si>
  <si>
    <t>185804311</t>
  </si>
  <si>
    <t>Zalití rostlin vodou plocha do 20 m2</t>
  </si>
  <si>
    <t>m3</t>
  </si>
  <si>
    <t>231551108</t>
  </si>
  <si>
    <t>" NP 34 / zálivka následné péče:  ročně 10*100 L/ks,  52 stromů , 1.+2. rok"</t>
  </si>
  <si>
    <t>(10*0,100*52)*(1+1)</t>
  </si>
  <si>
    <t xml:space="preserve">Mezisoučet    VODA </t>
  </si>
  <si>
    <t>11</t>
  </si>
  <si>
    <t>185804513</t>
  </si>
  <si>
    <t>Odplevelení dřevin soliterních v rovině a svahu do 1:5</t>
  </si>
  <si>
    <t>m2</t>
  </si>
  <si>
    <t>1679939164</t>
  </si>
  <si>
    <t xml:space="preserve">" NP 36/  ošetření dřevin, úprava mísy celkem 52ks = vyčištění závlah.mísy:   2x cykl  / ročně,  1.+2. rok " </t>
  </si>
  <si>
    <t>"  v ceně je:   nakypření, vypletí, odstran.poškoz.částí, odvoz odpadu  "</t>
  </si>
  <si>
    <t xml:space="preserve">" M2   dle plochy mulče stromů  (viz. BT Bilanční tabulka). celk 52ks stromů "                </t>
  </si>
  <si>
    <t>" BT 20/ mulč kůra =38,4m2  pro 48 stromů "                      38,40*2*(1+1)</t>
  </si>
  <si>
    <t>" BT 21/ mulč štěrk =10 m2  pro 4 stromy  "                          10,0*2*(1+1)</t>
  </si>
  <si>
    <t>12</t>
  </si>
  <si>
    <t>185851121</t>
  </si>
  <si>
    <t>Dovoz vody pro zálivku rostlin za vzdálenost do 1000 m</t>
  </si>
  <si>
    <t>1621616159</t>
  </si>
  <si>
    <t>13</t>
  </si>
  <si>
    <t>185851129</t>
  </si>
  <si>
    <t>Příplatek k dovozu vody pro zálivku rostlin do 1000 m ZKD 1000 m</t>
  </si>
  <si>
    <t>1022157124</t>
  </si>
  <si>
    <t>" cenu (počet km) za dovozovou vzdálenost si dodavatel upraví dle vlastních možností "</t>
  </si>
  <si>
    <t>VODAstrom41*(2-1)</t>
  </si>
  <si>
    <t>998</t>
  </si>
  <si>
    <t>Přesun hmot</t>
  </si>
  <si>
    <t>14</t>
  </si>
  <si>
    <t>998231411</t>
  </si>
  <si>
    <t>Ruční přesun hmot pro sadovnické a krajinářské úpravy do 100 m</t>
  </si>
  <si>
    <t>1895222424</t>
  </si>
  <si>
    <t>AsuchoTRAVA</t>
  </si>
  <si>
    <t>875</t>
  </si>
  <si>
    <t>M2figury42</t>
  </si>
  <si>
    <t>SO 04.2 - A- NOVÝ TRÁVNÍK- POBYTOVÝ, INTENZIV., SUCHO, SLUNCE-  Následná péče - 2 roky</t>
  </si>
  <si>
    <t>111151121</t>
  </si>
  <si>
    <t>Pokosení trávníku parkového plochy do 1000 m2 s odvozem do 20 km v rovině a svahu do 1:5</t>
  </si>
  <si>
    <t>1303506565</t>
  </si>
  <si>
    <t>" všechny položky  Následné péče dle Bilanční tabulky: Následná péče 1.+2. rok (dále jen NP) v příloze dokumentace "</t>
  </si>
  <si>
    <t>"  kosení trávníku se shrabáním,  odvoz odpadu ( předpoklad uložení v rámci areálu = bez poplatku na skládkování)"</t>
  </si>
  <si>
    <t>"  A-SUCHOMILNÝ  POBYT. trávník (m2 pro zatřídění) "                875,0</t>
  </si>
  <si>
    <t>Mezisoučet     pomocný výpočet M2  figury trávníku</t>
  </si>
  <si>
    <t>" NP 52 / kosení trávníku A-suchomilného, pobytového :  875m2  "</t>
  </si>
  <si>
    <t>" (1.+2. rok)  20x ročně "</t>
  </si>
  <si>
    <t>(20+20)*AsuchoTRAVA</t>
  </si>
  <si>
    <t>" - odpočet pomocného výpočtu figur"</t>
  </si>
  <si>
    <t>-M2figury42</t>
  </si>
  <si>
    <t>BstinTRAVA</t>
  </si>
  <si>
    <t>804</t>
  </si>
  <si>
    <t>M2figury43</t>
  </si>
  <si>
    <t>SO 04.3 - B- OBNOVEN. TRÁVNÍK PO STAV.ČINNOSTI - POLOSTÍN AŽ STÍN, POBYTOVÝ - Následná péče - 2 roky</t>
  </si>
  <si>
    <t>1304083845</t>
  </si>
  <si>
    <t>"  B-STÍNOMILNÝ  POBYT. trávník (m2 pro zatřídění) "                804,0</t>
  </si>
  <si>
    <t>" NP 68 / kosení trávníku B-stínomilného, pobytového :  804m2  "</t>
  </si>
  <si>
    <t>(20+20)*BstinTRAVA</t>
  </si>
  <si>
    <t>-M2figury43</t>
  </si>
  <si>
    <t>CsterkTRAVA</t>
  </si>
  <si>
    <t>1633</t>
  </si>
  <si>
    <t>CtravVODANP44</t>
  </si>
  <si>
    <t>326,6</t>
  </si>
  <si>
    <t>M2figury44</t>
  </si>
  <si>
    <t>SubstratNP44</t>
  </si>
  <si>
    <t>33,64</t>
  </si>
  <si>
    <t>SO 04.4 - C- ŠTĚRKOVÝ TRÁVNÍK - Následná péče - 2 roky</t>
  </si>
  <si>
    <t>-2086565603</t>
  </si>
  <si>
    <t>" + Technická zpráva SO 04  (TZ)"</t>
  </si>
  <si>
    <t>" C- ŠTĚRKOVÝ trávník (m2 pro zatřídění) "                1633,0</t>
  </si>
  <si>
    <t>" NP 101 / kosení trávníku C-štěrkového :   1633 m2  "</t>
  </si>
  <si>
    <t>" (1.+2. rok)  15x ročně "</t>
  </si>
  <si>
    <t>(15+15)*CsterkTRAVA</t>
  </si>
  <si>
    <t>-M2figury44</t>
  </si>
  <si>
    <t>181451131-09</t>
  </si>
  <si>
    <t>Dosev parkového trávníku po vzejití výsevem - plochy lokálně vč. zapravení osiva -  v rovině a ve svahu do 1:5</t>
  </si>
  <si>
    <t>493623299</t>
  </si>
  <si>
    <t>" NÁSLEDNÁ PÉČE :   dosetí  jen 1x= 1.rok  (2. rok  už bez dosetí )"</t>
  </si>
  <si>
    <t xml:space="preserve">" NP 97 / dosetí 40% ploch  štěrkový trávník C:   celkem 1633 m2 "            </t>
  </si>
  <si>
    <t>(0,40*1633,0)*1</t>
  </si>
  <si>
    <t>00572490-29</t>
  </si>
  <si>
    <t xml:space="preserve">osivo travní - speciální suchovzdorná směs, přesné složení upřesn.dle stanovišt.podmínek během realizace a odsouhlas. architektem, odolnější směs snášej.zátěž, výsev 30g/m2 (směs bylin,trav a řízků -suchomil.trávo-bylin. společenstva, vysoké % 2-děložn.) </t>
  </si>
  <si>
    <t>-967341699</t>
  </si>
  <si>
    <t>P</t>
  </si>
  <si>
    <t>Poznámka k položce:_x000D_
ATYPICKÁ  směs, míchaná specilaně pro dané podmínky a stavbu_x000D_
(suchomilná trávo-bylinná společenstva – vysoké procento dvouděložných – řebříčky, jestřábníky, příprava směsi specializovanou firmou)_x000D_
 výsev 30g/m2 = je to směs  bylin,trav  vč. řízků !!!_x000D_
_x000D_
_x000D_
(např. Nové sady, Brno 2020)</t>
  </si>
  <si>
    <t xml:space="preserve">" NP 97 / dosetí 40% ploch  štěrkový trávníky C:  ROZVOJ.PÉČE = 20 g/m2  dosevu "            </t>
  </si>
  <si>
    <t>" TZ:  trávník C1 - štěrkový trávník SUCHO. SLUNCE "</t>
  </si>
  <si>
    <t>" plochy C1 (částečně pod závlahou)  = 84+1068=1152 m2 "             0,40*(1152,0*0,020*1,03)*1</t>
  </si>
  <si>
    <t>" TZ:  trávník C2 - štěrkový trávník SUCHO. SLUNCE "</t>
  </si>
  <si>
    <t>" plochy C2 (bez závlah)  = 331 m2 "                      0,40*(331*0,020*1,03)*1</t>
  </si>
  <si>
    <t>Součet                kg  dosevu  štěrk.trávníky C1, C2</t>
  </si>
  <si>
    <t>00572490-27s</t>
  </si>
  <si>
    <t>osivo travní - spec.stínomilná směs, přesné složení upřesněno dle stanovišt.podmínek během realizace a odsouhlaseno architektem, výsev 30g/m2, travobylinná společenstva</t>
  </si>
  <si>
    <t>1198102410</t>
  </si>
  <si>
    <t xml:space="preserve">" NP 97+ TZ / dosetí 40% ploch  štěrkový trávníky C: NÁSLED. PÉČE = 20 g/m2  dosevu "            </t>
  </si>
  <si>
    <t>" TZ:  trávník C3 - štěrkový trávník STÍN "</t>
  </si>
  <si>
    <t>" plochy C3  ve stínu  = 149 m2 "     0,40*(149,0*0,020*1,03)*1</t>
  </si>
  <si>
    <t>Součet                kg  dosevu  štěrk.trávníky C 3</t>
  </si>
  <si>
    <t>182303111</t>
  </si>
  <si>
    <t>Doplnění zeminy nebo substrátu na travnatých plochách tl 50 mm rovina v rovinně a svahu do 1:5</t>
  </si>
  <si>
    <t>-1171275205</t>
  </si>
  <si>
    <t>" NÁSLEDNÁ PÉČE :   dosetí  jen 1x= 1.rok  (2. rok  už bez dosetí  a dosypů)"</t>
  </si>
  <si>
    <t xml:space="preserve">" NP 98 +TZ / dosypání kaver zeminou   40% ploch, tl. 5cm pro  štěrkový trávník C:  z  celk. 1633 m2 "            </t>
  </si>
  <si>
    <t>0,40*1633,0</t>
  </si>
  <si>
    <t>10371500-13a</t>
  </si>
  <si>
    <t>substrát strukturní pro zpevněné štěrkové trávníky - bez obsahu organických látek ( míchaná směs: 30% ornice bezplevelná, 70 % štěrk fr.8/16)  vč. dovozu</t>
  </si>
  <si>
    <t>1013645925</t>
  </si>
  <si>
    <t>Poznámka k položce:_x000D_
ornice + HDK 8-16+ úprava zemin (smíchání v centru)+ nakládka pro odvoz</t>
  </si>
  <si>
    <t xml:space="preserve">" BT 98+ TZ / dosypání kaver zeminou   40% ploch, tl. 5cm pro  štěrkový trávník C:  z  celk. 1633 m2 "            </t>
  </si>
  <si>
    <t>0,40*(1633,0*0,05*1,03)*1</t>
  </si>
  <si>
    <t>162251102</t>
  </si>
  <si>
    <t>Vodorovné přemístění do 50 m výkopku/sypaniny z horniny třídy těžitelnosti I, skupiny 1 až 3</t>
  </si>
  <si>
    <t>-1968006581</t>
  </si>
  <si>
    <t xml:space="preserve">" lokální rozvozy substrátu   (nad rámec  manipulačního prostoru v položce rozprostření )"              </t>
  </si>
  <si>
    <t>167151101</t>
  </si>
  <si>
    <t>Nakládání výkopku z hornin třídy těžitelnosti I, skupiny 1 až 3 do 100 m3</t>
  </si>
  <si>
    <t>-1872274780</t>
  </si>
  <si>
    <t>183403153</t>
  </si>
  <si>
    <t>Obdělání půdy hrabáním v rovině a svahu do 1:5</t>
  </si>
  <si>
    <t>59733299</t>
  </si>
  <si>
    <t>" NÁSLEDNÁ PÉČE :   dosetí  jen 1x= 1.rok  (2. rok  už bez dosetí  a dosypů) "</t>
  </si>
  <si>
    <t xml:space="preserve">" NP 98+TZ / hrabání  po dosypání kaver zeminou   40% ploch, tl. 5cm pro  štěrkový trávník C:  z  celk. 1633 m2 "            </t>
  </si>
  <si>
    <t>0,40*1633,0*1</t>
  </si>
  <si>
    <t>183403161</t>
  </si>
  <si>
    <t>Obdělání půdy válením v rovině a svahu do 1:5</t>
  </si>
  <si>
    <t>470742908</t>
  </si>
  <si>
    <t xml:space="preserve">" NP 99+TZ / válcování  po dosypání kaver zeminou   40% ploch, tl. 5cm pro  štěrkový trávník C:  z  celk. 1633 m2 "            </t>
  </si>
  <si>
    <t>184802611-01</t>
  </si>
  <si>
    <t xml:space="preserve">Chemické odplevelení po založení kultury -selektivním herbicidem - postřikem na široko v rovině a svahu do 1:5 vč. dodávky herbicidu </t>
  </si>
  <si>
    <t>-991960236</t>
  </si>
  <si>
    <t>" NP 100/  odplevelení  1xročně (5g/m2)  - NÁSLED PÉČE  2 roky"</t>
  </si>
  <si>
    <t>(1*1633,0)*2</t>
  </si>
  <si>
    <t>185802113</t>
  </si>
  <si>
    <t>Hnojení půdy umělým hnojivem na široko v rovině a svahu do 1:5</t>
  </si>
  <si>
    <t>-1390150117</t>
  </si>
  <si>
    <t>" NP 96/  hnojení 1xročně (5g/m2)  - NÁSLED PÉČE  2 roky"</t>
  </si>
  <si>
    <t>(1*1633,0*0,005*0,001)*2</t>
  </si>
  <si>
    <t>25191155-13</t>
  </si>
  <si>
    <t>hnojivo dusíkaté granulované pro údržbu  trávníků - spotřeba 5g/m2</t>
  </si>
  <si>
    <t>507445592</t>
  </si>
  <si>
    <t>" NP 96/  hnojení 1xročně (5g/m2)  - NÁSLED.  PÉČE  2 roky "</t>
  </si>
  <si>
    <t>(1*1633,0*0,005*1,03)*2</t>
  </si>
  <si>
    <t>185804312</t>
  </si>
  <si>
    <t>Zalití rostlin vodou plocha přes 20 m2</t>
  </si>
  <si>
    <t>1671270101</t>
  </si>
  <si>
    <t xml:space="preserve">"  NP95/  zálivka NÁSLEDNÉ péče:  10 x 10L/m2  *2 roky " </t>
  </si>
  <si>
    <t>(1633*0,010*10)*2</t>
  </si>
  <si>
    <t xml:space="preserve">Mezisoučet   </t>
  </si>
  <si>
    <t>-789601804</t>
  </si>
  <si>
    <t>16</t>
  </si>
  <si>
    <t>-449306452</t>
  </si>
  <si>
    <t>CtravVODANP44*(2-1)</t>
  </si>
  <si>
    <t>17</t>
  </si>
  <si>
    <t>322072393</t>
  </si>
  <si>
    <t>VODApeceNP45</t>
  </si>
  <si>
    <t>11,7</t>
  </si>
  <si>
    <t>SO 04.5 - PODROSTOVÝ ZÁHON - Následná péče - 2 roky</t>
  </si>
  <si>
    <t>185804252</t>
  </si>
  <si>
    <t>Odstranění odkvetlých a odumřelých částí trvalek s odklizením odpadu do 20 km</t>
  </si>
  <si>
    <t>1830644617</t>
  </si>
  <si>
    <t>" + dle Technické zprávy (TZ) "</t>
  </si>
  <si>
    <t xml:space="preserve">" NP 116+  TZ/  117 m2  záhony trvalek:  odstranění odumřelých částí v předjaří = 1x cykl  / ročně,  1.+2. rok "       </t>
  </si>
  <si>
    <t>(117,0*1)*(1+1)</t>
  </si>
  <si>
    <t xml:space="preserve">" NP 118+  TZ/  117 m2  záhony trvalek:  odstranění odkvetlých částí rostlin = 2x cykl  / ročně,  1.+2. rok "       </t>
  </si>
  <si>
    <t>(117,0*2)*(1+1)</t>
  </si>
  <si>
    <t>185804511</t>
  </si>
  <si>
    <t>Odplevelení záhonu květin v rovině a svahu do 1:5</t>
  </si>
  <si>
    <t>-861356382</t>
  </si>
  <si>
    <t xml:space="preserve">" NP 117 + TZ/  117 m2  záhony trvalek:   pletí   3x cykl  / ročně,  1.+2. rok "       </t>
  </si>
  <si>
    <t>(117*3)*(1+1)</t>
  </si>
  <si>
    <t>-2142716748</t>
  </si>
  <si>
    <t>" BT 115 + TZ / záhon 117m2:  zálivka 5*10 l/m2/ROČNĚ *2 ROKY  - zálivky NÁSLEDNÁ PÉČE  "</t>
  </si>
  <si>
    <t>(117,0*0,010*5)*2</t>
  </si>
  <si>
    <t>-1815948254</t>
  </si>
  <si>
    <t>-1177160593</t>
  </si>
  <si>
    <t>" cenu ( dle počtu km) za dovozovou vzdálenost si dodavatel upraví dle vlastních možností "</t>
  </si>
  <si>
    <t>VODApeceNP45*(2-1)</t>
  </si>
  <si>
    <t>SEZNAM FIGUR</t>
  </si>
  <si>
    <t>Výměra</t>
  </si>
  <si>
    <t xml:space="preserve"> SO 04/ SO 04.1</t>
  </si>
  <si>
    <t>DRENtextil41</t>
  </si>
  <si>
    <t>FolieISmb41</t>
  </si>
  <si>
    <t>horSUBSTRAT41</t>
  </si>
  <si>
    <t>KM2025strom41</t>
  </si>
  <si>
    <t>ksRAM42</t>
  </si>
  <si>
    <t>Použití figury:</t>
  </si>
  <si>
    <t>m2NATER41</t>
  </si>
  <si>
    <t>m3LOZEcelk41</t>
  </si>
  <si>
    <t>PRESADBAstrom41</t>
  </si>
  <si>
    <t>SKLADKAzem41</t>
  </si>
  <si>
    <t>spodSUBSTRAT41</t>
  </si>
  <si>
    <t>VK350strom41</t>
  </si>
  <si>
    <t>VODApece41</t>
  </si>
  <si>
    <t>VODAvysadb41</t>
  </si>
  <si>
    <t>XXXstromXXX</t>
  </si>
  <si>
    <t>xxxxZP2530st1xx</t>
  </si>
  <si>
    <t>ZPstrom41</t>
  </si>
  <si>
    <t xml:space="preserve"> SO 04/ SO 04.2</t>
  </si>
  <si>
    <t xml:space="preserve"> SO 04/ SO 04.3</t>
  </si>
  <si>
    <t xml:space="preserve"> SO 04/ SO 04.4</t>
  </si>
  <si>
    <t xml:space="preserve"> SO 04/ SO 04.5</t>
  </si>
  <si>
    <t>Datum a podpis: 25.01.2021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</si>
</sst>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" fontId="23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 applyProtection="1">
      <alignment vertical="center"/>
      <protection locked="0"/>
    </xf>
    <xf numFmtId="0" fontId="4" fillId="4" borderId="6" xfId="0" applyFont="1" applyFill="1" applyBorder="1" applyAlignment="1" applyProtection="1">
      <alignment horizontal="left" vertical="center"/>
      <protection locked="0"/>
    </xf>
    <xf numFmtId="0" fontId="0" fillId="4" borderId="7" xfId="0" applyFont="1" applyFill="1" applyBorder="1" applyAlignment="1" applyProtection="1">
      <alignment vertical="center"/>
      <protection locked="0"/>
    </xf>
    <xf numFmtId="0" fontId="4" fillId="4" borderId="7" xfId="0" applyFont="1" applyFill="1" applyBorder="1" applyAlignment="1" applyProtection="1">
      <alignment horizontal="right" vertical="center"/>
      <protection locked="0"/>
    </xf>
    <xf numFmtId="0" fontId="4" fillId="4" borderId="7" xfId="0" applyFont="1" applyFill="1" applyBorder="1" applyAlignment="1" applyProtection="1">
      <alignment horizontal="center" vertical="center"/>
      <protection locked="0"/>
    </xf>
    <xf numFmtId="4" fontId="4" fillId="4" borderId="7" xfId="0" applyNumberFormat="1" applyFont="1" applyFill="1" applyBorder="1" applyAlignment="1" applyProtection="1">
      <alignment vertical="center"/>
      <protection locked="0"/>
    </xf>
    <xf numFmtId="0" fontId="0" fillId="4" borderId="8" xfId="0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1" fillId="4" borderId="0" xfId="0" applyFont="1" applyFill="1" applyAlignment="1" applyProtection="1">
      <alignment horizontal="left" vertical="center"/>
      <protection locked="0"/>
    </xf>
    <xf numFmtId="0" fontId="21" fillId="4" borderId="0" xfId="0" applyFont="1" applyFill="1" applyAlignment="1" applyProtection="1">
      <alignment horizontal="right" vertical="center"/>
      <protection locked="0"/>
    </xf>
    <xf numFmtId="0" fontId="32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20" xfId="0" applyFont="1" applyBorder="1" applyAlignment="1" applyProtection="1">
      <alignment horizontal="left"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21" fillId="4" borderId="16" xfId="0" applyFont="1" applyFill="1" applyBorder="1" applyAlignment="1" applyProtection="1">
      <alignment horizontal="center" vertical="center" wrapText="1"/>
      <protection locked="0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left" vertical="center"/>
      <protection locked="0"/>
    </xf>
    <xf numFmtId="4" fontId="23" fillId="0" borderId="0" xfId="0" applyNumberFormat="1" applyFont="1" applyAlignment="1" applyProtection="1"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3" fillId="0" borderId="12" xfId="0" applyNumberFormat="1" applyFont="1" applyBorder="1" applyAlignment="1" applyProtection="1">
      <protection locked="0"/>
    </xf>
    <xf numFmtId="166" fontId="33" fillId="0" borderId="13" xfId="0" applyNumberFormat="1" applyFont="1" applyBorder="1" applyAlignment="1" applyProtection="1"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4" fontId="6" fillId="0" borderId="0" xfId="0" applyNumberFormat="1" applyFont="1" applyAlignment="1" applyProtection="1"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/>
      <protection locked="0"/>
    </xf>
    <xf numFmtId="4" fontId="7" fillId="0" borderId="0" xfId="0" applyNumberFormat="1" applyFont="1" applyAlignment="1" applyProtection="1">
      <protection locked="0"/>
    </xf>
    <xf numFmtId="0" fontId="22" fillId="0" borderId="14" xfId="0" applyFont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166" fontId="22" fillId="0" borderId="0" xfId="0" applyNumberFormat="1" applyFont="1" applyBorder="1" applyAlignment="1" applyProtection="1">
      <alignment vertical="center"/>
      <protection locked="0"/>
    </xf>
    <xf numFmtId="166" fontId="22" fillId="0" borderId="15" xfId="0" applyNumberFormat="1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14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15" xfId="0" applyFont="1" applyBorder="1" applyAlignment="1" applyProtection="1">
      <alignment vertical="center"/>
      <protection locked="0"/>
    </xf>
    <xf numFmtId="0" fontId="37" fillId="0" borderId="3" xfId="0" applyFont="1" applyBorder="1" applyAlignment="1" applyProtection="1">
      <alignment vertical="center"/>
      <protection locked="0"/>
    </xf>
    <xf numFmtId="0" fontId="36" fillId="0" borderId="14" xfId="0" applyFont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  <protection locked="0"/>
    </xf>
    <xf numFmtId="0" fontId="22" fillId="0" borderId="19" xfId="0" applyFont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166" fontId="22" fillId="0" borderId="20" xfId="0" applyNumberFormat="1" applyFont="1" applyBorder="1" applyAlignment="1" applyProtection="1">
      <alignment vertical="center"/>
      <protection locked="0"/>
    </xf>
    <xf numFmtId="166" fontId="22" fillId="0" borderId="21" xfId="0" applyNumberFormat="1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0" fillId="0" borderId="1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vertical="center"/>
      <protection locked="0"/>
    </xf>
    <xf numFmtId="0" fontId="12" fillId="0" borderId="21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11" fillId="0" borderId="19" xfId="0" applyFont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  <protection locked="0"/>
    </xf>
    <xf numFmtId="0" fontId="11" fillId="0" borderId="21" xfId="0" applyFont="1" applyBorder="1" applyAlignment="1" applyProtection="1">
      <alignment vertical="center"/>
      <protection locked="0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Relationship Id="rId4" Type="http://schemas.openxmlformats.org/officeDocument/2006/relationships/image" Target="../media/image3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37</xdr:col>
      <xdr:colOff>266700</xdr:colOff>
      <xdr:row>44</xdr:row>
      <xdr:rowOff>104775</xdr:rowOff>
    </xdr:from>
    <xdr:to>
      <xdr:col>40</xdr:col>
      <xdr:colOff>85725</xdr:colOff>
      <xdr:row>47</xdr:row>
      <xdr:rowOff>95250</xdr:rowOff>
    </xdr:to>
    <xdr:pic>
      <xdr:nvPicPr>
        <xdr:cNvPr id="3" name="Obráze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4325" y="8391525"/>
          <a:ext cx="12477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133350</xdr:colOff>
      <xdr:row>51</xdr:row>
      <xdr:rowOff>38100</xdr:rowOff>
    </xdr:from>
    <xdr:to>
      <xdr:col>40</xdr:col>
      <xdr:colOff>152400</xdr:colOff>
      <xdr:row>58</xdr:row>
      <xdr:rowOff>38100</xdr:rowOff>
    </xdr:to>
    <xdr:pic>
      <xdr:nvPicPr>
        <xdr:cNvPr id="4" name="Obrázek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8100" y="9515475"/>
          <a:ext cx="1590675" cy="1000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M102"/>
  <sheetViews>
    <sheetView showGridLines="0" tabSelected="1" topLeftCell="A81" workbookViewId="0">
      <selection activeCell="AG94" sqref="AG94:AM94 AT94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0" t="s">
        <v>0</v>
      </c>
      <c r="AZ1" s="10" t="s">
        <v>1</v>
      </c>
      <c r="BA1" s="10" t="s">
        <v>2</v>
      </c>
      <c r="BB1" s="10" t="s">
        <v>1</v>
      </c>
      <c r="BT1" s="10" t="s">
        <v>3</v>
      </c>
      <c r="BU1" s="10" t="s">
        <v>3</v>
      </c>
      <c r="BV1" s="10" t="s">
        <v>4</v>
      </c>
    </row>
    <row r="2" spans="1:74" s="1" customFormat="1" ht="36.9" customHeight="1">
      <c r="AR2" s="272" t="s">
        <v>5</v>
      </c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S2" s="11" t="s">
        <v>6</v>
      </c>
      <c r="BT2" s="11" t="s">
        <v>7</v>
      </c>
    </row>
    <row r="3" spans="1:74" s="1" customFormat="1" ht="6.9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4.9" customHeight="1">
      <c r="B4" s="14"/>
      <c r="D4" s="15" t="s">
        <v>9</v>
      </c>
      <c r="AR4" s="14"/>
      <c r="AS4" s="16" t="s">
        <v>10</v>
      </c>
      <c r="BS4" s="11" t="s">
        <v>11</v>
      </c>
    </row>
    <row r="5" spans="1:74" s="1" customFormat="1" ht="12" customHeight="1">
      <c r="B5" s="14"/>
      <c r="D5" s="17" t="s">
        <v>12</v>
      </c>
      <c r="K5" s="281" t="s">
        <v>13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R5" s="14"/>
      <c r="BS5" s="11" t="s">
        <v>6</v>
      </c>
    </row>
    <row r="6" spans="1:74" s="1" customFormat="1" ht="36.9" customHeight="1">
      <c r="B6" s="14"/>
      <c r="D6" s="19" t="s">
        <v>14</v>
      </c>
      <c r="K6" s="282" t="s">
        <v>15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R6" s="14"/>
      <c r="BS6" s="11" t="s">
        <v>6</v>
      </c>
    </row>
    <row r="7" spans="1:74" s="1" customFormat="1" ht="12" customHeight="1">
      <c r="B7" s="14"/>
      <c r="D7" s="20" t="s">
        <v>16</v>
      </c>
      <c r="K7" s="18" t="s">
        <v>1</v>
      </c>
      <c r="AK7" s="20" t="s">
        <v>17</v>
      </c>
      <c r="AN7" s="18" t="s">
        <v>1</v>
      </c>
      <c r="AR7" s="14"/>
      <c r="BS7" s="11" t="s">
        <v>6</v>
      </c>
    </row>
    <row r="8" spans="1:74" s="1" customFormat="1" ht="12" customHeight="1">
      <c r="B8" s="14"/>
      <c r="D8" s="20" t="s">
        <v>18</v>
      </c>
      <c r="K8" s="18" t="s">
        <v>19</v>
      </c>
      <c r="AK8" s="20" t="s">
        <v>20</v>
      </c>
      <c r="AN8" s="18" t="s">
        <v>21</v>
      </c>
      <c r="AR8" s="14"/>
      <c r="BS8" s="11" t="s">
        <v>6</v>
      </c>
    </row>
    <row r="9" spans="1:74" s="1" customFormat="1" ht="14.4" customHeight="1">
      <c r="B9" s="14"/>
      <c r="AR9" s="14"/>
      <c r="BS9" s="11" t="s">
        <v>6</v>
      </c>
    </row>
    <row r="10" spans="1:74" s="1" customFormat="1" ht="12" customHeight="1">
      <c r="B10" s="14"/>
      <c r="D10" s="20" t="s">
        <v>22</v>
      </c>
      <c r="AK10" s="20" t="s">
        <v>23</v>
      </c>
      <c r="AN10" s="18" t="s">
        <v>24</v>
      </c>
      <c r="AR10" s="14"/>
      <c r="BS10" s="11" t="s">
        <v>6</v>
      </c>
    </row>
    <row r="11" spans="1:74" s="1" customFormat="1" ht="18.45" customHeight="1">
      <c r="B11" s="14"/>
      <c r="E11" s="18" t="s">
        <v>25</v>
      </c>
      <c r="AK11" s="20" t="s">
        <v>26</v>
      </c>
      <c r="AN11" s="18" t="s">
        <v>27</v>
      </c>
      <c r="AR11" s="14"/>
      <c r="BS11" s="11" t="s">
        <v>6</v>
      </c>
    </row>
    <row r="12" spans="1:74" s="1" customFormat="1" ht="6.9" customHeight="1">
      <c r="B12" s="14"/>
      <c r="AR12" s="14"/>
      <c r="BS12" s="11" t="s">
        <v>6</v>
      </c>
    </row>
    <row r="13" spans="1:74" s="1" customFormat="1" ht="12" customHeight="1">
      <c r="B13" s="14"/>
      <c r="D13" s="20" t="s">
        <v>28</v>
      </c>
      <c r="AK13" s="20" t="s">
        <v>23</v>
      </c>
      <c r="AN13" s="18" t="s">
        <v>1</v>
      </c>
      <c r="AR13" s="14"/>
      <c r="BS13" s="11" t="s">
        <v>6</v>
      </c>
    </row>
    <row r="14" spans="1:74" ht="13.2">
      <c r="B14" s="14"/>
      <c r="E14" s="18" t="s">
        <v>29</v>
      </c>
      <c r="AK14" s="20" t="s">
        <v>26</v>
      </c>
      <c r="AN14" s="18" t="s">
        <v>1</v>
      </c>
      <c r="AR14" s="14"/>
      <c r="BS14" s="11" t="s">
        <v>6</v>
      </c>
    </row>
    <row r="15" spans="1:74" s="1" customFormat="1" ht="6.9" customHeight="1">
      <c r="B15" s="14"/>
      <c r="AR15" s="14"/>
      <c r="BS15" s="11" t="s">
        <v>3</v>
      </c>
    </row>
    <row r="16" spans="1:74" s="1" customFormat="1" ht="12" customHeight="1">
      <c r="B16" s="14"/>
      <c r="D16" s="20" t="s">
        <v>30</v>
      </c>
      <c r="AK16" s="20" t="s">
        <v>23</v>
      </c>
      <c r="AN16" s="18" t="s">
        <v>31</v>
      </c>
      <c r="AR16" s="14"/>
      <c r="BS16" s="11" t="s">
        <v>3</v>
      </c>
    </row>
    <row r="17" spans="1:71" s="1" customFormat="1" ht="18.45" customHeight="1">
      <c r="B17" s="14"/>
      <c r="E17" s="18" t="s">
        <v>32</v>
      </c>
      <c r="AK17" s="20" t="s">
        <v>26</v>
      </c>
      <c r="AN17" s="18" t="s">
        <v>33</v>
      </c>
      <c r="AR17" s="14"/>
      <c r="BS17" s="11" t="s">
        <v>34</v>
      </c>
    </row>
    <row r="18" spans="1:71" s="1" customFormat="1" ht="6.9" customHeight="1">
      <c r="B18" s="14"/>
      <c r="AR18" s="14"/>
      <c r="BS18" s="11" t="s">
        <v>6</v>
      </c>
    </row>
    <row r="19" spans="1:71" s="1" customFormat="1" ht="12" customHeight="1">
      <c r="B19" s="14"/>
      <c r="D19" s="20" t="s">
        <v>35</v>
      </c>
      <c r="AK19" s="20" t="s">
        <v>23</v>
      </c>
      <c r="AN19" s="18" t="s">
        <v>36</v>
      </c>
      <c r="AR19" s="14"/>
      <c r="BS19" s="11" t="s">
        <v>6</v>
      </c>
    </row>
    <row r="20" spans="1:71" s="1" customFormat="1" ht="18.45" customHeight="1">
      <c r="B20" s="14"/>
      <c r="E20" s="18" t="s">
        <v>37</v>
      </c>
      <c r="AK20" s="20" t="s">
        <v>26</v>
      </c>
      <c r="AN20" s="18" t="s">
        <v>38</v>
      </c>
      <c r="AR20" s="14"/>
      <c r="BS20" s="11" t="s">
        <v>34</v>
      </c>
    </row>
    <row r="21" spans="1:71" s="1" customFormat="1" ht="6.9" customHeight="1">
      <c r="B21" s="14"/>
      <c r="AR21" s="14"/>
    </row>
    <row r="22" spans="1:71" s="1" customFormat="1" ht="12" customHeight="1">
      <c r="B22" s="14"/>
      <c r="D22" s="20" t="s">
        <v>39</v>
      </c>
      <c r="AR22" s="14"/>
    </row>
    <row r="23" spans="1:71" s="1" customFormat="1" ht="83.25" customHeight="1">
      <c r="B23" s="14"/>
      <c r="E23" s="283" t="s">
        <v>40</v>
      </c>
      <c r="F23" s="283"/>
      <c r="G23" s="283"/>
      <c r="H23" s="283"/>
      <c r="I23" s="283"/>
      <c r="J23" s="283"/>
      <c r="K23" s="283"/>
      <c r="L23" s="283"/>
      <c r="M23" s="283"/>
      <c r="N23" s="283"/>
      <c r="O23" s="283"/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  <c r="AA23" s="283"/>
      <c r="AB23" s="283"/>
      <c r="AC23" s="283"/>
      <c r="AD23" s="283"/>
      <c r="AE23" s="283"/>
      <c r="AF23" s="283"/>
      <c r="AG23" s="283"/>
      <c r="AH23" s="283"/>
      <c r="AI23" s="283"/>
      <c r="AJ23" s="283"/>
      <c r="AK23" s="283"/>
      <c r="AL23" s="283"/>
      <c r="AM23" s="283"/>
      <c r="AN23" s="283"/>
      <c r="AR23" s="14"/>
    </row>
    <row r="24" spans="1:71" s="1" customFormat="1" ht="6.9" customHeight="1">
      <c r="B24" s="14"/>
      <c r="AR24" s="14"/>
    </row>
    <row r="25" spans="1:71" s="1" customFormat="1" ht="6.9" customHeight="1">
      <c r="B25" s="14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4"/>
    </row>
    <row r="26" spans="1:71" s="2" customFormat="1" ht="25.95" customHeight="1">
      <c r="A26" s="22"/>
      <c r="B26" s="23"/>
      <c r="C26" s="22"/>
      <c r="D26" s="24" t="s">
        <v>41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84">
        <f>ROUND(AG94,2)</f>
        <v>0</v>
      </c>
      <c r="AL26" s="285"/>
      <c r="AM26" s="285"/>
      <c r="AN26" s="285"/>
      <c r="AO26" s="285"/>
      <c r="AP26" s="22"/>
      <c r="AQ26" s="22"/>
      <c r="AR26" s="23"/>
      <c r="BE26" s="22"/>
    </row>
    <row r="27" spans="1:71" s="2" customFormat="1" ht="6.9" customHeight="1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22"/>
    </row>
    <row r="28" spans="1:71" s="2" customFormat="1" ht="13.2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6" t="s">
        <v>42</v>
      </c>
      <c r="M28" s="286"/>
      <c r="N28" s="286"/>
      <c r="O28" s="286"/>
      <c r="P28" s="286"/>
      <c r="Q28" s="22"/>
      <c r="R28" s="22"/>
      <c r="S28" s="22"/>
      <c r="T28" s="22"/>
      <c r="U28" s="22"/>
      <c r="V28" s="22"/>
      <c r="W28" s="286" t="s">
        <v>43</v>
      </c>
      <c r="X28" s="286"/>
      <c r="Y28" s="286"/>
      <c r="Z28" s="286"/>
      <c r="AA28" s="286"/>
      <c r="AB28" s="286"/>
      <c r="AC28" s="286"/>
      <c r="AD28" s="286"/>
      <c r="AE28" s="286"/>
      <c r="AF28" s="22"/>
      <c r="AG28" s="22"/>
      <c r="AH28" s="22"/>
      <c r="AI28" s="22"/>
      <c r="AJ28" s="22"/>
      <c r="AK28" s="286" t="s">
        <v>44</v>
      </c>
      <c r="AL28" s="286"/>
      <c r="AM28" s="286"/>
      <c r="AN28" s="286"/>
      <c r="AO28" s="286"/>
      <c r="AP28" s="22"/>
      <c r="AQ28" s="22"/>
      <c r="AR28" s="23"/>
      <c r="BE28" s="22"/>
    </row>
    <row r="29" spans="1:71" s="3" customFormat="1" ht="14.4" customHeight="1">
      <c r="B29" s="26"/>
      <c r="D29" s="20" t="s">
        <v>45</v>
      </c>
      <c r="F29" s="20" t="s">
        <v>46</v>
      </c>
      <c r="L29" s="274">
        <v>0.21</v>
      </c>
      <c r="M29" s="275"/>
      <c r="N29" s="275"/>
      <c r="O29" s="275"/>
      <c r="P29" s="275"/>
      <c r="W29" s="276">
        <f>ROUND(AZ94, 2)</f>
        <v>0</v>
      </c>
      <c r="X29" s="275"/>
      <c r="Y29" s="275"/>
      <c r="Z29" s="275"/>
      <c r="AA29" s="275"/>
      <c r="AB29" s="275"/>
      <c r="AC29" s="275"/>
      <c r="AD29" s="275"/>
      <c r="AE29" s="275"/>
      <c r="AK29" s="276">
        <f>ROUND(AV94, 2)</f>
        <v>0</v>
      </c>
      <c r="AL29" s="275"/>
      <c r="AM29" s="275"/>
      <c r="AN29" s="275"/>
      <c r="AO29" s="275"/>
      <c r="AR29" s="26"/>
    </row>
    <row r="30" spans="1:71" s="3" customFormat="1" ht="14.4" customHeight="1">
      <c r="B30" s="26"/>
      <c r="F30" s="20" t="s">
        <v>47</v>
      </c>
      <c r="L30" s="274">
        <v>0.15</v>
      </c>
      <c r="M30" s="275"/>
      <c r="N30" s="275"/>
      <c r="O30" s="275"/>
      <c r="P30" s="275"/>
      <c r="W30" s="276">
        <f>ROUND(BA94, 2)</f>
        <v>0</v>
      </c>
      <c r="X30" s="275"/>
      <c r="Y30" s="275"/>
      <c r="Z30" s="275"/>
      <c r="AA30" s="275"/>
      <c r="AB30" s="275"/>
      <c r="AC30" s="275"/>
      <c r="AD30" s="275"/>
      <c r="AE30" s="275"/>
      <c r="AK30" s="276">
        <f>ROUND(AW94, 2)</f>
        <v>0</v>
      </c>
      <c r="AL30" s="275"/>
      <c r="AM30" s="275"/>
      <c r="AN30" s="275"/>
      <c r="AO30" s="275"/>
      <c r="AR30" s="26"/>
    </row>
    <row r="31" spans="1:71" s="3" customFormat="1" ht="14.4" hidden="1" customHeight="1">
      <c r="B31" s="26"/>
      <c r="F31" s="20" t="s">
        <v>48</v>
      </c>
      <c r="L31" s="274">
        <v>0.21</v>
      </c>
      <c r="M31" s="275"/>
      <c r="N31" s="275"/>
      <c r="O31" s="275"/>
      <c r="P31" s="275"/>
      <c r="W31" s="276">
        <f>ROUND(BB94, 2)</f>
        <v>0</v>
      </c>
      <c r="X31" s="275"/>
      <c r="Y31" s="275"/>
      <c r="Z31" s="275"/>
      <c r="AA31" s="275"/>
      <c r="AB31" s="275"/>
      <c r="AC31" s="275"/>
      <c r="AD31" s="275"/>
      <c r="AE31" s="275"/>
      <c r="AK31" s="276">
        <v>0</v>
      </c>
      <c r="AL31" s="275"/>
      <c r="AM31" s="275"/>
      <c r="AN31" s="275"/>
      <c r="AO31" s="275"/>
      <c r="AR31" s="26"/>
    </row>
    <row r="32" spans="1:71" s="3" customFormat="1" ht="14.4" hidden="1" customHeight="1">
      <c r="B32" s="26"/>
      <c r="F32" s="20" t="s">
        <v>49</v>
      </c>
      <c r="L32" s="274">
        <v>0.15</v>
      </c>
      <c r="M32" s="275"/>
      <c r="N32" s="275"/>
      <c r="O32" s="275"/>
      <c r="P32" s="275"/>
      <c r="W32" s="276">
        <f>ROUND(BC94, 2)</f>
        <v>0</v>
      </c>
      <c r="X32" s="275"/>
      <c r="Y32" s="275"/>
      <c r="Z32" s="275"/>
      <c r="AA32" s="275"/>
      <c r="AB32" s="275"/>
      <c r="AC32" s="275"/>
      <c r="AD32" s="275"/>
      <c r="AE32" s="275"/>
      <c r="AK32" s="276">
        <v>0</v>
      </c>
      <c r="AL32" s="275"/>
      <c r="AM32" s="275"/>
      <c r="AN32" s="275"/>
      <c r="AO32" s="275"/>
      <c r="AR32" s="26"/>
    </row>
    <row r="33" spans="1:57" s="3" customFormat="1" ht="14.4" hidden="1" customHeight="1">
      <c r="B33" s="26"/>
      <c r="F33" s="20" t="s">
        <v>50</v>
      </c>
      <c r="L33" s="274">
        <v>0</v>
      </c>
      <c r="M33" s="275"/>
      <c r="N33" s="275"/>
      <c r="O33" s="275"/>
      <c r="P33" s="275"/>
      <c r="W33" s="276">
        <f>ROUND(BD94, 2)</f>
        <v>0</v>
      </c>
      <c r="X33" s="275"/>
      <c r="Y33" s="275"/>
      <c r="Z33" s="275"/>
      <c r="AA33" s="275"/>
      <c r="AB33" s="275"/>
      <c r="AC33" s="275"/>
      <c r="AD33" s="275"/>
      <c r="AE33" s="275"/>
      <c r="AK33" s="276">
        <v>0</v>
      </c>
      <c r="AL33" s="275"/>
      <c r="AM33" s="275"/>
      <c r="AN33" s="275"/>
      <c r="AO33" s="275"/>
      <c r="AR33" s="26"/>
    </row>
    <row r="34" spans="1:57" s="2" customFormat="1" ht="6.9" customHeight="1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22"/>
    </row>
    <row r="35" spans="1:57" s="2" customFormat="1" ht="35.1" customHeight="1">
      <c r="A35" s="22"/>
      <c r="B35" s="23"/>
      <c r="C35" s="27"/>
      <c r="D35" s="28" t="s">
        <v>51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52</v>
      </c>
      <c r="U35" s="29"/>
      <c r="V35" s="29"/>
      <c r="W35" s="29"/>
      <c r="X35" s="280" t="s">
        <v>53</v>
      </c>
      <c r="Y35" s="278"/>
      <c r="Z35" s="278"/>
      <c r="AA35" s="278"/>
      <c r="AB35" s="278"/>
      <c r="AC35" s="29"/>
      <c r="AD35" s="29"/>
      <c r="AE35" s="29"/>
      <c r="AF35" s="29"/>
      <c r="AG35" s="29"/>
      <c r="AH35" s="29"/>
      <c r="AI35" s="29"/>
      <c r="AJ35" s="29"/>
      <c r="AK35" s="277">
        <f>SUM(AK26:AK33)</f>
        <v>0</v>
      </c>
      <c r="AL35" s="278"/>
      <c r="AM35" s="278"/>
      <c r="AN35" s="278"/>
      <c r="AO35" s="279"/>
      <c r="AP35" s="27"/>
      <c r="AQ35" s="27"/>
      <c r="AR35" s="23"/>
      <c r="BE35" s="22"/>
    </row>
    <row r="36" spans="1:57" s="2" customFormat="1" ht="6.9" customHeight="1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pans="1:57" s="2" customFormat="1" ht="14.4" customHeight="1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spans="1:57" s="1" customFormat="1" ht="14.4" customHeight="1">
      <c r="B38" s="14"/>
      <c r="AR38" s="14"/>
    </row>
    <row r="39" spans="1:57" s="1" customFormat="1" ht="14.4" customHeight="1">
      <c r="B39" s="14"/>
      <c r="AR39" s="14"/>
    </row>
    <row r="40" spans="1:57" s="1" customFormat="1" ht="14.4" customHeight="1">
      <c r="B40" s="14"/>
      <c r="AR40" s="14"/>
    </row>
    <row r="41" spans="1:57" s="1" customFormat="1" ht="14.4" customHeight="1">
      <c r="B41" s="14"/>
      <c r="AR41" s="14"/>
    </row>
    <row r="42" spans="1:57" s="1" customFormat="1" ht="14.4" customHeight="1">
      <c r="B42" s="14"/>
      <c r="AR42" s="14"/>
    </row>
    <row r="43" spans="1:57" s="1" customFormat="1" ht="14.4" customHeight="1">
      <c r="B43" s="14"/>
      <c r="AR43" s="14"/>
    </row>
    <row r="44" spans="1:57" s="1" customFormat="1" ht="14.4" customHeight="1">
      <c r="B44" s="14"/>
      <c r="AR44" s="14"/>
    </row>
    <row r="45" spans="1:57" s="1" customFormat="1" ht="14.4" customHeight="1">
      <c r="B45" s="14"/>
      <c r="AR45" s="14"/>
    </row>
    <row r="46" spans="1:57" s="1" customFormat="1" ht="14.4" customHeight="1">
      <c r="B46" s="14"/>
      <c r="AR46" s="14"/>
    </row>
    <row r="47" spans="1:57" s="1" customFormat="1" ht="14.4" customHeight="1">
      <c r="B47" s="14"/>
      <c r="AR47" s="14"/>
    </row>
    <row r="48" spans="1:57" s="1" customFormat="1" ht="14.4" customHeight="1">
      <c r="B48" s="14"/>
      <c r="AH48" s="1" t="s">
        <v>37</v>
      </c>
      <c r="AR48" s="14"/>
    </row>
    <row r="49" spans="1:57" s="2" customFormat="1" ht="14.4" customHeight="1">
      <c r="B49" s="31"/>
      <c r="D49" s="32" t="s">
        <v>54</v>
      </c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2" t="s">
        <v>55</v>
      </c>
      <c r="AI49" s="33"/>
      <c r="AJ49" s="33"/>
      <c r="AK49" s="33"/>
      <c r="AL49" s="33"/>
      <c r="AM49" s="33"/>
      <c r="AN49" s="33"/>
      <c r="AO49" s="33"/>
      <c r="AR49" s="31"/>
    </row>
    <row r="50" spans="1:57">
      <c r="B50" s="14"/>
      <c r="AR50" s="14"/>
    </row>
    <row r="51" spans="1:57">
      <c r="B51" s="14"/>
      <c r="AR51" s="14"/>
    </row>
    <row r="52" spans="1:57">
      <c r="B52" s="14"/>
      <c r="AR52" s="14"/>
    </row>
    <row r="53" spans="1:57">
      <c r="B53" s="14"/>
      <c r="AR53" s="14"/>
    </row>
    <row r="54" spans="1:57">
      <c r="B54" s="14"/>
      <c r="AR54" s="14"/>
    </row>
    <row r="55" spans="1:57">
      <c r="B55" s="14"/>
      <c r="AR55" s="14"/>
    </row>
    <row r="56" spans="1:57">
      <c r="B56" s="14"/>
      <c r="AR56" s="14"/>
    </row>
    <row r="57" spans="1:57">
      <c r="B57" s="14"/>
      <c r="AR57" s="14"/>
    </row>
    <row r="58" spans="1:57">
      <c r="B58" s="14"/>
      <c r="AR58" s="14"/>
    </row>
    <row r="59" spans="1:57">
      <c r="B59" s="14"/>
      <c r="AR59" s="14"/>
    </row>
    <row r="60" spans="1:57" s="2" customFormat="1" ht="13.2">
      <c r="A60" s="22"/>
      <c r="B60" s="23"/>
      <c r="C60" s="22"/>
      <c r="D60" s="34" t="s">
        <v>56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34" t="s">
        <v>57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34" t="s">
        <v>418</v>
      </c>
      <c r="AI60" s="25"/>
      <c r="AJ60" s="25"/>
      <c r="AK60" s="25"/>
      <c r="AL60" s="25"/>
      <c r="AM60" s="34" t="s">
        <v>57</v>
      </c>
      <c r="AN60" s="25"/>
      <c r="AO60" s="25"/>
      <c r="AP60" s="22"/>
      <c r="AQ60" s="22"/>
      <c r="AR60" s="23"/>
      <c r="BE60" s="22"/>
    </row>
    <row r="61" spans="1:57">
      <c r="B61" s="14"/>
      <c r="AR61" s="14"/>
    </row>
    <row r="62" spans="1:57">
      <c r="B62" s="14"/>
      <c r="AR62" s="14"/>
    </row>
    <row r="63" spans="1:57">
      <c r="B63" s="14"/>
      <c r="AR63" s="14"/>
    </row>
    <row r="64" spans="1:57" s="2" customFormat="1" ht="13.2">
      <c r="A64" s="22"/>
      <c r="B64" s="23"/>
      <c r="C64" s="22"/>
      <c r="D64" s="32" t="s">
        <v>58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2" t="s">
        <v>59</v>
      </c>
      <c r="AI64" s="35"/>
      <c r="AJ64" s="35"/>
      <c r="AK64" s="35"/>
      <c r="AL64" s="35"/>
      <c r="AM64" s="35"/>
      <c r="AN64" s="35"/>
      <c r="AO64" s="35"/>
      <c r="AP64" s="22"/>
      <c r="AQ64" s="22"/>
      <c r="AR64" s="23"/>
      <c r="BE64" s="22"/>
    </row>
    <row r="65" spans="1:57">
      <c r="B65" s="14"/>
      <c r="AR65" s="14"/>
    </row>
    <row r="66" spans="1:57">
      <c r="B66" s="14"/>
      <c r="AR66" s="14"/>
    </row>
    <row r="67" spans="1:57">
      <c r="B67" s="14"/>
      <c r="AR67" s="14"/>
    </row>
    <row r="68" spans="1:57">
      <c r="B68" s="14"/>
      <c r="AR68" s="14"/>
    </row>
    <row r="69" spans="1:57">
      <c r="B69" s="14"/>
      <c r="AR69" s="14"/>
    </row>
    <row r="70" spans="1:57">
      <c r="B70" s="14"/>
      <c r="AR70" s="14"/>
    </row>
    <row r="71" spans="1:57">
      <c r="B71" s="14"/>
      <c r="AR71" s="14"/>
    </row>
    <row r="72" spans="1:57">
      <c r="B72" s="14"/>
      <c r="AR72" s="14"/>
    </row>
    <row r="73" spans="1:57">
      <c r="B73" s="14"/>
      <c r="AR73" s="14"/>
    </row>
    <row r="74" spans="1:57">
      <c r="B74" s="14"/>
      <c r="AR74" s="14"/>
    </row>
    <row r="75" spans="1:57" s="2" customFormat="1" ht="13.2">
      <c r="A75" s="22"/>
      <c r="B75" s="23"/>
      <c r="C75" s="22"/>
      <c r="D75" s="34" t="s">
        <v>56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34" t="s">
        <v>57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34" t="s">
        <v>56</v>
      </c>
      <c r="AI75" s="25"/>
      <c r="AJ75" s="25"/>
      <c r="AK75" s="25"/>
      <c r="AL75" s="25"/>
      <c r="AM75" s="34" t="s">
        <v>57</v>
      </c>
      <c r="AN75" s="25"/>
      <c r="AO75" s="25"/>
      <c r="AP75" s="22"/>
      <c r="AQ75" s="22"/>
      <c r="AR75" s="23"/>
      <c r="BE75" s="22"/>
    </row>
    <row r="76" spans="1:57" s="2" customFormat="1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pans="1:57" s="2" customFormat="1" ht="6.9" customHeight="1">
      <c r="A77" s="22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23"/>
      <c r="BE77" s="22"/>
    </row>
    <row r="81" spans="1:91" s="2" customFormat="1" ht="6.9" customHeight="1">
      <c r="A81" s="22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23"/>
      <c r="BE81" s="22"/>
    </row>
    <row r="82" spans="1:91" s="2" customFormat="1" ht="24.9" customHeight="1">
      <c r="A82" s="22"/>
      <c r="B82" s="23"/>
      <c r="C82" s="15" t="s">
        <v>60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pans="1:91" s="2" customFormat="1" ht="6.9" customHeight="1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pans="1:91" s="4" customFormat="1" ht="12" customHeight="1">
      <c r="B84" s="40"/>
      <c r="C84" s="20" t="s">
        <v>12</v>
      </c>
      <c r="L84" s="4" t="str">
        <f>K5</f>
        <v>20081-NP1</v>
      </c>
      <c r="AR84" s="40"/>
    </row>
    <row r="85" spans="1:91" s="5" customFormat="1" ht="36.9" customHeight="1">
      <c r="B85" s="41"/>
      <c r="C85" s="42" t="s">
        <v>14</v>
      </c>
      <c r="L85" s="301" t="str">
        <f>K6</f>
        <v>NÁSLEDNÁ PÉČE O ZELEŇ - MĚSTSKÁ PLÁŽ AREÁLU KAMENCOVÉHO JEZERA</v>
      </c>
      <c r="M85" s="302"/>
      <c r="N85" s="302"/>
      <c r="O85" s="302"/>
      <c r="P85" s="302"/>
      <c r="Q85" s="302"/>
      <c r="R85" s="302"/>
      <c r="S85" s="302"/>
      <c r="T85" s="302"/>
      <c r="U85" s="302"/>
      <c r="V85" s="302"/>
      <c r="W85" s="302"/>
      <c r="X85" s="302"/>
      <c r="Y85" s="302"/>
      <c r="Z85" s="302"/>
      <c r="AA85" s="302"/>
      <c r="AB85" s="302"/>
      <c r="AC85" s="302"/>
      <c r="AD85" s="302"/>
      <c r="AE85" s="302"/>
      <c r="AF85" s="302"/>
      <c r="AG85" s="302"/>
      <c r="AH85" s="302"/>
      <c r="AI85" s="302"/>
      <c r="AJ85" s="302"/>
      <c r="AK85" s="302"/>
      <c r="AL85" s="302"/>
      <c r="AM85" s="302"/>
      <c r="AN85" s="302"/>
      <c r="AO85" s="302"/>
      <c r="AR85" s="41"/>
    </row>
    <row r="86" spans="1:91" s="2" customFormat="1" ht="6.9" customHeight="1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pans="1:91" s="2" customFormat="1" ht="12" customHeight="1">
      <c r="A87" s="22"/>
      <c r="B87" s="23"/>
      <c r="C87" s="20" t="s">
        <v>18</v>
      </c>
      <c r="D87" s="22"/>
      <c r="E87" s="22"/>
      <c r="F87" s="22"/>
      <c r="G87" s="22"/>
      <c r="H87" s="22"/>
      <c r="I87" s="22"/>
      <c r="J87" s="22"/>
      <c r="K87" s="22"/>
      <c r="L87" s="43" t="str">
        <f>IF(K8="","",K8)</f>
        <v>CHOMUTOV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0" t="s">
        <v>20</v>
      </c>
      <c r="AJ87" s="22"/>
      <c r="AK87" s="22"/>
      <c r="AL87" s="22"/>
      <c r="AM87" s="303" t="str">
        <f>IF(AN8= "","",AN8)</f>
        <v>25. 1. 2021</v>
      </c>
      <c r="AN87" s="303"/>
      <c r="AO87" s="22"/>
      <c r="AP87" s="22"/>
      <c r="AQ87" s="22"/>
      <c r="AR87" s="23"/>
      <c r="BE87" s="22"/>
    </row>
    <row r="88" spans="1:91" s="2" customFormat="1" ht="6.9" customHeight="1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pans="1:91" s="2" customFormat="1" ht="25.65" customHeight="1">
      <c r="A89" s="22"/>
      <c r="B89" s="23"/>
      <c r="C89" s="20" t="s">
        <v>22</v>
      </c>
      <c r="D89" s="22"/>
      <c r="E89" s="22"/>
      <c r="F89" s="22"/>
      <c r="G89" s="22"/>
      <c r="H89" s="22"/>
      <c r="I89" s="22"/>
      <c r="J89" s="22"/>
      <c r="K89" s="22"/>
      <c r="L89" s="4" t="str">
        <f>IF(E11= "","",E11)</f>
        <v>Statutární město Chomutov,Zborovská 4602,Chomutov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0" t="s">
        <v>30</v>
      </c>
      <c r="AJ89" s="22"/>
      <c r="AK89" s="22"/>
      <c r="AL89" s="22"/>
      <c r="AM89" s="304" t="str">
        <f>IF(E17="","",E17)</f>
        <v>Ing. Mgr. Lucie Radilová, DiS</v>
      </c>
      <c r="AN89" s="305"/>
      <c r="AO89" s="305"/>
      <c r="AP89" s="305"/>
      <c r="AQ89" s="22"/>
      <c r="AR89" s="23"/>
      <c r="AS89" s="306" t="s">
        <v>61</v>
      </c>
      <c r="AT89" s="307"/>
      <c r="AU89" s="45"/>
      <c r="AV89" s="45"/>
      <c r="AW89" s="45"/>
      <c r="AX89" s="45"/>
      <c r="AY89" s="45"/>
      <c r="AZ89" s="45"/>
      <c r="BA89" s="45"/>
      <c r="BB89" s="45"/>
      <c r="BC89" s="45"/>
      <c r="BD89" s="46"/>
      <c r="BE89" s="22"/>
    </row>
    <row r="90" spans="1:91" s="2" customFormat="1" ht="15.15" customHeight="1">
      <c r="A90" s="22"/>
      <c r="B90" s="23"/>
      <c r="C90" s="20" t="s">
        <v>28</v>
      </c>
      <c r="D90" s="22"/>
      <c r="E90" s="22"/>
      <c r="F90" s="22"/>
      <c r="G90" s="22"/>
      <c r="H90" s="22"/>
      <c r="I90" s="22"/>
      <c r="J90" s="22"/>
      <c r="K90" s="22"/>
      <c r="L90" s="4" t="str">
        <f>IF(E14="","",E14)</f>
        <v xml:space="preserve"> </v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0" t="s">
        <v>35</v>
      </c>
      <c r="AJ90" s="22"/>
      <c r="AK90" s="22"/>
      <c r="AL90" s="22"/>
      <c r="AM90" s="304" t="str">
        <f>IF(E20="","",E20)</f>
        <v>Obrtelová Miluše</v>
      </c>
      <c r="AN90" s="305"/>
      <c r="AO90" s="305"/>
      <c r="AP90" s="305"/>
      <c r="AQ90" s="22"/>
      <c r="AR90" s="23"/>
      <c r="AS90" s="308"/>
      <c r="AT90" s="309"/>
      <c r="AU90" s="47"/>
      <c r="AV90" s="47"/>
      <c r="AW90" s="47"/>
      <c r="AX90" s="47"/>
      <c r="AY90" s="47"/>
      <c r="AZ90" s="47"/>
      <c r="BA90" s="47"/>
      <c r="BB90" s="47"/>
      <c r="BC90" s="47"/>
      <c r="BD90" s="48"/>
      <c r="BE90" s="22"/>
    </row>
    <row r="91" spans="1:91" s="2" customFormat="1" ht="10.95" customHeight="1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308"/>
      <c r="AT91" s="309"/>
      <c r="AU91" s="47"/>
      <c r="AV91" s="47"/>
      <c r="AW91" s="47"/>
      <c r="AX91" s="47"/>
      <c r="AY91" s="47"/>
      <c r="AZ91" s="47"/>
      <c r="BA91" s="47"/>
      <c r="BB91" s="47"/>
      <c r="BC91" s="47"/>
      <c r="BD91" s="48"/>
      <c r="BE91" s="22"/>
    </row>
    <row r="92" spans="1:91" s="2" customFormat="1" ht="29.25" customHeight="1">
      <c r="A92" s="22"/>
      <c r="B92" s="23"/>
      <c r="C92" s="292" t="s">
        <v>62</v>
      </c>
      <c r="D92" s="293"/>
      <c r="E92" s="293"/>
      <c r="F92" s="293"/>
      <c r="G92" s="293"/>
      <c r="H92" s="49"/>
      <c r="I92" s="294" t="s">
        <v>63</v>
      </c>
      <c r="J92" s="293"/>
      <c r="K92" s="293"/>
      <c r="L92" s="293"/>
      <c r="M92" s="293"/>
      <c r="N92" s="293"/>
      <c r="O92" s="293"/>
      <c r="P92" s="293"/>
      <c r="Q92" s="293"/>
      <c r="R92" s="293"/>
      <c r="S92" s="293"/>
      <c r="T92" s="293"/>
      <c r="U92" s="293"/>
      <c r="V92" s="293"/>
      <c r="W92" s="293"/>
      <c r="X92" s="293"/>
      <c r="Y92" s="293"/>
      <c r="Z92" s="293"/>
      <c r="AA92" s="293"/>
      <c r="AB92" s="293"/>
      <c r="AC92" s="293"/>
      <c r="AD92" s="293"/>
      <c r="AE92" s="293"/>
      <c r="AF92" s="293"/>
      <c r="AG92" s="296" t="s">
        <v>64</v>
      </c>
      <c r="AH92" s="293"/>
      <c r="AI92" s="293"/>
      <c r="AJ92" s="293"/>
      <c r="AK92" s="293"/>
      <c r="AL92" s="293"/>
      <c r="AM92" s="293"/>
      <c r="AN92" s="294" t="s">
        <v>65</v>
      </c>
      <c r="AO92" s="293"/>
      <c r="AP92" s="295"/>
      <c r="AQ92" s="50" t="s">
        <v>66</v>
      </c>
      <c r="AR92" s="23"/>
      <c r="AS92" s="51" t="s">
        <v>67</v>
      </c>
      <c r="AT92" s="52" t="s">
        <v>68</v>
      </c>
      <c r="AU92" s="52" t="s">
        <v>69</v>
      </c>
      <c r="AV92" s="52" t="s">
        <v>70</v>
      </c>
      <c r="AW92" s="52" t="s">
        <v>71</v>
      </c>
      <c r="AX92" s="52" t="s">
        <v>72</v>
      </c>
      <c r="AY92" s="52" t="s">
        <v>73</v>
      </c>
      <c r="AZ92" s="52" t="s">
        <v>74</v>
      </c>
      <c r="BA92" s="52" t="s">
        <v>75</v>
      </c>
      <c r="BB92" s="52" t="s">
        <v>76</v>
      </c>
      <c r="BC92" s="52" t="s">
        <v>77</v>
      </c>
      <c r="BD92" s="53" t="s">
        <v>78</v>
      </c>
      <c r="BE92" s="22"/>
    </row>
    <row r="93" spans="1:91" s="2" customFormat="1" ht="10.95" customHeight="1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5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  <c r="BE93" s="22"/>
    </row>
    <row r="94" spans="1:91" s="6" customFormat="1" ht="32.4" customHeight="1">
      <c r="B94" s="57"/>
      <c r="C94" s="58" t="s">
        <v>79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290">
        <f>ROUND(AG95,2)</f>
        <v>0</v>
      </c>
      <c r="AH94" s="290"/>
      <c r="AI94" s="290"/>
      <c r="AJ94" s="290"/>
      <c r="AK94" s="290"/>
      <c r="AL94" s="290"/>
      <c r="AM94" s="290"/>
      <c r="AN94" s="291">
        <f t="shared" ref="AN94:AN100" si="0">SUM(AG94,AT94)</f>
        <v>0</v>
      </c>
      <c r="AO94" s="291"/>
      <c r="AP94" s="291"/>
      <c r="AQ94" s="60" t="s">
        <v>1</v>
      </c>
      <c r="AR94" s="57"/>
      <c r="AS94" s="61">
        <f>ROUND(AS95,2)</f>
        <v>0</v>
      </c>
      <c r="AT94" s="62">
        <f t="shared" ref="AT94:AT100" si="1">ROUND(SUM(AV94:AW94),2)</f>
        <v>0</v>
      </c>
      <c r="AU94" s="63">
        <f>ROUND(AU95,5)</f>
        <v>1692.7772600000001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80</v>
      </c>
      <c r="BT94" s="65" t="s">
        <v>81</v>
      </c>
      <c r="BU94" s="66" t="s">
        <v>82</v>
      </c>
      <c r="BV94" s="65" t="s">
        <v>83</v>
      </c>
      <c r="BW94" s="65" t="s">
        <v>4</v>
      </c>
      <c r="BX94" s="65" t="s">
        <v>84</v>
      </c>
      <c r="CL94" s="65" t="s">
        <v>1</v>
      </c>
    </row>
    <row r="95" spans="1:91" s="7" customFormat="1" ht="16.5" customHeight="1">
      <c r="B95" s="67"/>
      <c r="C95" s="68"/>
      <c r="D95" s="299" t="s">
        <v>85</v>
      </c>
      <c r="E95" s="299"/>
      <c r="F95" s="299"/>
      <c r="G95" s="299"/>
      <c r="H95" s="299"/>
      <c r="I95" s="69"/>
      <c r="J95" s="299" t="s">
        <v>86</v>
      </c>
      <c r="K95" s="299"/>
      <c r="L95" s="299"/>
      <c r="M95" s="299"/>
      <c r="N95" s="299"/>
      <c r="O95" s="299"/>
      <c r="P95" s="299"/>
      <c r="Q95" s="299"/>
      <c r="R95" s="299"/>
      <c r="S95" s="299"/>
      <c r="T95" s="299"/>
      <c r="U95" s="299"/>
      <c r="V95" s="299"/>
      <c r="W95" s="299"/>
      <c r="X95" s="299"/>
      <c r="Y95" s="299"/>
      <c r="Z95" s="299"/>
      <c r="AA95" s="299"/>
      <c r="AB95" s="299"/>
      <c r="AC95" s="299"/>
      <c r="AD95" s="299"/>
      <c r="AE95" s="299"/>
      <c r="AF95" s="299"/>
      <c r="AG95" s="300">
        <f>ROUND(SUM(AG96:AG100),2)</f>
        <v>0</v>
      </c>
      <c r="AH95" s="298"/>
      <c r="AI95" s="298"/>
      <c r="AJ95" s="298"/>
      <c r="AK95" s="298"/>
      <c r="AL95" s="298"/>
      <c r="AM95" s="298"/>
      <c r="AN95" s="297">
        <f t="shared" si="0"/>
        <v>0</v>
      </c>
      <c r="AO95" s="298"/>
      <c r="AP95" s="298"/>
      <c r="AQ95" s="70" t="s">
        <v>87</v>
      </c>
      <c r="AR95" s="67"/>
      <c r="AS95" s="71">
        <f>ROUND(SUM(AS96:AS100),2)</f>
        <v>0</v>
      </c>
      <c r="AT95" s="72">
        <f t="shared" si="1"/>
        <v>0</v>
      </c>
      <c r="AU95" s="73">
        <f>ROUND(SUM(AU96:AU100),5)</f>
        <v>1692.7772600000001</v>
      </c>
      <c r="AV95" s="72">
        <f>ROUND(AZ95*L29,2)</f>
        <v>0</v>
      </c>
      <c r="AW95" s="72">
        <f>ROUND(BA95*L30,2)</f>
        <v>0</v>
      </c>
      <c r="AX95" s="72">
        <f>ROUND(BB95*L29,2)</f>
        <v>0</v>
      </c>
      <c r="AY95" s="72">
        <f>ROUND(BC95*L30,2)</f>
        <v>0</v>
      </c>
      <c r="AZ95" s="72">
        <f>ROUND(SUM(AZ96:AZ100),2)</f>
        <v>0</v>
      </c>
      <c r="BA95" s="72">
        <f>ROUND(SUM(BA96:BA100),2)</f>
        <v>0</v>
      </c>
      <c r="BB95" s="72">
        <f>ROUND(SUM(BB96:BB100),2)</f>
        <v>0</v>
      </c>
      <c r="BC95" s="72">
        <f>ROUND(SUM(BC96:BC100),2)</f>
        <v>0</v>
      </c>
      <c r="BD95" s="74">
        <f>ROUND(SUM(BD96:BD100),2)</f>
        <v>0</v>
      </c>
      <c r="BS95" s="75" t="s">
        <v>80</v>
      </c>
      <c r="BT95" s="75" t="s">
        <v>88</v>
      </c>
      <c r="BU95" s="75" t="s">
        <v>82</v>
      </c>
      <c r="BV95" s="75" t="s">
        <v>83</v>
      </c>
      <c r="BW95" s="75" t="s">
        <v>89</v>
      </c>
      <c r="BX95" s="75" t="s">
        <v>4</v>
      </c>
      <c r="CL95" s="75" t="s">
        <v>90</v>
      </c>
      <c r="CM95" s="75" t="s">
        <v>91</v>
      </c>
    </row>
    <row r="96" spans="1:91" s="4" customFormat="1" ht="45" customHeight="1">
      <c r="A96" s="76" t="s">
        <v>92</v>
      </c>
      <c r="B96" s="40"/>
      <c r="C96" s="8"/>
      <c r="D96" s="8"/>
      <c r="E96" s="289" t="s">
        <v>93</v>
      </c>
      <c r="F96" s="289"/>
      <c r="G96" s="289"/>
      <c r="H96" s="289"/>
      <c r="I96" s="289"/>
      <c r="J96" s="8"/>
      <c r="K96" s="289" t="s">
        <v>94</v>
      </c>
      <c r="L96" s="289"/>
      <c r="M96" s="289"/>
      <c r="N96" s="289"/>
      <c r="O96" s="289"/>
      <c r="P96" s="289"/>
      <c r="Q96" s="289"/>
      <c r="R96" s="289"/>
      <c r="S96" s="289"/>
      <c r="T96" s="289"/>
      <c r="U96" s="289"/>
      <c r="V96" s="289"/>
      <c r="W96" s="289"/>
      <c r="X96" s="289"/>
      <c r="Y96" s="289"/>
      <c r="Z96" s="289"/>
      <c r="AA96" s="289"/>
      <c r="AB96" s="289"/>
      <c r="AC96" s="289"/>
      <c r="AD96" s="289"/>
      <c r="AE96" s="289"/>
      <c r="AF96" s="289"/>
      <c r="AG96" s="287">
        <f>'SO 04.1 - STROMY- Následn...'!J32</f>
        <v>0</v>
      </c>
      <c r="AH96" s="288"/>
      <c r="AI96" s="288"/>
      <c r="AJ96" s="288"/>
      <c r="AK96" s="288"/>
      <c r="AL96" s="288"/>
      <c r="AM96" s="288"/>
      <c r="AN96" s="287">
        <f t="shared" si="0"/>
        <v>0</v>
      </c>
      <c r="AO96" s="288"/>
      <c r="AP96" s="288"/>
      <c r="AQ96" s="77" t="s">
        <v>95</v>
      </c>
      <c r="AR96" s="40"/>
      <c r="AS96" s="78">
        <v>0</v>
      </c>
      <c r="AT96" s="79">
        <f t="shared" si="1"/>
        <v>0</v>
      </c>
      <c r="AU96" s="80">
        <f>'SO 04.1 - STROMY- Následn...'!P122</f>
        <v>421.438716</v>
      </c>
      <c r="AV96" s="79">
        <f>'SO 04.1 - STROMY- Následn...'!J35</f>
        <v>0</v>
      </c>
      <c r="AW96" s="79">
        <f>'SO 04.1 - STROMY- Následn...'!J36</f>
        <v>0</v>
      </c>
      <c r="AX96" s="79">
        <f>'SO 04.1 - STROMY- Následn...'!J37</f>
        <v>0</v>
      </c>
      <c r="AY96" s="79">
        <f>'SO 04.1 - STROMY- Následn...'!J38</f>
        <v>0</v>
      </c>
      <c r="AZ96" s="79">
        <f>'SO 04.1 - STROMY- Následn...'!F35</f>
        <v>0</v>
      </c>
      <c r="BA96" s="79">
        <f>'SO 04.1 - STROMY- Následn...'!F36</f>
        <v>0</v>
      </c>
      <c r="BB96" s="79">
        <f>'SO 04.1 - STROMY- Následn...'!F37</f>
        <v>0</v>
      </c>
      <c r="BC96" s="79">
        <f>'SO 04.1 - STROMY- Následn...'!F38</f>
        <v>0</v>
      </c>
      <c r="BD96" s="81">
        <f>'SO 04.1 - STROMY- Následn...'!F39</f>
        <v>0</v>
      </c>
      <c r="BT96" s="18" t="s">
        <v>91</v>
      </c>
      <c r="BV96" s="18" t="s">
        <v>83</v>
      </c>
      <c r="BW96" s="18" t="s">
        <v>96</v>
      </c>
      <c r="BX96" s="18" t="s">
        <v>89</v>
      </c>
      <c r="CL96" s="18" t="s">
        <v>90</v>
      </c>
    </row>
    <row r="97" spans="1:90" s="4" customFormat="1" ht="45" customHeight="1">
      <c r="A97" s="76" t="s">
        <v>92</v>
      </c>
      <c r="B97" s="40"/>
      <c r="C97" s="8"/>
      <c r="D97" s="8"/>
      <c r="E97" s="289" t="s">
        <v>97</v>
      </c>
      <c r="F97" s="289"/>
      <c r="G97" s="289"/>
      <c r="H97" s="289"/>
      <c r="I97" s="289"/>
      <c r="J97" s="8"/>
      <c r="K97" s="289" t="s">
        <v>98</v>
      </c>
      <c r="L97" s="289"/>
      <c r="M97" s="289"/>
      <c r="N97" s="289"/>
      <c r="O97" s="289"/>
      <c r="P97" s="289"/>
      <c r="Q97" s="289"/>
      <c r="R97" s="289"/>
      <c r="S97" s="289"/>
      <c r="T97" s="289"/>
      <c r="U97" s="289"/>
      <c r="V97" s="289"/>
      <c r="W97" s="289"/>
      <c r="X97" s="289"/>
      <c r="Y97" s="289"/>
      <c r="Z97" s="289"/>
      <c r="AA97" s="289"/>
      <c r="AB97" s="289"/>
      <c r="AC97" s="289"/>
      <c r="AD97" s="289"/>
      <c r="AE97" s="289"/>
      <c r="AF97" s="289"/>
      <c r="AG97" s="287">
        <f>'SO 04.2 - A- NOVÝ TRÁVNÍK...'!J32</f>
        <v>0</v>
      </c>
      <c r="AH97" s="288"/>
      <c r="AI97" s="288"/>
      <c r="AJ97" s="288"/>
      <c r="AK97" s="288"/>
      <c r="AL97" s="288"/>
      <c r="AM97" s="288"/>
      <c r="AN97" s="287">
        <f t="shared" si="0"/>
        <v>0</v>
      </c>
      <c r="AO97" s="288"/>
      <c r="AP97" s="288"/>
      <c r="AQ97" s="77" t="s">
        <v>95</v>
      </c>
      <c r="AR97" s="40"/>
      <c r="AS97" s="78">
        <v>0</v>
      </c>
      <c r="AT97" s="79">
        <f t="shared" si="1"/>
        <v>0</v>
      </c>
      <c r="AU97" s="80">
        <f>'SO 04.2 - A- NOVÝ TRÁVNÍK...'!P121</f>
        <v>210</v>
      </c>
      <c r="AV97" s="79">
        <f>'SO 04.2 - A- NOVÝ TRÁVNÍK...'!J35</f>
        <v>0</v>
      </c>
      <c r="AW97" s="79">
        <f>'SO 04.2 - A- NOVÝ TRÁVNÍK...'!J36</f>
        <v>0</v>
      </c>
      <c r="AX97" s="79">
        <f>'SO 04.2 - A- NOVÝ TRÁVNÍK...'!J37</f>
        <v>0</v>
      </c>
      <c r="AY97" s="79">
        <f>'SO 04.2 - A- NOVÝ TRÁVNÍK...'!J38</f>
        <v>0</v>
      </c>
      <c r="AZ97" s="79">
        <f>'SO 04.2 - A- NOVÝ TRÁVNÍK...'!F35</f>
        <v>0</v>
      </c>
      <c r="BA97" s="79">
        <f>'SO 04.2 - A- NOVÝ TRÁVNÍK...'!F36</f>
        <v>0</v>
      </c>
      <c r="BB97" s="79">
        <f>'SO 04.2 - A- NOVÝ TRÁVNÍK...'!F37</f>
        <v>0</v>
      </c>
      <c r="BC97" s="79">
        <f>'SO 04.2 - A- NOVÝ TRÁVNÍK...'!F38</f>
        <v>0</v>
      </c>
      <c r="BD97" s="81">
        <f>'SO 04.2 - A- NOVÝ TRÁVNÍK...'!F39</f>
        <v>0</v>
      </c>
      <c r="BT97" s="18" t="s">
        <v>91</v>
      </c>
      <c r="BV97" s="18" t="s">
        <v>83</v>
      </c>
      <c r="BW97" s="18" t="s">
        <v>99</v>
      </c>
      <c r="BX97" s="18" t="s">
        <v>89</v>
      </c>
      <c r="CL97" s="18" t="s">
        <v>90</v>
      </c>
    </row>
    <row r="98" spans="1:90" s="4" customFormat="1" ht="45" customHeight="1">
      <c r="A98" s="76" t="s">
        <v>92</v>
      </c>
      <c r="B98" s="40"/>
      <c r="C98" s="8"/>
      <c r="D98" s="8"/>
      <c r="E98" s="289" t="s">
        <v>100</v>
      </c>
      <c r="F98" s="289"/>
      <c r="G98" s="289"/>
      <c r="H98" s="289"/>
      <c r="I98" s="289"/>
      <c r="J98" s="8"/>
      <c r="K98" s="289" t="s">
        <v>101</v>
      </c>
      <c r="L98" s="289"/>
      <c r="M98" s="289"/>
      <c r="N98" s="289"/>
      <c r="O98" s="289"/>
      <c r="P98" s="289"/>
      <c r="Q98" s="289"/>
      <c r="R98" s="289"/>
      <c r="S98" s="289"/>
      <c r="T98" s="289"/>
      <c r="U98" s="289"/>
      <c r="V98" s="289"/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287">
        <f>'SO 04.3 - B- OBNOVEN. TRÁ...'!J32</f>
        <v>0</v>
      </c>
      <c r="AH98" s="288"/>
      <c r="AI98" s="288"/>
      <c r="AJ98" s="288"/>
      <c r="AK98" s="288"/>
      <c r="AL98" s="288"/>
      <c r="AM98" s="288"/>
      <c r="AN98" s="287">
        <f t="shared" si="0"/>
        <v>0</v>
      </c>
      <c r="AO98" s="288"/>
      <c r="AP98" s="288"/>
      <c r="AQ98" s="77" t="s">
        <v>95</v>
      </c>
      <c r="AR98" s="40"/>
      <c r="AS98" s="78">
        <v>0</v>
      </c>
      <c r="AT98" s="79">
        <f t="shared" si="1"/>
        <v>0</v>
      </c>
      <c r="AU98" s="80">
        <f>'SO 04.3 - B- OBNOVEN. TRÁ...'!P121</f>
        <v>192.96</v>
      </c>
      <c r="AV98" s="79">
        <f>'SO 04.3 - B- OBNOVEN. TRÁ...'!J35</f>
        <v>0</v>
      </c>
      <c r="AW98" s="79">
        <f>'SO 04.3 - B- OBNOVEN. TRÁ...'!J36</f>
        <v>0</v>
      </c>
      <c r="AX98" s="79">
        <f>'SO 04.3 - B- OBNOVEN. TRÁ...'!J37</f>
        <v>0</v>
      </c>
      <c r="AY98" s="79">
        <f>'SO 04.3 - B- OBNOVEN. TRÁ...'!J38</f>
        <v>0</v>
      </c>
      <c r="AZ98" s="79">
        <f>'SO 04.3 - B- OBNOVEN. TRÁ...'!F35</f>
        <v>0</v>
      </c>
      <c r="BA98" s="79">
        <f>'SO 04.3 - B- OBNOVEN. TRÁ...'!F36</f>
        <v>0</v>
      </c>
      <c r="BB98" s="79">
        <f>'SO 04.3 - B- OBNOVEN. TRÁ...'!F37</f>
        <v>0</v>
      </c>
      <c r="BC98" s="79">
        <f>'SO 04.3 - B- OBNOVEN. TRÁ...'!F38</f>
        <v>0</v>
      </c>
      <c r="BD98" s="81">
        <f>'SO 04.3 - B- OBNOVEN. TRÁ...'!F39</f>
        <v>0</v>
      </c>
      <c r="BT98" s="18" t="s">
        <v>91</v>
      </c>
      <c r="BV98" s="18" t="s">
        <v>83</v>
      </c>
      <c r="BW98" s="18" t="s">
        <v>102</v>
      </c>
      <c r="BX98" s="18" t="s">
        <v>89</v>
      </c>
      <c r="CL98" s="18" t="s">
        <v>90</v>
      </c>
    </row>
    <row r="99" spans="1:90" s="4" customFormat="1" ht="35.1" customHeight="1">
      <c r="A99" s="76" t="s">
        <v>92</v>
      </c>
      <c r="B99" s="40"/>
      <c r="C99" s="8"/>
      <c r="D99" s="8"/>
      <c r="E99" s="289" t="s">
        <v>103</v>
      </c>
      <c r="F99" s="289"/>
      <c r="G99" s="289"/>
      <c r="H99" s="289"/>
      <c r="I99" s="289"/>
      <c r="J99" s="8"/>
      <c r="K99" s="289" t="s">
        <v>104</v>
      </c>
      <c r="L99" s="289"/>
      <c r="M99" s="289"/>
      <c r="N99" s="289"/>
      <c r="O99" s="289"/>
      <c r="P99" s="289"/>
      <c r="Q99" s="289"/>
      <c r="R99" s="289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  <c r="AE99" s="289"/>
      <c r="AF99" s="289"/>
      <c r="AG99" s="287">
        <f>'SO 04.4 - C- ŠTĚRKOVÝ TRÁ...'!J32</f>
        <v>0</v>
      </c>
      <c r="AH99" s="288"/>
      <c r="AI99" s="288"/>
      <c r="AJ99" s="288"/>
      <c r="AK99" s="288"/>
      <c r="AL99" s="288"/>
      <c r="AM99" s="288"/>
      <c r="AN99" s="287">
        <f t="shared" si="0"/>
        <v>0</v>
      </c>
      <c r="AO99" s="288"/>
      <c r="AP99" s="288"/>
      <c r="AQ99" s="77" t="s">
        <v>95</v>
      </c>
      <c r="AR99" s="40"/>
      <c r="AS99" s="78">
        <v>0</v>
      </c>
      <c r="AT99" s="79">
        <f t="shared" si="1"/>
        <v>0</v>
      </c>
      <c r="AU99" s="80">
        <f>'SO 04.4 - C- ŠTĚRKOVÝ TRÁ...'!P122</f>
        <v>707.37484400000005</v>
      </c>
      <c r="AV99" s="79">
        <f>'SO 04.4 - C- ŠTĚRKOVÝ TRÁ...'!J35</f>
        <v>0</v>
      </c>
      <c r="AW99" s="79">
        <f>'SO 04.4 - C- ŠTĚRKOVÝ TRÁ...'!J36</f>
        <v>0</v>
      </c>
      <c r="AX99" s="79">
        <f>'SO 04.4 - C- ŠTĚRKOVÝ TRÁ...'!J37</f>
        <v>0</v>
      </c>
      <c r="AY99" s="79">
        <f>'SO 04.4 - C- ŠTĚRKOVÝ TRÁ...'!J38</f>
        <v>0</v>
      </c>
      <c r="AZ99" s="79">
        <f>'SO 04.4 - C- ŠTĚRKOVÝ TRÁ...'!F35</f>
        <v>0</v>
      </c>
      <c r="BA99" s="79">
        <f>'SO 04.4 - C- ŠTĚRKOVÝ TRÁ...'!F36</f>
        <v>0</v>
      </c>
      <c r="BB99" s="79">
        <f>'SO 04.4 - C- ŠTĚRKOVÝ TRÁ...'!F37</f>
        <v>0</v>
      </c>
      <c r="BC99" s="79">
        <f>'SO 04.4 - C- ŠTĚRKOVÝ TRÁ...'!F38</f>
        <v>0</v>
      </c>
      <c r="BD99" s="81">
        <f>'SO 04.4 - C- ŠTĚRKOVÝ TRÁ...'!F39</f>
        <v>0</v>
      </c>
      <c r="BT99" s="18" t="s">
        <v>91</v>
      </c>
      <c r="BV99" s="18" t="s">
        <v>83</v>
      </c>
      <c r="BW99" s="18" t="s">
        <v>105</v>
      </c>
      <c r="BX99" s="18" t="s">
        <v>89</v>
      </c>
      <c r="CL99" s="18" t="s">
        <v>90</v>
      </c>
    </row>
    <row r="100" spans="1:90" s="4" customFormat="1" ht="35.1" customHeight="1">
      <c r="A100" s="76" t="s">
        <v>92</v>
      </c>
      <c r="B100" s="40"/>
      <c r="C100" s="8"/>
      <c r="D100" s="8"/>
      <c r="E100" s="289" t="s">
        <v>106</v>
      </c>
      <c r="F100" s="289"/>
      <c r="G100" s="289"/>
      <c r="H100" s="289"/>
      <c r="I100" s="289"/>
      <c r="J100" s="8"/>
      <c r="K100" s="289" t="s">
        <v>107</v>
      </c>
      <c r="L100" s="289"/>
      <c r="M100" s="289"/>
      <c r="N100" s="289"/>
      <c r="O100" s="289"/>
      <c r="P100" s="289"/>
      <c r="Q100" s="289"/>
      <c r="R100" s="289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  <c r="AE100" s="289"/>
      <c r="AF100" s="289"/>
      <c r="AG100" s="287">
        <f>'SO 04.5 - PODROSTOVÝ ZÁHO...'!J32</f>
        <v>0</v>
      </c>
      <c r="AH100" s="288"/>
      <c r="AI100" s="288"/>
      <c r="AJ100" s="288"/>
      <c r="AK100" s="288"/>
      <c r="AL100" s="288"/>
      <c r="AM100" s="288"/>
      <c r="AN100" s="287">
        <f t="shared" si="0"/>
        <v>0</v>
      </c>
      <c r="AO100" s="288"/>
      <c r="AP100" s="288"/>
      <c r="AQ100" s="77" t="s">
        <v>95</v>
      </c>
      <c r="AR100" s="40"/>
      <c r="AS100" s="82">
        <v>0</v>
      </c>
      <c r="AT100" s="83">
        <f t="shared" si="1"/>
        <v>0</v>
      </c>
      <c r="AU100" s="84">
        <f>'SO 04.5 - PODROSTOVÝ ZÁHO...'!P121</f>
        <v>161.00369999999998</v>
      </c>
      <c r="AV100" s="83">
        <f>'SO 04.5 - PODROSTOVÝ ZÁHO...'!J35</f>
        <v>0</v>
      </c>
      <c r="AW100" s="83">
        <f>'SO 04.5 - PODROSTOVÝ ZÁHO...'!J36</f>
        <v>0</v>
      </c>
      <c r="AX100" s="83">
        <f>'SO 04.5 - PODROSTOVÝ ZÁHO...'!J37</f>
        <v>0</v>
      </c>
      <c r="AY100" s="83">
        <f>'SO 04.5 - PODROSTOVÝ ZÁHO...'!J38</f>
        <v>0</v>
      </c>
      <c r="AZ100" s="83">
        <f>'SO 04.5 - PODROSTOVÝ ZÁHO...'!F35</f>
        <v>0</v>
      </c>
      <c r="BA100" s="83">
        <f>'SO 04.5 - PODROSTOVÝ ZÁHO...'!F36</f>
        <v>0</v>
      </c>
      <c r="BB100" s="83">
        <f>'SO 04.5 - PODROSTOVÝ ZÁHO...'!F37</f>
        <v>0</v>
      </c>
      <c r="BC100" s="83">
        <f>'SO 04.5 - PODROSTOVÝ ZÁHO...'!F38</f>
        <v>0</v>
      </c>
      <c r="BD100" s="85">
        <f>'SO 04.5 - PODROSTOVÝ ZÁHO...'!F39</f>
        <v>0</v>
      </c>
      <c r="BT100" s="18" t="s">
        <v>91</v>
      </c>
      <c r="BV100" s="18" t="s">
        <v>83</v>
      </c>
      <c r="BW100" s="18" t="s">
        <v>108</v>
      </c>
      <c r="BX100" s="18" t="s">
        <v>89</v>
      </c>
      <c r="CL100" s="18" t="s">
        <v>90</v>
      </c>
    </row>
    <row r="101" spans="1:90" s="2" customFormat="1" ht="30" customHeight="1">
      <c r="A101" s="22"/>
      <c r="B101" s="23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3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</row>
    <row r="102" spans="1:90" s="2" customFormat="1" ht="6.9" customHeight="1">
      <c r="A102" s="22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23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</row>
  </sheetData>
  <sheetProtection password="C7E4" sheet="1" objects="1" scenarios="1"/>
  <mergeCells count="60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6:AP96"/>
    <mergeCell ref="AG96:AM96"/>
    <mergeCell ref="K97:AF97"/>
    <mergeCell ref="AG97:AM97"/>
    <mergeCell ref="E97:I97"/>
    <mergeCell ref="AN97:AP97"/>
    <mergeCell ref="AN100:AP100"/>
    <mergeCell ref="AG100:AM100"/>
    <mergeCell ref="E100:I100"/>
    <mergeCell ref="K100:AF100"/>
    <mergeCell ref="AG94:AM94"/>
    <mergeCell ref="AN94:AP94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</mergeCells>
  <hyperlinks>
    <hyperlink ref="A96" location="'SO 04.1 - STROMY- Následn...'!C2" display="/"/>
    <hyperlink ref="A97" location="'SO 04.2 - A- NOVÝ TRÁVNÍK...'!C2" display="/"/>
    <hyperlink ref="A98" location="'SO 04.3 - B- OBNOVEN. TRÁ...'!C2" display="/"/>
    <hyperlink ref="A99" location="'SO 04.4 - C- ŠTĚRKOVÝ TRÁ...'!C2" display="/"/>
    <hyperlink ref="A100" location="'SO 04.5 - PODROSTOVÝ ZÁHO...'!C2" display="/"/>
  </hyperlinks>
  <pageMargins left="0.39370078740157483" right="0.39370078740157483" top="0.39370078740157483" bottom="0.39370078740157483" header="0" footer="0"/>
  <pageSetup paperSize="9" fitToHeight="10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topLeftCell="A133" workbookViewId="0">
      <selection activeCell="I153" sqref="I153"/>
    </sheetView>
  </sheetViews>
  <sheetFormatPr defaultRowHeight="10.199999999999999"/>
  <cols>
    <col min="1" max="1" width="8.28515625" style="104" customWidth="1"/>
    <col min="2" max="2" width="1.140625" style="104" customWidth="1"/>
    <col min="3" max="3" width="4.140625" style="104" customWidth="1"/>
    <col min="4" max="4" width="4.28515625" style="104" customWidth="1"/>
    <col min="5" max="5" width="17.140625" style="104" customWidth="1"/>
    <col min="6" max="6" width="100.85546875" style="104" customWidth="1"/>
    <col min="7" max="7" width="7.42578125" style="104" customWidth="1"/>
    <col min="8" max="8" width="14" style="104" customWidth="1"/>
    <col min="9" max="9" width="15.85546875" style="104" customWidth="1"/>
    <col min="10" max="11" width="22.28515625" style="104" customWidth="1"/>
    <col min="12" max="12" width="9.28515625" style="104" customWidth="1"/>
    <col min="13" max="13" width="10.85546875" style="104" hidden="1" customWidth="1"/>
    <col min="14" max="14" width="9.28515625" style="104" hidden="1"/>
    <col min="15" max="20" width="14.140625" style="104" hidden="1" customWidth="1"/>
    <col min="21" max="21" width="16.28515625" style="104" hidden="1" customWidth="1"/>
    <col min="22" max="22" width="12.28515625" style="104" customWidth="1"/>
    <col min="23" max="23" width="16.28515625" style="104" customWidth="1"/>
    <col min="24" max="24" width="12.28515625" style="104" customWidth="1"/>
    <col min="25" max="25" width="15" style="104" customWidth="1"/>
    <col min="26" max="26" width="11" style="104" customWidth="1"/>
    <col min="27" max="27" width="15" style="104" customWidth="1"/>
    <col min="28" max="28" width="16.28515625" style="104" customWidth="1"/>
    <col min="29" max="29" width="11" style="104" customWidth="1"/>
    <col min="30" max="30" width="15" style="104" customWidth="1"/>
    <col min="31" max="31" width="16.28515625" style="104" customWidth="1"/>
    <col min="32" max="43" width="9.140625" style="104"/>
    <col min="44" max="65" width="9.28515625" style="104" hidden="1"/>
    <col min="66" max="16384" width="9.140625" style="104"/>
  </cols>
  <sheetData>
    <row r="2" spans="1:56" ht="36.9" customHeight="1">
      <c r="L2" s="312" t="s">
        <v>5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05" t="s">
        <v>96</v>
      </c>
      <c r="AZ2" s="106" t="s">
        <v>109</v>
      </c>
      <c r="BA2" s="106" t="s">
        <v>1</v>
      </c>
      <c r="BB2" s="106" t="s">
        <v>1</v>
      </c>
      <c r="BC2" s="106" t="s">
        <v>110</v>
      </c>
      <c r="BD2" s="106" t="s">
        <v>91</v>
      </c>
    </row>
    <row r="3" spans="1:56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9"/>
      <c r="AT3" s="105" t="s">
        <v>91</v>
      </c>
      <c r="AZ3" s="106" t="s">
        <v>111</v>
      </c>
      <c r="BA3" s="106" t="s">
        <v>1</v>
      </c>
      <c r="BB3" s="106" t="s">
        <v>1</v>
      </c>
      <c r="BC3" s="106" t="s">
        <v>112</v>
      </c>
      <c r="BD3" s="106" t="s">
        <v>91</v>
      </c>
    </row>
    <row r="4" spans="1:56" ht="24.9" customHeight="1">
      <c r="B4" s="109"/>
      <c r="D4" s="110" t="s">
        <v>113</v>
      </c>
      <c r="L4" s="109"/>
      <c r="M4" s="111" t="s">
        <v>10</v>
      </c>
      <c r="AT4" s="105" t="s">
        <v>3</v>
      </c>
    </row>
    <row r="5" spans="1:56" ht="6.9" customHeight="1">
      <c r="B5" s="109"/>
      <c r="L5" s="109"/>
    </row>
    <row r="6" spans="1:56" ht="12" customHeight="1">
      <c r="B6" s="109"/>
      <c r="D6" s="112" t="s">
        <v>14</v>
      </c>
      <c r="L6" s="109"/>
    </row>
    <row r="7" spans="1:56" ht="16.5" customHeight="1">
      <c r="B7" s="109"/>
      <c r="E7" s="314" t="str">
        <f>'Rekapitulace stavby'!K6</f>
        <v>NÁSLEDNÁ PÉČE O ZELEŇ - MĚSTSKÁ PLÁŽ AREÁLU KAMENCOVÉHO JEZERA</v>
      </c>
      <c r="F7" s="315"/>
      <c r="G7" s="315"/>
      <c r="H7" s="315"/>
      <c r="L7" s="109"/>
    </row>
    <row r="8" spans="1:56" ht="12" customHeight="1">
      <c r="B8" s="109"/>
      <c r="D8" s="112" t="s">
        <v>114</v>
      </c>
      <c r="L8" s="109"/>
    </row>
    <row r="9" spans="1:56" s="115" customFormat="1" ht="16.5" customHeight="1">
      <c r="A9" s="113"/>
      <c r="B9" s="91"/>
      <c r="C9" s="113"/>
      <c r="D9" s="113"/>
      <c r="E9" s="314" t="s">
        <v>115</v>
      </c>
      <c r="F9" s="311"/>
      <c r="G9" s="311"/>
      <c r="H9" s="311"/>
      <c r="I9" s="113"/>
      <c r="J9" s="113"/>
      <c r="K9" s="113"/>
      <c r="L9" s="114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</row>
    <row r="10" spans="1:56" s="115" customFormat="1" ht="12" customHeight="1">
      <c r="A10" s="113"/>
      <c r="B10" s="91"/>
      <c r="C10" s="113"/>
      <c r="D10" s="112" t="s">
        <v>116</v>
      </c>
      <c r="E10" s="113"/>
      <c r="F10" s="113"/>
      <c r="G10" s="113"/>
      <c r="H10" s="113"/>
      <c r="I10" s="113"/>
      <c r="J10" s="113"/>
      <c r="K10" s="113"/>
      <c r="L10" s="114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</row>
    <row r="11" spans="1:56" s="115" customFormat="1" ht="16.5" customHeight="1">
      <c r="A11" s="113"/>
      <c r="B11" s="91"/>
      <c r="C11" s="113"/>
      <c r="D11" s="113"/>
      <c r="E11" s="310" t="s">
        <v>117</v>
      </c>
      <c r="F11" s="311"/>
      <c r="G11" s="311"/>
      <c r="H11" s="311"/>
      <c r="I11" s="113"/>
      <c r="J11" s="113"/>
      <c r="K11" s="113"/>
      <c r="L11" s="114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</row>
    <row r="12" spans="1:56" s="115" customFormat="1">
      <c r="A12" s="113"/>
      <c r="B12" s="91"/>
      <c r="C12" s="113"/>
      <c r="D12" s="113"/>
      <c r="E12" s="113"/>
      <c r="F12" s="113"/>
      <c r="G12" s="113"/>
      <c r="H12" s="113"/>
      <c r="I12" s="113"/>
      <c r="J12" s="113"/>
      <c r="K12" s="113"/>
      <c r="L12" s="114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</row>
    <row r="13" spans="1:56" s="115" customFormat="1" ht="12" customHeight="1">
      <c r="A13" s="113"/>
      <c r="B13" s="91"/>
      <c r="C13" s="113"/>
      <c r="D13" s="112" t="s">
        <v>16</v>
      </c>
      <c r="E13" s="113"/>
      <c r="F13" s="116" t="s">
        <v>90</v>
      </c>
      <c r="G13" s="113"/>
      <c r="H13" s="113"/>
      <c r="I13" s="112" t="s">
        <v>17</v>
      </c>
      <c r="J13" s="116" t="s">
        <v>118</v>
      </c>
      <c r="K13" s="113"/>
      <c r="L13" s="114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</row>
    <row r="14" spans="1:56" s="115" customFormat="1" ht="12" customHeight="1">
      <c r="A14" s="113"/>
      <c r="B14" s="91"/>
      <c r="C14" s="113"/>
      <c r="D14" s="112" t="s">
        <v>18</v>
      </c>
      <c r="E14" s="113"/>
      <c r="F14" s="116" t="s">
        <v>19</v>
      </c>
      <c r="G14" s="113"/>
      <c r="H14" s="113"/>
      <c r="I14" s="112" t="s">
        <v>20</v>
      </c>
      <c r="J14" s="117" t="str">
        <f>'Rekapitulace stavby'!AN8</f>
        <v>25. 1. 2021</v>
      </c>
      <c r="K14" s="113"/>
      <c r="L14" s="114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</row>
    <row r="15" spans="1:56" s="115" customFormat="1" ht="21.75" customHeight="1">
      <c r="A15" s="113"/>
      <c r="B15" s="91"/>
      <c r="C15" s="113"/>
      <c r="D15" s="118" t="s">
        <v>119</v>
      </c>
      <c r="E15" s="113"/>
      <c r="F15" s="119" t="s">
        <v>120</v>
      </c>
      <c r="G15" s="113"/>
      <c r="H15" s="113"/>
      <c r="I15" s="118" t="s">
        <v>121</v>
      </c>
      <c r="J15" s="119" t="s">
        <v>122</v>
      </c>
      <c r="K15" s="113"/>
      <c r="L15" s="114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</row>
    <row r="16" spans="1:56" s="115" customFormat="1" ht="12" customHeight="1">
      <c r="A16" s="113"/>
      <c r="B16" s="91"/>
      <c r="C16" s="113"/>
      <c r="D16" s="112" t="s">
        <v>22</v>
      </c>
      <c r="E16" s="113"/>
      <c r="F16" s="113"/>
      <c r="G16" s="113"/>
      <c r="H16" s="113"/>
      <c r="I16" s="112" t="s">
        <v>23</v>
      </c>
      <c r="J16" s="116" t="s">
        <v>24</v>
      </c>
      <c r="K16" s="113"/>
      <c r="L16" s="114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</row>
    <row r="17" spans="1:31" s="115" customFormat="1" ht="18" customHeight="1">
      <c r="A17" s="113"/>
      <c r="B17" s="91"/>
      <c r="C17" s="113"/>
      <c r="D17" s="113"/>
      <c r="E17" s="116" t="s">
        <v>25</v>
      </c>
      <c r="F17" s="113"/>
      <c r="G17" s="113"/>
      <c r="H17" s="113"/>
      <c r="I17" s="112" t="s">
        <v>26</v>
      </c>
      <c r="J17" s="116" t="s">
        <v>27</v>
      </c>
      <c r="K17" s="113"/>
      <c r="L17" s="114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</row>
    <row r="18" spans="1:31" s="115" customFormat="1" ht="6.9" customHeight="1">
      <c r="A18" s="113"/>
      <c r="B18" s="91"/>
      <c r="C18" s="113"/>
      <c r="D18" s="113"/>
      <c r="E18" s="113"/>
      <c r="F18" s="113"/>
      <c r="G18" s="113"/>
      <c r="H18" s="113"/>
      <c r="I18" s="113"/>
      <c r="J18" s="113"/>
      <c r="K18" s="113"/>
      <c r="L18" s="114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</row>
    <row r="19" spans="1:31" s="115" customFormat="1" ht="12" customHeight="1">
      <c r="A19" s="113"/>
      <c r="B19" s="91"/>
      <c r="C19" s="113"/>
      <c r="D19" s="112" t="s">
        <v>28</v>
      </c>
      <c r="E19" s="113"/>
      <c r="F19" s="113"/>
      <c r="G19" s="113"/>
      <c r="H19" s="113"/>
      <c r="I19" s="112" t="s">
        <v>23</v>
      </c>
      <c r="J19" s="116" t="str">
        <f>'Rekapitulace stavby'!AN13</f>
        <v/>
      </c>
      <c r="K19" s="113"/>
      <c r="L19" s="114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</row>
    <row r="20" spans="1:31" s="115" customFormat="1" ht="18" customHeight="1">
      <c r="A20" s="113"/>
      <c r="B20" s="91"/>
      <c r="C20" s="113"/>
      <c r="D20" s="113"/>
      <c r="E20" s="316" t="str">
        <f>'Rekapitulace stavby'!E14</f>
        <v xml:space="preserve"> </v>
      </c>
      <c r="F20" s="316"/>
      <c r="G20" s="316"/>
      <c r="H20" s="316"/>
      <c r="I20" s="112" t="s">
        <v>26</v>
      </c>
      <c r="J20" s="116" t="str">
        <f>'Rekapitulace stavby'!AN14</f>
        <v/>
      </c>
      <c r="K20" s="113"/>
      <c r="L20" s="114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</row>
    <row r="21" spans="1:31" s="115" customFormat="1" ht="6.9" customHeight="1">
      <c r="A21" s="113"/>
      <c r="B21" s="91"/>
      <c r="C21" s="113"/>
      <c r="D21" s="113"/>
      <c r="E21" s="113"/>
      <c r="F21" s="113"/>
      <c r="G21" s="113"/>
      <c r="H21" s="113"/>
      <c r="I21" s="113"/>
      <c r="J21" s="113"/>
      <c r="K21" s="113"/>
      <c r="L21" s="114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</row>
    <row r="22" spans="1:31" s="115" customFormat="1" ht="12" customHeight="1">
      <c r="A22" s="113"/>
      <c r="B22" s="91"/>
      <c r="C22" s="113"/>
      <c r="D22" s="112" t="s">
        <v>30</v>
      </c>
      <c r="E22" s="113"/>
      <c r="F22" s="113"/>
      <c r="G22" s="113"/>
      <c r="H22" s="113"/>
      <c r="I22" s="112" t="s">
        <v>23</v>
      </c>
      <c r="J22" s="116" t="s">
        <v>31</v>
      </c>
      <c r="K22" s="113"/>
      <c r="L22" s="114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</row>
    <row r="23" spans="1:31" s="115" customFormat="1" ht="18" customHeight="1">
      <c r="A23" s="113"/>
      <c r="B23" s="91"/>
      <c r="C23" s="113"/>
      <c r="D23" s="113"/>
      <c r="E23" s="116" t="s">
        <v>32</v>
      </c>
      <c r="F23" s="113"/>
      <c r="G23" s="113"/>
      <c r="H23" s="113"/>
      <c r="I23" s="112" t="s">
        <v>26</v>
      </c>
      <c r="J23" s="116" t="s">
        <v>33</v>
      </c>
      <c r="K23" s="113"/>
      <c r="L23" s="114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</row>
    <row r="24" spans="1:31" s="115" customFormat="1" ht="6.9" customHeight="1">
      <c r="A24" s="113"/>
      <c r="B24" s="91"/>
      <c r="C24" s="113"/>
      <c r="D24" s="113"/>
      <c r="E24" s="113"/>
      <c r="F24" s="113"/>
      <c r="G24" s="113"/>
      <c r="H24" s="113"/>
      <c r="I24" s="113"/>
      <c r="J24" s="113"/>
      <c r="K24" s="113"/>
      <c r="L24" s="114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</row>
    <row r="25" spans="1:31" s="115" customFormat="1" ht="12" customHeight="1">
      <c r="A25" s="113"/>
      <c r="B25" s="91"/>
      <c r="C25" s="113"/>
      <c r="D25" s="112" t="s">
        <v>35</v>
      </c>
      <c r="E25" s="113"/>
      <c r="F25" s="113"/>
      <c r="G25" s="113"/>
      <c r="H25" s="113"/>
      <c r="I25" s="112" t="s">
        <v>23</v>
      </c>
      <c r="J25" s="116" t="s">
        <v>36</v>
      </c>
      <c r="K25" s="113"/>
      <c r="L25" s="114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pans="1:31" s="115" customFormat="1" ht="18" customHeight="1">
      <c r="A26" s="113"/>
      <c r="B26" s="91"/>
      <c r="C26" s="113"/>
      <c r="D26" s="113"/>
      <c r="E26" s="116" t="s">
        <v>37</v>
      </c>
      <c r="F26" s="113"/>
      <c r="G26" s="113"/>
      <c r="H26" s="113"/>
      <c r="I26" s="112" t="s">
        <v>26</v>
      </c>
      <c r="J26" s="116" t="s">
        <v>38</v>
      </c>
      <c r="K26" s="113"/>
      <c r="L26" s="114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</row>
    <row r="27" spans="1:31" s="115" customFormat="1" ht="6.9" customHeight="1">
      <c r="A27" s="113"/>
      <c r="B27" s="91"/>
      <c r="C27" s="113"/>
      <c r="D27" s="113"/>
      <c r="E27" s="113"/>
      <c r="F27" s="113"/>
      <c r="G27" s="113"/>
      <c r="H27" s="113"/>
      <c r="I27" s="113"/>
      <c r="J27" s="113"/>
      <c r="K27" s="113"/>
      <c r="L27" s="114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115" customFormat="1" ht="12" customHeight="1">
      <c r="A28" s="113"/>
      <c r="B28" s="91"/>
      <c r="C28" s="113"/>
      <c r="D28" s="112" t="s">
        <v>39</v>
      </c>
      <c r="E28" s="113"/>
      <c r="F28" s="113"/>
      <c r="G28" s="113"/>
      <c r="H28" s="113"/>
      <c r="I28" s="113"/>
      <c r="J28" s="113"/>
      <c r="K28" s="113"/>
      <c r="L28" s="114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</row>
    <row r="29" spans="1:31" s="123" customFormat="1" ht="83.25" customHeight="1">
      <c r="A29" s="120"/>
      <c r="B29" s="121"/>
      <c r="C29" s="120"/>
      <c r="D29" s="120"/>
      <c r="E29" s="317" t="s">
        <v>40</v>
      </c>
      <c r="F29" s="317"/>
      <c r="G29" s="317"/>
      <c r="H29" s="317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115" customFormat="1" ht="6.9" customHeight="1">
      <c r="A30" s="113"/>
      <c r="B30" s="91"/>
      <c r="C30" s="113"/>
      <c r="D30" s="113"/>
      <c r="E30" s="113"/>
      <c r="F30" s="113"/>
      <c r="G30" s="113"/>
      <c r="H30" s="113"/>
      <c r="I30" s="113"/>
      <c r="J30" s="113"/>
      <c r="K30" s="113"/>
      <c r="L30" s="114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</row>
    <row r="31" spans="1:31" s="115" customFormat="1" ht="6.9" customHeight="1">
      <c r="A31" s="113"/>
      <c r="B31" s="91"/>
      <c r="C31" s="113"/>
      <c r="D31" s="124"/>
      <c r="E31" s="124"/>
      <c r="F31" s="124"/>
      <c r="G31" s="124"/>
      <c r="H31" s="124"/>
      <c r="I31" s="124"/>
      <c r="J31" s="124"/>
      <c r="K31" s="124"/>
      <c r="L31" s="114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</row>
    <row r="32" spans="1:31" s="115" customFormat="1" ht="25.35" customHeight="1">
      <c r="A32" s="113"/>
      <c r="B32" s="91"/>
      <c r="C32" s="113"/>
      <c r="D32" s="125" t="s">
        <v>41</v>
      </c>
      <c r="E32" s="113"/>
      <c r="F32" s="113"/>
      <c r="G32" s="113"/>
      <c r="H32" s="113"/>
      <c r="I32" s="113"/>
      <c r="J32" s="126">
        <f>ROUND(J122, 2)</f>
        <v>0</v>
      </c>
      <c r="K32" s="113"/>
      <c r="L32" s="114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</row>
    <row r="33" spans="1:31" s="115" customFormat="1" ht="6.9" customHeight="1">
      <c r="A33" s="113"/>
      <c r="B33" s="91"/>
      <c r="C33" s="113"/>
      <c r="D33" s="124"/>
      <c r="E33" s="124"/>
      <c r="F33" s="124"/>
      <c r="G33" s="124"/>
      <c r="H33" s="124"/>
      <c r="I33" s="124"/>
      <c r="J33" s="124"/>
      <c r="K33" s="124"/>
      <c r="L33" s="114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</row>
    <row r="34" spans="1:31" s="115" customFormat="1" ht="14.4" customHeight="1">
      <c r="A34" s="113"/>
      <c r="B34" s="91"/>
      <c r="C34" s="113"/>
      <c r="D34" s="113"/>
      <c r="E34" s="113"/>
      <c r="F34" s="127" t="s">
        <v>43</v>
      </c>
      <c r="G34" s="113"/>
      <c r="H34" s="113"/>
      <c r="I34" s="127" t="s">
        <v>42</v>
      </c>
      <c r="J34" s="127" t="s">
        <v>44</v>
      </c>
      <c r="K34" s="113"/>
      <c r="L34" s="114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</row>
    <row r="35" spans="1:31" s="115" customFormat="1" ht="14.4" customHeight="1">
      <c r="A35" s="113"/>
      <c r="B35" s="91"/>
      <c r="C35" s="113"/>
      <c r="D35" s="128" t="s">
        <v>45</v>
      </c>
      <c r="E35" s="112" t="s">
        <v>46</v>
      </c>
      <c r="F35" s="129">
        <f>ROUND((SUM(BE122:BE182)),  2)</f>
        <v>0</v>
      </c>
      <c r="G35" s="113"/>
      <c r="H35" s="113"/>
      <c r="I35" s="130">
        <v>0.21</v>
      </c>
      <c r="J35" s="129">
        <f>ROUND(((SUM(BE122:BE182))*I35),  2)</f>
        <v>0</v>
      </c>
      <c r="K35" s="113"/>
      <c r="L35" s="114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</row>
    <row r="36" spans="1:31" s="115" customFormat="1" ht="14.4" customHeight="1">
      <c r="A36" s="113"/>
      <c r="B36" s="91"/>
      <c r="C36" s="113"/>
      <c r="D36" s="113"/>
      <c r="E36" s="112" t="s">
        <v>47</v>
      </c>
      <c r="F36" s="129">
        <f>ROUND((SUM(BF122:BF182)),  2)</f>
        <v>0</v>
      </c>
      <c r="G36" s="113"/>
      <c r="H36" s="113"/>
      <c r="I36" s="130">
        <v>0.15</v>
      </c>
      <c r="J36" s="129">
        <f>ROUND(((SUM(BF122:BF182))*I36),  2)</f>
        <v>0</v>
      </c>
      <c r="K36" s="113"/>
      <c r="L36" s="114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</row>
    <row r="37" spans="1:31" s="115" customFormat="1" ht="14.4" hidden="1" customHeight="1">
      <c r="A37" s="113"/>
      <c r="B37" s="91"/>
      <c r="C37" s="113"/>
      <c r="D37" s="113"/>
      <c r="E37" s="112" t="s">
        <v>48</v>
      </c>
      <c r="F37" s="129">
        <f>ROUND((SUM(BG122:BG182)),  2)</f>
        <v>0</v>
      </c>
      <c r="G37" s="113"/>
      <c r="H37" s="113"/>
      <c r="I37" s="130">
        <v>0.21</v>
      </c>
      <c r="J37" s="129">
        <f>0</f>
        <v>0</v>
      </c>
      <c r="K37" s="113"/>
      <c r="L37" s="114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</row>
    <row r="38" spans="1:31" s="115" customFormat="1" ht="14.4" hidden="1" customHeight="1">
      <c r="A38" s="113"/>
      <c r="B38" s="91"/>
      <c r="C38" s="113"/>
      <c r="D38" s="113"/>
      <c r="E38" s="112" t="s">
        <v>49</v>
      </c>
      <c r="F38" s="129">
        <f>ROUND((SUM(BH122:BH182)),  2)</f>
        <v>0</v>
      </c>
      <c r="G38" s="113"/>
      <c r="H38" s="113"/>
      <c r="I38" s="130">
        <v>0.15</v>
      </c>
      <c r="J38" s="129">
        <f>0</f>
        <v>0</v>
      </c>
      <c r="K38" s="113"/>
      <c r="L38" s="114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</row>
    <row r="39" spans="1:31" s="115" customFormat="1" ht="14.4" hidden="1" customHeight="1">
      <c r="A39" s="113"/>
      <c r="B39" s="91"/>
      <c r="C39" s="113"/>
      <c r="D39" s="113"/>
      <c r="E39" s="112" t="s">
        <v>50</v>
      </c>
      <c r="F39" s="129">
        <f>ROUND((SUM(BI122:BI182)),  2)</f>
        <v>0</v>
      </c>
      <c r="G39" s="113"/>
      <c r="H39" s="113"/>
      <c r="I39" s="130">
        <v>0</v>
      </c>
      <c r="J39" s="129">
        <f>0</f>
        <v>0</v>
      </c>
      <c r="K39" s="113"/>
      <c r="L39" s="114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</row>
    <row r="40" spans="1:31" s="115" customFormat="1" ht="6.9" customHeight="1">
      <c r="A40" s="113"/>
      <c r="B40" s="91"/>
      <c r="C40" s="113"/>
      <c r="D40" s="113"/>
      <c r="E40" s="113"/>
      <c r="F40" s="113"/>
      <c r="G40" s="113"/>
      <c r="H40" s="113"/>
      <c r="I40" s="113"/>
      <c r="J40" s="113"/>
      <c r="K40" s="113"/>
      <c r="L40" s="114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</row>
    <row r="41" spans="1:31" s="115" customFormat="1" ht="25.35" customHeight="1">
      <c r="A41" s="113"/>
      <c r="B41" s="91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3"/>
      <c r="J41" s="136">
        <f>SUM(J32:J39)</f>
        <v>0</v>
      </c>
      <c r="K41" s="137"/>
      <c r="L41" s="114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</row>
    <row r="42" spans="1:31" s="115" customFormat="1" ht="14.4" customHeight="1">
      <c r="A42" s="113"/>
      <c r="B42" s="91"/>
      <c r="C42" s="113"/>
      <c r="D42" s="113"/>
      <c r="E42" s="113"/>
      <c r="F42" s="113"/>
      <c r="G42" s="113"/>
      <c r="H42" s="113"/>
      <c r="I42" s="113"/>
      <c r="J42" s="113"/>
      <c r="K42" s="113"/>
      <c r="L42" s="114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</row>
    <row r="43" spans="1:31" ht="14.4" customHeight="1">
      <c r="B43" s="109"/>
      <c r="L43" s="109"/>
    </row>
    <row r="44" spans="1:31" ht="14.4" customHeight="1">
      <c r="B44" s="109"/>
      <c r="L44" s="109"/>
    </row>
    <row r="45" spans="1:31" ht="14.4" customHeight="1">
      <c r="B45" s="109"/>
      <c r="L45" s="109"/>
    </row>
    <row r="46" spans="1:31" ht="14.4" customHeight="1">
      <c r="B46" s="109"/>
      <c r="L46" s="109"/>
    </row>
    <row r="47" spans="1:31" ht="14.4" customHeight="1">
      <c r="B47" s="109"/>
      <c r="L47" s="109"/>
    </row>
    <row r="48" spans="1:31" ht="14.4" customHeight="1">
      <c r="B48" s="109"/>
      <c r="L48" s="109"/>
    </row>
    <row r="49" spans="1:31" s="115" customFormat="1" ht="14.4" customHeight="1">
      <c r="B49" s="114"/>
      <c r="D49" s="138" t="s">
        <v>54</v>
      </c>
      <c r="E49" s="139"/>
      <c r="F49" s="139"/>
      <c r="G49" s="138" t="s">
        <v>55</v>
      </c>
      <c r="H49" s="139"/>
      <c r="I49" s="139"/>
      <c r="J49" s="139"/>
      <c r="K49" s="139"/>
      <c r="L49" s="114"/>
    </row>
    <row r="50" spans="1:31">
      <c r="B50" s="109"/>
      <c r="L50" s="109"/>
    </row>
    <row r="51" spans="1:31">
      <c r="B51" s="109"/>
      <c r="L51" s="109"/>
    </row>
    <row r="52" spans="1:31">
      <c r="B52" s="109"/>
      <c r="L52" s="109"/>
    </row>
    <row r="53" spans="1:31">
      <c r="B53" s="109"/>
      <c r="L53" s="109"/>
    </row>
    <row r="54" spans="1:31">
      <c r="B54" s="109"/>
      <c r="L54" s="109"/>
    </row>
    <row r="55" spans="1:31">
      <c r="B55" s="109"/>
      <c r="L55" s="109"/>
    </row>
    <row r="56" spans="1:31">
      <c r="B56" s="109"/>
      <c r="L56" s="109"/>
    </row>
    <row r="57" spans="1:31">
      <c r="B57" s="109"/>
      <c r="L57" s="109"/>
    </row>
    <row r="58" spans="1:31">
      <c r="B58" s="109"/>
      <c r="L58" s="109"/>
    </row>
    <row r="59" spans="1:31">
      <c r="B59" s="109"/>
      <c r="L59" s="109"/>
    </row>
    <row r="60" spans="1:31" s="115" customFormat="1" ht="13.2">
      <c r="A60" s="113"/>
      <c r="B60" s="91"/>
      <c r="C60" s="113"/>
      <c r="D60" s="140" t="s">
        <v>56</v>
      </c>
      <c r="E60" s="141"/>
      <c r="F60" s="142" t="s">
        <v>57</v>
      </c>
      <c r="G60" s="140" t="s">
        <v>56</v>
      </c>
      <c r="H60" s="141"/>
      <c r="I60" s="141"/>
      <c r="J60" s="143" t="s">
        <v>57</v>
      </c>
      <c r="K60" s="141"/>
      <c r="L60" s="114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</row>
    <row r="61" spans="1:31">
      <c r="B61" s="109"/>
      <c r="L61" s="109"/>
    </row>
    <row r="62" spans="1:31">
      <c r="B62" s="109"/>
      <c r="L62" s="109"/>
    </row>
    <row r="63" spans="1:31">
      <c r="B63" s="109"/>
      <c r="L63" s="109"/>
    </row>
    <row r="64" spans="1:31" s="115" customFormat="1" ht="13.2">
      <c r="A64" s="113"/>
      <c r="B64" s="91"/>
      <c r="C64" s="113"/>
      <c r="D64" s="138" t="s">
        <v>58</v>
      </c>
      <c r="E64" s="144"/>
      <c r="F64" s="144"/>
      <c r="G64" s="138" t="s">
        <v>59</v>
      </c>
      <c r="H64" s="144"/>
      <c r="I64" s="144"/>
      <c r="J64" s="144"/>
      <c r="K64" s="144"/>
      <c r="L64" s="114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</row>
    <row r="65" spans="1:31">
      <c r="B65" s="109"/>
      <c r="L65" s="109"/>
    </row>
    <row r="66" spans="1:31">
      <c r="B66" s="109"/>
      <c r="L66" s="109"/>
    </row>
    <row r="67" spans="1:31">
      <c r="B67" s="109"/>
      <c r="L67" s="109"/>
    </row>
    <row r="68" spans="1:31">
      <c r="B68" s="109"/>
      <c r="L68" s="109"/>
    </row>
    <row r="69" spans="1:31">
      <c r="B69" s="109"/>
      <c r="L69" s="109"/>
    </row>
    <row r="70" spans="1:31">
      <c r="B70" s="109"/>
      <c r="L70" s="109"/>
    </row>
    <row r="71" spans="1:31">
      <c r="B71" s="109"/>
      <c r="L71" s="109"/>
    </row>
    <row r="72" spans="1:31">
      <c r="B72" s="109"/>
      <c r="L72" s="109"/>
    </row>
    <row r="73" spans="1:31">
      <c r="B73" s="109"/>
      <c r="L73" s="109"/>
    </row>
    <row r="74" spans="1:31">
      <c r="B74" s="109"/>
      <c r="L74" s="109"/>
    </row>
    <row r="75" spans="1:31" s="115" customFormat="1" ht="13.2">
      <c r="A75" s="113"/>
      <c r="B75" s="91"/>
      <c r="C75" s="113"/>
      <c r="D75" s="140" t="s">
        <v>56</v>
      </c>
      <c r="E75" s="141"/>
      <c r="F75" s="142" t="s">
        <v>57</v>
      </c>
      <c r="G75" s="140" t="s">
        <v>56</v>
      </c>
      <c r="H75" s="141"/>
      <c r="I75" s="141"/>
      <c r="J75" s="143" t="s">
        <v>57</v>
      </c>
      <c r="K75" s="141"/>
      <c r="L75" s="114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</row>
    <row r="76" spans="1:31" s="115" customFormat="1" ht="14.4" customHeight="1">
      <c r="A76" s="113"/>
      <c r="B76" s="145"/>
      <c r="C76" s="146"/>
      <c r="D76" s="146"/>
      <c r="E76" s="146"/>
      <c r="F76" s="146"/>
      <c r="G76" s="146"/>
      <c r="H76" s="146"/>
      <c r="I76" s="146"/>
      <c r="J76" s="146"/>
      <c r="K76" s="146"/>
      <c r="L76" s="114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</row>
    <row r="80" spans="1:31" s="115" customFormat="1" ht="6.9" customHeight="1">
      <c r="A80" s="113"/>
      <c r="B80" s="147"/>
      <c r="C80" s="148"/>
      <c r="D80" s="148"/>
      <c r="E80" s="148"/>
      <c r="F80" s="148"/>
      <c r="G80" s="148"/>
      <c r="H80" s="148"/>
      <c r="I80" s="148"/>
      <c r="J80" s="148"/>
      <c r="K80" s="148"/>
      <c r="L80" s="114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</row>
    <row r="81" spans="1:31" s="115" customFormat="1" ht="24.9" customHeight="1">
      <c r="A81" s="113"/>
      <c r="B81" s="91"/>
      <c r="C81" s="110" t="s">
        <v>123</v>
      </c>
      <c r="D81" s="113"/>
      <c r="E81" s="113"/>
      <c r="F81" s="113"/>
      <c r="G81" s="113"/>
      <c r="H81" s="113"/>
      <c r="I81" s="113"/>
      <c r="J81" s="113"/>
      <c r="K81" s="113"/>
      <c r="L81" s="114"/>
      <c r="S81" s="113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</row>
    <row r="82" spans="1:31" s="115" customFormat="1" ht="6.9" customHeight="1">
      <c r="A82" s="113"/>
      <c r="B82" s="91"/>
      <c r="C82" s="113"/>
      <c r="D82" s="113"/>
      <c r="E82" s="113"/>
      <c r="F82" s="113"/>
      <c r="G82" s="113"/>
      <c r="H82" s="113"/>
      <c r="I82" s="113"/>
      <c r="J82" s="113"/>
      <c r="K82" s="113"/>
      <c r="L82" s="114"/>
      <c r="S82" s="113"/>
      <c r="T82" s="113"/>
      <c r="U82" s="113"/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</row>
    <row r="83" spans="1:31" s="115" customFormat="1" ht="12" customHeight="1">
      <c r="A83" s="113"/>
      <c r="B83" s="91"/>
      <c r="C83" s="112" t="s">
        <v>14</v>
      </c>
      <c r="D83" s="113"/>
      <c r="E83" s="113"/>
      <c r="F83" s="113"/>
      <c r="G83" s="113"/>
      <c r="H83" s="113"/>
      <c r="I83" s="113"/>
      <c r="J83" s="113"/>
      <c r="K83" s="113"/>
      <c r="L83" s="114"/>
      <c r="S83" s="113"/>
      <c r="T83" s="113"/>
      <c r="U83" s="113"/>
      <c r="V83" s="113"/>
      <c r="W83" s="113"/>
      <c r="X83" s="113"/>
      <c r="Y83" s="113"/>
      <c r="Z83" s="113"/>
      <c r="AA83" s="113"/>
      <c r="AB83" s="113"/>
      <c r="AC83" s="113"/>
      <c r="AD83" s="113"/>
      <c r="AE83" s="113"/>
    </row>
    <row r="84" spans="1:31" s="115" customFormat="1" ht="16.5" customHeight="1">
      <c r="A84" s="113"/>
      <c r="B84" s="91"/>
      <c r="C84" s="113"/>
      <c r="D84" s="113"/>
      <c r="E84" s="314" t="str">
        <f>E7</f>
        <v>NÁSLEDNÁ PÉČE O ZELEŇ - MĚSTSKÁ PLÁŽ AREÁLU KAMENCOVÉHO JEZERA</v>
      </c>
      <c r="F84" s="315"/>
      <c r="G84" s="315"/>
      <c r="H84" s="315"/>
      <c r="I84" s="113"/>
      <c r="J84" s="113"/>
      <c r="K84" s="113"/>
      <c r="L84" s="114"/>
      <c r="S84" s="113"/>
      <c r="T84" s="113"/>
      <c r="U84" s="113"/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</row>
    <row r="85" spans="1:31" ht="12" customHeight="1">
      <c r="B85" s="109"/>
      <c r="C85" s="112" t="s">
        <v>114</v>
      </c>
      <c r="L85" s="109"/>
    </row>
    <row r="86" spans="1:31" s="115" customFormat="1" ht="16.5" customHeight="1">
      <c r="A86" s="113"/>
      <c r="B86" s="91"/>
      <c r="C86" s="113"/>
      <c r="D86" s="113"/>
      <c r="E86" s="314" t="s">
        <v>115</v>
      </c>
      <c r="F86" s="311"/>
      <c r="G86" s="311"/>
      <c r="H86" s="311"/>
      <c r="I86" s="113"/>
      <c r="J86" s="113"/>
      <c r="K86" s="113"/>
      <c r="L86" s="114"/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</row>
    <row r="87" spans="1:31" s="115" customFormat="1" ht="12" customHeight="1">
      <c r="A87" s="113"/>
      <c r="B87" s="91"/>
      <c r="C87" s="112" t="s">
        <v>116</v>
      </c>
      <c r="D87" s="113"/>
      <c r="E87" s="113"/>
      <c r="F87" s="113"/>
      <c r="G87" s="113"/>
      <c r="H87" s="113"/>
      <c r="I87" s="113"/>
      <c r="J87" s="113"/>
      <c r="K87" s="113"/>
      <c r="L87" s="114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</row>
    <row r="88" spans="1:31" s="115" customFormat="1" ht="16.5" customHeight="1">
      <c r="A88" s="113"/>
      <c r="B88" s="91"/>
      <c r="C88" s="113"/>
      <c r="D88" s="113"/>
      <c r="E88" s="310" t="str">
        <f>E11</f>
        <v>SO 04.1 - STROMY- Následná péče - 2 roky</v>
      </c>
      <c r="F88" s="311"/>
      <c r="G88" s="311"/>
      <c r="H88" s="311"/>
      <c r="I88" s="113"/>
      <c r="J88" s="113"/>
      <c r="K88" s="113"/>
      <c r="L88" s="114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</row>
    <row r="89" spans="1:31" s="115" customFormat="1" ht="6.9" customHeight="1">
      <c r="A89" s="113"/>
      <c r="B89" s="91"/>
      <c r="C89" s="113"/>
      <c r="D89" s="113"/>
      <c r="E89" s="113"/>
      <c r="F89" s="113"/>
      <c r="G89" s="113"/>
      <c r="H89" s="113"/>
      <c r="I89" s="113"/>
      <c r="J89" s="113"/>
      <c r="K89" s="113"/>
      <c r="L89" s="114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</row>
    <row r="90" spans="1:31" s="115" customFormat="1" ht="12" customHeight="1">
      <c r="A90" s="113"/>
      <c r="B90" s="91"/>
      <c r="C90" s="112" t="s">
        <v>18</v>
      </c>
      <c r="D90" s="113"/>
      <c r="E90" s="113"/>
      <c r="F90" s="116" t="str">
        <f>F14</f>
        <v>CHOMUTOV</v>
      </c>
      <c r="G90" s="113"/>
      <c r="H90" s="113"/>
      <c r="I90" s="112" t="s">
        <v>20</v>
      </c>
      <c r="J90" s="117" t="str">
        <f>IF(J14="","",J14)</f>
        <v>25. 1. 2021</v>
      </c>
      <c r="K90" s="113"/>
      <c r="L90" s="114"/>
      <c r="S90" s="113"/>
      <c r="T90" s="113"/>
      <c r="U90" s="113"/>
      <c r="V90" s="113"/>
      <c r="W90" s="113"/>
      <c r="X90" s="113"/>
      <c r="Y90" s="113"/>
      <c r="Z90" s="113"/>
      <c r="AA90" s="113"/>
      <c r="AB90" s="113"/>
      <c r="AC90" s="113"/>
      <c r="AD90" s="113"/>
      <c r="AE90" s="113"/>
    </row>
    <row r="91" spans="1:31" s="115" customFormat="1" ht="6.9" customHeight="1">
      <c r="A91" s="113"/>
      <c r="B91" s="91"/>
      <c r="C91" s="113"/>
      <c r="D91" s="113"/>
      <c r="E91" s="113"/>
      <c r="F91" s="113"/>
      <c r="G91" s="113"/>
      <c r="H91" s="113"/>
      <c r="I91" s="113"/>
      <c r="J91" s="113"/>
      <c r="K91" s="113"/>
      <c r="L91" s="114"/>
      <c r="S91" s="113"/>
      <c r="T91" s="113"/>
      <c r="U91" s="113"/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</row>
    <row r="92" spans="1:31" s="115" customFormat="1" ht="25.65" customHeight="1">
      <c r="A92" s="113"/>
      <c r="B92" s="91"/>
      <c r="C92" s="112" t="s">
        <v>22</v>
      </c>
      <c r="D92" s="113"/>
      <c r="E92" s="113"/>
      <c r="F92" s="116" t="str">
        <f>E17</f>
        <v>Statutární město Chomutov,Zborovská 4602,Chomutov</v>
      </c>
      <c r="G92" s="113"/>
      <c r="H92" s="113"/>
      <c r="I92" s="112" t="s">
        <v>30</v>
      </c>
      <c r="J92" s="149" t="str">
        <f>E23</f>
        <v>Ing. Mgr. Lucie Radilová, DiS</v>
      </c>
      <c r="K92" s="113"/>
      <c r="L92" s="114"/>
      <c r="S92" s="113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</row>
    <row r="93" spans="1:31" s="115" customFormat="1" ht="15.15" customHeight="1">
      <c r="A93" s="113"/>
      <c r="B93" s="91"/>
      <c r="C93" s="112" t="s">
        <v>28</v>
      </c>
      <c r="D93" s="113"/>
      <c r="E93" s="113"/>
      <c r="F93" s="116" t="str">
        <f>IF(E20="","",E20)</f>
        <v xml:space="preserve"> </v>
      </c>
      <c r="G93" s="113"/>
      <c r="H93" s="113"/>
      <c r="I93" s="112" t="s">
        <v>35</v>
      </c>
      <c r="J93" s="149" t="str">
        <f>E26</f>
        <v>Obrtelová Miluše</v>
      </c>
      <c r="K93" s="113"/>
      <c r="L93" s="114"/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</row>
    <row r="94" spans="1:31" s="115" customFormat="1" ht="10.35" customHeight="1">
      <c r="A94" s="113"/>
      <c r="B94" s="91"/>
      <c r="C94" s="113"/>
      <c r="D94" s="113"/>
      <c r="E94" s="113"/>
      <c r="F94" s="113"/>
      <c r="G94" s="113"/>
      <c r="H94" s="113"/>
      <c r="I94" s="113"/>
      <c r="J94" s="113"/>
      <c r="K94" s="113"/>
      <c r="L94" s="114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</row>
    <row r="95" spans="1:31" s="115" customFormat="1" ht="29.25" customHeight="1">
      <c r="A95" s="113"/>
      <c r="B95" s="91"/>
      <c r="C95" s="150" t="s">
        <v>124</v>
      </c>
      <c r="D95" s="131"/>
      <c r="E95" s="131"/>
      <c r="F95" s="131"/>
      <c r="G95" s="131"/>
      <c r="H95" s="131"/>
      <c r="I95" s="131"/>
      <c r="J95" s="151" t="s">
        <v>125</v>
      </c>
      <c r="K95" s="131"/>
      <c r="L95" s="114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</row>
    <row r="96" spans="1:31" s="115" customFormat="1" ht="10.35" customHeight="1">
      <c r="A96" s="113"/>
      <c r="B96" s="91"/>
      <c r="C96" s="113"/>
      <c r="D96" s="113"/>
      <c r="E96" s="113"/>
      <c r="F96" s="113"/>
      <c r="G96" s="113"/>
      <c r="H96" s="113"/>
      <c r="I96" s="113"/>
      <c r="J96" s="113"/>
      <c r="K96" s="113"/>
      <c r="L96" s="114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</row>
    <row r="97" spans="1:47" s="115" customFormat="1" ht="22.95" customHeight="1">
      <c r="A97" s="113"/>
      <c r="B97" s="91"/>
      <c r="C97" s="152" t="s">
        <v>126</v>
      </c>
      <c r="D97" s="113"/>
      <c r="E97" s="113"/>
      <c r="F97" s="113"/>
      <c r="G97" s="113"/>
      <c r="H97" s="113"/>
      <c r="I97" s="113"/>
      <c r="J97" s="126">
        <f>J122</f>
        <v>0</v>
      </c>
      <c r="K97" s="113"/>
      <c r="L97" s="114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U97" s="105" t="s">
        <v>127</v>
      </c>
    </row>
    <row r="98" spans="1:47" s="153" customFormat="1" ht="24.9" customHeight="1">
      <c r="B98" s="154"/>
      <c r="D98" s="155" t="s">
        <v>128</v>
      </c>
      <c r="E98" s="156"/>
      <c r="F98" s="156"/>
      <c r="G98" s="156"/>
      <c r="H98" s="156"/>
      <c r="I98" s="156"/>
      <c r="J98" s="157">
        <f>J123</f>
        <v>0</v>
      </c>
      <c r="L98" s="154"/>
    </row>
    <row r="99" spans="1:47" s="158" customFormat="1" ht="19.95" customHeight="1">
      <c r="B99" s="159"/>
      <c r="D99" s="160" t="s">
        <v>129</v>
      </c>
      <c r="E99" s="161"/>
      <c r="F99" s="161"/>
      <c r="G99" s="161"/>
      <c r="H99" s="161"/>
      <c r="I99" s="161"/>
      <c r="J99" s="162">
        <f>J124</f>
        <v>0</v>
      </c>
      <c r="L99" s="159"/>
    </row>
    <row r="100" spans="1:47" s="158" customFormat="1" ht="19.95" customHeight="1">
      <c r="B100" s="159"/>
      <c r="D100" s="160" t="s">
        <v>130</v>
      </c>
      <c r="E100" s="161"/>
      <c r="F100" s="161"/>
      <c r="G100" s="161"/>
      <c r="H100" s="161"/>
      <c r="I100" s="161"/>
      <c r="J100" s="162">
        <f>J181</f>
        <v>0</v>
      </c>
      <c r="L100" s="159"/>
    </row>
    <row r="101" spans="1:47" s="115" customFormat="1" ht="21.75" customHeight="1">
      <c r="A101" s="113"/>
      <c r="B101" s="91"/>
      <c r="C101" s="113"/>
      <c r="D101" s="113"/>
      <c r="E101" s="113"/>
      <c r="F101" s="113"/>
      <c r="G101" s="113"/>
      <c r="H101" s="113"/>
      <c r="I101" s="113"/>
      <c r="J101" s="113"/>
      <c r="K101" s="113"/>
      <c r="L101" s="114"/>
      <c r="S101" s="113"/>
      <c r="T101" s="113"/>
      <c r="U101" s="113"/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</row>
    <row r="102" spans="1:47" s="115" customFormat="1" ht="6.9" customHeight="1">
      <c r="A102" s="113"/>
      <c r="B102" s="145"/>
      <c r="C102" s="146"/>
      <c r="D102" s="146"/>
      <c r="E102" s="146"/>
      <c r="F102" s="146"/>
      <c r="G102" s="146"/>
      <c r="H102" s="146"/>
      <c r="I102" s="146"/>
      <c r="J102" s="146"/>
      <c r="K102" s="146"/>
      <c r="L102" s="114"/>
      <c r="S102" s="113"/>
      <c r="T102" s="113"/>
      <c r="U102" s="113"/>
      <c r="V102" s="113"/>
      <c r="W102" s="113"/>
      <c r="X102" s="113"/>
      <c r="Y102" s="113"/>
      <c r="Z102" s="113"/>
      <c r="AA102" s="113"/>
      <c r="AB102" s="113"/>
      <c r="AC102" s="113"/>
      <c r="AD102" s="113"/>
      <c r="AE102" s="113"/>
    </row>
    <row r="106" spans="1:47" s="115" customFormat="1" ht="6.9" customHeight="1">
      <c r="A106" s="113"/>
      <c r="B106" s="147"/>
      <c r="C106" s="148"/>
      <c r="D106" s="148"/>
      <c r="E106" s="148"/>
      <c r="F106" s="148"/>
      <c r="G106" s="148"/>
      <c r="H106" s="148"/>
      <c r="I106" s="148"/>
      <c r="J106" s="148"/>
      <c r="K106" s="148"/>
      <c r="L106" s="114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</row>
    <row r="107" spans="1:47" s="115" customFormat="1" ht="24.9" customHeight="1">
      <c r="A107" s="113"/>
      <c r="B107" s="91"/>
      <c r="C107" s="110" t="s">
        <v>131</v>
      </c>
      <c r="D107" s="113"/>
      <c r="E107" s="113"/>
      <c r="F107" s="113"/>
      <c r="G107" s="113"/>
      <c r="H107" s="113"/>
      <c r="I107" s="113"/>
      <c r="J107" s="113"/>
      <c r="K107" s="113"/>
      <c r="L107" s="114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</row>
    <row r="108" spans="1:47" s="115" customFormat="1" ht="6.9" customHeight="1">
      <c r="A108" s="113"/>
      <c r="B108" s="91"/>
      <c r="C108" s="113"/>
      <c r="D108" s="113"/>
      <c r="E108" s="113"/>
      <c r="F108" s="113"/>
      <c r="G108" s="113"/>
      <c r="H108" s="113"/>
      <c r="I108" s="113"/>
      <c r="J108" s="113"/>
      <c r="K108" s="113"/>
      <c r="L108" s="114"/>
      <c r="S108" s="113"/>
      <c r="T108" s="113"/>
      <c r="U108" s="113"/>
      <c r="V108" s="113"/>
      <c r="W108" s="113"/>
      <c r="X108" s="113"/>
      <c r="Y108" s="113"/>
      <c r="Z108" s="113"/>
      <c r="AA108" s="113"/>
      <c r="AB108" s="113"/>
      <c r="AC108" s="113"/>
      <c r="AD108" s="113"/>
      <c r="AE108" s="113"/>
    </row>
    <row r="109" spans="1:47" s="115" customFormat="1" ht="12" customHeight="1">
      <c r="A109" s="113"/>
      <c r="B109" s="91"/>
      <c r="C109" s="112" t="s">
        <v>14</v>
      </c>
      <c r="D109" s="113"/>
      <c r="E109" s="113"/>
      <c r="F109" s="113"/>
      <c r="G109" s="113"/>
      <c r="H109" s="113"/>
      <c r="I109" s="113"/>
      <c r="J109" s="113"/>
      <c r="K109" s="113"/>
      <c r="L109" s="114"/>
      <c r="S109" s="113"/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</row>
    <row r="110" spans="1:47" s="115" customFormat="1" ht="16.5" customHeight="1">
      <c r="A110" s="113"/>
      <c r="B110" s="91"/>
      <c r="C110" s="113"/>
      <c r="D110" s="113"/>
      <c r="E110" s="314" t="str">
        <f>E7</f>
        <v>NÁSLEDNÁ PÉČE O ZELEŇ - MĚSTSKÁ PLÁŽ AREÁLU KAMENCOVÉHO JEZERA</v>
      </c>
      <c r="F110" s="315"/>
      <c r="G110" s="315"/>
      <c r="H110" s="315"/>
      <c r="I110" s="113"/>
      <c r="J110" s="113"/>
      <c r="K110" s="113"/>
      <c r="L110" s="114"/>
      <c r="S110" s="113"/>
      <c r="T110" s="113"/>
      <c r="U110" s="113"/>
      <c r="V110" s="113"/>
      <c r="W110" s="113"/>
      <c r="X110" s="113"/>
      <c r="Y110" s="113"/>
      <c r="Z110" s="113"/>
      <c r="AA110" s="113"/>
      <c r="AB110" s="113"/>
      <c r="AC110" s="113"/>
      <c r="AD110" s="113"/>
      <c r="AE110" s="113"/>
    </row>
    <row r="111" spans="1:47" ht="12" customHeight="1">
      <c r="B111" s="109"/>
      <c r="C111" s="112" t="s">
        <v>114</v>
      </c>
      <c r="L111" s="109"/>
    </row>
    <row r="112" spans="1:47" s="115" customFormat="1" ht="16.5" customHeight="1">
      <c r="A112" s="113"/>
      <c r="B112" s="91"/>
      <c r="C112" s="113"/>
      <c r="D112" s="113"/>
      <c r="E112" s="314" t="s">
        <v>115</v>
      </c>
      <c r="F112" s="311"/>
      <c r="G112" s="311"/>
      <c r="H112" s="311"/>
      <c r="I112" s="113"/>
      <c r="J112" s="113"/>
      <c r="K112" s="113"/>
      <c r="L112" s="114"/>
      <c r="S112" s="113"/>
      <c r="T112" s="113"/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</row>
    <row r="113" spans="1:65" s="115" customFormat="1" ht="12" customHeight="1">
      <c r="A113" s="113"/>
      <c r="B113" s="91"/>
      <c r="C113" s="112" t="s">
        <v>116</v>
      </c>
      <c r="D113" s="113"/>
      <c r="E113" s="113"/>
      <c r="F113" s="113"/>
      <c r="G113" s="113"/>
      <c r="H113" s="113"/>
      <c r="I113" s="113"/>
      <c r="J113" s="113"/>
      <c r="K113" s="113"/>
      <c r="L113" s="114"/>
      <c r="S113" s="113"/>
      <c r="T113" s="113"/>
      <c r="U113" s="113"/>
      <c r="V113" s="113"/>
      <c r="W113" s="113"/>
      <c r="X113" s="113"/>
      <c r="Y113" s="113"/>
      <c r="Z113" s="113"/>
      <c r="AA113" s="113"/>
      <c r="AB113" s="113"/>
      <c r="AC113" s="113"/>
      <c r="AD113" s="113"/>
      <c r="AE113" s="113"/>
    </row>
    <row r="114" spans="1:65" s="115" customFormat="1" ht="16.5" customHeight="1">
      <c r="A114" s="113"/>
      <c r="B114" s="91"/>
      <c r="C114" s="113"/>
      <c r="D114" s="113"/>
      <c r="E114" s="310" t="str">
        <f>E11</f>
        <v>SO 04.1 - STROMY- Následná péče - 2 roky</v>
      </c>
      <c r="F114" s="311"/>
      <c r="G114" s="311"/>
      <c r="H114" s="311"/>
      <c r="I114" s="113"/>
      <c r="J114" s="113"/>
      <c r="K114" s="113"/>
      <c r="L114" s="114"/>
      <c r="S114" s="113"/>
      <c r="T114" s="113"/>
      <c r="U114" s="113"/>
      <c r="V114" s="113"/>
      <c r="W114" s="113"/>
      <c r="X114" s="113"/>
      <c r="Y114" s="113"/>
      <c r="Z114" s="113"/>
      <c r="AA114" s="113"/>
      <c r="AB114" s="113"/>
      <c r="AC114" s="113"/>
      <c r="AD114" s="113"/>
      <c r="AE114" s="113"/>
    </row>
    <row r="115" spans="1:65" s="115" customFormat="1" ht="6.9" customHeight="1">
      <c r="A115" s="113"/>
      <c r="B115" s="91"/>
      <c r="C115" s="113"/>
      <c r="D115" s="113"/>
      <c r="E115" s="113"/>
      <c r="F115" s="113"/>
      <c r="G115" s="113"/>
      <c r="H115" s="113"/>
      <c r="I115" s="113"/>
      <c r="J115" s="113"/>
      <c r="K115" s="113"/>
      <c r="L115" s="114"/>
      <c r="S115" s="113"/>
      <c r="T115" s="113"/>
      <c r="U115" s="113"/>
      <c r="V115" s="113"/>
      <c r="W115" s="113"/>
      <c r="X115" s="113"/>
      <c r="Y115" s="113"/>
      <c r="Z115" s="113"/>
      <c r="AA115" s="113"/>
      <c r="AB115" s="113"/>
      <c r="AC115" s="113"/>
      <c r="AD115" s="113"/>
      <c r="AE115" s="113"/>
    </row>
    <row r="116" spans="1:65" s="115" customFormat="1" ht="12" customHeight="1">
      <c r="A116" s="113"/>
      <c r="B116" s="91"/>
      <c r="C116" s="112" t="s">
        <v>18</v>
      </c>
      <c r="D116" s="113"/>
      <c r="E116" s="113"/>
      <c r="F116" s="116" t="str">
        <f>F14</f>
        <v>CHOMUTOV</v>
      </c>
      <c r="G116" s="113"/>
      <c r="H116" s="113"/>
      <c r="I116" s="112" t="s">
        <v>20</v>
      </c>
      <c r="J116" s="117" t="str">
        <f>IF(J14="","",J14)</f>
        <v>25. 1. 2021</v>
      </c>
      <c r="K116" s="113"/>
      <c r="L116" s="114"/>
      <c r="S116" s="113"/>
      <c r="T116" s="113"/>
      <c r="U116" s="113"/>
      <c r="V116" s="113"/>
      <c r="W116" s="113"/>
      <c r="X116" s="113"/>
      <c r="Y116" s="113"/>
      <c r="Z116" s="113"/>
      <c r="AA116" s="113"/>
      <c r="AB116" s="113"/>
      <c r="AC116" s="113"/>
      <c r="AD116" s="113"/>
      <c r="AE116" s="113"/>
    </row>
    <row r="117" spans="1:65" s="115" customFormat="1" ht="6.9" customHeight="1">
      <c r="A117" s="113"/>
      <c r="B117" s="91"/>
      <c r="C117" s="113"/>
      <c r="D117" s="113"/>
      <c r="E117" s="113"/>
      <c r="F117" s="113"/>
      <c r="G117" s="113"/>
      <c r="H117" s="113"/>
      <c r="I117" s="113"/>
      <c r="J117" s="113"/>
      <c r="K117" s="113"/>
      <c r="L117" s="114"/>
      <c r="S117" s="113"/>
      <c r="T117" s="113"/>
      <c r="U117" s="113"/>
      <c r="V117" s="113"/>
      <c r="W117" s="113"/>
      <c r="X117" s="113"/>
      <c r="Y117" s="113"/>
      <c r="Z117" s="113"/>
      <c r="AA117" s="113"/>
      <c r="AB117" s="113"/>
      <c r="AC117" s="113"/>
      <c r="AD117" s="113"/>
      <c r="AE117" s="113"/>
    </row>
    <row r="118" spans="1:65" s="115" customFormat="1" ht="25.65" customHeight="1">
      <c r="A118" s="113"/>
      <c r="B118" s="91"/>
      <c r="C118" s="112" t="s">
        <v>22</v>
      </c>
      <c r="D118" s="113"/>
      <c r="E118" s="113"/>
      <c r="F118" s="116" t="str">
        <f>E17</f>
        <v>Statutární město Chomutov,Zborovská 4602,Chomutov</v>
      </c>
      <c r="G118" s="113"/>
      <c r="H118" s="113"/>
      <c r="I118" s="112" t="s">
        <v>30</v>
      </c>
      <c r="J118" s="149" t="str">
        <f>E23</f>
        <v>Ing. Mgr. Lucie Radilová, DiS</v>
      </c>
      <c r="K118" s="113"/>
      <c r="L118" s="114"/>
      <c r="S118" s="113"/>
      <c r="T118" s="113"/>
      <c r="U118" s="113"/>
      <c r="V118" s="113"/>
      <c r="W118" s="113"/>
      <c r="X118" s="113"/>
      <c r="Y118" s="113"/>
      <c r="Z118" s="113"/>
      <c r="AA118" s="113"/>
      <c r="AB118" s="113"/>
      <c r="AC118" s="113"/>
      <c r="AD118" s="113"/>
      <c r="AE118" s="113"/>
    </row>
    <row r="119" spans="1:65" s="115" customFormat="1" ht="15.15" customHeight="1">
      <c r="A119" s="113"/>
      <c r="B119" s="91"/>
      <c r="C119" s="112" t="s">
        <v>28</v>
      </c>
      <c r="D119" s="113"/>
      <c r="E119" s="113"/>
      <c r="F119" s="116" t="str">
        <f>IF(E20="","",E20)</f>
        <v xml:space="preserve"> </v>
      </c>
      <c r="G119" s="113"/>
      <c r="H119" s="113"/>
      <c r="I119" s="112" t="s">
        <v>35</v>
      </c>
      <c r="J119" s="149" t="str">
        <f>E26</f>
        <v>Obrtelová Miluše</v>
      </c>
      <c r="K119" s="113"/>
      <c r="L119" s="114"/>
      <c r="S119" s="113"/>
      <c r="T119" s="113"/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</row>
    <row r="120" spans="1:65" s="115" customFormat="1" ht="10.35" customHeight="1">
      <c r="A120" s="113"/>
      <c r="B120" s="91"/>
      <c r="C120" s="113"/>
      <c r="D120" s="113"/>
      <c r="E120" s="113"/>
      <c r="F120" s="113"/>
      <c r="G120" s="113"/>
      <c r="H120" s="113"/>
      <c r="I120" s="113"/>
      <c r="J120" s="113"/>
      <c r="K120" s="113"/>
      <c r="L120" s="114"/>
      <c r="S120" s="113"/>
      <c r="T120" s="113"/>
      <c r="U120" s="113"/>
      <c r="V120" s="113"/>
      <c r="W120" s="113"/>
      <c r="X120" s="113"/>
      <c r="Y120" s="113"/>
      <c r="Z120" s="113"/>
      <c r="AA120" s="113"/>
      <c r="AB120" s="113"/>
      <c r="AC120" s="113"/>
      <c r="AD120" s="113"/>
      <c r="AE120" s="113"/>
    </row>
    <row r="121" spans="1:65" s="172" customFormat="1" ht="29.25" customHeight="1">
      <c r="A121" s="163"/>
      <c r="B121" s="164"/>
      <c r="C121" s="165" t="s">
        <v>132</v>
      </c>
      <c r="D121" s="166" t="s">
        <v>66</v>
      </c>
      <c r="E121" s="166" t="s">
        <v>62</v>
      </c>
      <c r="F121" s="166" t="s">
        <v>63</v>
      </c>
      <c r="G121" s="166" t="s">
        <v>133</v>
      </c>
      <c r="H121" s="166" t="s">
        <v>134</v>
      </c>
      <c r="I121" s="166" t="s">
        <v>135</v>
      </c>
      <c r="J121" s="166" t="s">
        <v>125</v>
      </c>
      <c r="K121" s="167" t="s">
        <v>136</v>
      </c>
      <c r="L121" s="168"/>
      <c r="M121" s="169" t="s">
        <v>1</v>
      </c>
      <c r="N121" s="170" t="s">
        <v>45</v>
      </c>
      <c r="O121" s="170" t="s">
        <v>137</v>
      </c>
      <c r="P121" s="170" t="s">
        <v>138</v>
      </c>
      <c r="Q121" s="170" t="s">
        <v>139</v>
      </c>
      <c r="R121" s="170" t="s">
        <v>140</v>
      </c>
      <c r="S121" s="170" t="s">
        <v>141</v>
      </c>
      <c r="T121" s="171" t="s">
        <v>142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115" customFormat="1" ht="22.95" customHeight="1">
      <c r="A122" s="113"/>
      <c r="B122" s="91"/>
      <c r="C122" s="173" t="s">
        <v>143</v>
      </c>
      <c r="D122" s="113"/>
      <c r="E122" s="113"/>
      <c r="F122" s="113"/>
      <c r="G122" s="113"/>
      <c r="H122" s="113"/>
      <c r="I122" s="113"/>
      <c r="J122" s="174">
        <f>BK122</f>
        <v>0</v>
      </c>
      <c r="K122" s="113"/>
      <c r="L122" s="91"/>
      <c r="M122" s="175"/>
      <c r="N122" s="176"/>
      <c r="O122" s="124"/>
      <c r="P122" s="177">
        <f>P123</f>
        <v>421.438716</v>
      </c>
      <c r="Q122" s="124"/>
      <c r="R122" s="177">
        <f>R123</f>
        <v>0.45569999999999999</v>
      </c>
      <c r="S122" s="124"/>
      <c r="T122" s="178">
        <f>T123</f>
        <v>0</v>
      </c>
      <c r="U122" s="113"/>
      <c r="V122" s="113"/>
      <c r="W122" s="113"/>
      <c r="X122" s="113"/>
      <c r="Y122" s="113"/>
      <c r="Z122" s="113"/>
      <c r="AA122" s="113"/>
      <c r="AB122" s="113"/>
      <c r="AC122" s="113"/>
      <c r="AD122" s="113"/>
      <c r="AE122" s="113"/>
      <c r="AT122" s="105" t="s">
        <v>80</v>
      </c>
      <c r="AU122" s="105" t="s">
        <v>127</v>
      </c>
      <c r="BK122" s="179">
        <f>BK123</f>
        <v>0</v>
      </c>
    </row>
    <row r="123" spans="1:65" s="180" customFormat="1" ht="25.95" customHeight="1">
      <c r="B123" s="181"/>
      <c r="D123" s="182" t="s">
        <v>80</v>
      </c>
      <c r="E123" s="183" t="s">
        <v>144</v>
      </c>
      <c r="F123" s="183" t="s">
        <v>145</v>
      </c>
      <c r="J123" s="184">
        <f>BK123</f>
        <v>0</v>
      </c>
      <c r="L123" s="181"/>
      <c r="M123" s="185"/>
      <c r="N123" s="186"/>
      <c r="O123" s="186"/>
      <c r="P123" s="187">
        <f>P124+P181</f>
        <v>421.438716</v>
      </c>
      <c r="Q123" s="186"/>
      <c r="R123" s="187">
        <f>R124+R181</f>
        <v>0.45569999999999999</v>
      </c>
      <c r="S123" s="186"/>
      <c r="T123" s="188">
        <f>T124+T181</f>
        <v>0</v>
      </c>
      <c r="AR123" s="182" t="s">
        <v>88</v>
      </c>
      <c r="AT123" s="189" t="s">
        <v>80</v>
      </c>
      <c r="AU123" s="189" t="s">
        <v>81</v>
      </c>
      <c r="AY123" s="182" t="s">
        <v>146</v>
      </c>
      <c r="BK123" s="190">
        <f>BK124+BK181</f>
        <v>0</v>
      </c>
    </row>
    <row r="124" spans="1:65" s="180" customFormat="1" ht="22.95" customHeight="1">
      <c r="B124" s="181"/>
      <c r="D124" s="182" t="s">
        <v>80</v>
      </c>
      <c r="E124" s="191" t="s">
        <v>88</v>
      </c>
      <c r="F124" s="191" t="s">
        <v>147</v>
      </c>
      <c r="J124" s="192">
        <f>BK124</f>
        <v>0</v>
      </c>
      <c r="L124" s="181"/>
      <c r="M124" s="185"/>
      <c r="N124" s="186"/>
      <c r="O124" s="186"/>
      <c r="P124" s="187">
        <f>SUM(P125:P180)</f>
        <v>419.82903599999997</v>
      </c>
      <c r="Q124" s="186"/>
      <c r="R124" s="187">
        <f>SUM(R125:R180)</f>
        <v>0.45569999999999999</v>
      </c>
      <c r="S124" s="186"/>
      <c r="T124" s="188">
        <f>SUM(T125:T180)</f>
        <v>0</v>
      </c>
      <c r="AR124" s="182" t="s">
        <v>88</v>
      </c>
      <c r="AT124" s="189" t="s">
        <v>80</v>
      </c>
      <c r="AU124" s="189" t="s">
        <v>88</v>
      </c>
      <c r="AY124" s="182" t="s">
        <v>146</v>
      </c>
      <c r="BK124" s="190">
        <f>SUM(BK125:BK180)</f>
        <v>0</v>
      </c>
    </row>
    <row r="125" spans="1:65" s="115" customFormat="1" ht="22.8">
      <c r="A125" s="113"/>
      <c r="B125" s="91"/>
      <c r="C125" s="230" t="s">
        <v>88</v>
      </c>
      <c r="D125" s="230" t="s">
        <v>148</v>
      </c>
      <c r="E125" s="231" t="s">
        <v>149</v>
      </c>
      <c r="F125" s="232" t="s">
        <v>150</v>
      </c>
      <c r="G125" s="233" t="s">
        <v>151</v>
      </c>
      <c r="H125" s="234">
        <v>5.1479999999999997</v>
      </c>
      <c r="I125" s="93">
        <v>0</v>
      </c>
      <c r="J125" s="93">
        <f>ROUND(I125*H125,2)</f>
        <v>0</v>
      </c>
      <c r="K125" s="92" t="s">
        <v>152</v>
      </c>
      <c r="L125" s="91"/>
      <c r="M125" s="193" t="s">
        <v>1</v>
      </c>
      <c r="N125" s="194" t="s">
        <v>46</v>
      </c>
      <c r="O125" s="195">
        <v>0</v>
      </c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113"/>
      <c r="V125" s="113"/>
      <c r="W125" s="113"/>
      <c r="X125" s="113"/>
      <c r="Y125" s="113"/>
      <c r="Z125" s="113"/>
      <c r="AA125" s="113"/>
      <c r="AB125" s="113"/>
      <c r="AC125" s="113"/>
      <c r="AD125" s="113"/>
      <c r="AE125" s="113"/>
      <c r="AR125" s="197" t="s">
        <v>153</v>
      </c>
      <c r="AT125" s="197" t="s">
        <v>148</v>
      </c>
      <c r="AU125" s="197" t="s">
        <v>91</v>
      </c>
      <c r="AY125" s="105" t="s">
        <v>146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05" t="s">
        <v>88</v>
      </c>
      <c r="BK125" s="198">
        <f>ROUND(I125*H125,2)</f>
        <v>0</v>
      </c>
      <c r="BL125" s="105" t="s">
        <v>153</v>
      </c>
      <c r="BM125" s="197" t="s">
        <v>154</v>
      </c>
    </row>
    <row r="126" spans="1:65" s="199" customFormat="1">
      <c r="B126" s="200"/>
      <c r="C126" s="235"/>
      <c r="D126" s="236" t="s">
        <v>155</v>
      </c>
      <c r="E126" s="237" t="s">
        <v>1</v>
      </c>
      <c r="F126" s="238" t="s">
        <v>156</v>
      </c>
      <c r="G126" s="235"/>
      <c r="H126" s="237" t="s">
        <v>1</v>
      </c>
      <c r="L126" s="200"/>
      <c r="M126" s="202"/>
      <c r="N126" s="203"/>
      <c r="O126" s="203"/>
      <c r="P126" s="203"/>
      <c r="Q126" s="203"/>
      <c r="R126" s="203"/>
      <c r="S126" s="203"/>
      <c r="T126" s="204"/>
      <c r="AT126" s="201" t="s">
        <v>155</v>
      </c>
      <c r="AU126" s="201" t="s">
        <v>91</v>
      </c>
      <c r="AV126" s="199" t="s">
        <v>88</v>
      </c>
      <c r="AW126" s="199" t="s">
        <v>34</v>
      </c>
      <c r="AX126" s="199" t="s">
        <v>81</v>
      </c>
      <c r="AY126" s="201" t="s">
        <v>146</v>
      </c>
    </row>
    <row r="127" spans="1:65" s="205" customFormat="1">
      <c r="B127" s="206"/>
      <c r="C127" s="239"/>
      <c r="D127" s="236" t="s">
        <v>155</v>
      </c>
      <c r="E127" s="240" t="s">
        <v>1</v>
      </c>
      <c r="F127" s="241" t="s">
        <v>157</v>
      </c>
      <c r="G127" s="239"/>
      <c r="H127" s="242">
        <v>0</v>
      </c>
      <c r="L127" s="206"/>
      <c r="M127" s="208"/>
      <c r="N127" s="209"/>
      <c r="O127" s="209"/>
      <c r="P127" s="209"/>
      <c r="Q127" s="209"/>
      <c r="R127" s="209"/>
      <c r="S127" s="209"/>
      <c r="T127" s="210"/>
      <c r="AT127" s="207" t="s">
        <v>155</v>
      </c>
      <c r="AU127" s="207" t="s">
        <v>91</v>
      </c>
      <c r="AV127" s="205" t="s">
        <v>158</v>
      </c>
      <c r="AW127" s="205" t="s">
        <v>34</v>
      </c>
      <c r="AX127" s="205" t="s">
        <v>81</v>
      </c>
      <c r="AY127" s="207" t="s">
        <v>146</v>
      </c>
    </row>
    <row r="128" spans="1:65" s="199" customFormat="1">
      <c r="B128" s="200"/>
      <c r="C128" s="235"/>
      <c r="D128" s="236" t="s">
        <v>155</v>
      </c>
      <c r="E128" s="237" t="s">
        <v>1</v>
      </c>
      <c r="F128" s="238" t="s">
        <v>159</v>
      </c>
      <c r="G128" s="235"/>
      <c r="H128" s="237" t="s">
        <v>1</v>
      </c>
      <c r="L128" s="200"/>
      <c r="M128" s="202"/>
      <c r="N128" s="203"/>
      <c r="O128" s="203"/>
      <c r="P128" s="203"/>
      <c r="Q128" s="203"/>
      <c r="R128" s="203"/>
      <c r="S128" s="203"/>
      <c r="T128" s="204"/>
      <c r="AT128" s="201" t="s">
        <v>155</v>
      </c>
      <c r="AU128" s="201" t="s">
        <v>91</v>
      </c>
      <c r="AV128" s="199" t="s">
        <v>88</v>
      </c>
      <c r="AW128" s="199" t="s">
        <v>34</v>
      </c>
      <c r="AX128" s="199" t="s">
        <v>81</v>
      </c>
      <c r="AY128" s="201" t="s">
        <v>146</v>
      </c>
    </row>
    <row r="129" spans="1:65" s="199" customFormat="1">
      <c r="B129" s="200"/>
      <c r="C129" s="235"/>
      <c r="D129" s="236" t="s">
        <v>155</v>
      </c>
      <c r="E129" s="237" t="s">
        <v>1</v>
      </c>
      <c r="F129" s="238" t="s">
        <v>160</v>
      </c>
      <c r="G129" s="235"/>
      <c r="H129" s="237" t="s">
        <v>1</v>
      </c>
      <c r="L129" s="200"/>
      <c r="M129" s="202"/>
      <c r="N129" s="203"/>
      <c r="O129" s="203"/>
      <c r="P129" s="203"/>
      <c r="Q129" s="203"/>
      <c r="R129" s="203"/>
      <c r="S129" s="203"/>
      <c r="T129" s="204"/>
      <c r="AT129" s="201" t="s">
        <v>155</v>
      </c>
      <c r="AU129" s="201" t="s">
        <v>91</v>
      </c>
      <c r="AV129" s="199" t="s">
        <v>88</v>
      </c>
      <c r="AW129" s="199" t="s">
        <v>34</v>
      </c>
      <c r="AX129" s="199" t="s">
        <v>81</v>
      </c>
      <c r="AY129" s="201" t="s">
        <v>146</v>
      </c>
    </row>
    <row r="130" spans="1:65" s="199" customFormat="1">
      <c r="B130" s="200"/>
      <c r="C130" s="235"/>
      <c r="D130" s="236" t="s">
        <v>155</v>
      </c>
      <c r="E130" s="237" t="s">
        <v>1</v>
      </c>
      <c r="F130" s="238" t="s">
        <v>161</v>
      </c>
      <c r="G130" s="235"/>
      <c r="H130" s="237" t="s">
        <v>1</v>
      </c>
      <c r="L130" s="200"/>
      <c r="M130" s="202"/>
      <c r="N130" s="203"/>
      <c r="O130" s="203"/>
      <c r="P130" s="203"/>
      <c r="Q130" s="203"/>
      <c r="R130" s="203"/>
      <c r="S130" s="203"/>
      <c r="T130" s="204"/>
      <c r="AT130" s="201" t="s">
        <v>155</v>
      </c>
      <c r="AU130" s="201" t="s">
        <v>91</v>
      </c>
      <c r="AV130" s="199" t="s">
        <v>88</v>
      </c>
      <c r="AW130" s="199" t="s">
        <v>34</v>
      </c>
      <c r="AX130" s="199" t="s">
        <v>81</v>
      </c>
      <c r="AY130" s="201" t="s">
        <v>146</v>
      </c>
    </row>
    <row r="131" spans="1:65" s="199" customFormat="1">
      <c r="B131" s="200"/>
      <c r="C131" s="235"/>
      <c r="D131" s="236" t="s">
        <v>155</v>
      </c>
      <c r="E131" s="237" t="s">
        <v>1</v>
      </c>
      <c r="F131" s="238" t="s">
        <v>162</v>
      </c>
      <c r="G131" s="235"/>
      <c r="H131" s="237" t="s">
        <v>1</v>
      </c>
      <c r="L131" s="200"/>
      <c r="M131" s="202"/>
      <c r="N131" s="203"/>
      <c r="O131" s="203"/>
      <c r="P131" s="203"/>
      <c r="Q131" s="203"/>
      <c r="R131" s="203"/>
      <c r="S131" s="203"/>
      <c r="T131" s="204"/>
      <c r="AT131" s="201" t="s">
        <v>155</v>
      </c>
      <c r="AU131" s="201" t="s">
        <v>91</v>
      </c>
      <c r="AV131" s="199" t="s">
        <v>88</v>
      </c>
      <c r="AW131" s="199" t="s">
        <v>34</v>
      </c>
      <c r="AX131" s="199" t="s">
        <v>81</v>
      </c>
      <c r="AY131" s="201" t="s">
        <v>146</v>
      </c>
    </row>
    <row r="132" spans="1:65" s="199" customFormat="1">
      <c r="B132" s="200"/>
      <c r="C132" s="235"/>
      <c r="D132" s="236" t="s">
        <v>155</v>
      </c>
      <c r="E132" s="237" t="s">
        <v>1</v>
      </c>
      <c r="F132" s="238" t="s">
        <v>163</v>
      </c>
      <c r="G132" s="235"/>
      <c r="H132" s="237" t="s">
        <v>1</v>
      </c>
      <c r="L132" s="200"/>
      <c r="M132" s="202"/>
      <c r="N132" s="203"/>
      <c r="O132" s="203"/>
      <c r="P132" s="203"/>
      <c r="Q132" s="203"/>
      <c r="R132" s="203"/>
      <c r="S132" s="203"/>
      <c r="T132" s="204"/>
      <c r="AT132" s="201" t="s">
        <v>155</v>
      </c>
      <c r="AU132" s="201" t="s">
        <v>91</v>
      </c>
      <c r="AV132" s="199" t="s">
        <v>88</v>
      </c>
      <c r="AW132" s="199" t="s">
        <v>34</v>
      </c>
      <c r="AX132" s="199" t="s">
        <v>81</v>
      </c>
      <c r="AY132" s="201" t="s">
        <v>146</v>
      </c>
    </row>
    <row r="133" spans="1:65" s="211" customFormat="1">
      <c r="B133" s="212"/>
      <c r="C133" s="243"/>
      <c r="D133" s="236" t="s">
        <v>155</v>
      </c>
      <c r="E133" s="244" t="s">
        <v>1</v>
      </c>
      <c r="F133" s="245" t="s">
        <v>164</v>
      </c>
      <c r="G133" s="243"/>
      <c r="H133" s="246">
        <v>5.1479999999999997</v>
      </c>
      <c r="L133" s="212"/>
      <c r="M133" s="214"/>
      <c r="N133" s="215"/>
      <c r="O133" s="215"/>
      <c r="P133" s="215"/>
      <c r="Q133" s="215"/>
      <c r="R133" s="215"/>
      <c r="S133" s="215"/>
      <c r="T133" s="216"/>
      <c r="AT133" s="213" t="s">
        <v>155</v>
      </c>
      <c r="AU133" s="213" t="s">
        <v>91</v>
      </c>
      <c r="AV133" s="211" t="s">
        <v>91</v>
      </c>
      <c r="AW133" s="211" t="s">
        <v>34</v>
      </c>
      <c r="AX133" s="211" t="s">
        <v>81</v>
      </c>
      <c r="AY133" s="213" t="s">
        <v>146</v>
      </c>
    </row>
    <row r="134" spans="1:65" s="217" customFormat="1">
      <c r="B134" s="218"/>
      <c r="C134" s="247"/>
      <c r="D134" s="236" t="s">
        <v>155</v>
      </c>
      <c r="E134" s="248" t="s">
        <v>1</v>
      </c>
      <c r="F134" s="249" t="s">
        <v>165</v>
      </c>
      <c r="G134" s="247"/>
      <c r="H134" s="250">
        <v>5.1479999999999997</v>
      </c>
      <c r="L134" s="218"/>
      <c r="M134" s="220"/>
      <c r="N134" s="221"/>
      <c r="O134" s="221"/>
      <c r="P134" s="221"/>
      <c r="Q134" s="221"/>
      <c r="R134" s="221"/>
      <c r="S134" s="221"/>
      <c r="T134" s="222"/>
      <c r="AT134" s="219" t="s">
        <v>155</v>
      </c>
      <c r="AU134" s="219" t="s">
        <v>91</v>
      </c>
      <c r="AV134" s="217" t="s">
        <v>153</v>
      </c>
      <c r="AW134" s="217" t="s">
        <v>34</v>
      </c>
      <c r="AX134" s="217" t="s">
        <v>88</v>
      </c>
      <c r="AY134" s="219" t="s">
        <v>146</v>
      </c>
    </row>
    <row r="135" spans="1:65" s="115" customFormat="1" ht="16.5" customHeight="1">
      <c r="A135" s="113"/>
      <c r="B135" s="91"/>
      <c r="C135" s="230" t="s">
        <v>91</v>
      </c>
      <c r="D135" s="230" t="s">
        <v>148</v>
      </c>
      <c r="E135" s="231" t="s">
        <v>166</v>
      </c>
      <c r="F135" s="232" t="s">
        <v>167</v>
      </c>
      <c r="G135" s="233" t="s">
        <v>168</v>
      </c>
      <c r="H135" s="234">
        <v>104</v>
      </c>
      <c r="I135" s="93">
        <v>0</v>
      </c>
      <c r="J135" s="93">
        <f>ROUND(I135*H135,2)</f>
        <v>0</v>
      </c>
      <c r="K135" s="92" t="s">
        <v>169</v>
      </c>
      <c r="L135" s="91"/>
      <c r="M135" s="193" t="s">
        <v>1</v>
      </c>
      <c r="N135" s="194" t="s">
        <v>46</v>
      </c>
      <c r="O135" s="195">
        <v>0.65600000000000003</v>
      </c>
      <c r="P135" s="195">
        <f>O135*H135</f>
        <v>68.224000000000004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113"/>
      <c r="V135" s="113"/>
      <c r="W135" s="113"/>
      <c r="X135" s="113"/>
      <c r="Y135" s="113"/>
      <c r="Z135" s="113"/>
      <c r="AA135" s="113"/>
      <c r="AB135" s="113"/>
      <c r="AC135" s="113"/>
      <c r="AD135" s="113"/>
      <c r="AE135" s="113"/>
      <c r="AR135" s="197" t="s">
        <v>153</v>
      </c>
      <c r="AT135" s="197" t="s">
        <v>148</v>
      </c>
      <c r="AU135" s="197" t="s">
        <v>91</v>
      </c>
      <c r="AY135" s="105" t="s">
        <v>146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05" t="s">
        <v>88</v>
      </c>
      <c r="BK135" s="198">
        <f>ROUND(I135*H135,2)</f>
        <v>0</v>
      </c>
      <c r="BL135" s="105" t="s">
        <v>153</v>
      </c>
      <c r="BM135" s="197" t="s">
        <v>170</v>
      </c>
    </row>
    <row r="136" spans="1:65" s="199" customFormat="1">
      <c r="B136" s="200"/>
      <c r="C136" s="235"/>
      <c r="D136" s="236" t="s">
        <v>155</v>
      </c>
      <c r="E136" s="237" t="s">
        <v>1</v>
      </c>
      <c r="F136" s="238" t="s">
        <v>171</v>
      </c>
      <c r="G136" s="235"/>
      <c r="H136" s="237" t="s">
        <v>1</v>
      </c>
      <c r="L136" s="200"/>
      <c r="M136" s="202"/>
      <c r="N136" s="203"/>
      <c r="O136" s="203"/>
      <c r="P136" s="203"/>
      <c r="Q136" s="203"/>
      <c r="R136" s="203"/>
      <c r="S136" s="203"/>
      <c r="T136" s="204"/>
      <c r="AT136" s="201" t="s">
        <v>155</v>
      </c>
      <c r="AU136" s="201" t="s">
        <v>91</v>
      </c>
      <c r="AV136" s="199" t="s">
        <v>88</v>
      </c>
      <c r="AW136" s="199" t="s">
        <v>34</v>
      </c>
      <c r="AX136" s="199" t="s">
        <v>81</v>
      </c>
      <c r="AY136" s="201" t="s">
        <v>146</v>
      </c>
    </row>
    <row r="137" spans="1:65" s="211" customFormat="1">
      <c r="B137" s="212"/>
      <c r="C137" s="243"/>
      <c r="D137" s="236" t="s">
        <v>155</v>
      </c>
      <c r="E137" s="244" t="s">
        <v>1</v>
      </c>
      <c r="F137" s="245" t="s">
        <v>172</v>
      </c>
      <c r="G137" s="243"/>
      <c r="H137" s="246">
        <v>104</v>
      </c>
      <c r="L137" s="212"/>
      <c r="M137" s="214"/>
      <c r="N137" s="215"/>
      <c r="O137" s="215"/>
      <c r="P137" s="215"/>
      <c r="Q137" s="215"/>
      <c r="R137" s="215"/>
      <c r="S137" s="215"/>
      <c r="T137" s="216"/>
      <c r="AT137" s="213" t="s">
        <v>155</v>
      </c>
      <c r="AU137" s="213" t="s">
        <v>91</v>
      </c>
      <c r="AV137" s="211" t="s">
        <v>91</v>
      </c>
      <c r="AW137" s="211" t="s">
        <v>34</v>
      </c>
      <c r="AX137" s="211" t="s">
        <v>88</v>
      </c>
      <c r="AY137" s="213" t="s">
        <v>146</v>
      </c>
    </row>
    <row r="138" spans="1:65" s="115" customFormat="1" ht="16.5" customHeight="1">
      <c r="A138" s="113"/>
      <c r="B138" s="91"/>
      <c r="C138" s="230" t="s">
        <v>158</v>
      </c>
      <c r="D138" s="230" t="s">
        <v>148</v>
      </c>
      <c r="E138" s="231" t="s">
        <v>173</v>
      </c>
      <c r="F138" s="232" t="s">
        <v>174</v>
      </c>
      <c r="G138" s="233" t="s">
        <v>168</v>
      </c>
      <c r="H138" s="234">
        <v>104</v>
      </c>
      <c r="I138" s="93">
        <v>0</v>
      </c>
      <c r="J138" s="93">
        <f>ROUND(I138*H138,2)</f>
        <v>0</v>
      </c>
      <c r="K138" s="92" t="s">
        <v>169</v>
      </c>
      <c r="L138" s="91"/>
      <c r="M138" s="193" t="s">
        <v>1</v>
      </c>
      <c r="N138" s="194" t="s">
        <v>46</v>
      </c>
      <c r="O138" s="195">
        <v>0.94099999999999995</v>
      </c>
      <c r="P138" s="195">
        <f>O138*H138</f>
        <v>97.86399999999999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113"/>
      <c r="V138" s="113"/>
      <c r="W138" s="113"/>
      <c r="X138" s="113"/>
      <c r="Y138" s="113"/>
      <c r="Z138" s="113"/>
      <c r="AA138" s="113"/>
      <c r="AB138" s="113"/>
      <c r="AC138" s="113"/>
      <c r="AD138" s="113"/>
      <c r="AE138" s="113"/>
      <c r="AR138" s="197" t="s">
        <v>153</v>
      </c>
      <c r="AT138" s="197" t="s">
        <v>148</v>
      </c>
      <c r="AU138" s="197" t="s">
        <v>91</v>
      </c>
      <c r="AY138" s="105" t="s">
        <v>146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05" t="s">
        <v>88</v>
      </c>
      <c r="BK138" s="198">
        <f>ROUND(I138*H138,2)</f>
        <v>0</v>
      </c>
      <c r="BL138" s="105" t="s">
        <v>153</v>
      </c>
      <c r="BM138" s="197" t="s">
        <v>175</v>
      </c>
    </row>
    <row r="139" spans="1:65" s="199" customFormat="1">
      <c r="B139" s="200"/>
      <c r="C139" s="235"/>
      <c r="D139" s="236" t="s">
        <v>155</v>
      </c>
      <c r="E139" s="237" t="s">
        <v>1</v>
      </c>
      <c r="F139" s="238" t="s">
        <v>176</v>
      </c>
      <c r="G139" s="235"/>
      <c r="H139" s="237" t="s">
        <v>1</v>
      </c>
      <c r="L139" s="200"/>
      <c r="M139" s="202"/>
      <c r="N139" s="203"/>
      <c r="O139" s="203"/>
      <c r="P139" s="203"/>
      <c r="Q139" s="203"/>
      <c r="R139" s="203"/>
      <c r="S139" s="203"/>
      <c r="T139" s="204"/>
      <c r="AT139" s="201" t="s">
        <v>155</v>
      </c>
      <c r="AU139" s="201" t="s">
        <v>91</v>
      </c>
      <c r="AV139" s="199" t="s">
        <v>88</v>
      </c>
      <c r="AW139" s="199" t="s">
        <v>34</v>
      </c>
      <c r="AX139" s="199" t="s">
        <v>81</v>
      </c>
      <c r="AY139" s="201" t="s">
        <v>146</v>
      </c>
    </row>
    <row r="140" spans="1:65" s="211" customFormat="1">
      <c r="B140" s="212"/>
      <c r="C140" s="243"/>
      <c r="D140" s="236" t="s">
        <v>155</v>
      </c>
      <c r="E140" s="244" t="s">
        <v>1</v>
      </c>
      <c r="F140" s="245" t="s">
        <v>177</v>
      </c>
      <c r="G140" s="243"/>
      <c r="H140" s="246">
        <v>104</v>
      </c>
      <c r="L140" s="212"/>
      <c r="M140" s="214"/>
      <c r="N140" s="215"/>
      <c r="O140" s="215"/>
      <c r="P140" s="215"/>
      <c r="Q140" s="215"/>
      <c r="R140" s="215"/>
      <c r="S140" s="215"/>
      <c r="T140" s="216"/>
      <c r="AT140" s="213" t="s">
        <v>155</v>
      </c>
      <c r="AU140" s="213" t="s">
        <v>91</v>
      </c>
      <c r="AV140" s="211" t="s">
        <v>91</v>
      </c>
      <c r="AW140" s="211" t="s">
        <v>34</v>
      </c>
      <c r="AX140" s="211" t="s">
        <v>88</v>
      </c>
      <c r="AY140" s="213" t="s">
        <v>146</v>
      </c>
    </row>
    <row r="141" spans="1:65" s="115" customFormat="1" ht="16.5" customHeight="1">
      <c r="A141" s="113"/>
      <c r="B141" s="91"/>
      <c r="C141" s="230" t="s">
        <v>153</v>
      </c>
      <c r="D141" s="230" t="s">
        <v>148</v>
      </c>
      <c r="E141" s="231" t="s">
        <v>178</v>
      </c>
      <c r="F141" s="232" t="s">
        <v>179</v>
      </c>
      <c r="G141" s="233" t="s">
        <v>168</v>
      </c>
      <c r="H141" s="234">
        <v>32</v>
      </c>
      <c r="I141" s="93">
        <v>0</v>
      </c>
      <c r="J141" s="93">
        <f>ROUND(I141*H141,2)</f>
        <v>0</v>
      </c>
      <c r="K141" s="92" t="s">
        <v>169</v>
      </c>
      <c r="L141" s="91"/>
      <c r="M141" s="193" t="s">
        <v>1</v>
      </c>
      <c r="N141" s="194" t="s">
        <v>46</v>
      </c>
      <c r="O141" s="195">
        <v>8.5999999999999993E-2</v>
      </c>
      <c r="P141" s="195">
        <f>O141*H141</f>
        <v>2.7519999999999998</v>
      </c>
      <c r="Q141" s="195">
        <v>2.0000000000000002E-5</v>
      </c>
      <c r="R141" s="195">
        <f>Q141*H141</f>
        <v>6.4000000000000005E-4</v>
      </c>
      <c r="S141" s="195">
        <v>0</v>
      </c>
      <c r="T141" s="196">
        <f>S141*H141</f>
        <v>0</v>
      </c>
      <c r="U141" s="113"/>
      <c r="V141" s="113"/>
      <c r="W141" s="113"/>
      <c r="X141" s="113"/>
      <c r="Y141" s="113"/>
      <c r="Z141" s="113"/>
      <c r="AA141" s="113"/>
      <c r="AB141" s="113"/>
      <c r="AC141" s="113"/>
      <c r="AD141" s="113"/>
      <c r="AE141" s="113"/>
      <c r="AR141" s="197" t="s">
        <v>153</v>
      </c>
      <c r="AT141" s="197" t="s">
        <v>148</v>
      </c>
      <c r="AU141" s="197" t="s">
        <v>91</v>
      </c>
      <c r="AY141" s="105" t="s">
        <v>146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05" t="s">
        <v>88</v>
      </c>
      <c r="BK141" s="198">
        <f>ROUND(I141*H141,2)</f>
        <v>0</v>
      </c>
      <c r="BL141" s="105" t="s">
        <v>153</v>
      </c>
      <c r="BM141" s="197" t="s">
        <v>180</v>
      </c>
    </row>
    <row r="142" spans="1:65" s="199" customFormat="1">
      <c r="B142" s="200"/>
      <c r="C142" s="235"/>
      <c r="D142" s="236" t="s">
        <v>155</v>
      </c>
      <c r="E142" s="237" t="s">
        <v>1</v>
      </c>
      <c r="F142" s="238" t="s">
        <v>181</v>
      </c>
      <c r="G142" s="235"/>
      <c r="H142" s="237" t="s">
        <v>1</v>
      </c>
      <c r="L142" s="200"/>
      <c r="M142" s="202"/>
      <c r="N142" s="203"/>
      <c r="O142" s="203"/>
      <c r="P142" s="203"/>
      <c r="Q142" s="203"/>
      <c r="R142" s="203"/>
      <c r="S142" s="203"/>
      <c r="T142" s="204"/>
      <c r="AT142" s="201" t="s">
        <v>155</v>
      </c>
      <c r="AU142" s="201" t="s">
        <v>91</v>
      </c>
      <c r="AV142" s="199" t="s">
        <v>88</v>
      </c>
      <c r="AW142" s="199" t="s">
        <v>34</v>
      </c>
      <c r="AX142" s="199" t="s">
        <v>81</v>
      </c>
      <c r="AY142" s="201" t="s">
        <v>146</v>
      </c>
    </row>
    <row r="143" spans="1:65" s="199" customFormat="1">
      <c r="B143" s="200"/>
      <c r="C143" s="235"/>
      <c r="D143" s="236" t="s">
        <v>155</v>
      </c>
      <c r="E143" s="237" t="s">
        <v>1</v>
      </c>
      <c r="F143" s="238" t="s">
        <v>182</v>
      </c>
      <c r="G143" s="235"/>
      <c r="H143" s="237" t="s">
        <v>1</v>
      </c>
      <c r="L143" s="200"/>
      <c r="M143" s="202"/>
      <c r="N143" s="203"/>
      <c r="O143" s="203"/>
      <c r="P143" s="203"/>
      <c r="Q143" s="203"/>
      <c r="R143" s="203"/>
      <c r="S143" s="203"/>
      <c r="T143" s="204"/>
      <c r="AT143" s="201" t="s">
        <v>155</v>
      </c>
      <c r="AU143" s="201" t="s">
        <v>91</v>
      </c>
      <c r="AV143" s="199" t="s">
        <v>88</v>
      </c>
      <c r="AW143" s="199" t="s">
        <v>34</v>
      </c>
      <c r="AX143" s="199" t="s">
        <v>81</v>
      </c>
      <c r="AY143" s="201" t="s">
        <v>146</v>
      </c>
    </row>
    <row r="144" spans="1:65" s="211" customFormat="1">
      <c r="B144" s="212"/>
      <c r="C144" s="243"/>
      <c r="D144" s="236" t="s">
        <v>155</v>
      </c>
      <c r="E144" s="244" t="s">
        <v>1</v>
      </c>
      <c r="F144" s="245" t="s">
        <v>183</v>
      </c>
      <c r="G144" s="243"/>
      <c r="H144" s="246">
        <v>32</v>
      </c>
      <c r="L144" s="212"/>
      <c r="M144" s="214"/>
      <c r="N144" s="215"/>
      <c r="O144" s="215"/>
      <c r="P144" s="215"/>
      <c r="Q144" s="215"/>
      <c r="R144" s="215"/>
      <c r="S144" s="215"/>
      <c r="T144" s="216"/>
      <c r="AT144" s="213" t="s">
        <v>155</v>
      </c>
      <c r="AU144" s="213" t="s">
        <v>91</v>
      </c>
      <c r="AV144" s="211" t="s">
        <v>91</v>
      </c>
      <c r="AW144" s="211" t="s">
        <v>34</v>
      </c>
      <c r="AX144" s="211" t="s">
        <v>81</v>
      </c>
      <c r="AY144" s="213" t="s">
        <v>146</v>
      </c>
    </row>
    <row r="145" spans="1:65" s="217" customFormat="1">
      <c r="B145" s="218"/>
      <c r="C145" s="247"/>
      <c r="D145" s="236" t="s">
        <v>155</v>
      </c>
      <c r="E145" s="248" t="s">
        <v>109</v>
      </c>
      <c r="F145" s="249" t="s">
        <v>165</v>
      </c>
      <c r="G145" s="247"/>
      <c r="H145" s="250">
        <v>32</v>
      </c>
      <c r="L145" s="218"/>
      <c r="M145" s="220"/>
      <c r="N145" s="221"/>
      <c r="O145" s="221"/>
      <c r="P145" s="221"/>
      <c r="Q145" s="221"/>
      <c r="R145" s="221"/>
      <c r="S145" s="221"/>
      <c r="T145" s="222"/>
      <c r="AT145" s="219" t="s">
        <v>155</v>
      </c>
      <c r="AU145" s="219" t="s">
        <v>91</v>
      </c>
      <c r="AV145" s="217" t="s">
        <v>153</v>
      </c>
      <c r="AW145" s="217" t="s">
        <v>34</v>
      </c>
      <c r="AX145" s="217" t="s">
        <v>88</v>
      </c>
      <c r="AY145" s="219" t="s">
        <v>146</v>
      </c>
    </row>
    <row r="146" spans="1:65" s="115" customFormat="1" ht="16.5" customHeight="1">
      <c r="A146" s="113"/>
      <c r="B146" s="91"/>
      <c r="C146" s="251" t="s">
        <v>184</v>
      </c>
      <c r="D146" s="251" t="s">
        <v>185</v>
      </c>
      <c r="E146" s="252" t="s">
        <v>186</v>
      </c>
      <c r="F146" s="253" t="s">
        <v>187</v>
      </c>
      <c r="G146" s="254" t="s">
        <v>168</v>
      </c>
      <c r="H146" s="255">
        <v>32</v>
      </c>
      <c r="I146" s="95">
        <v>0</v>
      </c>
      <c r="J146" s="95">
        <f>ROUND(I146*H146,2)</f>
        <v>0</v>
      </c>
      <c r="K146" s="94" t="s">
        <v>169</v>
      </c>
      <c r="L146" s="223"/>
      <c r="M146" s="224" t="s">
        <v>1</v>
      </c>
      <c r="N146" s="225" t="s">
        <v>46</v>
      </c>
      <c r="O146" s="195">
        <v>0</v>
      </c>
      <c r="P146" s="195">
        <f>O146*H146</f>
        <v>0</v>
      </c>
      <c r="Q146" s="195">
        <v>7.0899999999999999E-3</v>
      </c>
      <c r="R146" s="195">
        <f>Q146*H146</f>
        <v>0.22688</v>
      </c>
      <c r="S146" s="195">
        <v>0</v>
      </c>
      <c r="T146" s="196">
        <f>S146*H146</f>
        <v>0</v>
      </c>
      <c r="U146" s="113"/>
      <c r="V146" s="113"/>
      <c r="W146" s="113"/>
      <c r="X146" s="113"/>
      <c r="Y146" s="113"/>
      <c r="Z146" s="113"/>
      <c r="AA146" s="113"/>
      <c r="AB146" s="113"/>
      <c r="AC146" s="113"/>
      <c r="AD146" s="113"/>
      <c r="AE146" s="113"/>
      <c r="AR146" s="197" t="s">
        <v>188</v>
      </c>
      <c r="AT146" s="197" t="s">
        <v>185</v>
      </c>
      <c r="AU146" s="197" t="s">
        <v>91</v>
      </c>
      <c r="AY146" s="105" t="s">
        <v>146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05" t="s">
        <v>88</v>
      </c>
      <c r="BK146" s="198">
        <f>ROUND(I146*H146,2)</f>
        <v>0</v>
      </c>
      <c r="BL146" s="105" t="s">
        <v>153</v>
      </c>
      <c r="BM146" s="197" t="s">
        <v>189</v>
      </c>
    </row>
    <row r="147" spans="1:65" s="211" customFormat="1">
      <c r="B147" s="212"/>
      <c r="C147" s="243"/>
      <c r="D147" s="236" t="s">
        <v>155</v>
      </c>
      <c r="E147" s="244" t="s">
        <v>1</v>
      </c>
      <c r="F147" s="245" t="s">
        <v>109</v>
      </c>
      <c r="G147" s="243"/>
      <c r="H147" s="246">
        <v>32</v>
      </c>
      <c r="L147" s="212"/>
      <c r="M147" s="214"/>
      <c r="N147" s="215"/>
      <c r="O147" s="215"/>
      <c r="P147" s="215"/>
      <c r="Q147" s="215"/>
      <c r="R147" s="215"/>
      <c r="S147" s="215"/>
      <c r="T147" s="216"/>
      <c r="AT147" s="213" t="s">
        <v>155</v>
      </c>
      <c r="AU147" s="213" t="s">
        <v>91</v>
      </c>
      <c r="AV147" s="211" t="s">
        <v>91</v>
      </c>
      <c r="AW147" s="211" t="s">
        <v>34</v>
      </c>
      <c r="AX147" s="211" t="s">
        <v>88</v>
      </c>
      <c r="AY147" s="213" t="s">
        <v>146</v>
      </c>
    </row>
    <row r="148" spans="1:65" s="115" customFormat="1" ht="16.5" customHeight="1">
      <c r="A148" s="113"/>
      <c r="B148" s="91"/>
      <c r="C148" s="251" t="s">
        <v>190</v>
      </c>
      <c r="D148" s="251" t="s">
        <v>185</v>
      </c>
      <c r="E148" s="252" t="s">
        <v>191</v>
      </c>
      <c r="F148" s="253" t="s">
        <v>192</v>
      </c>
      <c r="G148" s="254" t="s">
        <v>193</v>
      </c>
      <c r="H148" s="255">
        <v>53</v>
      </c>
      <c r="I148" s="95">
        <v>0</v>
      </c>
      <c r="J148" s="95">
        <f>ROUND(I148*H148,2)</f>
        <v>0</v>
      </c>
      <c r="K148" s="94" t="s">
        <v>169</v>
      </c>
      <c r="L148" s="223"/>
      <c r="M148" s="224" t="s">
        <v>1</v>
      </c>
      <c r="N148" s="225" t="s">
        <v>46</v>
      </c>
      <c r="O148" s="195">
        <v>0</v>
      </c>
      <c r="P148" s="195">
        <f>O148*H148</f>
        <v>0</v>
      </c>
      <c r="Q148" s="195">
        <v>3.8E-3</v>
      </c>
      <c r="R148" s="195">
        <f>Q148*H148</f>
        <v>0.2014</v>
      </c>
      <c r="S148" s="195">
        <v>0</v>
      </c>
      <c r="T148" s="196">
        <f>S148*H148</f>
        <v>0</v>
      </c>
      <c r="U148" s="113"/>
      <c r="V148" s="113"/>
      <c r="W148" s="113"/>
      <c r="X148" s="113"/>
      <c r="Y148" s="113"/>
      <c r="Z148" s="113"/>
      <c r="AA148" s="113"/>
      <c r="AB148" s="113"/>
      <c r="AC148" s="113"/>
      <c r="AD148" s="113"/>
      <c r="AE148" s="113"/>
      <c r="AR148" s="197" t="s">
        <v>188</v>
      </c>
      <c r="AT148" s="197" t="s">
        <v>185</v>
      </c>
      <c r="AU148" s="197" t="s">
        <v>91</v>
      </c>
      <c r="AY148" s="105" t="s">
        <v>146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05" t="s">
        <v>88</v>
      </c>
      <c r="BK148" s="198">
        <f>ROUND(I148*H148,2)</f>
        <v>0</v>
      </c>
      <c r="BL148" s="105" t="s">
        <v>153</v>
      </c>
      <c r="BM148" s="197" t="s">
        <v>194</v>
      </c>
    </row>
    <row r="149" spans="1:65" s="199" customFormat="1">
      <c r="B149" s="200"/>
      <c r="C149" s="235"/>
      <c r="D149" s="236" t="s">
        <v>155</v>
      </c>
      <c r="E149" s="237" t="s">
        <v>1</v>
      </c>
      <c r="F149" s="238" t="s">
        <v>195</v>
      </c>
      <c r="G149" s="235"/>
      <c r="H149" s="237" t="s">
        <v>1</v>
      </c>
      <c r="L149" s="200"/>
      <c r="M149" s="202"/>
      <c r="N149" s="203"/>
      <c r="O149" s="203"/>
      <c r="P149" s="203"/>
      <c r="Q149" s="203"/>
      <c r="R149" s="203"/>
      <c r="S149" s="203"/>
      <c r="T149" s="204"/>
      <c r="AT149" s="201" t="s">
        <v>155</v>
      </c>
      <c r="AU149" s="201" t="s">
        <v>91</v>
      </c>
      <c r="AV149" s="199" t="s">
        <v>88</v>
      </c>
      <c r="AW149" s="199" t="s">
        <v>34</v>
      </c>
      <c r="AX149" s="199" t="s">
        <v>81</v>
      </c>
      <c r="AY149" s="201" t="s">
        <v>146</v>
      </c>
    </row>
    <row r="150" spans="1:65" s="211" customFormat="1">
      <c r="B150" s="212"/>
      <c r="C150" s="243"/>
      <c r="D150" s="236" t="s">
        <v>155</v>
      </c>
      <c r="E150" s="244" t="s">
        <v>1</v>
      </c>
      <c r="F150" s="245" t="s">
        <v>196</v>
      </c>
      <c r="G150" s="243"/>
      <c r="H150" s="246">
        <v>53</v>
      </c>
      <c r="L150" s="212"/>
      <c r="M150" s="214"/>
      <c r="N150" s="215"/>
      <c r="O150" s="215"/>
      <c r="P150" s="215"/>
      <c r="Q150" s="215"/>
      <c r="R150" s="215"/>
      <c r="S150" s="215"/>
      <c r="T150" s="216"/>
      <c r="AT150" s="213" t="s">
        <v>155</v>
      </c>
      <c r="AU150" s="213" t="s">
        <v>91</v>
      </c>
      <c r="AV150" s="211" t="s">
        <v>91</v>
      </c>
      <c r="AW150" s="211" t="s">
        <v>34</v>
      </c>
      <c r="AX150" s="211" t="s">
        <v>81</v>
      </c>
      <c r="AY150" s="213" t="s">
        <v>146</v>
      </c>
    </row>
    <row r="151" spans="1:65" s="217" customFormat="1">
      <c r="B151" s="218"/>
      <c r="C151" s="247"/>
      <c r="D151" s="236" t="s">
        <v>155</v>
      </c>
      <c r="E151" s="248" t="s">
        <v>1</v>
      </c>
      <c r="F151" s="249" t="s">
        <v>165</v>
      </c>
      <c r="G151" s="247"/>
      <c r="H151" s="250">
        <v>53</v>
      </c>
      <c r="L151" s="218"/>
      <c r="M151" s="220"/>
      <c r="N151" s="221"/>
      <c r="O151" s="221"/>
      <c r="P151" s="221"/>
      <c r="Q151" s="221"/>
      <c r="R151" s="221"/>
      <c r="S151" s="221"/>
      <c r="T151" s="222"/>
      <c r="AT151" s="219" t="s">
        <v>155</v>
      </c>
      <c r="AU151" s="219" t="s">
        <v>91</v>
      </c>
      <c r="AV151" s="217" t="s">
        <v>153</v>
      </c>
      <c r="AW151" s="217" t="s">
        <v>34</v>
      </c>
      <c r="AX151" s="217" t="s">
        <v>88</v>
      </c>
      <c r="AY151" s="219" t="s">
        <v>146</v>
      </c>
    </row>
    <row r="152" spans="1:65" s="115" customFormat="1" ht="16.5" customHeight="1">
      <c r="A152" s="113"/>
      <c r="B152" s="91"/>
      <c r="C152" s="230" t="s">
        <v>197</v>
      </c>
      <c r="D152" s="230" t="s">
        <v>148</v>
      </c>
      <c r="E152" s="231" t="s">
        <v>198</v>
      </c>
      <c r="F152" s="232" t="s">
        <v>199</v>
      </c>
      <c r="G152" s="233" t="s">
        <v>168</v>
      </c>
      <c r="H152" s="234">
        <v>104</v>
      </c>
      <c r="I152" s="93">
        <v>0</v>
      </c>
      <c r="J152" s="93">
        <f>ROUND(I152*H152,2)</f>
        <v>0</v>
      </c>
      <c r="K152" s="92" t="s">
        <v>152</v>
      </c>
      <c r="L152" s="91"/>
      <c r="M152" s="193" t="s">
        <v>1</v>
      </c>
      <c r="N152" s="194" t="s">
        <v>46</v>
      </c>
      <c r="O152" s="195">
        <v>0.2</v>
      </c>
      <c r="P152" s="195">
        <f>O152*H152</f>
        <v>20.8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113"/>
      <c r="V152" s="113"/>
      <c r="W152" s="113"/>
      <c r="X152" s="113"/>
      <c r="Y152" s="113"/>
      <c r="Z152" s="113"/>
      <c r="AA152" s="113"/>
      <c r="AB152" s="113"/>
      <c r="AC152" s="113"/>
      <c r="AD152" s="113"/>
      <c r="AE152" s="113"/>
      <c r="AR152" s="197" t="s">
        <v>153</v>
      </c>
      <c r="AT152" s="197" t="s">
        <v>148</v>
      </c>
      <c r="AU152" s="197" t="s">
        <v>91</v>
      </c>
      <c r="AY152" s="105" t="s">
        <v>146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05" t="s">
        <v>88</v>
      </c>
      <c r="BK152" s="198">
        <f>ROUND(I152*H152,2)</f>
        <v>0</v>
      </c>
      <c r="BL152" s="105" t="s">
        <v>153</v>
      </c>
      <c r="BM152" s="197" t="s">
        <v>200</v>
      </c>
    </row>
    <row r="153" spans="1:65" s="199" customFormat="1">
      <c r="B153" s="200"/>
      <c r="C153" s="235"/>
      <c r="D153" s="236" t="s">
        <v>155</v>
      </c>
      <c r="E153" s="237" t="s">
        <v>1</v>
      </c>
      <c r="F153" s="238" t="s">
        <v>201</v>
      </c>
      <c r="G153" s="235"/>
      <c r="H153" s="237" t="s">
        <v>1</v>
      </c>
      <c r="L153" s="200"/>
      <c r="M153" s="202"/>
      <c r="N153" s="203"/>
      <c r="O153" s="203"/>
      <c r="P153" s="203"/>
      <c r="Q153" s="203"/>
      <c r="R153" s="203"/>
      <c r="S153" s="203"/>
      <c r="T153" s="204"/>
      <c r="AT153" s="201" t="s">
        <v>155</v>
      </c>
      <c r="AU153" s="201" t="s">
        <v>91</v>
      </c>
      <c r="AV153" s="199" t="s">
        <v>88</v>
      </c>
      <c r="AW153" s="199" t="s">
        <v>34</v>
      </c>
      <c r="AX153" s="199" t="s">
        <v>81</v>
      </c>
      <c r="AY153" s="201" t="s">
        <v>146</v>
      </c>
    </row>
    <row r="154" spans="1:65" s="211" customFormat="1">
      <c r="B154" s="212"/>
      <c r="C154" s="243"/>
      <c r="D154" s="236" t="s">
        <v>155</v>
      </c>
      <c r="E154" s="244" t="s">
        <v>1</v>
      </c>
      <c r="F154" s="245" t="s">
        <v>202</v>
      </c>
      <c r="G154" s="243"/>
      <c r="H154" s="246">
        <v>104</v>
      </c>
      <c r="L154" s="212"/>
      <c r="M154" s="214"/>
      <c r="N154" s="215"/>
      <c r="O154" s="215"/>
      <c r="P154" s="215"/>
      <c r="Q154" s="215"/>
      <c r="R154" s="215"/>
      <c r="S154" s="215"/>
      <c r="T154" s="216"/>
      <c r="AT154" s="213" t="s">
        <v>155</v>
      </c>
      <c r="AU154" s="213" t="s">
        <v>91</v>
      </c>
      <c r="AV154" s="211" t="s">
        <v>91</v>
      </c>
      <c r="AW154" s="211" t="s">
        <v>34</v>
      </c>
      <c r="AX154" s="211" t="s">
        <v>81</v>
      </c>
      <c r="AY154" s="213" t="s">
        <v>146</v>
      </c>
    </row>
    <row r="155" spans="1:65" s="217" customFormat="1">
      <c r="B155" s="218"/>
      <c r="C155" s="247"/>
      <c r="D155" s="236" t="s">
        <v>155</v>
      </c>
      <c r="E155" s="248" t="s">
        <v>1</v>
      </c>
      <c r="F155" s="249" t="s">
        <v>165</v>
      </c>
      <c r="G155" s="247"/>
      <c r="H155" s="250">
        <v>104</v>
      </c>
      <c r="L155" s="218"/>
      <c r="M155" s="220"/>
      <c r="N155" s="221"/>
      <c r="O155" s="221"/>
      <c r="P155" s="221"/>
      <c r="Q155" s="221"/>
      <c r="R155" s="221"/>
      <c r="S155" s="221"/>
      <c r="T155" s="222"/>
      <c r="AT155" s="219" t="s">
        <v>155</v>
      </c>
      <c r="AU155" s="219" t="s">
        <v>91</v>
      </c>
      <c r="AV155" s="217" t="s">
        <v>153</v>
      </c>
      <c r="AW155" s="217" t="s">
        <v>34</v>
      </c>
      <c r="AX155" s="217" t="s">
        <v>88</v>
      </c>
      <c r="AY155" s="219" t="s">
        <v>146</v>
      </c>
    </row>
    <row r="156" spans="1:65" s="115" customFormat="1" ht="16.5" customHeight="1">
      <c r="A156" s="113"/>
      <c r="B156" s="91"/>
      <c r="C156" s="230" t="s">
        <v>188</v>
      </c>
      <c r="D156" s="230" t="s">
        <v>148</v>
      </c>
      <c r="E156" s="231" t="s">
        <v>203</v>
      </c>
      <c r="F156" s="232" t="s">
        <v>204</v>
      </c>
      <c r="G156" s="233" t="s">
        <v>151</v>
      </c>
      <c r="H156" s="234">
        <v>2.5999999999999999E-2</v>
      </c>
      <c r="I156" s="93">
        <v>0</v>
      </c>
      <c r="J156" s="93">
        <f>ROUND(I156*H156,2)</f>
        <v>0</v>
      </c>
      <c r="K156" s="92" t="s">
        <v>169</v>
      </c>
      <c r="L156" s="91"/>
      <c r="M156" s="193" t="s">
        <v>1</v>
      </c>
      <c r="N156" s="194" t="s">
        <v>46</v>
      </c>
      <c r="O156" s="195">
        <v>94.286000000000001</v>
      </c>
      <c r="P156" s="195">
        <f>O156*H156</f>
        <v>2.4514359999999997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113"/>
      <c r="V156" s="113"/>
      <c r="W156" s="113"/>
      <c r="X156" s="113"/>
      <c r="Y156" s="113"/>
      <c r="Z156" s="113"/>
      <c r="AA156" s="113"/>
      <c r="AB156" s="113"/>
      <c r="AC156" s="113"/>
      <c r="AD156" s="113"/>
      <c r="AE156" s="113"/>
      <c r="AR156" s="197" t="s">
        <v>153</v>
      </c>
      <c r="AT156" s="197" t="s">
        <v>148</v>
      </c>
      <c r="AU156" s="197" t="s">
        <v>91</v>
      </c>
      <c r="AY156" s="105" t="s">
        <v>146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05" t="s">
        <v>88</v>
      </c>
      <c r="BK156" s="198">
        <f>ROUND(I156*H156,2)</f>
        <v>0</v>
      </c>
      <c r="BL156" s="105" t="s">
        <v>153</v>
      </c>
      <c r="BM156" s="197" t="s">
        <v>205</v>
      </c>
    </row>
    <row r="157" spans="1:65" s="199" customFormat="1">
      <c r="B157" s="200"/>
      <c r="C157" s="235"/>
      <c r="D157" s="236" t="s">
        <v>155</v>
      </c>
      <c r="E157" s="237" t="s">
        <v>1</v>
      </c>
      <c r="F157" s="238" t="s">
        <v>206</v>
      </c>
      <c r="G157" s="235"/>
      <c r="H157" s="237" t="s">
        <v>1</v>
      </c>
      <c r="L157" s="200"/>
      <c r="M157" s="202"/>
      <c r="N157" s="203"/>
      <c r="O157" s="203"/>
      <c r="P157" s="203"/>
      <c r="Q157" s="203"/>
      <c r="R157" s="203"/>
      <c r="S157" s="203"/>
      <c r="T157" s="204"/>
      <c r="AT157" s="201" t="s">
        <v>155</v>
      </c>
      <c r="AU157" s="201" t="s">
        <v>91</v>
      </c>
      <c r="AV157" s="199" t="s">
        <v>88</v>
      </c>
      <c r="AW157" s="199" t="s">
        <v>34</v>
      </c>
      <c r="AX157" s="199" t="s">
        <v>81</v>
      </c>
      <c r="AY157" s="201" t="s">
        <v>146</v>
      </c>
    </row>
    <row r="158" spans="1:65" s="211" customFormat="1">
      <c r="B158" s="212"/>
      <c r="C158" s="243"/>
      <c r="D158" s="236" t="s">
        <v>155</v>
      </c>
      <c r="E158" s="244" t="s">
        <v>1</v>
      </c>
      <c r="F158" s="245" t="s">
        <v>207</v>
      </c>
      <c r="G158" s="243"/>
      <c r="H158" s="246">
        <v>2.5999999999999999E-2</v>
      </c>
      <c r="L158" s="212"/>
      <c r="M158" s="214"/>
      <c r="N158" s="215"/>
      <c r="O158" s="215"/>
      <c r="P158" s="215"/>
      <c r="Q158" s="215"/>
      <c r="R158" s="215"/>
      <c r="S158" s="215"/>
      <c r="T158" s="216"/>
      <c r="AT158" s="213" t="s">
        <v>155</v>
      </c>
      <c r="AU158" s="213" t="s">
        <v>91</v>
      </c>
      <c r="AV158" s="211" t="s">
        <v>91</v>
      </c>
      <c r="AW158" s="211" t="s">
        <v>34</v>
      </c>
      <c r="AX158" s="211" t="s">
        <v>81</v>
      </c>
      <c r="AY158" s="213" t="s">
        <v>146</v>
      </c>
    </row>
    <row r="159" spans="1:65" s="205" customFormat="1">
      <c r="B159" s="206"/>
      <c r="C159" s="239"/>
      <c r="D159" s="236" t="s">
        <v>155</v>
      </c>
      <c r="E159" s="240" t="s">
        <v>208</v>
      </c>
      <c r="F159" s="241" t="s">
        <v>157</v>
      </c>
      <c r="G159" s="239"/>
      <c r="H159" s="242">
        <v>2.5999999999999999E-2</v>
      </c>
      <c r="L159" s="206"/>
      <c r="M159" s="208"/>
      <c r="N159" s="209"/>
      <c r="O159" s="209"/>
      <c r="P159" s="209"/>
      <c r="Q159" s="209"/>
      <c r="R159" s="209"/>
      <c r="S159" s="209"/>
      <c r="T159" s="210"/>
      <c r="AT159" s="207" t="s">
        <v>155</v>
      </c>
      <c r="AU159" s="207" t="s">
        <v>91</v>
      </c>
      <c r="AV159" s="205" t="s">
        <v>158</v>
      </c>
      <c r="AW159" s="205" t="s">
        <v>34</v>
      </c>
      <c r="AX159" s="205" t="s">
        <v>88</v>
      </c>
      <c r="AY159" s="207" t="s">
        <v>146</v>
      </c>
    </row>
    <row r="160" spans="1:65" s="115" customFormat="1" ht="16.5" customHeight="1">
      <c r="A160" s="113"/>
      <c r="B160" s="91"/>
      <c r="C160" s="251" t="s">
        <v>209</v>
      </c>
      <c r="D160" s="251" t="s">
        <v>185</v>
      </c>
      <c r="E160" s="252" t="s">
        <v>210</v>
      </c>
      <c r="F160" s="253" t="s">
        <v>211</v>
      </c>
      <c r="G160" s="254" t="s">
        <v>212</v>
      </c>
      <c r="H160" s="255">
        <v>26.78</v>
      </c>
      <c r="I160" s="95">
        <v>0</v>
      </c>
      <c r="J160" s="95">
        <f>ROUND(I160*H160,2)</f>
        <v>0</v>
      </c>
      <c r="K160" s="94" t="s">
        <v>152</v>
      </c>
      <c r="L160" s="223"/>
      <c r="M160" s="224" t="s">
        <v>1</v>
      </c>
      <c r="N160" s="225" t="s">
        <v>46</v>
      </c>
      <c r="O160" s="195">
        <v>0</v>
      </c>
      <c r="P160" s="195">
        <f>O160*H160</f>
        <v>0</v>
      </c>
      <c r="Q160" s="195">
        <v>1E-3</v>
      </c>
      <c r="R160" s="195">
        <f>Q160*H160</f>
        <v>2.6780000000000002E-2</v>
      </c>
      <c r="S160" s="195">
        <v>0</v>
      </c>
      <c r="T160" s="196">
        <f>S160*H160</f>
        <v>0</v>
      </c>
      <c r="U160" s="113"/>
      <c r="V160" s="113"/>
      <c r="W160" s="113"/>
      <c r="X160" s="113"/>
      <c r="Y160" s="113"/>
      <c r="Z160" s="113"/>
      <c r="AA160" s="113"/>
      <c r="AB160" s="113"/>
      <c r="AC160" s="113"/>
      <c r="AD160" s="113"/>
      <c r="AE160" s="113"/>
      <c r="AR160" s="197" t="s">
        <v>188</v>
      </c>
      <c r="AT160" s="197" t="s">
        <v>185</v>
      </c>
      <c r="AU160" s="197" t="s">
        <v>91</v>
      </c>
      <c r="AY160" s="105" t="s">
        <v>146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05" t="s">
        <v>88</v>
      </c>
      <c r="BK160" s="198">
        <f>ROUND(I160*H160,2)</f>
        <v>0</v>
      </c>
      <c r="BL160" s="105" t="s">
        <v>153</v>
      </c>
      <c r="BM160" s="197" t="s">
        <v>213</v>
      </c>
    </row>
    <row r="161" spans="1:65" s="199" customFormat="1">
      <c r="B161" s="200"/>
      <c r="C161" s="235"/>
      <c r="D161" s="236" t="s">
        <v>155</v>
      </c>
      <c r="E161" s="237" t="s">
        <v>1</v>
      </c>
      <c r="F161" s="238" t="s">
        <v>214</v>
      </c>
      <c r="G161" s="235"/>
      <c r="H161" s="237" t="s">
        <v>1</v>
      </c>
      <c r="L161" s="200"/>
      <c r="M161" s="202"/>
      <c r="N161" s="203"/>
      <c r="O161" s="203"/>
      <c r="P161" s="203"/>
      <c r="Q161" s="203"/>
      <c r="R161" s="203"/>
      <c r="S161" s="203"/>
      <c r="T161" s="204"/>
      <c r="AT161" s="201" t="s">
        <v>155</v>
      </c>
      <c r="AU161" s="201" t="s">
        <v>91</v>
      </c>
      <c r="AV161" s="199" t="s">
        <v>88</v>
      </c>
      <c r="AW161" s="199" t="s">
        <v>34</v>
      </c>
      <c r="AX161" s="199" t="s">
        <v>81</v>
      </c>
      <c r="AY161" s="201" t="s">
        <v>146</v>
      </c>
    </row>
    <row r="162" spans="1:65" s="199" customFormat="1">
      <c r="B162" s="200"/>
      <c r="C162" s="235"/>
      <c r="D162" s="236" t="s">
        <v>155</v>
      </c>
      <c r="E162" s="237" t="s">
        <v>1</v>
      </c>
      <c r="F162" s="238" t="s">
        <v>215</v>
      </c>
      <c r="G162" s="235"/>
      <c r="H162" s="237" t="s">
        <v>1</v>
      </c>
      <c r="L162" s="200"/>
      <c r="M162" s="202"/>
      <c r="N162" s="203"/>
      <c r="O162" s="203"/>
      <c r="P162" s="203"/>
      <c r="Q162" s="203"/>
      <c r="R162" s="203"/>
      <c r="S162" s="203"/>
      <c r="T162" s="204"/>
      <c r="AT162" s="201" t="s">
        <v>155</v>
      </c>
      <c r="AU162" s="201" t="s">
        <v>91</v>
      </c>
      <c r="AV162" s="199" t="s">
        <v>88</v>
      </c>
      <c r="AW162" s="199" t="s">
        <v>34</v>
      </c>
      <c r="AX162" s="199" t="s">
        <v>81</v>
      </c>
      <c r="AY162" s="201" t="s">
        <v>146</v>
      </c>
    </row>
    <row r="163" spans="1:65" s="211" customFormat="1">
      <c r="B163" s="212"/>
      <c r="C163" s="243"/>
      <c r="D163" s="236" t="s">
        <v>155</v>
      </c>
      <c r="E163" s="244" t="s">
        <v>1</v>
      </c>
      <c r="F163" s="245" t="s">
        <v>216</v>
      </c>
      <c r="G163" s="243"/>
      <c r="H163" s="246">
        <v>26.78</v>
      </c>
      <c r="L163" s="212"/>
      <c r="M163" s="214"/>
      <c r="N163" s="215"/>
      <c r="O163" s="215"/>
      <c r="P163" s="215"/>
      <c r="Q163" s="215"/>
      <c r="R163" s="215"/>
      <c r="S163" s="215"/>
      <c r="T163" s="216"/>
      <c r="AT163" s="213" t="s">
        <v>155</v>
      </c>
      <c r="AU163" s="213" t="s">
        <v>91</v>
      </c>
      <c r="AV163" s="211" t="s">
        <v>91</v>
      </c>
      <c r="AW163" s="211" t="s">
        <v>34</v>
      </c>
      <c r="AX163" s="211" t="s">
        <v>88</v>
      </c>
      <c r="AY163" s="213" t="s">
        <v>146</v>
      </c>
    </row>
    <row r="164" spans="1:65" s="115" customFormat="1" ht="16.5" customHeight="1">
      <c r="A164" s="113"/>
      <c r="B164" s="91"/>
      <c r="C164" s="230" t="s">
        <v>217</v>
      </c>
      <c r="D164" s="230" t="s">
        <v>148</v>
      </c>
      <c r="E164" s="231" t="s">
        <v>218</v>
      </c>
      <c r="F164" s="232" t="s">
        <v>219</v>
      </c>
      <c r="G164" s="233" t="s">
        <v>220</v>
      </c>
      <c r="H164" s="234">
        <v>104</v>
      </c>
      <c r="I164" s="93">
        <v>0</v>
      </c>
      <c r="J164" s="93">
        <f>ROUND(I164*H164,2)</f>
        <v>0</v>
      </c>
      <c r="K164" s="92" t="s">
        <v>169</v>
      </c>
      <c r="L164" s="91"/>
      <c r="M164" s="193" t="s">
        <v>1</v>
      </c>
      <c r="N164" s="194" t="s">
        <v>46</v>
      </c>
      <c r="O164" s="195">
        <v>1.196</v>
      </c>
      <c r="P164" s="195">
        <f>O164*H164</f>
        <v>124.384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113"/>
      <c r="V164" s="113"/>
      <c r="W164" s="113"/>
      <c r="X164" s="113"/>
      <c r="Y164" s="113"/>
      <c r="Z164" s="113"/>
      <c r="AA164" s="113"/>
      <c r="AB164" s="113"/>
      <c r="AC164" s="113"/>
      <c r="AD164" s="113"/>
      <c r="AE164" s="113"/>
      <c r="AR164" s="197" t="s">
        <v>153</v>
      </c>
      <c r="AT164" s="197" t="s">
        <v>148</v>
      </c>
      <c r="AU164" s="197" t="s">
        <v>91</v>
      </c>
      <c r="AY164" s="105" t="s">
        <v>146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05" t="s">
        <v>88</v>
      </c>
      <c r="BK164" s="198">
        <f>ROUND(I164*H164,2)</f>
        <v>0</v>
      </c>
      <c r="BL164" s="105" t="s">
        <v>153</v>
      </c>
      <c r="BM164" s="197" t="s">
        <v>221</v>
      </c>
    </row>
    <row r="165" spans="1:65" s="199" customFormat="1">
      <c r="B165" s="200"/>
      <c r="C165" s="235"/>
      <c r="D165" s="236" t="s">
        <v>155</v>
      </c>
      <c r="E165" s="237" t="s">
        <v>1</v>
      </c>
      <c r="F165" s="238" t="s">
        <v>222</v>
      </c>
      <c r="G165" s="235"/>
      <c r="H165" s="237" t="s">
        <v>1</v>
      </c>
      <c r="L165" s="200"/>
      <c r="M165" s="202"/>
      <c r="N165" s="203"/>
      <c r="O165" s="203"/>
      <c r="P165" s="203"/>
      <c r="Q165" s="203"/>
      <c r="R165" s="203"/>
      <c r="S165" s="203"/>
      <c r="T165" s="204"/>
      <c r="AT165" s="201" t="s">
        <v>155</v>
      </c>
      <c r="AU165" s="201" t="s">
        <v>91</v>
      </c>
      <c r="AV165" s="199" t="s">
        <v>88</v>
      </c>
      <c r="AW165" s="199" t="s">
        <v>34</v>
      </c>
      <c r="AX165" s="199" t="s">
        <v>81</v>
      </c>
      <c r="AY165" s="201" t="s">
        <v>146</v>
      </c>
    </row>
    <row r="166" spans="1:65" s="211" customFormat="1">
      <c r="B166" s="212"/>
      <c r="C166" s="243"/>
      <c r="D166" s="236" t="s">
        <v>155</v>
      </c>
      <c r="E166" s="244" t="s">
        <v>1</v>
      </c>
      <c r="F166" s="245" t="s">
        <v>223</v>
      </c>
      <c r="G166" s="243"/>
      <c r="H166" s="246">
        <v>104</v>
      </c>
      <c r="L166" s="212"/>
      <c r="M166" s="214"/>
      <c r="N166" s="215"/>
      <c r="O166" s="215"/>
      <c r="P166" s="215"/>
      <c r="Q166" s="215"/>
      <c r="R166" s="215"/>
      <c r="S166" s="215"/>
      <c r="T166" s="216"/>
      <c r="AT166" s="213" t="s">
        <v>155</v>
      </c>
      <c r="AU166" s="213" t="s">
        <v>91</v>
      </c>
      <c r="AV166" s="211" t="s">
        <v>91</v>
      </c>
      <c r="AW166" s="211" t="s">
        <v>34</v>
      </c>
      <c r="AX166" s="211" t="s">
        <v>81</v>
      </c>
      <c r="AY166" s="213" t="s">
        <v>146</v>
      </c>
    </row>
    <row r="167" spans="1:65" s="205" customFormat="1">
      <c r="B167" s="206"/>
      <c r="C167" s="239"/>
      <c r="D167" s="236" t="s">
        <v>155</v>
      </c>
      <c r="E167" s="240" t="s">
        <v>111</v>
      </c>
      <c r="F167" s="241" t="s">
        <v>224</v>
      </c>
      <c r="G167" s="239"/>
      <c r="H167" s="242">
        <v>104</v>
      </c>
      <c r="L167" s="206"/>
      <c r="M167" s="208"/>
      <c r="N167" s="209"/>
      <c r="O167" s="209"/>
      <c r="P167" s="209"/>
      <c r="Q167" s="209"/>
      <c r="R167" s="209"/>
      <c r="S167" s="209"/>
      <c r="T167" s="210"/>
      <c r="AT167" s="207" t="s">
        <v>155</v>
      </c>
      <c r="AU167" s="207" t="s">
        <v>91</v>
      </c>
      <c r="AV167" s="205" t="s">
        <v>158</v>
      </c>
      <c r="AW167" s="205" t="s">
        <v>34</v>
      </c>
      <c r="AX167" s="205" t="s">
        <v>88</v>
      </c>
      <c r="AY167" s="207" t="s">
        <v>146</v>
      </c>
    </row>
    <row r="168" spans="1:65" s="115" customFormat="1" ht="16.5" customHeight="1">
      <c r="A168" s="113"/>
      <c r="B168" s="91"/>
      <c r="C168" s="230" t="s">
        <v>225</v>
      </c>
      <c r="D168" s="230" t="s">
        <v>148</v>
      </c>
      <c r="E168" s="231" t="s">
        <v>226</v>
      </c>
      <c r="F168" s="232" t="s">
        <v>227</v>
      </c>
      <c r="G168" s="233" t="s">
        <v>228</v>
      </c>
      <c r="H168" s="234">
        <v>193.6</v>
      </c>
      <c r="I168" s="93">
        <v>0</v>
      </c>
      <c r="J168" s="93">
        <f>ROUND(I168*H168,2)</f>
        <v>0</v>
      </c>
      <c r="K168" s="92" t="s">
        <v>169</v>
      </c>
      <c r="L168" s="91"/>
      <c r="M168" s="193" t="s">
        <v>1</v>
      </c>
      <c r="N168" s="194" t="s">
        <v>46</v>
      </c>
      <c r="O168" s="195">
        <v>0.27600000000000002</v>
      </c>
      <c r="P168" s="195">
        <f>O168*H168</f>
        <v>53.433600000000006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113"/>
      <c r="V168" s="113"/>
      <c r="W168" s="113"/>
      <c r="X168" s="113"/>
      <c r="Y168" s="113"/>
      <c r="Z168" s="113"/>
      <c r="AA168" s="113"/>
      <c r="AB168" s="113"/>
      <c r="AC168" s="113"/>
      <c r="AD168" s="113"/>
      <c r="AE168" s="113"/>
      <c r="AR168" s="197" t="s">
        <v>153</v>
      </c>
      <c r="AT168" s="197" t="s">
        <v>148</v>
      </c>
      <c r="AU168" s="197" t="s">
        <v>91</v>
      </c>
      <c r="AY168" s="105" t="s">
        <v>146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05" t="s">
        <v>88</v>
      </c>
      <c r="BK168" s="198">
        <f>ROUND(I168*H168,2)</f>
        <v>0</v>
      </c>
      <c r="BL168" s="105" t="s">
        <v>153</v>
      </c>
      <c r="BM168" s="197" t="s">
        <v>229</v>
      </c>
    </row>
    <row r="169" spans="1:65" s="199" customFormat="1">
      <c r="B169" s="200"/>
      <c r="C169" s="235"/>
      <c r="D169" s="236" t="s">
        <v>155</v>
      </c>
      <c r="E169" s="237" t="s">
        <v>1</v>
      </c>
      <c r="F169" s="238" t="s">
        <v>230</v>
      </c>
      <c r="G169" s="235"/>
      <c r="H169" s="237" t="s">
        <v>1</v>
      </c>
      <c r="L169" s="200"/>
      <c r="M169" s="202"/>
      <c r="N169" s="203"/>
      <c r="O169" s="203"/>
      <c r="P169" s="203"/>
      <c r="Q169" s="203"/>
      <c r="R169" s="203"/>
      <c r="S169" s="203"/>
      <c r="T169" s="204"/>
      <c r="AT169" s="201" t="s">
        <v>155</v>
      </c>
      <c r="AU169" s="201" t="s">
        <v>91</v>
      </c>
      <c r="AV169" s="199" t="s">
        <v>88</v>
      </c>
      <c r="AW169" s="199" t="s">
        <v>34</v>
      </c>
      <c r="AX169" s="199" t="s">
        <v>81</v>
      </c>
      <c r="AY169" s="201" t="s">
        <v>146</v>
      </c>
    </row>
    <row r="170" spans="1:65" s="199" customFormat="1">
      <c r="B170" s="200"/>
      <c r="C170" s="235"/>
      <c r="D170" s="236" t="s">
        <v>155</v>
      </c>
      <c r="E170" s="237" t="s">
        <v>1</v>
      </c>
      <c r="F170" s="238" t="s">
        <v>231</v>
      </c>
      <c r="G170" s="235"/>
      <c r="H170" s="237" t="s">
        <v>1</v>
      </c>
      <c r="L170" s="200"/>
      <c r="M170" s="202"/>
      <c r="N170" s="203"/>
      <c r="O170" s="203"/>
      <c r="P170" s="203"/>
      <c r="Q170" s="203"/>
      <c r="R170" s="203"/>
      <c r="S170" s="203"/>
      <c r="T170" s="204"/>
      <c r="AT170" s="201" t="s">
        <v>155</v>
      </c>
      <c r="AU170" s="201" t="s">
        <v>91</v>
      </c>
      <c r="AV170" s="199" t="s">
        <v>88</v>
      </c>
      <c r="AW170" s="199" t="s">
        <v>34</v>
      </c>
      <c r="AX170" s="199" t="s">
        <v>81</v>
      </c>
      <c r="AY170" s="201" t="s">
        <v>146</v>
      </c>
    </row>
    <row r="171" spans="1:65" s="205" customFormat="1">
      <c r="B171" s="206"/>
      <c r="C171" s="239"/>
      <c r="D171" s="236" t="s">
        <v>155</v>
      </c>
      <c r="E171" s="240" t="s">
        <v>1</v>
      </c>
      <c r="F171" s="241" t="s">
        <v>157</v>
      </c>
      <c r="G171" s="239"/>
      <c r="H171" s="242">
        <v>0</v>
      </c>
      <c r="L171" s="206"/>
      <c r="M171" s="208"/>
      <c r="N171" s="209"/>
      <c r="O171" s="209"/>
      <c r="P171" s="209"/>
      <c r="Q171" s="209"/>
      <c r="R171" s="209"/>
      <c r="S171" s="209"/>
      <c r="T171" s="210"/>
      <c r="AT171" s="207" t="s">
        <v>155</v>
      </c>
      <c r="AU171" s="207" t="s">
        <v>91</v>
      </c>
      <c r="AV171" s="205" t="s">
        <v>158</v>
      </c>
      <c r="AW171" s="205" t="s">
        <v>34</v>
      </c>
      <c r="AX171" s="205" t="s">
        <v>81</v>
      </c>
      <c r="AY171" s="207" t="s">
        <v>146</v>
      </c>
    </row>
    <row r="172" spans="1:65" s="199" customFormat="1">
      <c r="B172" s="200"/>
      <c r="C172" s="235"/>
      <c r="D172" s="236" t="s">
        <v>155</v>
      </c>
      <c r="E172" s="237" t="s">
        <v>1</v>
      </c>
      <c r="F172" s="238" t="s">
        <v>232</v>
      </c>
      <c r="G172" s="235"/>
      <c r="H172" s="237" t="s">
        <v>1</v>
      </c>
      <c r="L172" s="200"/>
      <c r="M172" s="202"/>
      <c r="N172" s="203"/>
      <c r="O172" s="203"/>
      <c r="P172" s="203"/>
      <c r="Q172" s="203"/>
      <c r="R172" s="203"/>
      <c r="S172" s="203"/>
      <c r="T172" s="204"/>
      <c r="AT172" s="201" t="s">
        <v>155</v>
      </c>
      <c r="AU172" s="201" t="s">
        <v>91</v>
      </c>
      <c r="AV172" s="199" t="s">
        <v>88</v>
      </c>
      <c r="AW172" s="199" t="s">
        <v>34</v>
      </c>
      <c r="AX172" s="199" t="s">
        <v>81</v>
      </c>
      <c r="AY172" s="201" t="s">
        <v>146</v>
      </c>
    </row>
    <row r="173" spans="1:65" s="211" customFormat="1">
      <c r="B173" s="212"/>
      <c r="C173" s="243"/>
      <c r="D173" s="236" t="s">
        <v>155</v>
      </c>
      <c r="E173" s="244" t="s">
        <v>1</v>
      </c>
      <c r="F173" s="245" t="s">
        <v>233</v>
      </c>
      <c r="G173" s="243"/>
      <c r="H173" s="246">
        <v>153.6</v>
      </c>
      <c r="L173" s="212"/>
      <c r="M173" s="214"/>
      <c r="N173" s="215"/>
      <c r="O173" s="215"/>
      <c r="P173" s="215"/>
      <c r="Q173" s="215"/>
      <c r="R173" s="215"/>
      <c r="S173" s="215"/>
      <c r="T173" s="216"/>
      <c r="AT173" s="213" t="s">
        <v>155</v>
      </c>
      <c r="AU173" s="213" t="s">
        <v>91</v>
      </c>
      <c r="AV173" s="211" t="s">
        <v>91</v>
      </c>
      <c r="AW173" s="211" t="s">
        <v>34</v>
      </c>
      <c r="AX173" s="211" t="s">
        <v>81</v>
      </c>
      <c r="AY173" s="213" t="s">
        <v>146</v>
      </c>
    </row>
    <row r="174" spans="1:65" s="211" customFormat="1">
      <c r="B174" s="212"/>
      <c r="C174" s="243"/>
      <c r="D174" s="236" t="s">
        <v>155</v>
      </c>
      <c r="E174" s="244" t="s">
        <v>1</v>
      </c>
      <c r="F174" s="245" t="s">
        <v>234</v>
      </c>
      <c r="G174" s="243"/>
      <c r="H174" s="246">
        <v>40</v>
      </c>
      <c r="L174" s="212"/>
      <c r="M174" s="214"/>
      <c r="N174" s="215"/>
      <c r="O174" s="215"/>
      <c r="P174" s="215"/>
      <c r="Q174" s="215"/>
      <c r="R174" s="215"/>
      <c r="S174" s="215"/>
      <c r="T174" s="216"/>
      <c r="AT174" s="213" t="s">
        <v>155</v>
      </c>
      <c r="AU174" s="213" t="s">
        <v>91</v>
      </c>
      <c r="AV174" s="211" t="s">
        <v>91</v>
      </c>
      <c r="AW174" s="211" t="s">
        <v>34</v>
      </c>
      <c r="AX174" s="211" t="s">
        <v>81</v>
      </c>
      <c r="AY174" s="213" t="s">
        <v>146</v>
      </c>
    </row>
    <row r="175" spans="1:65" s="217" customFormat="1">
      <c r="B175" s="218"/>
      <c r="C175" s="247"/>
      <c r="D175" s="236" t="s">
        <v>155</v>
      </c>
      <c r="E175" s="248" t="s">
        <v>1</v>
      </c>
      <c r="F175" s="249" t="s">
        <v>165</v>
      </c>
      <c r="G175" s="247"/>
      <c r="H175" s="250">
        <v>193.6</v>
      </c>
      <c r="L175" s="218"/>
      <c r="M175" s="220"/>
      <c r="N175" s="221"/>
      <c r="O175" s="221"/>
      <c r="P175" s="221"/>
      <c r="Q175" s="221"/>
      <c r="R175" s="221"/>
      <c r="S175" s="221"/>
      <c r="T175" s="222"/>
      <c r="AT175" s="219" t="s">
        <v>155</v>
      </c>
      <c r="AU175" s="219" t="s">
        <v>91</v>
      </c>
      <c r="AV175" s="217" t="s">
        <v>153</v>
      </c>
      <c r="AW175" s="217" t="s">
        <v>34</v>
      </c>
      <c r="AX175" s="217" t="s">
        <v>88</v>
      </c>
      <c r="AY175" s="219" t="s">
        <v>146</v>
      </c>
    </row>
    <row r="176" spans="1:65" s="115" customFormat="1" ht="16.5" customHeight="1">
      <c r="A176" s="113"/>
      <c r="B176" s="91"/>
      <c r="C176" s="230" t="s">
        <v>235</v>
      </c>
      <c r="D176" s="230" t="s">
        <v>148</v>
      </c>
      <c r="E176" s="231" t="s">
        <v>236</v>
      </c>
      <c r="F176" s="232" t="s">
        <v>237</v>
      </c>
      <c r="G176" s="233" t="s">
        <v>220</v>
      </c>
      <c r="H176" s="234">
        <v>104</v>
      </c>
      <c r="I176" s="93">
        <v>0</v>
      </c>
      <c r="J176" s="93">
        <f>ROUND(I176*H176,2)</f>
        <v>0</v>
      </c>
      <c r="K176" s="92" t="s">
        <v>169</v>
      </c>
      <c r="L176" s="91"/>
      <c r="M176" s="193" t="s">
        <v>1</v>
      </c>
      <c r="N176" s="194" t="s">
        <v>46</v>
      </c>
      <c r="O176" s="195">
        <v>0.45200000000000001</v>
      </c>
      <c r="P176" s="195">
        <f>O176*H176</f>
        <v>47.008000000000003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113"/>
      <c r="V176" s="113"/>
      <c r="W176" s="113"/>
      <c r="X176" s="113"/>
      <c r="Y176" s="113"/>
      <c r="Z176" s="113"/>
      <c r="AA176" s="113"/>
      <c r="AB176" s="113"/>
      <c r="AC176" s="113"/>
      <c r="AD176" s="113"/>
      <c r="AE176" s="113"/>
      <c r="AR176" s="197" t="s">
        <v>153</v>
      </c>
      <c r="AT176" s="197" t="s">
        <v>148</v>
      </c>
      <c r="AU176" s="197" t="s">
        <v>91</v>
      </c>
      <c r="AY176" s="105" t="s">
        <v>146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05" t="s">
        <v>88</v>
      </c>
      <c r="BK176" s="198">
        <f>ROUND(I176*H176,2)</f>
        <v>0</v>
      </c>
      <c r="BL176" s="105" t="s">
        <v>153</v>
      </c>
      <c r="BM176" s="197" t="s">
        <v>238</v>
      </c>
    </row>
    <row r="177" spans="1:65" s="211" customFormat="1">
      <c r="B177" s="212"/>
      <c r="C177" s="243"/>
      <c r="D177" s="236" t="s">
        <v>155</v>
      </c>
      <c r="E177" s="244" t="s">
        <v>1</v>
      </c>
      <c r="F177" s="245" t="s">
        <v>111</v>
      </c>
      <c r="G177" s="243"/>
      <c r="H177" s="246">
        <v>104</v>
      </c>
      <c r="L177" s="212"/>
      <c r="M177" s="214"/>
      <c r="N177" s="215"/>
      <c r="O177" s="215"/>
      <c r="P177" s="215"/>
      <c r="Q177" s="215"/>
      <c r="R177" s="215"/>
      <c r="S177" s="215"/>
      <c r="T177" s="216"/>
      <c r="AT177" s="213" t="s">
        <v>155</v>
      </c>
      <c r="AU177" s="213" t="s">
        <v>91</v>
      </c>
      <c r="AV177" s="211" t="s">
        <v>91</v>
      </c>
      <c r="AW177" s="211" t="s">
        <v>34</v>
      </c>
      <c r="AX177" s="211" t="s">
        <v>88</v>
      </c>
      <c r="AY177" s="213" t="s">
        <v>146</v>
      </c>
    </row>
    <row r="178" spans="1:65" s="115" customFormat="1" ht="16.5" customHeight="1">
      <c r="A178" s="113"/>
      <c r="B178" s="91"/>
      <c r="C178" s="230" t="s">
        <v>239</v>
      </c>
      <c r="D178" s="230" t="s">
        <v>148</v>
      </c>
      <c r="E178" s="231" t="s">
        <v>240</v>
      </c>
      <c r="F178" s="232" t="s">
        <v>241</v>
      </c>
      <c r="G178" s="233" t="s">
        <v>220</v>
      </c>
      <c r="H178" s="234">
        <v>104</v>
      </c>
      <c r="I178" s="93">
        <v>0</v>
      </c>
      <c r="J178" s="93">
        <f>ROUND(I178*H178,2)</f>
        <v>0</v>
      </c>
      <c r="K178" s="92" t="s">
        <v>169</v>
      </c>
      <c r="L178" s="91"/>
      <c r="M178" s="193" t="s">
        <v>1</v>
      </c>
      <c r="N178" s="194" t="s">
        <v>46</v>
      </c>
      <c r="O178" s="195">
        <v>2.8000000000000001E-2</v>
      </c>
      <c r="P178" s="195">
        <f>O178*H178</f>
        <v>2.9119999999999999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113"/>
      <c r="V178" s="113"/>
      <c r="W178" s="113"/>
      <c r="X178" s="113"/>
      <c r="Y178" s="113"/>
      <c r="Z178" s="113"/>
      <c r="AA178" s="113"/>
      <c r="AB178" s="113"/>
      <c r="AC178" s="113"/>
      <c r="AD178" s="113"/>
      <c r="AE178" s="113"/>
      <c r="AR178" s="197" t="s">
        <v>153</v>
      </c>
      <c r="AT178" s="197" t="s">
        <v>148</v>
      </c>
      <c r="AU178" s="197" t="s">
        <v>91</v>
      </c>
      <c r="AY178" s="105" t="s">
        <v>146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05" t="s">
        <v>88</v>
      </c>
      <c r="BK178" s="198">
        <f>ROUND(I178*H178,2)</f>
        <v>0</v>
      </c>
      <c r="BL178" s="105" t="s">
        <v>153</v>
      </c>
      <c r="BM178" s="197" t="s">
        <v>242</v>
      </c>
    </row>
    <row r="179" spans="1:65" s="199" customFormat="1">
      <c r="B179" s="200"/>
      <c r="C179" s="235"/>
      <c r="D179" s="236" t="s">
        <v>155</v>
      </c>
      <c r="E179" s="237" t="s">
        <v>1</v>
      </c>
      <c r="F179" s="238" t="s">
        <v>243</v>
      </c>
      <c r="G179" s="235"/>
      <c r="H179" s="237" t="s">
        <v>1</v>
      </c>
      <c r="L179" s="200"/>
      <c r="M179" s="202"/>
      <c r="N179" s="203"/>
      <c r="O179" s="203"/>
      <c r="P179" s="203"/>
      <c r="Q179" s="203"/>
      <c r="R179" s="203"/>
      <c r="S179" s="203"/>
      <c r="T179" s="204"/>
      <c r="AT179" s="201" t="s">
        <v>155</v>
      </c>
      <c r="AU179" s="201" t="s">
        <v>91</v>
      </c>
      <c r="AV179" s="199" t="s">
        <v>88</v>
      </c>
      <c r="AW179" s="199" t="s">
        <v>34</v>
      </c>
      <c r="AX179" s="199" t="s">
        <v>81</v>
      </c>
      <c r="AY179" s="201" t="s">
        <v>146</v>
      </c>
    </row>
    <row r="180" spans="1:65" s="211" customFormat="1">
      <c r="B180" s="212"/>
      <c r="C180" s="243"/>
      <c r="D180" s="236" t="s">
        <v>155</v>
      </c>
      <c r="E180" s="244" t="s">
        <v>1</v>
      </c>
      <c r="F180" s="245" t="s">
        <v>244</v>
      </c>
      <c r="G180" s="243"/>
      <c r="H180" s="246">
        <v>104</v>
      </c>
      <c r="L180" s="212"/>
      <c r="M180" s="214"/>
      <c r="N180" s="215"/>
      <c r="O180" s="215"/>
      <c r="P180" s="215"/>
      <c r="Q180" s="215"/>
      <c r="R180" s="215"/>
      <c r="S180" s="215"/>
      <c r="T180" s="216"/>
      <c r="AT180" s="213" t="s">
        <v>155</v>
      </c>
      <c r="AU180" s="213" t="s">
        <v>91</v>
      </c>
      <c r="AV180" s="211" t="s">
        <v>91</v>
      </c>
      <c r="AW180" s="211" t="s">
        <v>34</v>
      </c>
      <c r="AX180" s="211" t="s">
        <v>88</v>
      </c>
      <c r="AY180" s="213" t="s">
        <v>146</v>
      </c>
    </row>
    <row r="181" spans="1:65" s="180" customFormat="1" ht="22.95" customHeight="1">
      <c r="B181" s="181"/>
      <c r="C181" s="256"/>
      <c r="D181" s="257" t="s">
        <v>80</v>
      </c>
      <c r="E181" s="258" t="s">
        <v>245</v>
      </c>
      <c r="F181" s="258" t="s">
        <v>246</v>
      </c>
      <c r="G181" s="256"/>
      <c r="H181" s="256"/>
      <c r="J181" s="192">
        <f>BK181</f>
        <v>0</v>
      </c>
      <c r="L181" s="181"/>
      <c r="M181" s="185"/>
      <c r="N181" s="186"/>
      <c r="O181" s="186"/>
      <c r="P181" s="187">
        <f>P182</f>
        <v>1.60968</v>
      </c>
      <c r="Q181" s="186"/>
      <c r="R181" s="187">
        <f>R182</f>
        <v>0</v>
      </c>
      <c r="S181" s="186"/>
      <c r="T181" s="188">
        <f>T182</f>
        <v>0</v>
      </c>
      <c r="AR181" s="182" t="s">
        <v>88</v>
      </c>
      <c r="AT181" s="189" t="s">
        <v>80</v>
      </c>
      <c r="AU181" s="189" t="s">
        <v>88</v>
      </c>
      <c r="AY181" s="182" t="s">
        <v>146</v>
      </c>
      <c r="BK181" s="190">
        <f>BK182</f>
        <v>0</v>
      </c>
    </row>
    <row r="182" spans="1:65" s="115" customFormat="1" ht="16.5" customHeight="1">
      <c r="A182" s="113"/>
      <c r="B182" s="91"/>
      <c r="C182" s="230" t="s">
        <v>247</v>
      </c>
      <c r="D182" s="230" t="s">
        <v>148</v>
      </c>
      <c r="E182" s="231" t="s">
        <v>248</v>
      </c>
      <c r="F182" s="232" t="s">
        <v>249</v>
      </c>
      <c r="G182" s="233" t="s">
        <v>151</v>
      </c>
      <c r="H182" s="234">
        <v>0.45600000000000002</v>
      </c>
      <c r="I182" s="93">
        <v>0</v>
      </c>
      <c r="J182" s="93">
        <f>ROUND(I182*H182,2)</f>
        <v>0</v>
      </c>
      <c r="K182" s="92" t="s">
        <v>169</v>
      </c>
      <c r="L182" s="91"/>
      <c r="M182" s="226" t="s">
        <v>1</v>
      </c>
      <c r="N182" s="227" t="s">
        <v>46</v>
      </c>
      <c r="O182" s="228">
        <v>3.53</v>
      </c>
      <c r="P182" s="228">
        <f>O182*H182</f>
        <v>1.60968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113"/>
      <c r="V182" s="113"/>
      <c r="W182" s="113"/>
      <c r="X182" s="113"/>
      <c r="Y182" s="113"/>
      <c r="Z182" s="113"/>
      <c r="AA182" s="113"/>
      <c r="AB182" s="113"/>
      <c r="AC182" s="113"/>
      <c r="AD182" s="113"/>
      <c r="AE182" s="113"/>
      <c r="AR182" s="197" t="s">
        <v>153</v>
      </c>
      <c r="AT182" s="197" t="s">
        <v>148</v>
      </c>
      <c r="AU182" s="197" t="s">
        <v>91</v>
      </c>
      <c r="AY182" s="105" t="s">
        <v>146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05" t="s">
        <v>88</v>
      </c>
      <c r="BK182" s="198">
        <f>ROUND(I182*H182,2)</f>
        <v>0</v>
      </c>
      <c r="BL182" s="105" t="s">
        <v>153</v>
      </c>
      <c r="BM182" s="197" t="s">
        <v>250</v>
      </c>
    </row>
    <row r="183" spans="1:65" s="115" customFormat="1" ht="6.9" customHeight="1">
      <c r="A183" s="113"/>
      <c r="B183" s="145"/>
      <c r="C183" s="259"/>
      <c r="D183" s="259"/>
      <c r="E183" s="259"/>
      <c r="F183" s="259"/>
      <c r="G183" s="259"/>
      <c r="H183" s="259"/>
      <c r="I183" s="146"/>
      <c r="J183" s="146"/>
      <c r="K183" s="146"/>
      <c r="L183" s="91"/>
      <c r="M183" s="113"/>
      <c r="O183" s="113"/>
      <c r="P183" s="113"/>
      <c r="Q183" s="113"/>
      <c r="R183" s="113"/>
      <c r="S183" s="113"/>
      <c r="T183" s="113"/>
      <c r="U183" s="113"/>
      <c r="V183" s="113"/>
      <c r="W183" s="113"/>
      <c r="X183" s="113"/>
      <c r="Y183" s="113"/>
      <c r="Z183" s="113"/>
      <c r="AA183" s="113"/>
      <c r="AB183" s="113"/>
      <c r="AC183" s="113"/>
      <c r="AD183" s="113"/>
      <c r="AE183" s="113"/>
    </row>
  </sheetData>
  <sheetProtection password="C7E4" sheet="1" objects="1" scenarios="1"/>
  <autoFilter ref="C121:K182"/>
  <mergeCells count="12">
    <mergeCell ref="E114:H114"/>
    <mergeCell ref="L2:V2"/>
    <mergeCell ref="E84:H84"/>
    <mergeCell ref="E86:H86"/>
    <mergeCell ref="E88:H88"/>
    <mergeCell ref="E110:H110"/>
    <mergeCell ref="E112:H112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topLeftCell="A110" workbookViewId="0">
      <selection activeCell="I125" sqref="I125"/>
    </sheetView>
  </sheetViews>
  <sheetFormatPr defaultRowHeight="10.199999999999999"/>
  <cols>
    <col min="1" max="1" width="8.28515625" style="104" customWidth="1"/>
    <col min="2" max="2" width="1.140625" style="104" customWidth="1"/>
    <col min="3" max="3" width="4.140625" style="104" customWidth="1"/>
    <col min="4" max="4" width="4.28515625" style="104" customWidth="1"/>
    <col min="5" max="5" width="17.140625" style="104" customWidth="1"/>
    <col min="6" max="6" width="100.85546875" style="104" customWidth="1"/>
    <col min="7" max="7" width="7.42578125" style="104" customWidth="1"/>
    <col min="8" max="8" width="14" style="104" customWidth="1"/>
    <col min="9" max="9" width="15.85546875" style="104" customWidth="1"/>
    <col min="10" max="11" width="22.28515625" style="104" customWidth="1"/>
    <col min="12" max="12" width="9.28515625" style="104" customWidth="1"/>
    <col min="13" max="13" width="10.85546875" style="104" hidden="1" customWidth="1"/>
    <col min="14" max="14" width="9.28515625" style="104" hidden="1"/>
    <col min="15" max="20" width="14.140625" style="104" hidden="1" customWidth="1"/>
    <col min="21" max="21" width="16.28515625" style="104" hidden="1" customWidth="1"/>
    <col min="22" max="22" width="12.28515625" style="104" customWidth="1"/>
    <col min="23" max="23" width="16.28515625" style="104" customWidth="1"/>
    <col min="24" max="24" width="12.28515625" style="104" customWidth="1"/>
    <col min="25" max="25" width="15" style="104" customWidth="1"/>
    <col min="26" max="26" width="11" style="104" customWidth="1"/>
    <col min="27" max="27" width="15" style="104" customWidth="1"/>
    <col min="28" max="28" width="16.28515625" style="104" customWidth="1"/>
    <col min="29" max="29" width="11" style="104" customWidth="1"/>
    <col min="30" max="30" width="15" style="104" customWidth="1"/>
    <col min="31" max="31" width="16.28515625" style="104" customWidth="1"/>
    <col min="32" max="43" width="9.140625" style="104"/>
    <col min="44" max="65" width="9.28515625" style="104" hidden="1"/>
    <col min="66" max="16384" width="9.140625" style="104"/>
  </cols>
  <sheetData>
    <row r="2" spans="1:56" ht="36.9" customHeight="1">
      <c r="L2" s="312" t="s">
        <v>5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05" t="s">
        <v>99</v>
      </c>
      <c r="AZ2" s="106" t="s">
        <v>251</v>
      </c>
      <c r="BA2" s="106" t="s">
        <v>1</v>
      </c>
      <c r="BB2" s="106" t="s">
        <v>1</v>
      </c>
      <c r="BC2" s="106" t="s">
        <v>252</v>
      </c>
      <c r="BD2" s="106" t="s">
        <v>91</v>
      </c>
    </row>
    <row r="3" spans="1:56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9"/>
      <c r="AT3" s="105" t="s">
        <v>91</v>
      </c>
      <c r="AZ3" s="106" t="s">
        <v>253</v>
      </c>
      <c r="BA3" s="106" t="s">
        <v>1</v>
      </c>
      <c r="BB3" s="106" t="s">
        <v>1</v>
      </c>
      <c r="BC3" s="106" t="s">
        <v>252</v>
      </c>
      <c r="BD3" s="106" t="s">
        <v>91</v>
      </c>
    </row>
    <row r="4" spans="1:56" ht="24.9" customHeight="1">
      <c r="B4" s="109"/>
      <c r="D4" s="110" t="s">
        <v>113</v>
      </c>
      <c r="L4" s="109"/>
      <c r="M4" s="111" t="s">
        <v>10</v>
      </c>
      <c r="AT4" s="105" t="s">
        <v>3</v>
      </c>
    </row>
    <row r="5" spans="1:56" ht="6.9" customHeight="1">
      <c r="B5" s="109"/>
      <c r="L5" s="109"/>
    </row>
    <row r="6" spans="1:56" ht="12" customHeight="1">
      <c r="B6" s="109"/>
      <c r="D6" s="112" t="s">
        <v>14</v>
      </c>
      <c r="L6" s="109"/>
    </row>
    <row r="7" spans="1:56" ht="16.5" customHeight="1">
      <c r="B7" s="109"/>
      <c r="E7" s="314" t="str">
        <f>'Rekapitulace stavby'!K6</f>
        <v>NÁSLEDNÁ PÉČE O ZELEŇ - MĚSTSKÁ PLÁŽ AREÁLU KAMENCOVÉHO JEZERA</v>
      </c>
      <c r="F7" s="315"/>
      <c r="G7" s="315"/>
      <c r="H7" s="315"/>
      <c r="L7" s="109"/>
    </row>
    <row r="8" spans="1:56" ht="12" customHeight="1">
      <c r="B8" s="109"/>
      <c r="D8" s="112" t="s">
        <v>114</v>
      </c>
      <c r="L8" s="109"/>
    </row>
    <row r="9" spans="1:56" s="115" customFormat="1" ht="16.5" customHeight="1">
      <c r="A9" s="113"/>
      <c r="B9" s="91"/>
      <c r="C9" s="113"/>
      <c r="D9" s="113"/>
      <c r="E9" s="314" t="s">
        <v>115</v>
      </c>
      <c r="F9" s="311"/>
      <c r="G9" s="311"/>
      <c r="H9" s="311"/>
      <c r="I9" s="113"/>
      <c r="J9" s="113"/>
      <c r="K9" s="113"/>
      <c r="L9" s="114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</row>
    <row r="10" spans="1:56" s="115" customFormat="1" ht="12" customHeight="1">
      <c r="A10" s="113"/>
      <c r="B10" s="91"/>
      <c r="C10" s="113"/>
      <c r="D10" s="112" t="s">
        <v>116</v>
      </c>
      <c r="E10" s="113"/>
      <c r="F10" s="113"/>
      <c r="G10" s="113"/>
      <c r="H10" s="113"/>
      <c r="I10" s="113"/>
      <c r="J10" s="113"/>
      <c r="K10" s="113"/>
      <c r="L10" s="114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</row>
    <row r="11" spans="1:56" s="115" customFormat="1" ht="30" customHeight="1">
      <c r="A11" s="113"/>
      <c r="B11" s="91"/>
      <c r="C11" s="113"/>
      <c r="D11" s="113"/>
      <c r="E11" s="310" t="s">
        <v>254</v>
      </c>
      <c r="F11" s="311"/>
      <c r="G11" s="311"/>
      <c r="H11" s="311"/>
      <c r="I11" s="113"/>
      <c r="J11" s="113"/>
      <c r="K11" s="113"/>
      <c r="L11" s="114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</row>
    <row r="12" spans="1:56" s="115" customFormat="1">
      <c r="A12" s="113"/>
      <c r="B12" s="91"/>
      <c r="C12" s="113"/>
      <c r="D12" s="113"/>
      <c r="E12" s="113"/>
      <c r="F12" s="113"/>
      <c r="G12" s="113"/>
      <c r="H12" s="113"/>
      <c r="I12" s="113"/>
      <c r="J12" s="113"/>
      <c r="K12" s="113"/>
      <c r="L12" s="114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</row>
    <row r="13" spans="1:56" s="115" customFormat="1" ht="12" customHeight="1">
      <c r="A13" s="113"/>
      <c r="B13" s="91"/>
      <c r="C13" s="113"/>
      <c r="D13" s="112" t="s">
        <v>16</v>
      </c>
      <c r="E13" s="113"/>
      <c r="F13" s="116" t="s">
        <v>90</v>
      </c>
      <c r="G13" s="113"/>
      <c r="H13" s="113"/>
      <c r="I13" s="112" t="s">
        <v>17</v>
      </c>
      <c r="J13" s="116" t="s">
        <v>118</v>
      </c>
      <c r="K13" s="113"/>
      <c r="L13" s="114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</row>
    <row r="14" spans="1:56" s="115" customFormat="1" ht="12" customHeight="1">
      <c r="A14" s="113"/>
      <c r="B14" s="91"/>
      <c r="C14" s="113"/>
      <c r="D14" s="112" t="s">
        <v>18</v>
      </c>
      <c r="E14" s="113"/>
      <c r="F14" s="116" t="s">
        <v>19</v>
      </c>
      <c r="G14" s="113"/>
      <c r="H14" s="113"/>
      <c r="I14" s="112" t="s">
        <v>20</v>
      </c>
      <c r="J14" s="117" t="str">
        <f>'Rekapitulace stavby'!AN8</f>
        <v>25. 1. 2021</v>
      </c>
      <c r="K14" s="113"/>
      <c r="L14" s="114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</row>
    <row r="15" spans="1:56" s="115" customFormat="1" ht="21.75" customHeight="1">
      <c r="A15" s="113"/>
      <c r="B15" s="91"/>
      <c r="C15" s="113"/>
      <c r="D15" s="118" t="s">
        <v>119</v>
      </c>
      <c r="E15" s="113"/>
      <c r="F15" s="119" t="s">
        <v>120</v>
      </c>
      <c r="G15" s="113"/>
      <c r="H15" s="113"/>
      <c r="I15" s="118" t="s">
        <v>121</v>
      </c>
      <c r="J15" s="119" t="s">
        <v>122</v>
      </c>
      <c r="K15" s="113"/>
      <c r="L15" s="114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</row>
    <row r="16" spans="1:56" s="115" customFormat="1" ht="12" customHeight="1">
      <c r="A16" s="113"/>
      <c r="B16" s="91"/>
      <c r="C16" s="113"/>
      <c r="D16" s="112" t="s">
        <v>22</v>
      </c>
      <c r="E16" s="113"/>
      <c r="F16" s="113"/>
      <c r="G16" s="113"/>
      <c r="H16" s="113"/>
      <c r="I16" s="112" t="s">
        <v>23</v>
      </c>
      <c r="J16" s="116" t="s">
        <v>24</v>
      </c>
      <c r="K16" s="113"/>
      <c r="L16" s="114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</row>
    <row r="17" spans="1:31" s="115" customFormat="1" ht="18" customHeight="1">
      <c r="A17" s="113"/>
      <c r="B17" s="91"/>
      <c r="C17" s="113"/>
      <c r="D17" s="113"/>
      <c r="E17" s="116" t="s">
        <v>25</v>
      </c>
      <c r="F17" s="113"/>
      <c r="G17" s="113"/>
      <c r="H17" s="113"/>
      <c r="I17" s="112" t="s">
        <v>26</v>
      </c>
      <c r="J17" s="116" t="s">
        <v>27</v>
      </c>
      <c r="K17" s="113"/>
      <c r="L17" s="114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</row>
    <row r="18" spans="1:31" s="115" customFormat="1" ht="6.9" customHeight="1">
      <c r="A18" s="113"/>
      <c r="B18" s="91"/>
      <c r="C18" s="113"/>
      <c r="D18" s="113"/>
      <c r="E18" s="113"/>
      <c r="F18" s="113"/>
      <c r="G18" s="113"/>
      <c r="H18" s="113"/>
      <c r="I18" s="113"/>
      <c r="J18" s="113"/>
      <c r="K18" s="113"/>
      <c r="L18" s="114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</row>
    <row r="19" spans="1:31" s="115" customFormat="1" ht="12" customHeight="1">
      <c r="A19" s="113"/>
      <c r="B19" s="91"/>
      <c r="C19" s="113"/>
      <c r="D19" s="112" t="s">
        <v>28</v>
      </c>
      <c r="E19" s="113"/>
      <c r="F19" s="113"/>
      <c r="G19" s="113"/>
      <c r="H19" s="113"/>
      <c r="I19" s="112" t="s">
        <v>23</v>
      </c>
      <c r="J19" s="116" t="str">
        <f>'Rekapitulace stavby'!AN13</f>
        <v/>
      </c>
      <c r="K19" s="113"/>
      <c r="L19" s="114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</row>
    <row r="20" spans="1:31" s="115" customFormat="1" ht="18" customHeight="1">
      <c r="A20" s="113"/>
      <c r="B20" s="91"/>
      <c r="C20" s="113"/>
      <c r="D20" s="113"/>
      <c r="E20" s="316" t="str">
        <f>'Rekapitulace stavby'!E14</f>
        <v xml:space="preserve"> </v>
      </c>
      <c r="F20" s="316"/>
      <c r="G20" s="316"/>
      <c r="H20" s="316"/>
      <c r="I20" s="112" t="s">
        <v>26</v>
      </c>
      <c r="J20" s="116" t="str">
        <f>'Rekapitulace stavby'!AN14</f>
        <v/>
      </c>
      <c r="K20" s="113"/>
      <c r="L20" s="114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</row>
    <row r="21" spans="1:31" s="115" customFormat="1" ht="6.9" customHeight="1">
      <c r="A21" s="113"/>
      <c r="B21" s="91"/>
      <c r="C21" s="113"/>
      <c r="D21" s="113"/>
      <c r="E21" s="113"/>
      <c r="F21" s="113"/>
      <c r="G21" s="113"/>
      <c r="H21" s="113"/>
      <c r="I21" s="113"/>
      <c r="J21" s="113"/>
      <c r="K21" s="113"/>
      <c r="L21" s="114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</row>
    <row r="22" spans="1:31" s="115" customFormat="1" ht="12" customHeight="1">
      <c r="A22" s="113"/>
      <c r="B22" s="91"/>
      <c r="C22" s="113"/>
      <c r="D22" s="112" t="s">
        <v>30</v>
      </c>
      <c r="E22" s="113"/>
      <c r="F22" s="113"/>
      <c r="G22" s="113"/>
      <c r="H22" s="113"/>
      <c r="I22" s="112" t="s">
        <v>23</v>
      </c>
      <c r="J22" s="116" t="s">
        <v>31</v>
      </c>
      <c r="K22" s="113"/>
      <c r="L22" s="114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</row>
    <row r="23" spans="1:31" s="115" customFormat="1" ht="18" customHeight="1">
      <c r="A23" s="113"/>
      <c r="B23" s="91"/>
      <c r="C23" s="113"/>
      <c r="D23" s="113"/>
      <c r="E23" s="116" t="s">
        <v>32</v>
      </c>
      <c r="F23" s="113"/>
      <c r="G23" s="113"/>
      <c r="H23" s="113"/>
      <c r="I23" s="112" t="s">
        <v>26</v>
      </c>
      <c r="J23" s="116" t="s">
        <v>33</v>
      </c>
      <c r="K23" s="113"/>
      <c r="L23" s="114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</row>
    <row r="24" spans="1:31" s="115" customFormat="1" ht="6.9" customHeight="1">
      <c r="A24" s="113"/>
      <c r="B24" s="91"/>
      <c r="C24" s="113"/>
      <c r="D24" s="113"/>
      <c r="E24" s="113"/>
      <c r="F24" s="113"/>
      <c r="G24" s="113"/>
      <c r="H24" s="113"/>
      <c r="I24" s="113"/>
      <c r="J24" s="113"/>
      <c r="K24" s="113"/>
      <c r="L24" s="114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</row>
    <row r="25" spans="1:31" s="115" customFormat="1" ht="12" customHeight="1">
      <c r="A25" s="113"/>
      <c r="B25" s="91"/>
      <c r="C25" s="113"/>
      <c r="D25" s="112" t="s">
        <v>35</v>
      </c>
      <c r="E25" s="113"/>
      <c r="F25" s="113"/>
      <c r="G25" s="113"/>
      <c r="H25" s="113"/>
      <c r="I25" s="112" t="s">
        <v>23</v>
      </c>
      <c r="J25" s="116" t="s">
        <v>36</v>
      </c>
      <c r="K25" s="113"/>
      <c r="L25" s="114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pans="1:31" s="115" customFormat="1" ht="18" customHeight="1">
      <c r="A26" s="113"/>
      <c r="B26" s="91"/>
      <c r="C26" s="113"/>
      <c r="D26" s="113"/>
      <c r="E26" s="116" t="s">
        <v>37</v>
      </c>
      <c r="F26" s="113"/>
      <c r="G26" s="113"/>
      <c r="H26" s="113"/>
      <c r="I26" s="112" t="s">
        <v>26</v>
      </c>
      <c r="J26" s="116" t="s">
        <v>38</v>
      </c>
      <c r="K26" s="113"/>
      <c r="L26" s="114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</row>
    <row r="27" spans="1:31" s="115" customFormat="1" ht="6.9" customHeight="1">
      <c r="A27" s="113"/>
      <c r="B27" s="91"/>
      <c r="C27" s="113"/>
      <c r="D27" s="113"/>
      <c r="E27" s="113"/>
      <c r="F27" s="113"/>
      <c r="G27" s="113"/>
      <c r="H27" s="113"/>
      <c r="I27" s="113"/>
      <c r="J27" s="113"/>
      <c r="K27" s="113"/>
      <c r="L27" s="114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115" customFormat="1" ht="12" customHeight="1">
      <c r="A28" s="113"/>
      <c r="B28" s="91"/>
      <c r="C28" s="113"/>
      <c r="D28" s="112" t="s">
        <v>39</v>
      </c>
      <c r="E28" s="113"/>
      <c r="F28" s="113"/>
      <c r="G28" s="113"/>
      <c r="H28" s="113"/>
      <c r="I28" s="113"/>
      <c r="J28" s="113"/>
      <c r="K28" s="113"/>
      <c r="L28" s="114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</row>
    <row r="29" spans="1:31" s="123" customFormat="1" ht="83.25" customHeight="1">
      <c r="A29" s="120"/>
      <c r="B29" s="121"/>
      <c r="C29" s="120"/>
      <c r="D29" s="120"/>
      <c r="E29" s="317" t="s">
        <v>40</v>
      </c>
      <c r="F29" s="317"/>
      <c r="G29" s="317"/>
      <c r="H29" s="317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115" customFormat="1" ht="6.9" customHeight="1">
      <c r="A30" s="113"/>
      <c r="B30" s="91"/>
      <c r="C30" s="113"/>
      <c r="D30" s="113"/>
      <c r="E30" s="113"/>
      <c r="F30" s="113"/>
      <c r="G30" s="113"/>
      <c r="H30" s="113"/>
      <c r="I30" s="113"/>
      <c r="J30" s="113"/>
      <c r="K30" s="113"/>
      <c r="L30" s="114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</row>
    <row r="31" spans="1:31" s="115" customFormat="1" ht="6.9" customHeight="1">
      <c r="A31" s="113"/>
      <c r="B31" s="91"/>
      <c r="C31" s="113"/>
      <c r="D31" s="124"/>
      <c r="E31" s="124"/>
      <c r="F31" s="124"/>
      <c r="G31" s="124"/>
      <c r="H31" s="124"/>
      <c r="I31" s="124"/>
      <c r="J31" s="124"/>
      <c r="K31" s="124"/>
      <c r="L31" s="114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</row>
    <row r="32" spans="1:31" s="115" customFormat="1" ht="25.35" customHeight="1">
      <c r="A32" s="113"/>
      <c r="B32" s="91"/>
      <c r="C32" s="113"/>
      <c r="D32" s="125" t="s">
        <v>41</v>
      </c>
      <c r="E32" s="113"/>
      <c r="F32" s="113"/>
      <c r="G32" s="113"/>
      <c r="H32" s="113"/>
      <c r="I32" s="113"/>
      <c r="J32" s="126">
        <f>ROUND(J121, 2)</f>
        <v>0</v>
      </c>
      <c r="K32" s="113"/>
      <c r="L32" s="114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</row>
    <row r="33" spans="1:31" s="115" customFormat="1" ht="6.9" customHeight="1">
      <c r="A33" s="113"/>
      <c r="B33" s="91"/>
      <c r="C33" s="113"/>
      <c r="D33" s="124"/>
      <c r="E33" s="124"/>
      <c r="F33" s="124"/>
      <c r="G33" s="124"/>
      <c r="H33" s="124"/>
      <c r="I33" s="124"/>
      <c r="J33" s="124"/>
      <c r="K33" s="124"/>
      <c r="L33" s="114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</row>
    <row r="34" spans="1:31" s="115" customFormat="1" ht="14.4" customHeight="1">
      <c r="A34" s="113"/>
      <c r="B34" s="91"/>
      <c r="C34" s="113"/>
      <c r="D34" s="113"/>
      <c r="E34" s="113"/>
      <c r="F34" s="127" t="s">
        <v>43</v>
      </c>
      <c r="G34" s="113"/>
      <c r="H34" s="113"/>
      <c r="I34" s="127" t="s">
        <v>42</v>
      </c>
      <c r="J34" s="127" t="s">
        <v>44</v>
      </c>
      <c r="K34" s="113"/>
      <c r="L34" s="114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</row>
    <row r="35" spans="1:31" s="115" customFormat="1" ht="14.4" customHeight="1">
      <c r="A35" s="113"/>
      <c r="B35" s="91"/>
      <c r="C35" s="113"/>
      <c r="D35" s="128" t="s">
        <v>45</v>
      </c>
      <c r="E35" s="112" t="s">
        <v>46</v>
      </c>
      <c r="F35" s="129">
        <f>ROUND((SUM(BE121:BE135)),  2)</f>
        <v>0</v>
      </c>
      <c r="G35" s="113"/>
      <c r="H35" s="113"/>
      <c r="I35" s="130">
        <v>0.21</v>
      </c>
      <c r="J35" s="129">
        <f>ROUND(((SUM(BE121:BE135))*I35),  2)</f>
        <v>0</v>
      </c>
      <c r="K35" s="113"/>
      <c r="L35" s="114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</row>
    <row r="36" spans="1:31" s="115" customFormat="1" ht="14.4" customHeight="1">
      <c r="A36" s="113"/>
      <c r="B36" s="91"/>
      <c r="C36" s="113"/>
      <c r="D36" s="113"/>
      <c r="E36" s="112" t="s">
        <v>47</v>
      </c>
      <c r="F36" s="129">
        <f>ROUND((SUM(BF121:BF135)),  2)</f>
        <v>0</v>
      </c>
      <c r="G36" s="113"/>
      <c r="H36" s="113"/>
      <c r="I36" s="130">
        <v>0.15</v>
      </c>
      <c r="J36" s="129">
        <f>ROUND(((SUM(BF121:BF135))*I36),  2)</f>
        <v>0</v>
      </c>
      <c r="K36" s="113"/>
      <c r="L36" s="114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</row>
    <row r="37" spans="1:31" s="115" customFormat="1" ht="14.4" hidden="1" customHeight="1">
      <c r="A37" s="113"/>
      <c r="B37" s="91"/>
      <c r="C37" s="113"/>
      <c r="D37" s="113"/>
      <c r="E37" s="112" t="s">
        <v>48</v>
      </c>
      <c r="F37" s="129">
        <f>ROUND((SUM(BG121:BG135)),  2)</f>
        <v>0</v>
      </c>
      <c r="G37" s="113"/>
      <c r="H37" s="113"/>
      <c r="I37" s="130">
        <v>0.21</v>
      </c>
      <c r="J37" s="129">
        <f>0</f>
        <v>0</v>
      </c>
      <c r="K37" s="113"/>
      <c r="L37" s="114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</row>
    <row r="38" spans="1:31" s="115" customFormat="1" ht="14.4" hidden="1" customHeight="1">
      <c r="A38" s="113"/>
      <c r="B38" s="91"/>
      <c r="C38" s="113"/>
      <c r="D38" s="113"/>
      <c r="E38" s="112" t="s">
        <v>49</v>
      </c>
      <c r="F38" s="129">
        <f>ROUND((SUM(BH121:BH135)),  2)</f>
        <v>0</v>
      </c>
      <c r="G38" s="113"/>
      <c r="H38" s="113"/>
      <c r="I38" s="130">
        <v>0.15</v>
      </c>
      <c r="J38" s="129">
        <f>0</f>
        <v>0</v>
      </c>
      <c r="K38" s="113"/>
      <c r="L38" s="114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</row>
    <row r="39" spans="1:31" s="115" customFormat="1" ht="14.4" hidden="1" customHeight="1">
      <c r="A39" s="113"/>
      <c r="B39" s="91"/>
      <c r="C39" s="113"/>
      <c r="D39" s="113"/>
      <c r="E39" s="112" t="s">
        <v>50</v>
      </c>
      <c r="F39" s="129">
        <f>ROUND((SUM(BI121:BI135)),  2)</f>
        <v>0</v>
      </c>
      <c r="G39" s="113"/>
      <c r="H39" s="113"/>
      <c r="I39" s="130">
        <v>0</v>
      </c>
      <c r="J39" s="129">
        <f>0</f>
        <v>0</v>
      </c>
      <c r="K39" s="113"/>
      <c r="L39" s="114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</row>
    <row r="40" spans="1:31" s="115" customFormat="1" ht="6.9" customHeight="1">
      <c r="A40" s="113"/>
      <c r="B40" s="91"/>
      <c r="C40" s="113"/>
      <c r="D40" s="113"/>
      <c r="E40" s="113"/>
      <c r="F40" s="113"/>
      <c r="G40" s="113"/>
      <c r="H40" s="113"/>
      <c r="I40" s="113"/>
      <c r="J40" s="113"/>
      <c r="K40" s="113"/>
      <c r="L40" s="114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</row>
    <row r="41" spans="1:31" s="115" customFormat="1" ht="25.35" customHeight="1">
      <c r="A41" s="113"/>
      <c r="B41" s="91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3"/>
      <c r="J41" s="136">
        <f>SUM(J32:J39)</f>
        <v>0</v>
      </c>
      <c r="K41" s="137"/>
      <c r="L41" s="114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</row>
    <row r="42" spans="1:31" s="115" customFormat="1" ht="14.4" customHeight="1">
      <c r="A42" s="113"/>
      <c r="B42" s="91"/>
      <c r="C42" s="113"/>
      <c r="D42" s="113"/>
      <c r="E42" s="113"/>
      <c r="F42" s="113"/>
      <c r="G42" s="113"/>
      <c r="H42" s="113"/>
      <c r="I42" s="113"/>
      <c r="J42" s="113"/>
      <c r="K42" s="113"/>
      <c r="L42" s="114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</row>
    <row r="43" spans="1:31" ht="14.4" customHeight="1">
      <c r="B43" s="109"/>
      <c r="L43" s="109"/>
    </row>
    <row r="44" spans="1:31" ht="14.4" customHeight="1">
      <c r="B44" s="109"/>
      <c r="L44" s="109"/>
    </row>
    <row r="45" spans="1:31" ht="14.4" customHeight="1">
      <c r="B45" s="109"/>
      <c r="L45" s="109"/>
    </row>
    <row r="46" spans="1:31" ht="14.4" customHeight="1">
      <c r="B46" s="109"/>
      <c r="L46" s="109"/>
    </row>
    <row r="47" spans="1:31" ht="14.4" customHeight="1">
      <c r="B47" s="109"/>
      <c r="L47" s="109"/>
    </row>
    <row r="48" spans="1:31" ht="14.4" customHeight="1">
      <c r="B48" s="109"/>
      <c r="L48" s="109"/>
    </row>
    <row r="49" spans="1:31" s="115" customFormat="1" ht="14.4" customHeight="1">
      <c r="B49" s="114"/>
      <c r="D49" s="138" t="s">
        <v>54</v>
      </c>
      <c r="E49" s="139"/>
      <c r="F49" s="139"/>
      <c r="G49" s="138" t="s">
        <v>55</v>
      </c>
      <c r="H49" s="139"/>
      <c r="I49" s="139"/>
      <c r="J49" s="139"/>
      <c r="K49" s="139"/>
      <c r="L49" s="114"/>
    </row>
    <row r="50" spans="1:31">
      <c r="B50" s="109"/>
      <c r="L50" s="109"/>
    </row>
    <row r="51" spans="1:31">
      <c r="B51" s="109"/>
      <c r="L51" s="109"/>
    </row>
    <row r="52" spans="1:31">
      <c r="B52" s="109"/>
      <c r="L52" s="109"/>
    </row>
    <row r="53" spans="1:31">
      <c r="B53" s="109"/>
      <c r="L53" s="109"/>
    </row>
    <row r="54" spans="1:31">
      <c r="B54" s="109"/>
      <c r="L54" s="109"/>
    </row>
    <row r="55" spans="1:31">
      <c r="B55" s="109"/>
      <c r="L55" s="109"/>
    </row>
    <row r="56" spans="1:31">
      <c r="B56" s="109"/>
      <c r="L56" s="109"/>
    </row>
    <row r="57" spans="1:31">
      <c r="B57" s="109"/>
      <c r="L57" s="109"/>
    </row>
    <row r="58" spans="1:31">
      <c r="B58" s="109"/>
      <c r="L58" s="109"/>
    </row>
    <row r="59" spans="1:31">
      <c r="B59" s="109"/>
      <c r="L59" s="109"/>
    </row>
    <row r="60" spans="1:31" s="115" customFormat="1" ht="13.2">
      <c r="A60" s="113"/>
      <c r="B60" s="91"/>
      <c r="C60" s="113"/>
      <c r="D60" s="140" t="s">
        <v>56</v>
      </c>
      <c r="E60" s="141"/>
      <c r="F60" s="142" t="s">
        <v>57</v>
      </c>
      <c r="G60" s="140" t="s">
        <v>56</v>
      </c>
      <c r="H60" s="141"/>
      <c r="I60" s="141"/>
      <c r="J60" s="143" t="s">
        <v>57</v>
      </c>
      <c r="K60" s="141"/>
      <c r="L60" s="114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</row>
    <row r="61" spans="1:31">
      <c r="B61" s="109"/>
      <c r="L61" s="109"/>
    </row>
    <row r="62" spans="1:31">
      <c r="B62" s="109"/>
      <c r="L62" s="109"/>
    </row>
    <row r="63" spans="1:31">
      <c r="B63" s="109"/>
      <c r="L63" s="109"/>
    </row>
    <row r="64" spans="1:31" s="115" customFormat="1" ht="13.2">
      <c r="A64" s="113"/>
      <c r="B64" s="91"/>
      <c r="C64" s="113"/>
      <c r="D64" s="138" t="s">
        <v>58</v>
      </c>
      <c r="E64" s="144"/>
      <c r="F64" s="144"/>
      <c r="G64" s="138" t="s">
        <v>59</v>
      </c>
      <c r="H64" s="144"/>
      <c r="I64" s="144"/>
      <c r="J64" s="144"/>
      <c r="K64" s="144"/>
      <c r="L64" s="114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</row>
    <row r="65" spans="1:31">
      <c r="B65" s="109"/>
      <c r="L65" s="109"/>
    </row>
    <row r="66" spans="1:31">
      <c r="B66" s="109"/>
      <c r="L66" s="109"/>
    </row>
    <row r="67" spans="1:31">
      <c r="B67" s="109"/>
      <c r="L67" s="109"/>
    </row>
    <row r="68" spans="1:31">
      <c r="B68" s="109"/>
      <c r="L68" s="109"/>
    </row>
    <row r="69" spans="1:31">
      <c r="B69" s="109"/>
      <c r="L69" s="109"/>
    </row>
    <row r="70" spans="1:31">
      <c r="B70" s="109"/>
      <c r="L70" s="109"/>
    </row>
    <row r="71" spans="1:31">
      <c r="B71" s="109"/>
      <c r="L71" s="109"/>
    </row>
    <row r="72" spans="1:31">
      <c r="B72" s="109"/>
      <c r="L72" s="109"/>
    </row>
    <row r="73" spans="1:31">
      <c r="B73" s="109"/>
      <c r="L73" s="109"/>
    </row>
    <row r="74" spans="1:31">
      <c r="B74" s="109"/>
      <c r="L74" s="109"/>
    </row>
    <row r="75" spans="1:31" s="115" customFormat="1" ht="13.2">
      <c r="A75" s="113"/>
      <c r="B75" s="91"/>
      <c r="C75" s="113"/>
      <c r="D75" s="140" t="s">
        <v>56</v>
      </c>
      <c r="E75" s="141"/>
      <c r="F75" s="142" t="s">
        <v>57</v>
      </c>
      <c r="G75" s="140" t="s">
        <v>56</v>
      </c>
      <c r="H75" s="141"/>
      <c r="I75" s="141"/>
      <c r="J75" s="143" t="s">
        <v>57</v>
      </c>
      <c r="K75" s="141"/>
      <c r="L75" s="114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</row>
    <row r="76" spans="1:31" s="115" customFormat="1" ht="14.4" customHeight="1">
      <c r="A76" s="113"/>
      <c r="B76" s="145"/>
      <c r="C76" s="146"/>
      <c r="D76" s="146"/>
      <c r="E76" s="146"/>
      <c r="F76" s="146"/>
      <c r="G76" s="146"/>
      <c r="H76" s="146"/>
      <c r="I76" s="146"/>
      <c r="J76" s="146"/>
      <c r="K76" s="146"/>
      <c r="L76" s="114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</row>
    <row r="80" spans="1:31" s="115" customFormat="1" ht="6.9" customHeight="1">
      <c r="A80" s="113"/>
      <c r="B80" s="147"/>
      <c r="C80" s="148"/>
      <c r="D80" s="148"/>
      <c r="E80" s="148"/>
      <c r="F80" s="148"/>
      <c r="G80" s="148"/>
      <c r="H80" s="148"/>
      <c r="I80" s="148"/>
      <c r="J80" s="148"/>
      <c r="K80" s="148"/>
      <c r="L80" s="114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</row>
    <row r="81" spans="1:31" s="115" customFormat="1" ht="24.9" customHeight="1">
      <c r="A81" s="113"/>
      <c r="B81" s="91"/>
      <c r="C81" s="110" t="s">
        <v>123</v>
      </c>
      <c r="D81" s="113"/>
      <c r="E81" s="113"/>
      <c r="F81" s="113"/>
      <c r="G81" s="113"/>
      <c r="H81" s="113"/>
      <c r="I81" s="113"/>
      <c r="J81" s="113"/>
      <c r="K81" s="113"/>
      <c r="L81" s="114"/>
      <c r="S81" s="113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</row>
    <row r="82" spans="1:31" s="115" customFormat="1" ht="6.9" customHeight="1">
      <c r="A82" s="113"/>
      <c r="B82" s="91"/>
      <c r="C82" s="113"/>
      <c r="D82" s="113"/>
      <c r="E82" s="113"/>
      <c r="F82" s="113"/>
      <c r="G82" s="113"/>
      <c r="H82" s="113"/>
      <c r="I82" s="113"/>
      <c r="J82" s="113"/>
      <c r="K82" s="113"/>
      <c r="L82" s="114"/>
      <c r="S82" s="113"/>
      <c r="T82" s="113"/>
      <c r="U82" s="113"/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</row>
    <row r="83" spans="1:31" s="115" customFormat="1" ht="12" customHeight="1">
      <c r="A83" s="113"/>
      <c r="B83" s="91"/>
      <c r="C83" s="112" t="s">
        <v>14</v>
      </c>
      <c r="D83" s="113"/>
      <c r="E83" s="113"/>
      <c r="F83" s="113"/>
      <c r="G83" s="113"/>
      <c r="H83" s="113"/>
      <c r="I83" s="113"/>
      <c r="J83" s="113"/>
      <c r="K83" s="113"/>
      <c r="L83" s="114"/>
      <c r="S83" s="113"/>
      <c r="T83" s="113"/>
      <c r="U83" s="113"/>
      <c r="V83" s="113"/>
      <c r="W83" s="113"/>
      <c r="X83" s="113"/>
      <c r="Y83" s="113"/>
      <c r="Z83" s="113"/>
      <c r="AA83" s="113"/>
      <c r="AB83" s="113"/>
      <c r="AC83" s="113"/>
      <c r="AD83" s="113"/>
      <c r="AE83" s="113"/>
    </row>
    <row r="84" spans="1:31" s="115" customFormat="1" ht="16.5" customHeight="1">
      <c r="A84" s="113"/>
      <c r="B84" s="91"/>
      <c r="C84" s="113"/>
      <c r="D84" s="113"/>
      <c r="E84" s="314" t="str">
        <f>E7</f>
        <v>NÁSLEDNÁ PÉČE O ZELEŇ - MĚSTSKÁ PLÁŽ AREÁLU KAMENCOVÉHO JEZERA</v>
      </c>
      <c r="F84" s="315"/>
      <c r="G84" s="315"/>
      <c r="H84" s="315"/>
      <c r="I84" s="113"/>
      <c r="J84" s="113"/>
      <c r="K84" s="113"/>
      <c r="L84" s="114"/>
      <c r="S84" s="113"/>
      <c r="T84" s="113"/>
      <c r="U84" s="113"/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</row>
    <row r="85" spans="1:31" ht="12" customHeight="1">
      <c r="B85" s="109"/>
      <c r="C85" s="112" t="s">
        <v>114</v>
      </c>
      <c r="L85" s="109"/>
    </row>
    <row r="86" spans="1:31" s="115" customFormat="1" ht="16.5" customHeight="1">
      <c r="A86" s="113"/>
      <c r="B86" s="91"/>
      <c r="C86" s="113"/>
      <c r="D86" s="113"/>
      <c r="E86" s="314" t="s">
        <v>115</v>
      </c>
      <c r="F86" s="311"/>
      <c r="G86" s="311"/>
      <c r="H86" s="311"/>
      <c r="I86" s="113"/>
      <c r="J86" s="113"/>
      <c r="K86" s="113"/>
      <c r="L86" s="114"/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</row>
    <row r="87" spans="1:31" s="115" customFormat="1" ht="12" customHeight="1">
      <c r="A87" s="113"/>
      <c r="B87" s="91"/>
      <c r="C87" s="112" t="s">
        <v>116</v>
      </c>
      <c r="D87" s="113"/>
      <c r="E87" s="113"/>
      <c r="F87" s="113"/>
      <c r="G87" s="113"/>
      <c r="H87" s="113"/>
      <c r="I87" s="113"/>
      <c r="J87" s="113"/>
      <c r="K87" s="113"/>
      <c r="L87" s="114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</row>
    <row r="88" spans="1:31" s="115" customFormat="1" ht="30" customHeight="1">
      <c r="A88" s="113"/>
      <c r="B88" s="91"/>
      <c r="C88" s="113"/>
      <c r="D88" s="113"/>
      <c r="E88" s="310" t="str">
        <f>E11</f>
        <v>SO 04.2 - A- NOVÝ TRÁVNÍK- POBYTOVÝ, INTENZIV., SUCHO, SLUNCE-  Následná péče - 2 roky</v>
      </c>
      <c r="F88" s="311"/>
      <c r="G88" s="311"/>
      <c r="H88" s="311"/>
      <c r="I88" s="113"/>
      <c r="J88" s="113"/>
      <c r="K88" s="113"/>
      <c r="L88" s="114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</row>
    <row r="89" spans="1:31" s="115" customFormat="1" ht="6.9" customHeight="1">
      <c r="A89" s="113"/>
      <c r="B89" s="91"/>
      <c r="C89" s="113"/>
      <c r="D89" s="113"/>
      <c r="E89" s="113"/>
      <c r="F89" s="113"/>
      <c r="G89" s="113"/>
      <c r="H89" s="113"/>
      <c r="I89" s="113"/>
      <c r="J89" s="113"/>
      <c r="K89" s="113"/>
      <c r="L89" s="114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</row>
    <row r="90" spans="1:31" s="115" customFormat="1" ht="12" customHeight="1">
      <c r="A90" s="113"/>
      <c r="B90" s="91"/>
      <c r="C90" s="112" t="s">
        <v>18</v>
      </c>
      <c r="D90" s="113"/>
      <c r="E90" s="113"/>
      <c r="F90" s="116" t="str">
        <f>F14</f>
        <v>CHOMUTOV</v>
      </c>
      <c r="G90" s="113"/>
      <c r="H90" s="113"/>
      <c r="I90" s="112" t="s">
        <v>20</v>
      </c>
      <c r="J90" s="117" t="str">
        <f>IF(J14="","",J14)</f>
        <v>25. 1. 2021</v>
      </c>
      <c r="K90" s="113"/>
      <c r="L90" s="114"/>
      <c r="S90" s="113"/>
      <c r="T90" s="113"/>
      <c r="U90" s="113"/>
      <c r="V90" s="113"/>
      <c r="W90" s="113"/>
      <c r="X90" s="113"/>
      <c r="Y90" s="113"/>
      <c r="Z90" s="113"/>
      <c r="AA90" s="113"/>
      <c r="AB90" s="113"/>
      <c r="AC90" s="113"/>
      <c r="AD90" s="113"/>
      <c r="AE90" s="113"/>
    </row>
    <row r="91" spans="1:31" s="115" customFormat="1" ht="6.9" customHeight="1">
      <c r="A91" s="113"/>
      <c r="B91" s="91"/>
      <c r="C91" s="113"/>
      <c r="D91" s="113"/>
      <c r="E91" s="113"/>
      <c r="F91" s="113"/>
      <c r="G91" s="113"/>
      <c r="H91" s="113"/>
      <c r="I91" s="113"/>
      <c r="J91" s="113"/>
      <c r="K91" s="113"/>
      <c r="L91" s="114"/>
      <c r="S91" s="113"/>
      <c r="T91" s="113"/>
      <c r="U91" s="113"/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</row>
    <row r="92" spans="1:31" s="115" customFormat="1" ht="25.65" customHeight="1">
      <c r="A92" s="113"/>
      <c r="B92" s="91"/>
      <c r="C92" s="112" t="s">
        <v>22</v>
      </c>
      <c r="D92" s="113"/>
      <c r="E92" s="113"/>
      <c r="F92" s="116" t="str">
        <f>E17</f>
        <v>Statutární město Chomutov,Zborovská 4602,Chomutov</v>
      </c>
      <c r="G92" s="113"/>
      <c r="H92" s="113"/>
      <c r="I92" s="112" t="s">
        <v>30</v>
      </c>
      <c r="J92" s="149" t="str">
        <f>E23</f>
        <v>Ing. Mgr. Lucie Radilová, DiS</v>
      </c>
      <c r="K92" s="113"/>
      <c r="L92" s="114"/>
      <c r="S92" s="113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</row>
    <row r="93" spans="1:31" s="115" customFormat="1" ht="15.15" customHeight="1">
      <c r="A93" s="113"/>
      <c r="B93" s="91"/>
      <c r="C93" s="112" t="s">
        <v>28</v>
      </c>
      <c r="D93" s="113"/>
      <c r="E93" s="113"/>
      <c r="F93" s="116" t="str">
        <f>IF(E20="","",E20)</f>
        <v xml:space="preserve"> </v>
      </c>
      <c r="G93" s="113"/>
      <c r="H93" s="113"/>
      <c r="I93" s="112" t="s">
        <v>35</v>
      </c>
      <c r="J93" s="149" t="str">
        <f>E26</f>
        <v>Obrtelová Miluše</v>
      </c>
      <c r="K93" s="113"/>
      <c r="L93" s="114"/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</row>
    <row r="94" spans="1:31" s="115" customFormat="1" ht="10.35" customHeight="1">
      <c r="A94" s="113"/>
      <c r="B94" s="91"/>
      <c r="C94" s="113"/>
      <c r="D94" s="113"/>
      <c r="E94" s="113"/>
      <c r="F94" s="113"/>
      <c r="G94" s="113"/>
      <c r="H94" s="113"/>
      <c r="I94" s="113"/>
      <c r="J94" s="113"/>
      <c r="K94" s="113"/>
      <c r="L94" s="114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</row>
    <row r="95" spans="1:31" s="115" customFormat="1" ht="29.25" customHeight="1">
      <c r="A95" s="113"/>
      <c r="B95" s="91"/>
      <c r="C95" s="150" t="s">
        <v>124</v>
      </c>
      <c r="D95" s="131"/>
      <c r="E95" s="131"/>
      <c r="F95" s="131"/>
      <c r="G95" s="131"/>
      <c r="H95" s="131"/>
      <c r="I95" s="131"/>
      <c r="J95" s="151" t="s">
        <v>125</v>
      </c>
      <c r="K95" s="131"/>
      <c r="L95" s="114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</row>
    <row r="96" spans="1:31" s="115" customFormat="1" ht="10.35" customHeight="1">
      <c r="A96" s="113"/>
      <c r="B96" s="91"/>
      <c r="C96" s="113"/>
      <c r="D96" s="113"/>
      <c r="E96" s="113"/>
      <c r="F96" s="113"/>
      <c r="G96" s="113"/>
      <c r="H96" s="113"/>
      <c r="I96" s="113"/>
      <c r="J96" s="113"/>
      <c r="K96" s="113"/>
      <c r="L96" s="114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</row>
    <row r="97" spans="1:47" s="115" customFormat="1" ht="22.95" customHeight="1">
      <c r="A97" s="113"/>
      <c r="B97" s="91"/>
      <c r="C97" s="152" t="s">
        <v>126</v>
      </c>
      <c r="D97" s="113"/>
      <c r="E97" s="113"/>
      <c r="F97" s="113"/>
      <c r="G97" s="113"/>
      <c r="H97" s="113"/>
      <c r="I97" s="113"/>
      <c r="J97" s="126">
        <f>J121</f>
        <v>0</v>
      </c>
      <c r="K97" s="113"/>
      <c r="L97" s="114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U97" s="105" t="s">
        <v>127</v>
      </c>
    </row>
    <row r="98" spans="1:47" s="153" customFormat="1" ht="24.9" customHeight="1">
      <c r="B98" s="154"/>
      <c r="D98" s="155" t="s">
        <v>128</v>
      </c>
      <c r="E98" s="156"/>
      <c r="F98" s="156"/>
      <c r="G98" s="156"/>
      <c r="H98" s="156"/>
      <c r="I98" s="156"/>
      <c r="J98" s="157">
        <f>J122</f>
        <v>0</v>
      </c>
      <c r="L98" s="154"/>
    </row>
    <row r="99" spans="1:47" s="158" customFormat="1" ht="19.95" customHeight="1">
      <c r="B99" s="159"/>
      <c r="D99" s="160" t="s">
        <v>129</v>
      </c>
      <c r="E99" s="161"/>
      <c r="F99" s="161"/>
      <c r="G99" s="161"/>
      <c r="H99" s="161"/>
      <c r="I99" s="161"/>
      <c r="J99" s="162">
        <f>J123</f>
        <v>0</v>
      </c>
      <c r="L99" s="159"/>
    </row>
    <row r="100" spans="1:47" s="115" customFormat="1" ht="21.75" customHeight="1">
      <c r="A100" s="113"/>
      <c r="B100" s="91"/>
      <c r="C100" s="113"/>
      <c r="D100" s="113"/>
      <c r="E100" s="113"/>
      <c r="F100" s="113"/>
      <c r="G100" s="113"/>
      <c r="H100" s="113"/>
      <c r="I100" s="113"/>
      <c r="J100" s="113"/>
      <c r="K100" s="113"/>
      <c r="L100" s="114"/>
      <c r="S100" s="113"/>
      <c r="T100" s="113"/>
      <c r="U100" s="113"/>
      <c r="V100" s="113"/>
      <c r="W100" s="113"/>
      <c r="X100" s="113"/>
      <c r="Y100" s="113"/>
      <c r="Z100" s="113"/>
      <c r="AA100" s="113"/>
      <c r="AB100" s="113"/>
      <c r="AC100" s="113"/>
      <c r="AD100" s="113"/>
      <c r="AE100" s="113"/>
    </row>
    <row r="101" spans="1:47" s="115" customFormat="1" ht="6.9" customHeight="1">
      <c r="A101" s="113"/>
      <c r="B101" s="145"/>
      <c r="C101" s="146"/>
      <c r="D101" s="146"/>
      <c r="E101" s="146"/>
      <c r="F101" s="146"/>
      <c r="G101" s="146"/>
      <c r="H101" s="146"/>
      <c r="I101" s="146"/>
      <c r="J101" s="146"/>
      <c r="K101" s="146"/>
      <c r="L101" s="114"/>
      <c r="S101" s="113"/>
      <c r="T101" s="113"/>
      <c r="U101" s="113"/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</row>
    <row r="105" spans="1:47" s="115" customFormat="1" ht="6.9" customHeight="1">
      <c r="A105" s="113"/>
      <c r="B105" s="147"/>
      <c r="C105" s="148"/>
      <c r="D105" s="148"/>
      <c r="E105" s="148"/>
      <c r="F105" s="148"/>
      <c r="G105" s="148"/>
      <c r="H105" s="148"/>
      <c r="I105" s="148"/>
      <c r="J105" s="148"/>
      <c r="K105" s="148"/>
      <c r="L105" s="114"/>
      <c r="S105" s="113"/>
      <c r="T105" s="113"/>
      <c r="U105" s="113"/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</row>
    <row r="106" spans="1:47" s="115" customFormat="1" ht="24.9" customHeight="1">
      <c r="A106" s="113"/>
      <c r="B106" s="91"/>
      <c r="C106" s="110" t="s">
        <v>131</v>
      </c>
      <c r="D106" s="113"/>
      <c r="E106" s="113"/>
      <c r="F106" s="113"/>
      <c r="G106" s="113"/>
      <c r="H106" s="113"/>
      <c r="I106" s="113"/>
      <c r="J106" s="113"/>
      <c r="K106" s="113"/>
      <c r="L106" s="114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</row>
    <row r="107" spans="1:47" s="115" customFormat="1" ht="6.9" customHeight="1">
      <c r="A107" s="113"/>
      <c r="B107" s="91"/>
      <c r="C107" s="113"/>
      <c r="D107" s="113"/>
      <c r="E107" s="113"/>
      <c r="F107" s="113"/>
      <c r="G107" s="113"/>
      <c r="H107" s="113"/>
      <c r="I107" s="113"/>
      <c r="J107" s="113"/>
      <c r="K107" s="113"/>
      <c r="L107" s="114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</row>
    <row r="108" spans="1:47" s="115" customFormat="1" ht="12" customHeight="1">
      <c r="A108" s="113"/>
      <c r="B108" s="91"/>
      <c r="C108" s="112" t="s">
        <v>14</v>
      </c>
      <c r="D108" s="113"/>
      <c r="E108" s="113"/>
      <c r="F108" s="113"/>
      <c r="G108" s="113"/>
      <c r="H108" s="113"/>
      <c r="I108" s="113"/>
      <c r="J108" s="113"/>
      <c r="K108" s="113"/>
      <c r="L108" s="114"/>
      <c r="S108" s="113"/>
      <c r="T108" s="113"/>
      <c r="U108" s="113"/>
      <c r="V108" s="113"/>
      <c r="W108" s="113"/>
      <c r="X108" s="113"/>
      <c r="Y108" s="113"/>
      <c r="Z108" s="113"/>
      <c r="AA108" s="113"/>
      <c r="AB108" s="113"/>
      <c r="AC108" s="113"/>
      <c r="AD108" s="113"/>
      <c r="AE108" s="113"/>
    </row>
    <row r="109" spans="1:47" s="115" customFormat="1" ht="16.5" customHeight="1">
      <c r="A109" s="113"/>
      <c r="B109" s="91"/>
      <c r="C109" s="113"/>
      <c r="D109" s="113"/>
      <c r="E109" s="314" t="str">
        <f>E7</f>
        <v>NÁSLEDNÁ PÉČE O ZELEŇ - MĚSTSKÁ PLÁŽ AREÁLU KAMENCOVÉHO JEZERA</v>
      </c>
      <c r="F109" s="315"/>
      <c r="G109" s="315"/>
      <c r="H109" s="315"/>
      <c r="I109" s="113"/>
      <c r="J109" s="113"/>
      <c r="K109" s="113"/>
      <c r="L109" s="114"/>
      <c r="S109" s="113"/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</row>
    <row r="110" spans="1:47" ht="12" customHeight="1">
      <c r="B110" s="109"/>
      <c r="C110" s="112" t="s">
        <v>114</v>
      </c>
      <c r="L110" s="109"/>
    </row>
    <row r="111" spans="1:47" s="115" customFormat="1" ht="16.5" customHeight="1">
      <c r="A111" s="113"/>
      <c r="B111" s="91"/>
      <c r="C111" s="113"/>
      <c r="D111" s="113"/>
      <c r="E111" s="314" t="s">
        <v>115</v>
      </c>
      <c r="F111" s="311"/>
      <c r="G111" s="311"/>
      <c r="H111" s="311"/>
      <c r="I111" s="113"/>
      <c r="J111" s="113"/>
      <c r="K111" s="113"/>
      <c r="L111" s="114"/>
      <c r="S111" s="113"/>
      <c r="T111" s="113"/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</row>
    <row r="112" spans="1:47" s="115" customFormat="1" ht="12" customHeight="1">
      <c r="A112" s="113"/>
      <c r="B112" s="91"/>
      <c r="C112" s="112" t="s">
        <v>116</v>
      </c>
      <c r="D112" s="113"/>
      <c r="E112" s="113"/>
      <c r="F112" s="113"/>
      <c r="G112" s="113"/>
      <c r="H112" s="113"/>
      <c r="I112" s="113"/>
      <c r="J112" s="113"/>
      <c r="K112" s="113"/>
      <c r="L112" s="114"/>
      <c r="S112" s="113"/>
      <c r="T112" s="113"/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</row>
    <row r="113" spans="1:65" s="115" customFormat="1" ht="30" customHeight="1">
      <c r="A113" s="113"/>
      <c r="B113" s="91"/>
      <c r="C113" s="113"/>
      <c r="D113" s="113"/>
      <c r="E113" s="310" t="str">
        <f>E11</f>
        <v>SO 04.2 - A- NOVÝ TRÁVNÍK- POBYTOVÝ, INTENZIV., SUCHO, SLUNCE-  Následná péče - 2 roky</v>
      </c>
      <c r="F113" s="311"/>
      <c r="G113" s="311"/>
      <c r="H113" s="311"/>
      <c r="I113" s="113"/>
      <c r="J113" s="113"/>
      <c r="K113" s="113"/>
      <c r="L113" s="114"/>
      <c r="S113" s="113"/>
      <c r="T113" s="113"/>
      <c r="U113" s="113"/>
      <c r="V113" s="113"/>
      <c r="W113" s="113"/>
      <c r="X113" s="113"/>
      <c r="Y113" s="113"/>
      <c r="Z113" s="113"/>
      <c r="AA113" s="113"/>
      <c r="AB113" s="113"/>
      <c r="AC113" s="113"/>
      <c r="AD113" s="113"/>
      <c r="AE113" s="113"/>
    </row>
    <row r="114" spans="1:65" s="115" customFormat="1" ht="6.9" customHeight="1">
      <c r="A114" s="113"/>
      <c r="B114" s="91"/>
      <c r="C114" s="113"/>
      <c r="D114" s="113"/>
      <c r="E114" s="113"/>
      <c r="F114" s="113"/>
      <c r="G114" s="113"/>
      <c r="H114" s="113"/>
      <c r="I114" s="113"/>
      <c r="J114" s="113"/>
      <c r="K114" s="113"/>
      <c r="L114" s="114"/>
      <c r="S114" s="113"/>
      <c r="T114" s="113"/>
      <c r="U114" s="113"/>
      <c r="V114" s="113"/>
      <c r="W114" s="113"/>
      <c r="X114" s="113"/>
      <c r="Y114" s="113"/>
      <c r="Z114" s="113"/>
      <c r="AA114" s="113"/>
      <c r="AB114" s="113"/>
      <c r="AC114" s="113"/>
      <c r="AD114" s="113"/>
      <c r="AE114" s="113"/>
    </row>
    <row r="115" spans="1:65" s="115" customFormat="1" ht="12" customHeight="1">
      <c r="A115" s="113"/>
      <c r="B115" s="91"/>
      <c r="C115" s="112" t="s">
        <v>18</v>
      </c>
      <c r="D115" s="113"/>
      <c r="E115" s="113"/>
      <c r="F115" s="116" t="str">
        <f>F14</f>
        <v>CHOMUTOV</v>
      </c>
      <c r="G115" s="113"/>
      <c r="H115" s="113"/>
      <c r="I115" s="112" t="s">
        <v>20</v>
      </c>
      <c r="J115" s="117" t="str">
        <f>IF(J14="","",J14)</f>
        <v>25. 1. 2021</v>
      </c>
      <c r="K115" s="113"/>
      <c r="L115" s="114"/>
      <c r="S115" s="113"/>
      <c r="T115" s="113"/>
      <c r="U115" s="113"/>
      <c r="V115" s="113"/>
      <c r="W115" s="113"/>
      <c r="X115" s="113"/>
      <c r="Y115" s="113"/>
      <c r="Z115" s="113"/>
      <c r="AA115" s="113"/>
      <c r="AB115" s="113"/>
      <c r="AC115" s="113"/>
      <c r="AD115" s="113"/>
      <c r="AE115" s="113"/>
    </row>
    <row r="116" spans="1:65" s="115" customFormat="1" ht="6.9" customHeight="1">
      <c r="A116" s="113"/>
      <c r="B116" s="91"/>
      <c r="C116" s="113"/>
      <c r="D116" s="113"/>
      <c r="E116" s="113"/>
      <c r="F116" s="113"/>
      <c r="G116" s="113"/>
      <c r="H116" s="113"/>
      <c r="I116" s="113"/>
      <c r="J116" s="113"/>
      <c r="K116" s="113"/>
      <c r="L116" s="114"/>
      <c r="S116" s="113"/>
      <c r="T116" s="113"/>
      <c r="U116" s="113"/>
      <c r="V116" s="113"/>
      <c r="W116" s="113"/>
      <c r="X116" s="113"/>
      <c r="Y116" s="113"/>
      <c r="Z116" s="113"/>
      <c r="AA116" s="113"/>
      <c r="AB116" s="113"/>
      <c r="AC116" s="113"/>
      <c r="AD116" s="113"/>
      <c r="AE116" s="113"/>
    </row>
    <row r="117" spans="1:65" s="115" customFormat="1" ht="25.65" customHeight="1">
      <c r="A117" s="113"/>
      <c r="B117" s="91"/>
      <c r="C117" s="112" t="s">
        <v>22</v>
      </c>
      <c r="D117" s="113"/>
      <c r="E117" s="113"/>
      <c r="F117" s="116" t="str">
        <f>E17</f>
        <v>Statutární město Chomutov,Zborovská 4602,Chomutov</v>
      </c>
      <c r="G117" s="113"/>
      <c r="H117" s="113"/>
      <c r="I117" s="112" t="s">
        <v>30</v>
      </c>
      <c r="J117" s="149" t="str">
        <f>E23</f>
        <v>Ing. Mgr. Lucie Radilová, DiS</v>
      </c>
      <c r="K117" s="113"/>
      <c r="L117" s="114"/>
      <c r="S117" s="113"/>
      <c r="T117" s="113"/>
      <c r="U117" s="113"/>
      <c r="V117" s="113"/>
      <c r="W117" s="113"/>
      <c r="X117" s="113"/>
      <c r="Y117" s="113"/>
      <c r="Z117" s="113"/>
      <c r="AA117" s="113"/>
      <c r="AB117" s="113"/>
      <c r="AC117" s="113"/>
      <c r="AD117" s="113"/>
      <c r="AE117" s="113"/>
    </row>
    <row r="118" spans="1:65" s="115" customFormat="1" ht="15.15" customHeight="1">
      <c r="A118" s="113"/>
      <c r="B118" s="91"/>
      <c r="C118" s="112" t="s">
        <v>28</v>
      </c>
      <c r="D118" s="113"/>
      <c r="E118" s="113"/>
      <c r="F118" s="116" t="str">
        <f>IF(E20="","",E20)</f>
        <v xml:space="preserve"> </v>
      </c>
      <c r="G118" s="113"/>
      <c r="H118" s="113"/>
      <c r="I118" s="112" t="s">
        <v>35</v>
      </c>
      <c r="J118" s="149" t="str">
        <f>E26</f>
        <v>Obrtelová Miluše</v>
      </c>
      <c r="K118" s="113"/>
      <c r="L118" s="114"/>
      <c r="S118" s="113"/>
      <c r="T118" s="113"/>
      <c r="U118" s="113"/>
      <c r="V118" s="113"/>
      <c r="W118" s="113"/>
      <c r="X118" s="113"/>
      <c r="Y118" s="113"/>
      <c r="Z118" s="113"/>
      <c r="AA118" s="113"/>
      <c r="AB118" s="113"/>
      <c r="AC118" s="113"/>
      <c r="AD118" s="113"/>
      <c r="AE118" s="113"/>
    </row>
    <row r="119" spans="1:65" s="115" customFormat="1" ht="10.35" customHeight="1">
      <c r="A119" s="113"/>
      <c r="B119" s="91"/>
      <c r="C119" s="113"/>
      <c r="D119" s="113"/>
      <c r="E119" s="113"/>
      <c r="F119" s="113"/>
      <c r="G119" s="113"/>
      <c r="H119" s="113"/>
      <c r="I119" s="113"/>
      <c r="J119" s="113"/>
      <c r="K119" s="113"/>
      <c r="L119" s="114"/>
      <c r="S119" s="113"/>
      <c r="T119" s="113"/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</row>
    <row r="120" spans="1:65" s="172" customFormat="1" ht="29.25" customHeight="1">
      <c r="A120" s="163"/>
      <c r="B120" s="164"/>
      <c r="C120" s="165" t="s">
        <v>132</v>
      </c>
      <c r="D120" s="166" t="s">
        <v>66</v>
      </c>
      <c r="E120" s="166" t="s">
        <v>62</v>
      </c>
      <c r="F120" s="166" t="s">
        <v>63</v>
      </c>
      <c r="G120" s="166" t="s">
        <v>133</v>
      </c>
      <c r="H120" s="166" t="s">
        <v>134</v>
      </c>
      <c r="I120" s="166" t="s">
        <v>135</v>
      </c>
      <c r="J120" s="166" t="s">
        <v>125</v>
      </c>
      <c r="K120" s="167" t="s">
        <v>136</v>
      </c>
      <c r="L120" s="168"/>
      <c r="M120" s="169" t="s">
        <v>1</v>
      </c>
      <c r="N120" s="170" t="s">
        <v>45</v>
      </c>
      <c r="O120" s="170" t="s">
        <v>137</v>
      </c>
      <c r="P120" s="170" t="s">
        <v>138</v>
      </c>
      <c r="Q120" s="170" t="s">
        <v>139</v>
      </c>
      <c r="R120" s="170" t="s">
        <v>140</v>
      </c>
      <c r="S120" s="170" t="s">
        <v>141</v>
      </c>
      <c r="T120" s="171" t="s">
        <v>142</v>
      </c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</row>
    <row r="121" spans="1:65" s="115" customFormat="1" ht="22.95" customHeight="1">
      <c r="A121" s="113"/>
      <c r="B121" s="91"/>
      <c r="C121" s="173" t="s">
        <v>143</v>
      </c>
      <c r="D121" s="113"/>
      <c r="E121" s="113"/>
      <c r="F121" s="113"/>
      <c r="G121" s="113"/>
      <c r="H121" s="113"/>
      <c r="I121" s="113"/>
      <c r="J121" s="174">
        <f>BK121</f>
        <v>0</v>
      </c>
      <c r="K121" s="113"/>
      <c r="L121" s="91"/>
      <c r="M121" s="175"/>
      <c r="N121" s="176"/>
      <c r="O121" s="124"/>
      <c r="P121" s="177">
        <f>P122</f>
        <v>210</v>
      </c>
      <c r="Q121" s="124"/>
      <c r="R121" s="177">
        <f>R122</f>
        <v>0</v>
      </c>
      <c r="S121" s="124"/>
      <c r="T121" s="178">
        <f>T122</f>
        <v>0</v>
      </c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  <c r="AT121" s="105" t="s">
        <v>80</v>
      </c>
      <c r="AU121" s="105" t="s">
        <v>127</v>
      </c>
      <c r="BK121" s="179">
        <f>BK122</f>
        <v>0</v>
      </c>
    </row>
    <row r="122" spans="1:65" s="180" customFormat="1" ht="25.95" customHeight="1">
      <c r="B122" s="181"/>
      <c r="D122" s="182" t="s">
        <v>80</v>
      </c>
      <c r="E122" s="183" t="s">
        <v>144</v>
      </c>
      <c r="F122" s="183" t="s">
        <v>145</v>
      </c>
      <c r="J122" s="184">
        <f>BK122</f>
        <v>0</v>
      </c>
      <c r="L122" s="181"/>
      <c r="M122" s="185"/>
      <c r="N122" s="186"/>
      <c r="O122" s="186"/>
      <c r="P122" s="187">
        <f>P123</f>
        <v>210</v>
      </c>
      <c r="Q122" s="186"/>
      <c r="R122" s="187">
        <f>R123</f>
        <v>0</v>
      </c>
      <c r="S122" s="186"/>
      <c r="T122" s="188">
        <f>T123</f>
        <v>0</v>
      </c>
      <c r="AR122" s="182" t="s">
        <v>88</v>
      </c>
      <c r="AT122" s="189" t="s">
        <v>80</v>
      </c>
      <c r="AU122" s="189" t="s">
        <v>81</v>
      </c>
      <c r="AY122" s="182" t="s">
        <v>146</v>
      </c>
      <c r="BK122" s="190">
        <f>BK123</f>
        <v>0</v>
      </c>
    </row>
    <row r="123" spans="1:65" s="180" customFormat="1" ht="22.95" customHeight="1">
      <c r="B123" s="181"/>
      <c r="C123" s="256"/>
      <c r="D123" s="257" t="s">
        <v>80</v>
      </c>
      <c r="E123" s="258" t="s">
        <v>88</v>
      </c>
      <c r="F123" s="258" t="s">
        <v>147</v>
      </c>
      <c r="G123" s="256"/>
      <c r="H123" s="256"/>
      <c r="J123" s="192">
        <f>BK123</f>
        <v>0</v>
      </c>
      <c r="L123" s="181"/>
      <c r="M123" s="185"/>
      <c r="N123" s="186"/>
      <c r="O123" s="186"/>
      <c r="P123" s="187">
        <f>SUM(P124:P135)</f>
        <v>210</v>
      </c>
      <c r="Q123" s="186"/>
      <c r="R123" s="187">
        <f>SUM(R124:R135)</f>
        <v>0</v>
      </c>
      <c r="S123" s="186"/>
      <c r="T123" s="188">
        <f>SUM(T124:T135)</f>
        <v>0</v>
      </c>
      <c r="AR123" s="182" t="s">
        <v>88</v>
      </c>
      <c r="AT123" s="189" t="s">
        <v>80</v>
      </c>
      <c r="AU123" s="189" t="s">
        <v>88</v>
      </c>
      <c r="AY123" s="182" t="s">
        <v>146</v>
      </c>
      <c r="BK123" s="190">
        <f>SUM(BK124:BK135)</f>
        <v>0</v>
      </c>
    </row>
    <row r="124" spans="1:65" s="115" customFormat="1" ht="21.75" customHeight="1">
      <c r="A124" s="113"/>
      <c r="B124" s="91"/>
      <c r="C124" s="230" t="s">
        <v>88</v>
      </c>
      <c r="D124" s="230" t="s">
        <v>148</v>
      </c>
      <c r="E124" s="231" t="s">
        <v>255</v>
      </c>
      <c r="F124" s="232" t="s">
        <v>256</v>
      </c>
      <c r="G124" s="233" t="s">
        <v>228</v>
      </c>
      <c r="H124" s="234">
        <v>35000</v>
      </c>
      <c r="I124" s="93">
        <v>0</v>
      </c>
      <c r="J124" s="93">
        <f>ROUND(I124*H124,2)</f>
        <v>0</v>
      </c>
      <c r="K124" s="92" t="s">
        <v>169</v>
      </c>
      <c r="L124" s="91"/>
      <c r="M124" s="193" t="s">
        <v>1</v>
      </c>
      <c r="N124" s="194" t="s">
        <v>46</v>
      </c>
      <c r="O124" s="195">
        <v>6.0000000000000001E-3</v>
      </c>
      <c r="P124" s="195">
        <f>O124*H124</f>
        <v>210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113"/>
      <c r="V124" s="113"/>
      <c r="W124" s="113"/>
      <c r="X124" s="113"/>
      <c r="Y124" s="113"/>
      <c r="Z124" s="113"/>
      <c r="AA124" s="113"/>
      <c r="AB124" s="113"/>
      <c r="AC124" s="113"/>
      <c r="AD124" s="113"/>
      <c r="AE124" s="113"/>
      <c r="AR124" s="197" t="s">
        <v>153</v>
      </c>
      <c r="AT124" s="197" t="s">
        <v>148</v>
      </c>
      <c r="AU124" s="197" t="s">
        <v>91</v>
      </c>
      <c r="AY124" s="105" t="s">
        <v>146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05" t="s">
        <v>88</v>
      </c>
      <c r="BK124" s="198">
        <f>ROUND(I124*H124,2)</f>
        <v>0</v>
      </c>
      <c r="BL124" s="105" t="s">
        <v>153</v>
      </c>
      <c r="BM124" s="197" t="s">
        <v>257</v>
      </c>
    </row>
    <row r="125" spans="1:65" s="199" customFormat="1" ht="20.399999999999999">
      <c r="B125" s="200"/>
      <c r="C125" s="235"/>
      <c r="D125" s="236" t="s">
        <v>155</v>
      </c>
      <c r="E125" s="237" t="s">
        <v>1</v>
      </c>
      <c r="F125" s="238" t="s">
        <v>258</v>
      </c>
      <c r="G125" s="235"/>
      <c r="H125" s="237" t="s">
        <v>1</v>
      </c>
      <c r="L125" s="200"/>
      <c r="M125" s="202"/>
      <c r="N125" s="203"/>
      <c r="O125" s="203"/>
      <c r="P125" s="203"/>
      <c r="Q125" s="203"/>
      <c r="R125" s="203"/>
      <c r="S125" s="203"/>
      <c r="T125" s="204"/>
      <c r="AT125" s="201" t="s">
        <v>155</v>
      </c>
      <c r="AU125" s="201" t="s">
        <v>91</v>
      </c>
      <c r="AV125" s="199" t="s">
        <v>88</v>
      </c>
      <c r="AW125" s="199" t="s">
        <v>34</v>
      </c>
      <c r="AX125" s="199" t="s">
        <v>81</v>
      </c>
      <c r="AY125" s="201" t="s">
        <v>146</v>
      </c>
    </row>
    <row r="126" spans="1:65" s="205" customFormat="1">
      <c r="B126" s="206"/>
      <c r="C126" s="239"/>
      <c r="D126" s="236" t="s">
        <v>155</v>
      </c>
      <c r="E126" s="240" t="s">
        <v>1</v>
      </c>
      <c r="F126" s="241" t="s">
        <v>157</v>
      </c>
      <c r="G126" s="239"/>
      <c r="H126" s="242">
        <v>0</v>
      </c>
      <c r="L126" s="206"/>
      <c r="M126" s="208"/>
      <c r="N126" s="209"/>
      <c r="O126" s="209"/>
      <c r="P126" s="209"/>
      <c r="Q126" s="209"/>
      <c r="R126" s="209"/>
      <c r="S126" s="209"/>
      <c r="T126" s="210"/>
      <c r="AT126" s="207" t="s">
        <v>155</v>
      </c>
      <c r="AU126" s="207" t="s">
        <v>91</v>
      </c>
      <c r="AV126" s="205" t="s">
        <v>158</v>
      </c>
      <c r="AW126" s="205" t="s">
        <v>34</v>
      </c>
      <c r="AX126" s="205" t="s">
        <v>81</v>
      </c>
      <c r="AY126" s="207" t="s">
        <v>146</v>
      </c>
    </row>
    <row r="127" spans="1:65" s="199" customFormat="1">
      <c r="B127" s="200"/>
      <c r="C127" s="235"/>
      <c r="D127" s="236" t="s">
        <v>155</v>
      </c>
      <c r="E127" s="237" t="s">
        <v>1</v>
      </c>
      <c r="F127" s="238" t="s">
        <v>259</v>
      </c>
      <c r="G127" s="235"/>
      <c r="H127" s="237" t="s">
        <v>1</v>
      </c>
      <c r="L127" s="200"/>
      <c r="M127" s="202"/>
      <c r="N127" s="203"/>
      <c r="O127" s="203"/>
      <c r="P127" s="203"/>
      <c r="Q127" s="203"/>
      <c r="R127" s="203"/>
      <c r="S127" s="203"/>
      <c r="T127" s="204"/>
      <c r="AT127" s="201" t="s">
        <v>155</v>
      </c>
      <c r="AU127" s="201" t="s">
        <v>91</v>
      </c>
      <c r="AV127" s="199" t="s">
        <v>88</v>
      </c>
      <c r="AW127" s="199" t="s">
        <v>34</v>
      </c>
      <c r="AX127" s="199" t="s">
        <v>81</v>
      </c>
      <c r="AY127" s="201" t="s">
        <v>146</v>
      </c>
    </row>
    <row r="128" spans="1:65" s="211" customFormat="1">
      <c r="B128" s="212"/>
      <c r="C128" s="243"/>
      <c r="D128" s="236" t="s">
        <v>155</v>
      </c>
      <c r="E128" s="244" t="s">
        <v>251</v>
      </c>
      <c r="F128" s="245" t="s">
        <v>260</v>
      </c>
      <c r="G128" s="243"/>
      <c r="H128" s="246">
        <v>875</v>
      </c>
      <c r="L128" s="212"/>
      <c r="M128" s="214"/>
      <c r="N128" s="215"/>
      <c r="O128" s="215"/>
      <c r="P128" s="215"/>
      <c r="Q128" s="215"/>
      <c r="R128" s="215"/>
      <c r="S128" s="215"/>
      <c r="T128" s="216"/>
      <c r="AT128" s="213" t="s">
        <v>155</v>
      </c>
      <c r="AU128" s="213" t="s">
        <v>91</v>
      </c>
      <c r="AV128" s="211" t="s">
        <v>91</v>
      </c>
      <c r="AW128" s="211" t="s">
        <v>34</v>
      </c>
      <c r="AX128" s="211" t="s">
        <v>81</v>
      </c>
      <c r="AY128" s="213" t="s">
        <v>146</v>
      </c>
    </row>
    <row r="129" spans="1:51" s="205" customFormat="1">
      <c r="B129" s="206"/>
      <c r="C129" s="239"/>
      <c r="D129" s="236" t="s">
        <v>155</v>
      </c>
      <c r="E129" s="240" t="s">
        <v>253</v>
      </c>
      <c r="F129" s="241" t="s">
        <v>261</v>
      </c>
      <c r="G129" s="239"/>
      <c r="H129" s="242">
        <v>875</v>
      </c>
      <c r="L129" s="206"/>
      <c r="M129" s="208"/>
      <c r="N129" s="209"/>
      <c r="O129" s="209"/>
      <c r="P129" s="209"/>
      <c r="Q129" s="209"/>
      <c r="R129" s="209"/>
      <c r="S129" s="209"/>
      <c r="T129" s="210"/>
      <c r="AT129" s="207" t="s">
        <v>155</v>
      </c>
      <c r="AU129" s="207" t="s">
        <v>91</v>
      </c>
      <c r="AV129" s="205" t="s">
        <v>158</v>
      </c>
      <c r="AW129" s="205" t="s">
        <v>34</v>
      </c>
      <c r="AX129" s="205" t="s">
        <v>81</v>
      </c>
      <c r="AY129" s="207" t="s">
        <v>146</v>
      </c>
    </row>
    <row r="130" spans="1:51" s="199" customFormat="1">
      <c r="B130" s="200"/>
      <c r="C130" s="235"/>
      <c r="D130" s="236" t="s">
        <v>155</v>
      </c>
      <c r="E130" s="237" t="s">
        <v>1</v>
      </c>
      <c r="F130" s="238" t="s">
        <v>262</v>
      </c>
      <c r="G130" s="235"/>
      <c r="H130" s="237" t="s">
        <v>1</v>
      </c>
      <c r="L130" s="200"/>
      <c r="M130" s="202"/>
      <c r="N130" s="203"/>
      <c r="O130" s="203"/>
      <c r="P130" s="203"/>
      <c r="Q130" s="203"/>
      <c r="R130" s="203"/>
      <c r="S130" s="203"/>
      <c r="T130" s="204"/>
      <c r="AT130" s="201" t="s">
        <v>155</v>
      </c>
      <c r="AU130" s="201" t="s">
        <v>91</v>
      </c>
      <c r="AV130" s="199" t="s">
        <v>88</v>
      </c>
      <c r="AW130" s="199" t="s">
        <v>34</v>
      </c>
      <c r="AX130" s="199" t="s">
        <v>81</v>
      </c>
      <c r="AY130" s="201" t="s">
        <v>146</v>
      </c>
    </row>
    <row r="131" spans="1:51" s="199" customFormat="1">
      <c r="B131" s="200"/>
      <c r="C131" s="235"/>
      <c r="D131" s="236" t="s">
        <v>155</v>
      </c>
      <c r="E131" s="237" t="s">
        <v>1</v>
      </c>
      <c r="F131" s="238" t="s">
        <v>263</v>
      </c>
      <c r="G131" s="235"/>
      <c r="H131" s="237" t="s">
        <v>1</v>
      </c>
      <c r="L131" s="200"/>
      <c r="M131" s="202"/>
      <c r="N131" s="203"/>
      <c r="O131" s="203"/>
      <c r="P131" s="203"/>
      <c r="Q131" s="203"/>
      <c r="R131" s="203"/>
      <c r="S131" s="203"/>
      <c r="T131" s="204"/>
      <c r="AT131" s="201" t="s">
        <v>155</v>
      </c>
      <c r="AU131" s="201" t="s">
        <v>91</v>
      </c>
      <c r="AV131" s="199" t="s">
        <v>88</v>
      </c>
      <c r="AW131" s="199" t="s">
        <v>34</v>
      </c>
      <c r="AX131" s="199" t="s">
        <v>81</v>
      </c>
      <c r="AY131" s="201" t="s">
        <v>146</v>
      </c>
    </row>
    <row r="132" spans="1:51" s="211" customFormat="1">
      <c r="B132" s="212"/>
      <c r="C132" s="243"/>
      <c r="D132" s="236" t="s">
        <v>155</v>
      </c>
      <c r="E132" s="244" t="s">
        <v>1</v>
      </c>
      <c r="F132" s="245" t="s">
        <v>264</v>
      </c>
      <c r="G132" s="243"/>
      <c r="H132" s="246">
        <v>35000</v>
      </c>
      <c r="L132" s="212"/>
      <c r="M132" s="214"/>
      <c r="N132" s="215"/>
      <c r="O132" s="215"/>
      <c r="P132" s="215"/>
      <c r="Q132" s="215"/>
      <c r="R132" s="215"/>
      <c r="S132" s="215"/>
      <c r="T132" s="216"/>
      <c r="AT132" s="213" t="s">
        <v>155</v>
      </c>
      <c r="AU132" s="213" t="s">
        <v>91</v>
      </c>
      <c r="AV132" s="211" t="s">
        <v>91</v>
      </c>
      <c r="AW132" s="211" t="s">
        <v>34</v>
      </c>
      <c r="AX132" s="211" t="s">
        <v>81</v>
      </c>
      <c r="AY132" s="213" t="s">
        <v>146</v>
      </c>
    </row>
    <row r="133" spans="1:51" s="199" customFormat="1">
      <c r="B133" s="200"/>
      <c r="C133" s="235"/>
      <c r="D133" s="236" t="s">
        <v>155</v>
      </c>
      <c r="E133" s="237" t="s">
        <v>1</v>
      </c>
      <c r="F133" s="238" t="s">
        <v>265</v>
      </c>
      <c r="G133" s="235"/>
      <c r="H133" s="237" t="s">
        <v>1</v>
      </c>
      <c r="L133" s="200"/>
      <c r="M133" s="202"/>
      <c r="N133" s="203"/>
      <c r="O133" s="203"/>
      <c r="P133" s="203"/>
      <c r="Q133" s="203"/>
      <c r="R133" s="203"/>
      <c r="S133" s="203"/>
      <c r="T133" s="204"/>
      <c r="AT133" s="201" t="s">
        <v>155</v>
      </c>
      <c r="AU133" s="201" t="s">
        <v>91</v>
      </c>
      <c r="AV133" s="199" t="s">
        <v>88</v>
      </c>
      <c r="AW133" s="199" t="s">
        <v>34</v>
      </c>
      <c r="AX133" s="199" t="s">
        <v>81</v>
      </c>
      <c r="AY133" s="201" t="s">
        <v>146</v>
      </c>
    </row>
    <row r="134" spans="1:51" s="211" customFormat="1">
      <c r="B134" s="212"/>
      <c r="C134" s="243"/>
      <c r="D134" s="236" t="s">
        <v>155</v>
      </c>
      <c r="E134" s="244" t="s">
        <v>1</v>
      </c>
      <c r="F134" s="245" t="s">
        <v>266</v>
      </c>
      <c r="G134" s="243"/>
      <c r="H134" s="246">
        <v>-875</v>
      </c>
      <c r="L134" s="212"/>
      <c r="M134" s="214"/>
      <c r="N134" s="215"/>
      <c r="O134" s="215"/>
      <c r="P134" s="215"/>
      <c r="Q134" s="215"/>
      <c r="R134" s="215"/>
      <c r="S134" s="215"/>
      <c r="T134" s="216"/>
      <c r="AT134" s="213" t="s">
        <v>155</v>
      </c>
      <c r="AU134" s="213" t="s">
        <v>91</v>
      </c>
      <c r="AV134" s="211" t="s">
        <v>91</v>
      </c>
      <c r="AW134" s="211" t="s">
        <v>34</v>
      </c>
      <c r="AX134" s="211" t="s">
        <v>81</v>
      </c>
      <c r="AY134" s="213" t="s">
        <v>146</v>
      </c>
    </row>
    <row r="135" spans="1:51" s="217" customFormat="1">
      <c r="B135" s="218"/>
      <c r="C135" s="247"/>
      <c r="D135" s="236" t="s">
        <v>155</v>
      </c>
      <c r="E135" s="248" t="s">
        <v>1</v>
      </c>
      <c r="F135" s="249" t="s">
        <v>165</v>
      </c>
      <c r="G135" s="247"/>
      <c r="H135" s="250">
        <v>35000</v>
      </c>
      <c r="L135" s="218"/>
      <c r="M135" s="260"/>
      <c r="N135" s="261"/>
      <c r="O135" s="261"/>
      <c r="P135" s="261"/>
      <c r="Q135" s="261"/>
      <c r="R135" s="261"/>
      <c r="S135" s="261"/>
      <c r="T135" s="262"/>
      <c r="AT135" s="219" t="s">
        <v>155</v>
      </c>
      <c r="AU135" s="219" t="s">
        <v>91</v>
      </c>
      <c r="AV135" s="217" t="s">
        <v>153</v>
      </c>
      <c r="AW135" s="217" t="s">
        <v>34</v>
      </c>
      <c r="AX135" s="217" t="s">
        <v>88</v>
      </c>
      <c r="AY135" s="219" t="s">
        <v>146</v>
      </c>
    </row>
    <row r="136" spans="1:51" s="115" customFormat="1" ht="6.9" customHeight="1">
      <c r="A136" s="113"/>
      <c r="B136" s="145"/>
      <c r="C136" s="146"/>
      <c r="D136" s="146"/>
      <c r="E136" s="146"/>
      <c r="F136" s="146"/>
      <c r="G136" s="146"/>
      <c r="H136" s="146"/>
      <c r="I136" s="146"/>
      <c r="J136" s="146"/>
      <c r="K136" s="146"/>
      <c r="L136" s="91"/>
      <c r="M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3"/>
      <c r="Z136" s="113"/>
      <c r="AA136" s="113"/>
      <c r="AB136" s="113"/>
      <c r="AC136" s="113"/>
      <c r="AD136" s="113"/>
      <c r="AE136" s="113"/>
    </row>
  </sheetData>
  <sheetProtection password="C7E4" sheet="1" objects="1" scenarios="1"/>
  <autoFilter ref="C120:K135"/>
  <mergeCells count="12">
    <mergeCell ref="E113:H113"/>
    <mergeCell ref="L2:V2"/>
    <mergeCell ref="E84:H84"/>
    <mergeCell ref="E86:H86"/>
    <mergeCell ref="E88:H88"/>
    <mergeCell ref="E109:H109"/>
    <mergeCell ref="E111:H111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topLeftCell="A117" workbookViewId="0">
      <selection activeCell="H124" sqref="H124"/>
    </sheetView>
  </sheetViews>
  <sheetFormatPr defaultRowHeight="10.199999999999999"/>
  <cols>
    <col min="1" max="1" width="8.28515625" style="104" customWidth="1"/>
    <col min="2" max="2" width="1.140625" style="104" customWidth="1"/>
    <col min="3" max="3" width="4.140625" style="104" customWidth="1"/>
    <col min="4" max="4" width="4.28515625" style="104" customWidth="1"/>
    <col min="5" max="5" width="17.140625" style="104" customWidth="1"/>
    <col min="6" max="6" width="100.85546875" style="104" customWidth="1"/>
    <col min="7" max="7" width="7.42578125" style="104" customWidth="1"/>
    <col min="8" max="8" width="14" style="104" customWidth="1"/>
    <col min="9" max="9" width="15.85546875" style="104" customWidth="1"/>
    <col min="10" max="11" width="22.28515625" style="104" customWidth="1"/>
    <col min="12" max="12" width="9.28515625" style="104" customWidth="1"/>
    <col min="13" max="13" width="10.85546875" style="104" hidden="1" customWidth="1"/>
    <col min="14" max="14" width="9.28515625" style="104" hidden="1"/>
    <col min="15" max="20" width="14.140625" style="104" hidden="1" customWidth="1"/>
    <col min="21" max="21" width="16.28515625" style="104" hidden="1" customWidth="1"/>
    <col min="22" max="22" width="12.28515625" style="104" customWidth="1"/>
    <col min="23" max="23" width="16.28515625" style="104" customWidth="1"/>
    <col min="24" max="24" width="12.28515625" style="104" customWidth="1"/>
    <col min="25" max="25" width="15" style="104" customWidth="1"/>
    <col min="26" max="26" width="11" style="104" customWidth="1"/>
    <col min="27" max="27" width="15" style="104" customWidth="1"/>
    <col min="28" max="28" width="16.28515625" style="104" customWidth="1"/>
    <col min="29" max="29" width="11" style="104" customWidth="1"/>
    <col min="30" max="30" width="15" style="104" customWidth="1"/>
    <col min="31" max="31" width="16.28515625" style="104" customWidth="1"/>
    <col min="32" max="43" width="9.140625" style="104"/>
    <col min="44" max="65" width="9.28515625" style="104" hidden="1"/>
    <col min="66" max="16384" width="9.140625" style="104"/>
  </cols>
  <sheetData>
    <row r="2" spans="1:56" ht="36.9" customHeight="1">
      <c r="L2" s="312" t="s">
        <v>5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05" t="s">
        <v>102</v>
      </c>
      <c r="AZ2" s="106" t="s">
        <v>267</v>
      </c>
      <c r="BA2" s="106" t="s">
        <v>1</v>
      </c>
      <c r="BB2" s="106" t="s">
        <v>1</v>
      </c>
      <c r="BC2" s="106" t="s">
        <v>268</v>
      </c>
      <c r="BD2" s="106" t="s">
        <v>91</v>
      </c>
    </row>
    <row r="3" spans="1:56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9"/>
      <c r="AT3" s="105" t="s">
        <v>91</v>
      </c>
      <c r="AZ3" s="106" t="s">
        <v>269</v>
      </c>
      <c r="BA3" s="106" t="s">
        <v>1</v>
      </c>
      <c r="BB3" s="106" t="s">
        <v>1</v>
      </c>
      <c r="BC3" s="106" t="s">
        <v>268</v>
      </c>
      <c r="BD3" s="106" t="s">
        <v>91</v>
      </c>
    </row>
    <row r="4" spans="1:56" ht="24.9" customHeight="1">
      <c r="B4" s="109"/>
      <c r="D4" s="110" t="s">
        <v>113</v>
      </c>
      <c r="L4" s="109"/>
      <c r="M4" s="111" t="s">
        <v>10</v>
      </c>
      <c r="AT4" s="105" t="s">
        <v>3</v>
      </c>
    </row>
    <row r="5" spans="1:56" ht="6.9" customHeight="1">
      <c r="B5" s="109"/>
      <c r="L5" s="109"/>
    </row>
    <row r="6" spans="1:56" ht="12" customHeight="1">
      <c r="B6" s="109"/>
      <c r="D6" s="112" t="s">
        <v>14</v>
      </c>
      <c r="L6" s="109"/>
    </row>
    <row r="7" spans="1:56" ht="16.5" customHeight="1">
      <c r="B7" s="109"/>
      <c r="E7" s="314" t="str">
        <f>'Rekapitulace stavby'!K6</f>
        <v>NÁSLEDNÁ PÉČE O ZELEŇ - MĚSTSKÁ PLÁŽ AREÁLU KAMENCOVÉHO JEZERA</v>
      </c>
      <c r="F7" s="315"/>
      <c r="G7" s="315"/>
      <c r="H7" s="315"/>
      <c r="L7" s="109"/>
    </row>
    <row r="8" spans="1:56" ht="12" customHeight="1">
      <c r="B8" s="109"/>
      <c r="D8" s="112" t="s">
        <v>114</v>
      </c>
      <c r="L8" s="109"/>
    </row>
    <row r="9" spans="1:56" s="115" customFormat="1" ht="16.5" customHeight="1">
      <c r="A9" s="113"/>
      <c r="B9" s="91"/>
      <c r="C9" s="113"/>
      <c r="D9" s="113"/>
      <c r="E9" s="314" t="s">
        <v>115</v>
      </c>
      <c r="F9" s="311"/>
      <c r="G9" s="311"/>
      <c r="H9" s="311"/>
      <c r="I9" s="113"/>
      <c r="J9" s="113"/>
      <c r="K9" s="113"/>
      <c r="L9" s="114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</row>
    <row r="10" spans="1:56" s="115" customFormat="1" ht="12" customHeight="1">
      <c r="A10" s="113"/>
      <c r="B10" s="91"/>
      <c r="C10" s="113"/>
      <c r="D10" s="112" t="s">
        <v>116</v>
      </c>
      <c r="E10" s="113"/>
      <c r="F10" s="113"/>
      <c r="G10" s="113"/>
      <c r="H10" s="113"/>
      <c r="I10" s="113"/>
      <c r="J10" s="113"/>
      <c r="K10" s="113"/>
      <c r="L10" s="114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</row>
    <row r="11" spans="1:56" s="115" customFormat="1" ht="30" customHeight="1">
      <c r="A11" s="113"/>
      <c r="B11" s="91"/>
      <c r="C11" s="113"/>
      <c r="D11" s="113"/>
      <c r="E11" s="310" t="s">
        <v>270</v>
      </c>
      <c r="F11" s="311"/>
      <c r="G11" s="311"/>
      <c r="H11" s="311"/>
      <c r="I11" s="113"/>
      <c r="J11" s="113"/>
      <c r="K11" s="113"/>
      <c r="L11" s="114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</row>
    <row r="12" spans="1:56" s="115" customFormat="1">
      <c r="A12" s="113"/>
      <c r="B12" s="91"/>
      <c r="C12" s="113"/>
      <c r="D12" s="113"/>
      <c r="E12" s="113"/>
      <c r="F12" s="113"/>
      <c r="G12" s="113"/>
      <c r="H12" s="113"/>
      <c r="I12" s="113"/>
      <c r="J12" s="113"/>
      <c r="K12" s="113"/>
      <c r="L12" s="114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</row>
    <row r="13" spans="1:56" s="115" customFormat="1" ht="12" customHeight="1">
      <c r="A13" s="113"/>
      <c r="B13" s="91"/>
      <c r="C13" s="113"/>
      <c r="D13" s="112" t="s">
        <v>16</v>
      </c>
      <c r="E13" s="113"/>
      <c r="F13" s="116" t="s">
        <v>90</v>
      </c>
      <c r="G13" s="113"/>
      <c r="H13" s="113"/>
      <c r="I13" s="112" t="s">
        <v>17</v>
      </c>
      <c r="J13" s="116" t="s">
        <v>118</v>
      </c>
      <c r="K13" s="113"/>
      <c r="L13" s="114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</row>
    <row r="14" spans="1:56" s="115" customFormat="1" ht="12" customHeight="1">
      <c r="A14" s="113"/>
      <c r="B14" s="91"/>
      <c r="C14" s="113"/>
      <c r="D14" s="112" t="s">
        <v>18</v>
      </c>
      <c r="E14" s="113"/>
      <c r="F14" s="116" t="s">
        <v>19</v>
      </c>
      <c r="G14" s="113"/>
      <c r="H14" s="113"/>
      <c r="I14" s="112" t="s">
        <v>20</v>
      </c>
      <c r="J14" s="117" t="str">
        <f>'Rekapitulace stavby'!AN8</f>
        <v>25. 1. 2021</v>
      </c>
      <c r="K14" s="113"/>
      <c r="L14" s="114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</row>
    <row r="15" spans="1:56" s="115" customFormat="1" ht="21.75" customHeight="1">
      <c r="A15" s="113"/>
      <c r="B15" s="91"/>
      <c r="C15" s="113"/>
      <c r="D15" s="118" t="s">
        <v>119</v>
      </c>
      <c r="E15" s="113"/>
      <c r="F15" s="119" t="s">
        <v>120</v>
      </c>
      <c r="G15" s="113"/>
      <c r="H15" s="113"/>
      <c r="I15" s="118" t="s">
        <v>121</v>
      </c>
      <c r="J15" s="119" t="s">
        <v>122</v>
      </c>
      <c r="K15" s="113"/>
      <c r="L15" s="114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</row>
    <row r="16" spans="1:56" s="115" customFormat="1" ht="12" customHeight="1">
      <c r="A16" s="113"/>
      <c r="B16" s="91"/>
      <c r="C16" s="113"/>
      <c r="D16" s="112" t="s">
        <v>22</v>
      </c>
      <c r="E16" s="113"/>
      <c r="F16" s="113"/>
      <c r="G16" s="113"/>
      <c r="H16" s="113"/>
      <c r="I16" s="112" t="s">
        <v>23</v>
      </c>
      <c r="J16" s="116" t="s">
        <v>24</v>
      </c>
      <c r="K16" s="113"/>
      <c r="L16" s="114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</row>
    <row r="17" spans="1:31" s="115" customFormat="1" ht="18" customHeight="1">
      <c r="A17" s="113"/>
      <c r="B17" s="91"/>
      <c r="C17" s="113"/>
      <c r="D17" s="113"/>
      <c r="E17" s="116" t="s">
        <v>25</v>
      </c>
      <c r="F17" s="113"/>
      <c r="G17" s="113"/>
      <c r="H17" s="113"/>
      <c r="I17" s="112" t="s">
        <v>26</v>
      </c>
      <c r="J17" s="116" t="s">
        <v>27</v>
      </c>
      <c r="K17" s="113"/>
      <c r="L17" s="114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</row>
    <row r="18" spans="1:31" s="115" customFormat="1" ht="6.9" customHeight="1">
      <c r="A18" s="113"/>
      <c r="B18" s="91"/>
      <c r="C18" s="113"/>
      <c r="D18" s="113"/>
      <c r="E18" s="113"/>
      <c r="F18" s="113"/>
      <c r="G18" s="113"/>
      <c r="H18" s="113"/>
      <c r="I18" s="113"/>
      <c r="J18" s="113"/>
      <c r="K18" s="113"/>
      <c r="L18" s="114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</row>
    <row r="19" spans="1:31" s="115" customFormat="1" ht="12" customHeight="1">
      <c r="A19" s="113"/>
      <c r="B19" s="91"/>
      <c r="C19" s="113"/>
      <c r="D19" s="112" t="s">
        <v>28</v>
      </c>
      <c r="E19" s="113"/>
      <c r="F19" s="113"/>
      <c r="G19" s="113"/>
      <c r="H19" s="113"/>
      <c r="I19" s="112" t="s">
        <v>23</v>
      </c>
      <c r="J19" s="116" t="str">
        <f>'Rekapitulace stavby'!AN13</f>
        <v/>
      </c>
      <c r="K19" s="113"/>
      <c r="L19" s="114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</row>
    <row r="20" spans="1:31" s="115" customFormat="1" ht="18" customHeight="1">
      <c r="A20" s="113"/>
      <c r="B20" s="91"/>
      <c r="C20" s="113"/>
      <c r="D20" s="113"/>
      <c r="E20" s="316" t="str">
        <f>'Rekapitulace stavby'!E14</f>
        <v xml:space="preserve"> </v>
      </c>
      <c r="F20" s="316"/>
      <c r="G20" s="316"/>
      <c r="H20" s="316"/>
      <c r="I20" s="112" t="s">
        <v>26</v>
      </c>
      <c r="J20" s="116" t="str">
        <f>'Rekapitulace stavby'!AN14</f>
        <v/>
      </c>
      <c r="K20" s="113"/>
      <c r="L20" s="114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</row>
    <row r="21" spans="1:31" s="115" customFormat="1" ht="6.9" customHeight="1">
      <c r="A21" s="113"/>
      <c r="B21" s="91"/>
      <c r="C21" s="113"/>
      <c r="D21" s="113"/>
      <c r="E21" s="113"/>
      <c r="F21" s="113"/>
      <c r="G21" s="113"/>
      <c r="H21" s="113"/>
      <c r="I21" s="113"/>
      <c r="J21" s="113"/>
      <c r="K21" s="113"/>
      <c r="L21" s="114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</row>
    <row r="22" spans="1:31" s="115" customFormat="1" ht="12" customHeight="1">
      <c r="A22" s="113"/>
      <c r="B22" s="91"/>
      <c r="C22" s="113"/>
      <c r="D22" s="112" t="s">
        <v>30</v>
      </c>
      <c r="E22" s="113"/>
      <c r="F22" s="113"/>
      <c r="G22" s="113"/>
      <c r="H22" s="113"/>
      <c r="I22" s="112" t="s">
        <v>23</v>
      </c>
      <c r="J22" s="116" t="s">
        <v>31</v>
      </c>
      <c r="K22" s="113"/>
      <c r="L22" s="114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</row>
    <row r="23" spans="1:31" s="115" customFormat="1" ht="18" customHeight="1">
      <c r="A23" s="113"/>
      <c r="B23" s="91"/>
      <c r="C23" s="113"/>
      <c r="D23" s="113"/>
      <c r="E23" s="116" t="s">
        <v>32</v>
      </c>
      <c r="F23" s="113"/>
      <c r="G23" s="113"/>
      <c r="H23" s="113"/>
      <c r="I23" s="112" t="s">
        <v>26</v>
      </c>
      <c r="J23" s="116" t="s">
        <v>33</v>
      </c>
      <c r="K23" s="113"/>
      <c r="L23" s="114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</row>
    <row r="24" spans="1:31" s="115" customFormat="1" ht="6.9" customHeight="1">
      <c r="A24" s="113"/>
      <c r="B24" s="91"/>
      <c r="C24" s="113"/>
      <c r="D24" s="113"/>
      <c r="E24" s="113"/>
      <c r="F24" s="113"/>
      <c r="G24" s="113"/>
      <c r="H24" s="113"/>
      <c r="I24" s="113"/>
      <c r="J24" s="113"/>
      <c r="K24" s="113"/>
      <c r="L24" s="114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</row>
    <row r="25" spans="1:31" s="115" customFormat="1" ht="12" customHeight="1">
      <c r="A25" s="113"/>
      <c r="B25" s="91"/>
      <c r="C25" s="113"/>
      <c r="D25" s="112" t="s">
        <v>35</v>
      </c>
      <c r="E25" s="113"/>
      <c r="F25" s="113"/>
      <c r="G25" s="113"/>
      <c r="H25" s="113"/>
      <c r="I25" s="112" t="s">
        <v>23</v>
      </c>
      <c r="J25" s="116" t="s">
        <v>36</v>
      </c>
      <c r="K25" s="113"/>
      <c r="L25" s="114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pans="1:31" s="115" customFormat="1" ht="18" customHeight="1">
      <c r="A26" s="113"/>
      <c r="B26" s="91"/>
      <c r="C26" s="113"/>
      <c r="D26" s="113"/>
      <c r="E26" s="116" t="s">
        <v>37</v>
      </c>
      <c r="F26" s="113"/>
      <c r="G26" s="113"/>
      <c r="H26" s="113"/>
      <c r="I26" s="112" t="s">
        <v>26</v>
      </c>
      <c r="J26" s="116" t="s">
        <v>38</v>
      </c>
      <c r="K26" s="113"/>
      <c r="L26" s="114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</row>
    <row r="27" spans="1:31" s="115" customFormat="1" ht="6.9" customHeight="1">
      <c r="A27" s="113"/>
      <c r="B27" s="91"/>
      <c r="C27" s="113"/>
      <c r="D27" s="113"/>
      <c r="E27" s="113"/>
      <c r="F27" s="113"/>
      <c r="G27" s="113"/>
      <c r="H27" s="113"/>
      <c r="I27" s="113"/>
      <c r="J27" s="113"/>
      <c r="K27" s="113"/>
      <c r="L27" s="114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115" customFormat="1" ht="12" customHeight="1">
      <c r="A28" s="113"/>
      <c r="B28" s="91"/>
      <c r="C28" s="113"/>
      <c r="D28" s="112" t="s">
        <v>39</v>
      </c>
      <c r="E28" s="113"/>
      <c r="F28" s="113"/>
      <c r="G28" s="113"/>
      <c r="H28" s="113"/>
      <c r="I28" s="113"/>
      <c r="J28" s="113"/>
      <c r="K28" s="113"/>
      <c r="L28" s="114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</row>
    <row r="29" spans="1:31" s="123" customFormat="1" ht="83.25" customHeight="1">
      <c r="A29" s="120"/>
      <c r="B29" s="121"/>
      <c r="C29" s="120"/>
      <c r="D29" s="120"/>
      <c r="E29" s="317" t="s">
        <v>40</v>
      </c>
      <c r="F29" s="317"/>
      <c r="G29" s="317"/>
      <c r="H29" s="317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115" customFormat="1" ht="6.9" customHeight="1">
      <c r="A30" s="113"/>
      <c r="B30" s="91"/>
      <c r="C30" s="113"/>
      <c r="D30" s="113"/>
      <c r="E30" s="113"/>
      <c r="F30" s="113"/>
      <c r="G30" s="113"/>
      <c r="H30" s="113"/>
      <c r="I30" s="113"/>
      <c r="J30" s="113"/>
      <c r="K30" s="113"/>
      <c r="L30" s="114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</row>
    <row r="31" spans="1:31" s="115" customFormat="1" ht="6.9" customHeight="1">
      <c r="A31" s="113"/>
      <c r="B31" s="91"/>
      <c r="C31" s="113"/>
      <c r="D31" s="124"/>
      <c r="E31" s="124"/>
      <c r="F31" s="124"/>
      <c r="G31" s="124"/>
      <c r="H31" s="124"/>
      <c r="I31" s="124"/>
      <c r="J31" s="124"/>
      <c r="K31" s="124"/>
      <c r="L31" s="114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</row>
    <row r="32" spans="1:31" s="115" customFormat="1" ht="25.35" customHeight="1">
      <c r="A32" s="113"/>
      <c r="B32" s="91"/>
      <c r="C32" s="113"/>
      <c r="D32" s="125" t="s">
        <v>41</v>
      </c>
      <c r="E32" s="113"/>
      <c r="F32" s="113"/>
      <c r="G32" s="113"/>
      <c r="H32" s="113"/>
      <c r="I32" s="113"/>
      <c r="J32" s="126">
        <f>ROUND(J121, 2)</f>
        <v>0</v>
      </c>
      <c r="K32" s="113"/>
      <c r="L32" s="114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</row>
    <row r="33" spans="1:31" s="115" customFormat="1" ht="6.9" customHeight="1">
      <c r="A33" s="113"/>
      <c r="B33" s="91"/>
      <c r="C33" s="113"/>
      <c r="D33" s="124"/>
      <c r="E33" s="124"/>
      <c r="F33" s="124"/>
      <c r="G33" s="124"/>
      <c r="H33" s="124"/>
      <c r="I33" s="124"/>
      <c r="J33" s="124"/>
      <c r="K33" s="124"/>
      <c r="L33" s="114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</row>
    <row r="34" spans="1:31" s="115" customFormat="1" ht="14.4" customHeight="1">
      <c r="A34" s="113"/>
      <c r="B34" s="91"/>
      <c r="C34" s="113"/>
      <c r="D34" s="113"/>
      <c r="E34" s="113"/>
      <c r="F34" s="127" t="s">
        <v>43</v>
      </c>
      <c r="G34" s="113"/>
      <c r="H34" s="113"/>
      <c r="I34" s="127" t="s">
        <v>42</v>
      </c>
      <c r="J34" s="127" t="s">
        <v>44</v>
      </c>
      <c r="K34" s="113"/>
      <c r="L34" s="114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</row>
    <row r="35" spans="1:31" s="115" customFormat="1" ht="14.4" customHeight="1">
      <c r="A35" s="113"/>
      <c r="B35" s="91"/>
      <c r="C35" s="113"/>
      <c r="D35" s="128" t="s">
        <v>45</v>
      </c>
      <c r="E35" s="112" t="s">
        <v>46</v>
      </c>
      <c r="F35" s="129">
        <f>ROUND((SUM(BE121:BE135)),  2)</f>
        <v>0</v>
      </c>
      <c r="G35" s="113"/>
      <c r="H35" s="113"/>
      <c r="I35" s="130">
        <v>0.21</v>
      </c>
      <c r="J35" s="129">
        <f>ROUND(((SUM(BE121:BE135))*I35),  2)</f>
        <v>0</v>
      </c>
      <c r="K35" s="113"/>
      <c r="L35" s="114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</row>
    <row r="36" spans="1:31" s="115" customFormat="1" ht="14.4" customHeight="1">
      <c r="A36" s="113"/>
      <c r="B36" s="91"/>
      <c r="C36" s="113"/>
      <c r="D36" s="113"/>
      <c r="E36" s="112" t="s">
        <v>47</v>
      </c>
      <c r="F36" s="129">
        <f>ROUND((SUM(BF121:BF135)),  2)</f>
        <v>0</v>
      </c>
      <c r="G36" s="113"/>
      <c r="H36" s="113"/>
      <c r="I36" s="130">
        <v>0.15</v>
      </c>
      <c r="J36" s="129">
        <f>ROUND(((SUM(BF121:BF135))*I36),  2)</f>
        <v>0</v>
      </c>
      <c r="K36" s="113"/>
      <c r="L36" s="114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</row>
    <row r="37" spans="1:31" s="115" customFormat="1" ht="14.4" hidden="1" customHeight="1">
      <c r="A37" s="113"/>
      <c r="B37" s="91"/>
      <c r="C37" s="113"/>
      <c r="D37" s="113"/>
      <c r="E37" s="112" t="s">
        <v>48</v>
      </c>
      <c r="F37" s="129">
        <f>ROUND((SUM(BG121:BG135)),  2)</f>
        <v>0</v>
      </c>
      <c r="G37" s="113"/>
      <c r="H37" s="113"/>
      <c r="I37" s="130">
        <v>0.21</v>
      </c>
      <c r="J37" s="129">
        <f>0</f>
        <v>0</v>
      </c>
      <c r="K37" s="113"/>
      <c r="L37" s="114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</row>
    <row r="38" spans="1:31" s="115" customFormat="1" ht="14.4" hidden="1" customHeight="1">
      <c r="A38" s="113"/>
      <c r="B38" s="91"/>
      <c r="C38" s="113"/>
      <c r="D38" s="113"/>
      <c r="E38" s="112" t="s">
        <v>49</v>
      </c>
      <c r="F38" s="129">
        <f>ROUND((SUM(BH121:BH135)),  2)</f>
        <v>0</v>
      </c>
      <c r="G38" s="113"/>
      <c r="H38" s="113"/>
      <c r="I38" s="130">
        <v>0.15</v>
      </c>
      <c r="J38" s="129">
        <f>0</f>
        <v>0</v>
      </c>
      <c r="K38" s="113"/>
      <c r="L38" s="114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</row>
    <row r="39" spans="1:31" s="115" customFormat="1" ht="14.4" hidden="1" customHeight="1">
      <c r="A39" s="113"/>
      <c r="B39" s="91"/>
      <c r="C39" s="113"/>
      <c r="D39" s="113"/>
      <c r="E39" s="112" t="s">
        <v>50</v>
      </c>
      <c r="F39" s="129">
        <f>ROUND((SUM(BI121:BI135)),  2)</f>
        <v>0</v>
      </c>
      <c r="G39" s="113"/>
      <c r="H39" s="113"/>
      <c r="I39" s="130">
        <v>0</v>
      </c>
      <c r="J39" s="129">
        <f>0</f>
        <v>0</v>
      </c>
      <c r="K39" s="113"/>
      <c r="L39" s="114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</row>
    <row r="40" spans="1:31" s="115" customFormat="1" ht="6.9" customHeight="1">
      <c r="A40" s="113"/>
      <c r="B40" s="91"/>
      <c r="C40" s="113"/>
      <c r="D40" s="113"/>
      <c r="E40" s="113"/>
      <c r="F40" s="113"/>
      <c r="G40" s="113"/>
      <c r="H40" s="113"/>
      <c r="I40" s="113"/>
      <c r="J40" s="113"/>
      <c r="K40" s="113"/>
      <c r="L40" s="114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</row>
    <row r="41" spans="1:31" s="115" customFormat="1" ht="25.35" customHeight="1">
      <c r="A41" s="113"/>
      <c r="B41" s="91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3"/>
      <c r="J41" s="136">
        <f>SUM(J32:J39)</f>
        <v>0</v>
      </c>
      <c r="K41" s="137"/>
      <c r="L41" s="114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</row>
    <row r="42" spans="1:31" s="115" customFormat="1" ht="14.4" customHeight="1">
      <c r="A42" s="113"/>
      <c r="B42" s="91"/>
      <c r="C42" s="113"/>
      <c r="D42" s="113"/>
      <c r="E42" s="113"/>
      <c r="F42" s="113"/>
      <c r="G42" s="113"/>
      <c r="H42" s="113"/>
      <c r="I42" s="113"/>
      <c r="J42" s="113"/>
      <c r="K42" s="113"/>
      <c r="L42" s="114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</row>
    <row r="43" spans="1:31" ht="14.4" customHeight="1">
      <c r="B43" s="109"/>
      <c r="L43" s="109"/>
    </row>
    <row r="44" spans="1:31" ht="14.4" customHeight="1">
      <c r="B44" s="109"/>
      <c r="L44" s="109"/>
    </row>
    <row r="45" spans="1:31" ht="14.4" customHeight="1">
      <c r="B45" s="109"/>
      <c r="L45" s="109"/>
    </row>
    <row r="46" spans="1:31" ht="14.4" customHeight="1">
      <c r="B46" s="109"/>
      <c r="L46" s="109"/>
    </row>
    <row r="47" spans="1:31" ht="14.4" customHeight="1">
      <c r="B47" s="109"/>
      <c r="L47" s="109"/>
    </row>
    <row r="48" spans="1:31" ht="14.4" customHeight="1">
      <c r="B48" s="109"/>
      <c r="L48" s="109"/>
    </row>
    <row r="49" spans="1:31" s="115" customFormat="1" ht="14.4" customHeight="1">
      <c r="B49" s="114"/>
      <c r="D49" s="138" t="s">
        <v>54</v>
      </c>
      <c r="E49" s="139"/>
      <c r="F49" s="139"/>
      <c r="G49" s="138" t="s">
        <v>55</v>
      </c>
      <c r="H49" s="139"/>
      <c r="I49" s="139"/>
      <c r="J49" s="139"/>
      <c r="K49" s="139"/>
      <c r="L49" s="114"/>
    </row>
    <row r="50" spans="1:31">
      <c r="B50" s="109"/>
      <c r="L50" s="109"/>
    </row>
    <row r="51" spans="1:31">
      <c r="B51" s="109"/>
      <c r="L51" s="109"/>
    </row>
    <row r="52" spans="1:31">
      <c r="B52" s="109"/>
      <c r="L52" s="109"/>
    </row>
    <row r="53" spans="1:31">
      <c r="B53" s="109"/>
      <c r="L53" s="109"/>
    </row>
    <row r="54" spans="1:31">
      <c r="B54" s="109"/>
      <c r="L54" s="109"/>
    </row>
    <row r="55" spans="1:31">
      <c r="B55" s="109"/>
      <c r="L55" s="109"/>
    </row>
    <row r="56" spans="1:31">
      <c r="B56" s="109"/>
      <c r="L56" s="109"/>
    </row>
    <row r="57" spans="1:31">
      <c r="B57" s="109"/>
      <c r="L57" s="109"/>
    </row>
    <row r="58" spans="1:31">
      <c r="B58" s="109"/>
      <c r="L58" s="109"/>
    </row>
    <row r="59" spans="1:31">
      <c r="B59" s="109"/>
      <c r="L59" s="109"/>
    </row>
    <row r="60" spans="1:31" s="115" customFormat="1" ht="13.2">
      <c r="A60" s="113"/>
      <c r="B60" s="91"/>
      <c r="C60" s="113"/>
      <c r="D60" s="140" t="s">
        <v>56</v>
      </c>
      <c r="E60" s="141"/>
      <c r="F60" s="142" t="s">
        <v>57</v>
      </c>
      <c r="G60" s="140" t="s">
        <v>56</v>
      </c>
      <c r="H60" s="141"/>
      <c r="I60" s="141"/>
      <c r="J60" s="143" t="s">
        <v>57</v>
      </c>
      <c r="K60" s="141"/>
      <c r="L60" s="114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</row>
    <row r="61" spans="1:31">
      <c r="B61" s="109"/>
      <c r="L61" s="109"/>
    </row>
    <row r="62" spans="1:31">
      <c r="B62" s="109"/>
      <c r="L62" s="109"/>
    </row>
    <row r="63" spans="1:31">
      <c r="B63" s="109"/>
      <c r="L63" s="109"/>
    </row>
    <row r="64" spans="1:31" s="115" customFormat="1" ht="13.2">
      <c r="A64" s="113"/>
      <c r="B64" s="91"/>
      <c r="C64" s="113"/>
      <c r="D64" s="138" t="s">
        <v>58</v>
      </c>
      <c r="E64" s="144"/>
      <c r="F64" s="144"/>
      <c r="G64" s="138" t="s">
        <v>59</v>
      </c>
      <c r="H64" s="144"/>
      <c r="I64" s="144"/>
      <c r="J64" s="144"/>
      <c r="K64" s="144"/>
      <c r="L64" s="114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</row>
    <row r="65" spans="1:31">
      <c r="B65" s="109"/>
      <c r="L65" s="109"/>
    </row>
    <row r="66" spans="1:31">
      <c r="B66" s="109"/>
      <c r="L66" s="109"/>
    </row>
    <row r="67" spans="1:31">
      <c r="B67" s="109"/>
      <c r="L67" s="109"/>
    </row>
    <row r="68" spans="1:31">
      <c r="B68" s="109"/>
      <c r="L68" s="109"/>
    </row>
    <row r="69" spans="1:31">
      <c r="B69" s="109"/>
      <c r="L69" s="109"/>
    </row>
    <row r="70" spans="1:31">
      <c r="B70" s="109"/>
      <c r="L70" s="109"/>
    </row>
    <row r="71" spans="1:31">
      <c r="B71" s="109"/>
      <c r="L71" s="109"/>
    </row>
    <row r="72" spans="1:31">
      <c r="B72" s="109"/>
      <c r="L72" s="109"/>
    </row>
    <row r="73" spans="1:31">
      <c r="B73" s="109"/>
      <c r="L73" s="109"/>
    </row>
    <row r="74" spans="1:31">
      <c r="B74" s="109"/>
      <c r="L74" s="109"/>
    </row>
    <row r="75" spans="1:31" s="115" customFormat="1" ht="13.2">
      <c r="A75" s="113"/>
      <c r="B75" s="91"/>
      <c r="C75" s="113"/>
      <c r="D75" s="140" t="s">
        <v>56</v>
      </c>
      <c r="E75" s="141"/>
      <c r="F75" s="142" t="s">
        <v>57</v>
      </c>
      <c r="G75" s="140" t="s">
        <v>56</v>
      </c>
      <c r="H75" s="141"/>
      <c r="I75" s="141"/>
      <c r="J75" s="143" t="s">
        <v>57</v>
      </c>
      <c r="K75" s="141"/>
      <c r="L75" s="114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</row>
    <row r="76" spans="1:31" s="115" customFormat="1" ht="14.4" customHeight="1">
      <c r="A76" s="113"/>
      <c r="B76" s="145"/>
      <c r="C76" s="146"/>
      <c r="D76" s="146"/>
      <c r="E76" s="146"/>
      <c r="F76" s="146"/>
      <c r="G76" s="146"/>
      <c r="H76" s="146"/>
      <c r="I76" s="146"/>
      <c r="J76" s="146"/>
      <c r="K76" s="146"/>
      <c r="L76" s="114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</row>
    <row r="80" spans="1:31" s="115" customFormat="1" ht="6.9" customHeight="1">
      <c r="A80" s="113"/>
      <c r="B80" s="147"/>
      <c r="C80" s="148"/>
      <c r="D80" s="148"/>
      <c r="E80" s="148"/>
      <c r="F80" s="148"/>
      <c r="G80" s="148"/>
      <c r="H80" s="148"/>
      <c r="I80" s="148"/>
      <c r="J80" s="148"/>
      <c r="K80" s="148"/>
      <c r="L80" s="114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</row>
    <row r="81" spans="1:31" s="115" customFormat="1" ht="24.9" customHeight="1">
      <c r="A81" s="113"/>
      <c r="B81" s="91"/>
      <c r="C81" s="110" t="s">
        <v>123</v>
      </c>
      <c r="D81" s="113"/>
      <c r="E81" s="113"/>
      <c r="F81" s="113"/>
      <c r="G81" s="113"/>
      <c r="H81" s="113"/>
      <c r="I81" s="113"/>
      <c r="J81" s="113"/>
      <c r="K81" s="113"/>
      <c r="L81" s="114"/>
      <c r="S81" s="113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</row>
    <row r="82" spans="1:31" s="115" customFormat="1" ht="6.9" customHeight="1">
      <c r="A82" s="113"/>
      <c r="B82" s="91"/>
      <c r="C82" s="113"/>
      <c r="D82" s="113"/>
      <c r="E82" s="113"/>
      <c r="F82" s="113"/>
      <c r="G82" s="113"/>
      <c r="H82" s="113"/>
      <c r="I82" s="113"/>
      <c r="J82" s="113"/>
      <c r="K82" s="113"/>
      <c r="L82" s="114"/>
      <c r="S82" s="113"/>
      <c r="T82" s="113"/>
      <c r="U82" s="113"/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</row>
    <row r="83" spans="1:31" s="115" customFormat="1" ht="12" customHeight="1">
      <c r="A83" s="113"/>
      <c r="B83" s="91"/>
      <c r="C83" s="112" t="s">
        <v>14</v>
      </c>
      <c r="D83" s="113"/>
      <c r="E83" s="113"/>
      <c r="F83" s="113"/>
      <c r="G83" s="113"/>
      <c r="H83" s="113"/>
      <c r="I83" s="113"/>
      <c r="J83" s="113"/>
      <c r="K83" s="113"/>
      <c r="L83" s="114"/>
      <c r="S83" s="113"/>
      <c r="T83" s="113"/>
      <c r="U83" s="113"/>
      <c r="V83" s="113"/>
      <c r="W83" s="113"/>
      <c r="X83" s="113"/>
      <c r="Y83" s="113"/>
      <c r="Z83" s="113"/>
      <c r="AA83" s="113"/>
      <c r="AB83" s="113"/>
      <c r="AC83" s="113"/>
      <c r="AD83" s="113"/>
      <c r="AE83" s="113"/>
    </row>
    <row r="84" spans="1:31" s="115" customFormat="1" ht="16.5" customHeight="1">
      <c r="A84" s="113"/>
      <c r="B84" s="91"/>
      <c r="C84" s="113"/>
      <c r="D84" s="113"/>
      <c r="E84" s="314" t="str">
        <f>E7</f>
        <v>NÁSLEDNÁ PÉČE O ZELEŇ - MĚSTSKÁ PLÁŽ AREÁLU KAMENCOVÉHO JEZERA</v>
      </c>
      <c r="F84" s="315"/>
      <c r="G84" s="315"/>
      <c r="H84" s="315"/>
      <c r="I84" s="113"/>
      <c r="J84" s="113"/>
      <c r="K84" s="113"/>
      <c r="L84" s="114"/>
      <c r="S84" s="113"/>
      <c r="T84" s="113"/>
      <c r="U84" s="113"/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</row>
    <row r="85" spans="1:31" ht="12" customHeight="1">
      <c r="B85" s="109"/>
      <c r="C85" s="112" t="s">
        <v>114</v>
      </c>
      <c r="L85" s="109"/>
    </row>
    <row r="86" spans="1:31" s="115" customFormat="1" ht="16.5" customHeight="1">
      <c r="A86" s="113"/>
      <c r="B86" s="91"/>
      <c r="C86" s="113"/>
      <c r="D86" s="113"/>
      <c r="E86" s="314" t="s">
        <v>115</v>
      </c>
      <c r="F86" s="311"/>
      <c r="G86" s="311"/>
      <c r="H86" s="311"/>
      <c r="I86" s="113"/>
      <c r="J86" s="113"/>
      <c r="K86" s="113"/>
      <c r="L86" s="114"/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</row>
    <row r="87" spans="1:31" s="115" customFormat="1" ht="12" customHeight="1">
      <c r="A87" s="113"/>
      <c r="B87" s="91"/>
      <c r="C87" s="112" t="s">
        <v>116</v>
      </c>
      <c r="D87" s="113"/>
      <c r="E87" s="113"/>
      <c r="F87" s="113"/>
      <c r="G87" s="113"/>
      <c r="H87" s="113"/>
      <c r="I87" s="113"/>
      <c r="J87" s="113"/>
      <c r="K87" s="113"/>
      <c r="L87" s="114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</row>
    <row r="88" spans="1:31" s="115" customFormat="1" ht="30" customHeight="1">
      <c r="A88" s="113"/>
      <c r="B88" s="91"/>
      <c r="C88" s="113"/>
      <c r="D88" s="113"/>
      <c r="E88" s="310" t="str">
        <f>E11</f>
        <v>SO 04.3 - B- OBNOVEN. TRÁVNÍK PO STAV.ČINNOSTI - POLOSTÍN AŽ STÍN, POBYTOVÝ - Následná péče - 2 roky</v>
      </c>
      <c r="F88" s="311"/>
      <c r="G88" s="311"/>
      <c r="H88" s="311"/>
      <c r="I88" s="113"/>
      <c r="J88" s="113"/>
      <c r="K88" s="113"/>
      <c r="L88" s="114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</row>
    <row r="89" spans="1:31" s="115" customFormat="1" ht="6.9" customHeight="1">
      <c r="A89" s="113"/>
      <c r="B89" s="91"/>
      <c r="C89" s="113"/>
      <c r="D89" s="113"/>
      <c r="E89" s="113"/>
      <c r="F89" s="113"/>
      <c r="G89" s="113"/>
      <c r="H89" s="113"/>
      <c r="I89" s="113"/>
      <c r="J89" s="113"/>
      <c r="K89" s="113"/>
      <c r="L89" s="114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</row>
    <row r="90" spans="1:31" s="115" customFormat="1" ht="12" customHeight="1">
      <c r="A90" s="113"/>
      <c r="B90" s="91"/>
      <c r="C90" s="112" t="s">
        <v>18</v>
      </c>
      <c r="D90" s="113"/>
      <c r="E90" s="113"/>
      <c r="F90" s="116" t="str">
        <f>F14</f>
        <v>CHOMUTOV</v>
      </c>
      <c r="G90" s="113"/>
      <c r="H90" s="113"/>
      <c r="I90" s="112" t="s">
        <v>20</v>
      </c>
      <c r="J90" s="117" t="str">
        <f>IF(J14="","",J14)</f>
        <v>25. 1. 2021</v>
      </c>
      <c r="K90" s="113"/>
      <c r="L90" s="114"/>
      <c r="S90" s="113"/>
      <c r="T90" s="113"/>
      <c r="U90" s="113"/>
      <c r="V90" s="113"/>
      <c r="W90" s="113"/>
      <c r="X90" s="113"/>
      <c r="Y90" s="113"/>
      <c r="Z90" s="113"/>
      <c r="AA90" s="113"/>
      <c r="AB90" s="113"/>
      <c r="AC90" s="113"/>
      <c r="AD90" s="113"/>
      <c r="AE90" s="113"/>
    </row>
    <row r="91" spans="1:31" s="115" customFormat="1" ht="6.9" customHeight="1">
      <c r="A91" s="113"/>
      <c r="B91" s="91"/>
      <c r="C91" s="113"/>
      <c r="D91" s="113"/>
      <c r="E91" s="113"/>
      <c r="F91" s="113"/>
      <c r="G91" s="113"/>
      <c r="H91" s="113"/>
      <c r="I91" s="113"/>
      <c r="J91" s="113"/>
      <c r="K91" s="113"/>
      <c r="L91" s="114"/>
      <c r="S91" s="113"/>
      <c r="T91" s="113"/>
      <c r="U91" s="113"/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</row>
    <row r="92" spans="1:31" s="115" customFormat="1" ht="25.65" customHeight="1">
      <c r="A92" s="113"/>
      <c r="B92" s="91"/>
      <c r="C92" s="112" t="s">
        <v>22</v>
      </c>
      <c r="D92" s="113"/>
      <c r="E92" s="113"/>
      <c r="F92" s="116" t="str">
        <f>E17</f>
        <v>Statutární město Chomutov,Zborovská 4602,Chomutov</v>
      </c>
      <c r="G92" s="113"/>
      <c r="H92" s="113"/>
      <c r="I92" s="112" t="s">
        <v>30</v>
      </c>
      <c r="J92" s="149" t="str">
        <f>E23</f>
        <v>Ing. Mgr. Lucie Radilová, DiS</v>
      </c>
      <c r="K92" s="113"/>
      <c r="L92" s="114"/>
      <c r="S92" s="113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</row>
    <row r="93" spans="1:31" s="115" customFormat="1" ht="15.15" customHeight="1">
      <c r="A93" s="113"/>
      <c r="B93" s="91"/>
      <c r="C93" s="112" t="s">
        <v>28</v>
      </c>
      <c r="D93" s="113"/>
      <c r="E93" s="113"/>
      <c r="F93" s="116" t="str">
        <f>IF(E20="","",E20)</f>
        <v xml:space="preserve"> </v>
      </c>
      <c r="G93" s="113"/>
      <c r="H93" s="113"/>
      <c r="I93" s="112" t="s">
        <v>35</v>
      </c>
      <c r="J93" s="149" t="str">
        <f>E26</f>
        <v>Obrtelová Miluše</v>
      </c>
      <c r="K93" s="113"/>
      <c r="L93" s="114"/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</row>
    <row r="94" spans="1:31" s="115" customFormat="1" ht="10.35" customHeight="1">
      <c r="A94" s="113"/>
      <c r="B94" s="91"/>
      <c r="C94" s="113"/>
      <c r="D94" s="113"/>
      <c r="E94" s="113"/>
      <c r="F94" s="113"/>
      <c r="G94" s="113"/>
      <c r="H94" s="113"/>
      <c r="I94" s="113"/>
      <c r="J94" s="113"/>
      <c r="K94" s="113"/>
      <c r="L94" s="114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</row>
    <row r="95" spans="1:31" s="115" customFormat="1" ht="29.25" customHeight="1">
      <c r="A95" s="113"/>
      <c r="B95" s="91"/>
      <c r="C95" s="150" t="s">
        <v>124</v>
      </c>
      <c r="D95" s="131"/>
      <c r="E95" s="131"/>
      <c r="F95" s="131"/>
      <c r="G95" s="131"/>
      <c r="H95" s="131"/>
      <c r="I95" s="131"/>
      <c r="J95" s="151" t="s">
        <v>125</v>
      </c>
      <c r="K95" s="131"/>
      <c r="L95" s="114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</row>
    <row r="96" spans="1:31" s="115" customFormat="1" ht="10.35" customHeight="1">
      <c r="A96" s="113"/>
      <c r="B96" s="91"/>
      <c r="C96" s="113"/>
      <c r="D96" s="113"/>
      <c r="E96" s="113"/>
      <c r="F96" s="113"/>
      <c r="G96" s="113"/>
      <c r="H96" s="113"/>
      <c r="I96" s="113"/>
      <c r="J96" s="113"/>
      <c r="K96" s="113"/>
      <c r="L96" s="114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</row>
    <row r="97" spans="1:47" s="115" customFormat="1" ht="22.95" customHeight="1">
      <c r="A97" s="113"/>
      <c r="B97" s="91"/>
      <c r="C97" s="152" t="s">
        <v>126</v>
      </c>
      <c r="D97" s="113"/>
      <c r="E97" s="113"/>
      <c r="F97" s="113"/>
      <c r="G97" s="113"/>
      <c r="H97" s="113"/>
      <c r="I97" s="113"/>
      <c r="J97" s="126">
        <f>J121</f>
        <v>0</v>
      </c>
      <c r="K97" s="113"/>
      <c r="L97" s="114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U97" s="105" t="s">
        <v>127</v>
      </c>
    </row>
    <row r="98" spans="1:47" s="153" customFormat="1" ht="24.9" customHeight="1">
      <c r="B98" s="154"/>
      <c r="D98" s="155" t="s">
        <v>128</v>
      </c>
      <c r="E98" s="156"/>
      <c r="F98" s="156"/>
      <c r="G98" s="156"/>
      <c r="H98" s="156"/>
      <c r="I98" s="156"/>
      <c r="J98" s="157">
        <f>J122</f>
        <v>0</v>
      </c>
      <c r="L98" s="154"/>
    </row>
    <row r="99" spans="1:47" s="158" customFormat="1" ht="19.95" customHeight="1">
      <c r="B99" s="159"/>
      <c r="D99" s="160" t="s">
        <v>129</v>
      </c>
      <c r="E99" s="161"/>
      <c r="F99" s="161"/>
      <c r="G99" s="161"/>
      <c r="H99" s="161"/>
      <c r="I99" s="161"/>
      <c r="J99" s="162">
        <f>J123</f>
        <v>0</v>
      </c>
      <c r="L99" s="159"/>
    </row>
    <row r="100" spans="1:47" s="115" customFormat="1" ht="21.75" customHeight="1">
      <c r="A100" s="113"/>
      <c r="B100" s="91"/>
      <c r="C100" s="113"/>
      <c r="D100" s="113"/>
      <c r="E100" s="113"/>
      <c r="F100" s="113"/>
      <c r="G100" s="113"/>
      <c r="H100" s="113"/>
      <c r="I100" s="113"/>
      <c r="J100" s="113"/>
      <c r="K100" s="113"/>
      <c r="L100" s="114"/>
      <c r="S100" s="113"/>
      <c r="T100" s="113"/>
      <c r="U100" s="113"/>
      <c r="V100" s="113"/>
      <c r="W100" s="113"/>
      <c r="X100" s="113"/>
      <c r="Y100" s="113"/>
      <c r="Z100" s="113"/>
      <c r="AA100" s="113"/>
      <c r="AB100" s="113"/>
      <c r="AC100" s="113"/>
      <c r="AD100" s="113"/>
      <c r="AE100" s="113"/>
    </row>
    <row r="101" spans="1:47" s="115" customFormat="1" ht="6.9" customHeight="1">
      <c r="A101" s="113"/>
      <c r="B101" s="145"/>
      <c r="C101" s="146"/>
      <c r="D101" s="146"/>
      <c r="E101" s="146"/>
      <c r="F101" s="146"/>
      <c r="G101" s="146"/>
      <c r="H101" s="146"/>
      <c r="I101" s="146"/>
      <c r="J101" s="146"/>
      <c r="K101" s="146"/>
      <c r="L101" s="114"/>
      <c r="S101" s="113"/>
      <c r="T101" s="113"/>
      <c r="U101" s="113"/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</row>
    <row r="105" spans="1:47" s="115" customFormat="1" ht="6.9" customHeight="1">
      <c r="A105" s="113"/>
      <c r="B105" s="147"/>
      <c r="C105" s="148"/>
      <c r="D105" s="148"/>
      <c r="E105" s="148"/>
      <c r="F105" s="148"/>
      <c r="G105" s="148"/>
      <c r="H105" s="148"/>
      <c r="I105" s="148"/>
      <c r="J105" s="148"/>
      <c r="K105" s="148"/>
      <c r="L105" s="114"/>
      <c r="S105" s="113"/>
      <c r="T105" s="113"/>
      <c r="U105" s="113"/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</row>
    <row r="106" spans="1:47" s="115" customFormat="1" ht="24.9" customHeight="1">
      <c r="A106" s="113"/>
      <c r="B106" s="91"/>
      <c r="C106" s="110" t="s">
        <v>131</v>
      </c>
      <c r="D106" s="113"/>
      <c r="E106" s="113"/>
      <c r="F106" s="113"/>
      <c r="G106" s="113"/>
      <c r="H106" s="113"/>
      <c r="I106" s="113"/>
      <c r="J106" s="113"/>
      <c r="K106" s="113"/>
      <c r="L106" s="114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</row>
    <row r="107" spans="1:47" s="115" customFormat="1" ht="6.9" customHeight="1">
      <c r="A107" s="113"/>
      <c r="B107" s="91"/>
      <c r="C107" s="113"/>
      <c r="D107" s="113"/>
      <c r="E107" s="113"/>
      <c r="F107" s="113"/>
      <c r="G107" s="113"/>
      <c r="H107" s="113"/>
      <c r="I107" s="113"/>
      <c r="J107" s="113"/>
      <c r="K107" s="113"/>
      <c r="L107" s="114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</row>
    <row r="108" spans="1:47" s="115" customFormat="1" ht="12" customHeight="1">
      <c r="A108" s="113"/>
      <c r="B108" s="91"/>
      <c r="C108" s="112" t="s">
        <v>14</v>
      </c>
      <c r="D108" s="113"/>
      <c r="E108" s="113"/>
      <c r="F108" s="113"/>
      <c r="G108" s="113"/>
      <c r="H108" s="113"/>
      <c r="I108" s="113"/>
      <c r="J108" s="113"/>
      <c r="K108" s="113"/>
      <c r="L108" s="114"/>
      <c r="S108" s="113"/>
      <c r="T108" s="113"/>
      <c r="U108" s="113"/>
      <c r="V108" s="113"/>
      <c r="W108" s="113"/>
      <c r="X108" s="113"/>
      <c r="Y108" s="113"/>
      <c r="Z108" s="113"/>
      <c r="AA108" s="113"/>
      <c r="AB108" s="113"/>
      <c r="AC108" s="113"/>
      <c r="AD108" s="113"/>
      <c r="AE108" s="113"/>
    </row>
    <row r="109" spans="1:47" s="115" customFormat="1" ht="16.5" customHeight="1">
      <c r="A109" s="113"/>
      <c r="B109" s="91"/>
      <c r="C109" s="113"/>
      <c r="D109" s="113"/>
      <c r="E109" s="314" t="str">
        <f>E7</f>
        <v>NÁSLEDNÁ PÉČE O ZELEŇ - MĚSTSKÁ PLÁŽ AREÁLU KAMENCOVÉHO JEZERA</v>
      </c>
      <c r="F109" s="315"/>
      <c r="G109" s="315"/>
      <c r="H109" s="315"/>
      <c r="I109" s="113"/>
      <c r="J109" s="113"/>
      <c r="K109" s="113"/>
      <c r="L109" s="114"/>
      <c r="S109" s="113"/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</row>
    <row r="110" spans="1:47" ht="12" customHeight="1">
      <c r="B110" s="109"/>
      <c r="C110" s="112" t="s">
        <v>114</v>
      </c>
      <c r="L110" s="109"/>
    </row>
    <row r="111" spans="1:47" s="115" customFormat="1" ht="16.5" customHeight="1">
      <c r="A111" s="113"/>
      <c r="B111" s="91"/>
      <c r="C111" s="113"/>
      <c r="D111" s="113"/>
      <c r="E111" s="314" t="s">
        <v>115</v>
      </c>
      <c r="F111" s="311"/>
      <c r="G111" s="311"/>
      <c r="H111" s="311"/>
      <c r="I111" s="113"/>
      <c r="J111" s="113"/>
      <c r="K111" s="113"/>
      <c r="L111" s="114"/>
      <c r="S111" s="113"/>
      <c r="T111" s="113"/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</row>
    <row r="112" spans="1:47" s="115" customFormat="1" ht="12" customHeight="1">
      <c r="A112" s="113"/>
      <c r="B112" s="91"/>
      <c r="C112" s="112" t="s">
        <v>116</v>
      </c>
      <c r="D112" s="113"/>
      <c r="E112" s="113"/>
      <c r="F112" s="113"/>
      <c r="G112" s="113"/>
      <c r="H112" s="113"/>
      <c r="I112" s="113"/>
      <c r="J112" s="113"/>
      <c r="K112" s="113"/>
      <c r="L112" s="114"/>
      <c r="S112" s="113"/>
      <c r="T112" s="113"/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</row>
    <row r="113" spans="1:65" s="115" customFormat="1" ht="30" customHeight="1">
      <c r="A113" s="113"/>
      <c r="B113" s="91"/>
      <c r="C113" s="113"/>
      <c r="D113" s="113"/>
      <c r="E113" s="310" t="str">
        <f>E11</f>
        <v>SO 04.3 - B- OBNOVEN. TRÁVNÍK PO STAV.ČINNOSTI - POLOSTÍN AŽ STÍN, POBYTOVÝ - Následná péče - 2 roky</v>
      </c>
      <c r="F113" s="311"/>
      <c r="G113" s="311"/>
      <c r="H113" s="311"/>
      <c r="I113" s="113"/>
      <c r="J113" s="113"/>
      <c r="K113" s="113"/>
      <c r="L113" s="114"/>
      <c r="S113" s="113"/>
      <c r="T113" s="113"/>
      <c r="U113" s="113"/>
      <c r="V113" s="113"/>
      <c r="W113" s="113"/>
      <c r="X113" s="113"/>
      <c r="Y113" s="113"/>
      <c r="Z113" s="113"/>
      <c r="AA113" s="113"/>
      <c r="AB113" s="113"/>
      <c r="AC113" s="113"/>
      <c r="AD113" s="113"/>
      <c r="AE113" s="113"/>
    </row>
    <row r="114" spans="1:65" s="115" customFormat="1" ht="6.9" customHeight="1">
      <c r="A114" s="113"/>
      <c r="B114" s="91"/>
      <c r="C114" s="113"/>
      <c r="D114" s="113"/>
      <c r="E114" s="113"/>
      <c r="F114" s="113"/>
      <c r="G114" s="113"/>
      <c r="H114" s="113"/>
      <c r="I114" s="113"/>
      <c r="J114" s="113"/>
      <c r="K114" s="113"/>
      <c r="L114" s="114"/>
      <c r="S114" s="113"/>
      <c r="T114" s="113"/>
      <c r="U114" s="113"/>
      <c r="V114" s="113"/>
      <c r="W114" s="113"/>
      <c r="X114" s="113"/>
      <c r="Y114" s="113"/>
      <c r="Z114" s="113"/>
      <c r="AA114" s="113"/>
      <c r="AB114" s="113"/>
      <c r="AC114" s="113"/>
      <c r="AD114" s="113"/>
      <c r="AE114" s="113"/>
    </row>
    <row r="115" spans="1:65" s="115" customFormat="1" ht="12" customHeight="1">
      <c r="A115" s="113"/>
      <c r="B115" s="91"/>
      <c r="C115" s="112" t="s">
        <v>18</v>
      </c>
      <c r="D115" s="113"/>
      <c r="E115" s="113"/>
      <c r="F115" s="116" t="str">
        <f>F14</f>
        <v>CHOMUTOV</v>
      </c>
      <c r="G115" s="113"/>
      <c r="H115" s="113"/>
      <c r="I115" s="112" t="s">
        <v>20</v>
      </c>
      <c r="J115" s="117" t="str">
        <f>IF(J14="","",J14)</f>
        <v>25. 1. 2021</v>
      </c>
      <c r="K115" s="113"/>
      <c r="L115" s="114"/>
      <c r="S115" s="113"/>
      <c r="T115" s="113"/>
      <c r="U115" s="113"/>
      <c r="V115" s="113"/>
      <c r="W115" s="113"/>
      <c r="X115" s="113"/>
      <c r="Y115" s="113"/>
      <c r="Z115" s="113"/>
      <c r="AA115" s="113"/>
      <c r="AB115" s="113"/>
      <c r="AC115" s="113"/>
      <c r="AD115" s="113"/>
      <c r="AE115" s="113"/>
    </row>
    <row r="116" spans="1:65" s="115" customFormat="1" ht="6.9" customHeight="1">
      <c r="A116" s="113"/>
      <c r="B116" s="91"/>
      <c r="C116" s="113"/>
      <c r="D116" s="113"/>
      <c r="E116" s="113"/>
      <c r="F116" s="113"/>
      <c r="G116" s="113"/>
      <c r="H116" s="113"/>
      <c r="I116" s="113"/>
      <c r="J116" s="113"/>
      <c r="K116" s="113"/>
      <c r="L116" s="114"/>
      <c r="S116" s="113"/>
      <c r="T116" s="113"/>
      <c r="U116" s="113"/>
      <c r="V116" s="113"/>
      <c r="W116" s="113"/>
      <c r="X116" s="113"/>
      <c r="Y116" s="113"/>
      <c r="Z116" s="113"/>
      <c r="AA116" s="113"/>
      <c r="AB116" s="113"/>
      <c r="AC116" s="113"/>
      <c r="AD116" s="113"/>
      <c r="AE116" s="113"/>
    </row>
    <row r="117" spans="1:65" s="115" customFormat="1" ht="25.65" customHeight="1">
      <c r="A117" s="113"/>
      <c r="B117" s="91"/>
      <c r="C117" s="112" t="s">
        <v>22</v>
      </c>
      <c r="D117" s="113"/>
      <c r="E117" s="113"/>
      <c r="F117" s="116" t="str">
        <f>E17</f>
        <v>Statutární město Chomutov,Zborovská 4602,Chomutov</v>
      </c>
      <c r="G117" s="113"/>
      <c r="H117" s="113"/>
      <c r="I117" s="112" t="s">
        <v>30</v>
      </c>
      <c r="J117" s="149" t="str">
        <f>E23</f>
        <v>Ing. Mgr. Lucie Radilová, DiS</v>
      </c>
      <c r="K117" s="113"/>
      <c r="L117" s="114"/>
      <c r="S117" s="113"/>
      <c r="T117" s="113"/>
      <c r="U117" s="113"/>
      <c r="V117" s="113"/>
      <c r="W117" s="113"/>
      <c r="X117" s="113"/>
      <c r="Y117" s="113"/>
      <c r="Z117" s="113"/>
      <c r="AA117" s="113"/>
      <c r="AB117" s="113"/>
      <c r="AC117" s="113"/>
      <c r="AD117" s="113"/>
      <c r="AE117" s="113"/>
    </row>
    <row r="118" spans="1:65" s="115" customFormat="1" ht="15.15" customHeight="1">
      <c r="A118" s="113"/>
      <c r="B118" s="91"/>
      <c r="C118" s="112" t="s">
        <v>28</v>
      </c>
      <c r="D118" s="113"/>
      <c r="E118" s="113"/>
      <c r="F118" s="116" t="str">
        <f>IF(E20="","",E20)</f>
        <v xml:space="preserve"> </v>
      </c>
      <c r="G118" s="113"/>
      <c r="H118" s="113"/>
      <c r="I118" s="112" t="s">
        <v>35</v>
      </c>
      <c r="J118" s="149" t="str">
        <f>E26</f>
        <v>Obrtelová Miluše</v>
      </c>
      <c r="K118" s="113"/>
      <c r="L118" s="114"/>
      <c r="S118" s="113"/>
      <c r="T118" s="113"/>
      <c r="U118" s="113"/>
      <c r="V118" s="113"/>
      <c r="W118" s="113"/>
      <c r="X118" s="113"/>
      <c r="Y118" s="113"/>
      <c r="Z118" s="113"/>
      <c r="AA118" s="113"/>
      <c r="AB118" s="113"/>
      <c r="AC118" s="113"/>
      <c r="AD118" s="113"/>
      <c r="AE118" s="113"/>
    </row>
    <row r="119" spans="1:65" s="115" customFormat="1" ht="10.35" customHeight="1">
      <c r="A119" s="113"/>
      <c r="B119" s="91"/>
      <c r="C119" s="113"/>
      <c r="D119" s="113"/>
      <c r="E119" s="113"/>
      <c r="F119" s="113"/>
      <c r="G119" s="113"/>
      <c r="H119" s="113"/>
      <c r="I119" s="113"/>
      <c r="J119" s="113"/>
      <c r="K119" s="113"/>
      <c r="L119" s="114"/>
      <c r="S119" s="113"/>
      <c r="T119" s="113"/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</row>
    <row r="120" spans="1:65" s="172" customFormat="1" ht="29.25" customHeight="1">
      <c r="A120" s="163"/>
      <c r="B120" s="164"/>
      <c r="C120" s="165" t="s">
        <v>132</v>
      </c>
      <c r="D120" s="166" t="s">
        <v>66</v>
      </c>
      <c r="E120" s="166" t="s">
        <v>62</v>
      </c>
      <c r="F120" s="166" t="s">
        <v>63</v>
      </c>
      <c r="G120" s="166" t="s">
        <v>133</v>
      </c>
      <c r="H120" s="166" t="s">
        <v>134</v>
      </c>
      <c r="I120" s="166" t="s">
        <v>135</v>
      </c>
      <c r="J120" s="166" t="s">
        <v>125</v>
      </c>
      <c r="K120" s="167" t="s">
        <v>136</v>
      </c>
      <c r="L120" s="168"/>
      <c r="M120" s="169" t="s">
        <v>1</v>
      </c>
      <c r="N120" s="170" t="s">
        <v>45</v>
      </c>
      <c r="O120" s="170" t="s">
        <v>137</v>
      </c>
      <c r="P120" s="170" t="s">
        <v>138</v>
      </c>
      <c r="Q120" s="170" t="s">
        <v>139</v>
      </c>
      <c r="R120" s="170" t="s">
        <v>140</v>
      </c>
      <c r="S120" s="170" t="s">
        <v>141</v>
      </c>
      <c r="T120" s="171" t="s">
        <v>142</v>
      </c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</row>
    <row r="121" spans="1:65" s="115" customFormat="1" ht="22.95" customHeight="1">
      <c r="A121" s="113"/>
      <c r="B121" s="91"/>
      <c r="C121" s="173" t="s">
        <v>143</v>
      </c>
      <c r="D121" s="113"/>
      <c r="E121" s="113"/>
      <c r="F121" s="113"/>
      <c r="G121" s="113"/>
      <c r="H121" s="113"/>
      <c r="I121" s="113"/>
      <c r="J121" s="174">
        <f>BK121</f>
        <v>0</v>
      </c>
      <c r="K121" s="113"/>
      <c r="L121" s="91"/>
      <c r="M121" s="175"/>
      <c r="N121" s="176"/>
      <c r="O121" s="124"/>
      <c r="P121" s="177">
        <f>P122</f>
        <v>192.96</v>
      </c>
      <c r="Q121" s="124"/>
      <c r="R121" s="177">
        <f>R122</f>
        <v>0</v>
      </c>
      <c r="S121" s="124"/>
      <c r="T121" s="178">
        <f>T122</f>
        <v>0</v>
      </c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  <c r="AT121" s="105" t="s">
        <v>80</v>
      </c>
      <c r="AU121" s="105" t="s">
        <v>127</v>
      </c>
      <c r="BK121" s="179">
        <f>BK122</f>
        <v>0</v>
      </c>
    </row>
    <row r="122" spans="1:65" s="180" customFormat="1" ht="25.95" customHeight="1">
      <c r="B122" s="181"/>
      <c r="D122" s="182" t="s">
        <v>80</v>
      </c>
      <c r="E122" s="183" t="s">
        <v>144</v>
      </c>
      <c r="F122" s="183" t="s">
        <v>145</v>
      </c>
      <c r="J122" s="184">
        <f>BK122</f>
        <v>0</v>
      </c>
      <c r="L122" s="181"/>
      <c r="M122" s="185"/>
      <c r="N122" s="186"/>
      <c r="O122" s="186"/>
      <c r="P122" s="187">
        <f>P123</f>
        <v>192.96</v>
      </c>
      <c r="Q122" s="186"/>
      <c r="R122" s="187">
        <f>R123</f>
        <v>0</v>
      </c>
      <c r="S122" s="186"/>
      <c r="T122" s="188">
        <f>T123</f>
        <v>0</v>
      </c>
      <c r="AR122" s="182" t="s">
        <v>88</v>
      </c>
      <c r="AT122" s="189" t="s">
        <v>80</v>
      </c>
      <c r="AU122" s="189" t="s">
        <v>81</v>
      </c>
      <c r="AY122" s="182" t="s">
        <v>146</v>
      </c>
      <c r="BK122" s="190">
        <f>BK123</f>
        <v>0</v>
      </c>
    </row>
    <row r="123" spans="1:65" s="180" customFormat="1" ht="22.95" customHeight="1">
      <c r="B123" s="181"/>
      <c r="D123" s="182" t="s">
        <v>80</v>
      </c>
      <c r="E123" s="191" t="s">
        <v>88</v>
      </c>
      <c r="F123" s="191" t="s">
        <v>147</v>
      </c>
      <c r="J123" s="192">
        <f>BK123</f>
        <v>0</v>
      </c>
      <c r="L123" s="181"/>
      <c r="M123" s="185"/>
      <c r="N123" s="186"/>
      <c r="O123" s="186"/>
      <c r="P123" s="187">
        <f>SUM(P124:P135)</f>
        <v>192.96</v>
      </c>
      <c r="Q123" s="186"/>
      <c r="R123" s="187">
        <f>SUM(R124:R135)</f>
        <v>0</v>
      </c>
      <c r="S123" s="186"/>
      <c r="T123" s="188">
        <f>SUM(T124:T135)</f>
        <v>0</v>
      </c>
      <c r="AR123" s="182" t="s">
        <v>88</v>
      </c>
      <c r="AT123" s="189" t="s">
        <v>80</v>
      </c>
      <c r="AU123" s="189" t="s">
        <v>88</v>
      </c>
      <c r="AY123" s="182" t="s">
        <v>146</v>
      </c>
      <c r="BK123" s="190">
        <f>SUM(BK124:BK135)</f>
        <v>0</v>
      </c>
    </row>
    <row r="124" spans="1:65" s="115" customFormat="1" ht="21.75" customHeight="1">
      <c r="A124" s="113"/>
      <c r="B124" s="91"/>
      <c r="C124" s="230" t="s">
        <v>88</v>
      </c>
      <c r="D124" s="230" t="s">
        <v>148</v>
      </c>
      <c r="E124" s="231" t="s">
        <v>255</v>
      </c>
      <c r="F124" s="232" t="s">
        <v>256</v>
      </c>
      <c r="G124" s="233" t="s">
        <v>228</v>
      </c>
      <c r="H124" s="234">
        <v>32160</v>
      </c>
      <c r="I124" s="93">
        <v>0</v>
      </c>
      <c r="J124" s="93">
        <f>ROUND(I124*H124,2)</f>
        <v>0</v>
      </c>
      <c r="K124" s="92" t="s">
        <v>169</v>
      </c>
      <c r="L124" s="91"/>
      <c r="M124" s="193" t="s">
        <v>1</v>
      </c>
      <c r="N124" s="194" t="s">
        <v>46</v>
      </c>
      <c r="O124" s="195">
        <v>6.0000000000000001E-3</v>
      </c>
      <c r="P124" s="195">
        <f>O124*H124</f>
        <v>192.96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113"/>
      <c r="V124" s="113"/>
      <c r="W124" s="113"/>
      <c r="X124" s="113"/>
      <c r="Y124" s="113"/>
      <c r="Z124" s="113"/>
      <c r="AA124" s="113"/>
      <c r="AB124" s="113"/>
      <c r="AC124" s="113"/>
      <c r="AD124" s="113"/>
      <c r="AE124" s="113"/>
      <c r="AR124" s="197" t="s">
        <v>153</v>
      </c>
      <c r="AT124" s="197" t="s">
        <v>148</v>
      </c>
      <c r="AU124" s="197" t="s">
        <v>91</v>
      </c>
      <c r="AY124" s="105" t="s">
        <v>146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05" t="s">
        <v>88</v>
      </c>
      <c r="BK124" s="198">
        <f>ROUND(I124*H124,2)</f>
        <v>0</v>
      </c>
      <c r="BL124" s="105" t="s">
        <v>153</v>
      </c>
      <c r="BM124" s="197" t="s">
        <v>271</v>
      </c>
    </row>
    <row r="125" spans="1:65" s="199" customFormat="1" ht="20.399999999999999">
      <c r="B125" s="200"/>
      <c r="C125" s="235"/>
      <c r="D125" s="236" t="s">
        <v>155</v>
      </c>
      <c r="E125" s="237" t="s">
        <v>1</v>
      </c>
      <c r="F125" s="238" t="s">
        <v>258</v>
      </c>
      <c r="G125" s="235"/>
      <c r="H125" s="237" t="s">
        <v>1</v>
      </c>
      <c r="L125" s="200"/>
      <c r="M125" s="202"/>
      <c r="N125" s="203"/>
      <c r="O125" s="203"/>
      <c r="P125" s="203"/>
      <c r="Q125" s="203"/>
      <c r="R125" s="203"/>
      <c r="S125" s="203"/>
      <c r="T125" s="204"/>
      <c r="AT125" s="201" t="s">
        <v>155</v>
      </c>
      <c r="AU125" s="201" t="s">
        <v>91</v>
      </c>
      <c r="AV125" s="199" t="s">
        <v>88</v>
      </c>
      <c r="AW125" s="199" t="s">
        <v>34</v>
      </c>
      <c r="AX125" s="199" t="s">
        <v>81</v>
      </c>
      <c r="AY125" s="201" t="s">
        <v>146</v>
      </c>
    </row>
    <row r="126" spans="1:65" s="205" customFormat="1">
      <c r="B126" s="206"/>
      <c r="C126" s="239"/>
      <c r="D126" s="236" t="s">
        <v>155</v>
      </c>
      <c r="E126" s="240" t="s">
        <v>1</v>
      </c>
      <c r="F126" s="241" t="s">
        <v>157</v>
      </c>
      <c r="G126" s="239"/>
      <c r="H126" s="242">
        <v>0</v>
      </c>
      <c r="L126" s="206"/>
      <c r="M126" s="208"/>
      <c r="N126" s="209"/>
      <c r="O126" s="209"/>
      <c r="P126" s="209"/>
      <c r="Q126" s="209"/>
      <c r="R126" s="209"/>
      <c r="S126" s="209"/>
      <c r="T126" s="210"/>
      <c r="AT126" s="207" t="s">
        <v>155</v>
      </c>
      <c r="AU126" s="207" t="s">
        <v>91</v>
      </c>
      <c r="AV126" s="205" t="s">
        <v>158</v>
      </c>
      <c r="AW126" s="205" t="s">
        <v>34</v>
      </c>
      <c r="AX126" s="205" t="s">
        <v>81</v>
      </c>
      <c r="AY126" s="207" t="s">
        <v>146</v>
      </c>
    </row>
    <row r="127" spans="1:65" s="199" customFormat="1">
      <c r="B127" s="200"/>
      <c r="C127" s="235"/>
      <c r="D127" s="236" t="s">
        <v>155</v>
      </c>
      <c r="E127" s="237" t="s">
        <v>1</v>
      </c>
      <c r="F127" s="238" t="s">
        <v>259</v>
      </c>
      <c r="G127" s="235"/>
      <c r="H127" s="237" t="s">
        <v>1</v>
      </c>
      <c r="L127" s="200"/>
      <c r="M127" s="202"/>
      <c r="N127" s="203"/>
      <c r="O127" s="203"/>
      <c r="P127" s="203"/>
      <c r="Q127" s="203"/>
      <c r="R127" s="203"/>
      <c r="S127" s="203"/>
      <c r="T127" s="204"/>
      <c r="AT127" s="201" t="s">
        <v>155</v>
      </c>
      <c r="AU127" s="201" t="s">
        <v>91</v>
      </c>
      <c r="AV127" s="199" t="s">
        <v>88</v>
      </c>
      <c r="AW127" s="199" t="s">
        <v>34</v>
      </c>
      <c r="AX127" s="199" t="s">
        <v>81</v>
      </c>
      <c r="AY127" s="201" t="s">
        <v>146</v>
      </c>
    </row>
    <row r="128" spans="1:65" s="211" customFormat="1">
      <c r="B128" s="212"/>
      <c r="C128" s="243"/>
      <c r="D128" s="236" t="s">
        <v>155</v>
      </c>
      <c r="E128" s="244" t="s">
        <v>267</v>
      </c>
      <c r="F128" s="245" t="s">
        <v>272</v>
      </c>
      <c r="G128" s="243"/>
      <c r="H128" s="246">
        <v>804</v>
      </c>
      <c r="L128" s="212"/>
      <c r="M128" s="214"/>
      <c r="N128" s="215"/>
      <c r="O128" s="215"/>
      <c r="P128" s="215"/>
      <c r="Q128" s="215"/>
      <c r="R128" s="215"/>
      <c r="S128" s="215"/>
      <c r="T128" s="216"/>
      <c r="AT128" s="213" t="s">
        <v>155</v>
      </c>
      <c r="AU128" s="213" t="s">
        <v>91</v>
      </c>
      <c r="AV128" s="211" t="s">
        <v>91</v>
      </c>
      <c r="AW128" s="211" t="s">
        <v>34</v>
      </c>
      <c r="AX128" s="211" t="s">
        <v>81</v>
      </c>
      <c r="AY128" s="213" t="s">
        <v>146</v>
      </c>
    </row>
    <row r="129" spans="1:51" s="205" customFormat="1">
      <c r="B129" s="206"/>
      <c r="C129" s="239"/>
      <c r="D129" s="236" t="s">
        <v>155</v>
      </c>
      <c r="E129" s="240" t="s">
        <v>269</v>
      </c>
      <c r="F129" s="241" t="s">
        <v>261</v>
      </c>
      <c r="G129" s="239"/>
      <c r="H129" s="242">
        <v>804</v>
      </c>
      <c r="L129" s="206"/>
      <c r="M129" s="208"/>
      <c r="N129" s="209"/>
      <c r="O129" s="209"/>
      <c r="P129" s="209"/>
      <c r="Q129" s="209"/>
      <c r="R129" s="209"/>
      <c r="S129" s="209"/>
      <c r="T129" s="210"/>
      <c r="AT129" s="207" t="s">
        <v>155</v>
      </c>
      <c r="AU129" s="207" t="s">
        <v>91</v>
      </c>
      <c r="AV129" s="205" t="s">
        <v>158</v>
      </c>
      <c r="AW129" s="205" t="s">
        <v>34</v>
      </c>
      <c r="AX129" s="205" t="s">
        <v>81</v>
      </c>
      <c r="AY129" s="207" t="s">
        <v>146</v>
      </c>
    </row>
    <row r="130" spans="1:51" s="199" customFormat="1">
      <c r="B130" s="200"/>
      <c r="C130" s="235"/>
      <c r="D130" s="236" t="s">
        <v>155</v>
      </c>
      <c r="E130" s="237" t="s">
        <v>1</v>
      </c>
      <c r="F130" s="238" t="s">
        <v>273</v>
      </c>
      <c r="G130" s="235"/>
      <c r="H130" s="237" t="s">
        <v>1</v>
      </c>
      <c r="L130" s="200"/>
      <c r="M130" s="202"/>
      <c r="N130" s="203"/>
      <c r="O130" s="203"/>
      <c r="P130" s="203"/>
      <c r="Q130" s="203"/>
      <c r="R130" s="203"/>
      <c r="S130" s="203"/>
      <c r="T130" s="204"/>
      <c r="AT130" s="201" t="s">
        <v>155</v>
      </c>
      <c r="AU130" s="201" t="s">
        <v>91</v>
      </c>
      <c r="AV130" s="199" t="s">
        <v>88</v>
      </c>
      <c r="AW130" s="199" t="s">
        <v>34</v>
      </c>
      <c r="AX130" s="199" t="s">
        <v>81</v>
      </c>
      <c r="AY130" s="201" t="s">
        <v>146</v>
      </c>
    </row>
    <row r="131" spans="1:51" s="199" customFormat="1">
      <c r="B131" s="200"/>
      <c r="C131" s="235"/>
      <c r="D131" s="236" t="s">
        <v>155</v>
      </c>
      <c r="E131" s="237" t="s">
        <v>1</v>
      </c>
      <c r="F131" s="238" t="s">
        <v>263</v>
      </c>
      <c r="G131" s="235"/>
      <c r="H131" s="237" t="s">
        <v>1</v>
      </c>
      <c r="L131" s="200"/>
      <c r="M131" s="202"/>
      <c r="N131" s="203"/>
      <c r="O131" s="203"/>
      <c r="P131" s="203"/>
      <c r="Q131" s="203"/>
      <c r="R131" s="203"/>
      <c r="S131" s="203"/>
      <c r="T131" s="204"/>
      <c r="AT131" s="201" t="s">
        <v>155</v>
      </c>
      <c r="AU131" s="201" t="s">
        <v>91</v>
      </c>
      <c r="AV131" s="199" t="s">
        <v>88</v>
      </c>
      <c r="AW131" s="199" t="s">
        <v>34</v>
      </c>
      <c r="AX131" s="199" t="s">
        <v>81</v>
      </c>
      <c r="AY131" s="201" t="s">
        <v>146</v>
      </c>
    </row>
    <row r="132" spans="1:51" s="211" customFormat="1">
      <c r="B132" s="212"/>
      <c r="C132" s="243"/>
      <c r="D132" s="236" t="s">
        <v>155</v>
      </c>
      <c r="E132" s="244" t="s">
        <v>1</v>
      </c>
      <c r="F132" s="245" t="s">
        <v>274</v>
      </c>
      <c r="G132" s="243"/>
      <c r="H132" s="246">
        <v>32160</v>
      </c>
      <c r="L132" s="212"/>
      <c r="M132" s="214"/>
      <c r="N132" s="215"/>
      <c r="O132" s="215"/>
      <c r="P132" s="215"/>
      <c r="Q132" s="215"/>
      <c r="R132" s="215"/>
      <c r="S132" s="215"/>
      <c r="T132" s="216"/>
      <c r="AT132" s="213" t="s">
        <v>155</v>
      </c>
      <c r="AU132" s="213" t="s">
        <v>91</v>
      </c>
      <c r="AV132" s="211" t="s">
        <v>91</v>
      </c>
      <c r="AW132" s="211" t="s">
        <v>34</v>
      </c>
      <c r="AX132" s="211" t="s">
        <v>81</v>
      </c>
      <c r="AY132" s="213" t="s">
        <v>146</v>
      </c>
    </row>
    <row r="133" spans="1:51" s="199" customFormat="1">
      <c r="B133" s="200"/>
      <c r="C133" s="235"/>
      <c r="D133" s="236" t="s">
        <v>155</v>
      </c>
      <c r="E133" s="237" t="s">
        <v>1</v>
      </c>
      <c r="F133" s="238" t="s">
        <v>265</v>
      </c>
      <c r="G133" s="235"/>
      <c r="H133" s="237" t="s">
        <v>1</v>
      </c>
      <c r="L133" s="200"/>
      <c r="M133" s="202"/>
      <c r="N133" s="203"/>
      <c r="O133" s="203"/>
      <c r="P133" s="203"/>
      <c r="Q133" s="203"/>
      <c r="R133" s="203"/>
      <c r="S133" s="203"/>
      <c r="T133" s="204"/>
      <c r="AT133" s="201" t="s">
        <v>155</v>
      </c>
      <c r="AU133" s="201" t="s">
        <v>91</v>
      </c>
      <c r="AV133" s="199" t="s">
        <v>88</v>
      </c>
      <c r="AW133" s="199" t="s">
        <v>34</v>
      </c>
      <c r="AX133" s="199" t="s">
        <v>81</v>
      </c>
      <c r="AY133" s="201" t="s">
        <v>146</v>
      </c>
    </row>
    <row r="134" spans="1:51" s="211" customFormat="1">
      <c r="B134" s="212"/>
      <c r="C134" s="243"/>
      <c r="D134" s="236" t="s">
        <v>155</v>
      </c>
      <c r="E134" s="244" t="s">
        <v>1</v>
      </c>
      <c r="F134" s="245" t="s">
        <v>275</v>
      </c>
      <c r="G134" s="243"/>
      <c r="H134" s="246">
        <v>-804</v>
      </c>
      <c r="L134" s="212"/>
      <c r="M134" s="214"/>
      <c r="N134" s="215"/>
      <c r="O134" s="215"/>
      <c r="P134" s="215"/>
      <c r="Q134" s="215"/>
      <c r="R134" s="215"/>
      <c r="S134" s="215"/>
      <c r="T134" s="216"/>
      <c r="AT134" s="213" t="s">
        <v>155</v>
      </c>
      <c r="AU134" s="213" t="s">
        <v>91</v>
      </c>
      <c r="AV134" s="211" t="s">
        <v>91</v>
      </c>
      <c r="AW134" s="211" t="s">
        <v>34</v>
      </c>
      <c r="AX134" s="211" t="s">
        <v>81</v>
      </c>
      <c r="AY134" s="213" t="s">
        <v>146</v>
      </c>
    </row>
    <row r="135" spans="1:51" s="217" customFormat="1">
      <c r="B135" s="218"/>
      <c r="C135" s="247"/>
      <c r="D135" s="236" t="s">
        <v>155</v>
      </c>
      <c r="E135" s="248" t="s">
        <v>1</v>
      </c>
      <c r="F135" s="249" t="s">
        <v>165</v>
      </c>
      <c r="G135" s="247"/>
      <c r="H135" s="250">
        <v>32160</v>
      </c>
      <c r="L135" s="218"/>
      <c r="M135" s="260"/>
      <c r="N135" s="261"/>
      <c r="O135" s="261"/>
      <c r="P135" s="261"/>
      <c r="Q135" s="261"/>
      <c r="R135" s="261"/>
      <c r="S135" s="261"/>
      <c r="T135" s="262"/>
      <c r="AT135" s="219" t="s">
        <v>155</v>
      </c>
      <c r="AU135" s="219" t="s">
        <v>91</v>
      </c>
      <c r="AV135" s="217" t="s">
        <v>153</v>
      </c>
      <c r="AW135" s="217" t="s">
        <v>34</v>
      </c>
      <c r="AX135" s="217" t="s">
        <v>88</v>
      </c>
      <c r="AY135" s="219" t="s">
        <v>146</v>
      </c>
    </row>
    <row r="136" spans="1:51" s="115" customFormat="1" ht="6.9" customHeight="1">
      <c r="A136" s="113"/>
      <c r="B136" s="145"/>
      <c r="C136" s="146"/>
      <c r="D136" s="146"/>
      <c r="E136" s="146"/>
      <c r="F136" s="146"/>
      <c r="G136" s="146"/>
      <c r="H136" s="146"/>
      <c r="I136" s="146"/>
      <c r="J136" s="146"/>
      <c r="K136" s="146"/>
      <c r="L136" s="91"/>
      <c r="M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3"/>
      <c r="Z136" s="113"/>
      <c r="AA136" s="113"/>
      <c r="AB136" s="113"/>
      <c r="AC136" s="113"/>
      <c r="AD136" s="113"/>
      <c r="AE136" s="113"/>
    </row>
  </sheetData>
  <sheetProtection password="C7E4" sheet="1" objects="1" scenarios="1"/>
  <autoFilter ref="C120:K135"/>
  <mergeCells count="12">
    <mergeCell ref="E113:H113"/>
    <mergeCell ref="L2:V2"/>
    <mergeCell ref="E84:H84"/>
    <mergeCell ref="E86:H86"/>
    <mergeCell ref="E88:H88"/>
    <mergeCell ref="E109:H109"/>
    <mergeCell ref="E111:H111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topLeftCell="A187" workbookViewId="0">
      <selection activeCell="I203" sqref="I203"/>
    </sheetView>
  </sheetViews>
  <sheetFormatPr defaultRowHeight="10.199999999999999"/>
  <cols>
    <col min="1" max="1" width="8.28515625" style="104" customWidth="1"/>
    <col min="2" max="2" width="1.140625" style="104" customWidth="1"/>
    <col min="3" max="3" width="4.140625" style="104" customWidth="1"/>
    <col min="4" max="4" width="4.28515625" style="104" customWidth="1"/>
    <col min="5" max="5" width="17.140625" style="104" customWidth="1"/>
    <col min="6" max="6" width="100.85546875" style="104" customWidth="1"/>
    <col min="7" max="7" width="7.42578125" style="104" customWidth="1"/>
    <col min="8" max="8" width="14" style="104" customWidth="1"/>
    <col min="9" max="9" width="15.85546875" style="104" customWidth="1"/>
    <col min="10" max="11" width="22.28515625" style="104" customWidth="1"/>
    <col min="12" max="12" width="9.28515625" style="104" customWidth="1"/>
    <col min="13" max="13" width="10.85546875" style="104" hidden="1" customWidth="1"/>
    <col min="14" max="14" width="9.28515625" style="104" hidden="1"/>
    <col min="15" max="20" width="14.140625" style="104" hidden="1" customWidth="1"/>
    <col min="21" max="21" width="16.28515625" style="104" hidden="1" customWidth="1"/>
    <col min="22" max="22" width="12.28515625" style="104" customWidth="1"/>
    <col min="23" max="23" width="16.28515625" style="104" customWidth="1"/>
    <col min="24" max="24" width="12.28515625" style="104" customWidth="1"/>
    <col min="25" max="25" width="15" style="104" customWidth="1"/>
    <col min="26" max="26" width="11" style="104" customWidth="1"/>
    <col min="27" max="27" width="15" style="104" customWidth="1"/>
    <col min="28" max="28" width="16.28515625" style="104" customWidth="1"/>
    <col min="29" max="29" width="11" style="104" customWidth="1"/>
    <col min="30" max="30" width="15" style="104" customWidth="1"/>
    <col min="31" max="31" width="16.28515625" style="104" customWidth="1"/>
    <col min="32" max="43" width="9.140625" style="104"/>
    <col min="44" max="65" width="9.28515625" style="104" hidden="1"/>
    <col min="66" max="16384" width="9.140625" style="104"/>
  </cols>
  <sheetData>
    <row r="2" spans="1:56" ht="36.9" customHeight="1">
      <c r="L2" s="312" t="s">
        <v>5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05" t="s">
        <v>105</v>
      </c>
      <c r="AZ2" s="106" t="s">
        <v>276</v>
      </c>
      <c r="BA2" s="106" t="s">
        <v>1</v>
      </c>
      <c r="BB2" s="106" t="s">
        <v>1</v>
      </c>
      <c r="BC2" s="106" t="s">
        <v>277</v>
      </c>
      <c r="BD2" s="106" t="s">
        <v>91</v>
      </c>
    </row>
    <row r="3" spans="1:56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9"/>
      <c r="AT3" s="105" t="s">
        <v>91</v>
      </c>
      <c r="AZ3" s="106" t="s">
        <v>278</v>
      </c>
      <c r="BA3" s="106" t="s">
        <v>1</v>
      </c>
      <c r="BB3" s="106" t="s">
        <v>1</v>
      </c>
      <c r="BC3" s="106" t="s">
        <v>279</v>
      </c>
      <c r="BD3" s="106" t="s">
        <v>91</v>
      </c>
    </row>
    <row r="4" spans="1:56" ht="24.9" customHeight="1">
      <c r="B4" s="109"/>
      <c r="D4" s="110" t="s">
        <v>113</v>
      </c>
      <c r="L4" s="109"/>
      <c r="M4" s="111" t="s">
        <v>10</v>
      </c>
      <c r="AT4" s="105" t="s">
        <v>3</v>
      </c>
      <c r="AZ4" s="106" t="s">
        <v>280</v>
      </c>
      <c r="BA4" s="106" t="s">
        <v>1</v>
      </c>
      <c r="BB4" s="106" t="s">
        <v>1</v>
      </c>
      <c r="BC4" s="106" t="s">
        <v>277</v>
      </c>
      <c r="BD4" s="106" t="s">
        <v>91</v>
      </c>
    </row>
    <row r="5" spans="1:56" ht="6.9" customHeight="1">
      <c r="B5" s="109"/>
      <c r="L5" s="109"/>
      <c r="AZ5" s="106" t="s">
        <v>281</v>
      </c>
      <c r="BA5" s="106" t="s">
        <v>1</v>
      </c>
      <c r="BB5" s="106" t="s">
        <v>1</v>
      </c>
      <c r="BC5" s="106" t="s">
        <v>282</v>
      </c>
      <c r="BD5" s="106" t="s">
        <v>91</v>
      </c>
    </row>
    <row r="6" spans="1:56" ht="12" customHeight="1">
      <c r="B6" s="109"/>
      <c r="D6" s="112" t="s">
        <v>14</v>
      </c>
      <c r="L6" s="109"/>
    </row>
    <row r="7" spans="1:56" ht="16.5" customHeight="1">
      <c r="B7" s="109"/>
      <c r="E7" s="314" t="str">
        <f>'Rekapitulace stavby'!K6</f>
        <v>NÁSLEDNÁ PÉČE O ZELEŇ - MĚSTSKÁ PLÁŽ AREÁLU KAMENCOVÉHO JEZERA</v>
      </c>
      <c r="F7" s="315"/>
      <c r="G7" s="315"/>
      <c r="H7" s="315"/>
      <c r="L7" s="109"/>
    </row>
    <row r="8" spans="1:56" ht="12" customHeight="1">
      <c r="B8" s="109"/>
      <c r="D8" s="112" t="s">
        <v>114</v>
      </c>
      <c r="L8" s="109"/>
    </row>
    <row r="9" spans="1:56" s="115" customFormat="1" ht="16.5" customHeight="1">
      <c r="A9" s="113"/>
      <c r="B9" s="91"/>
      <c r="C9" s="113"/>
      <c r="D9" s="113"/>
      <c r="E9" s="314" t="s">
        <v>115</v>
      </c>
      <c r="F9" s="311"/>
      <c r="G9" s="311"/>
      <c r="H9" s="311"/>
      <c r="I9" s="113"/>
      <c r="J9" s="113"/>
      <c r="K9" s="113"/>
      <c r="L9" s="114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</row>
    <row r="10" spans="1:56" s="115" customFormat="1" ht="12" customHeight="1">
      <c r="A10" s="113"/>
      <c r="B10" s="91"/>
      <c r="C10" s="113"/>
      <c r="D10" s="112" t="s">
        <v>116</v>
      </c>
      <c r="E10" s="113"/>
      <c r="F10" s="113"/>
      <c r="G10" s="113"/>
      <c r="H10" s="113"/>
      <c r="I10" s="113"/>
      <c r="J10" s="113"/>
      <c r="K10" s="113"/>
      <c r="L10" s="114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</row>
    <row r="11" spans="1:56" s="115" customFormat="1" ht="16.5" customHeight="1">
      <c r="A11" s="113"/>
      <c r="B11" s="91"/>
      <c r="C11" s="113"/>
      <c r="D11" s="113"/>
      <c r="E11" s="310" t="s">
        <v>283</v>
      </c>
      <c r="F11" s="311"/>
      <c r="G11" s="311"/>
      <c r="H11" s="311"/>
      <c r="I11" s="113"/>
      <c r="J11" s="113"/>
      <c r="K11" s="113"/>
      <c r="L11" s="114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</row>
    <row r="12" spans="1:56" s="115" customFormat="1">
      <c r="A12" s="113"/>
      <c r="B12" s="91"/>
      <c r="C12" s="113"/>
      <c r="D12" s="113"/>
      <c r="E12" s="113"/>
      <c r="F12" s="113"/>
      <c r="G12" s="113"/>
      <c r="H12" s="113"/>
      <c r="I12" s="113"/>
      <c r="J12" s="113"/>
      <c r="K12" s="113"/>
      <c r="L12" s="114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</row>
    <row r="13" spans="1:56" s="115" customFormat="1" ht="12" customHeight="1">
      <c r="A13" s="113"/>
      <c r="B13" s="91"/>
      <c r="C13" s="113"/>
      <c r="D13" s="112" t="s">
        <v>16</v>
      </c>
      <c r="E13" s="113"/>
      <c r="F13" s="116" t="s">
        <v>90</v>
      </c>
      <c r="G13" s="113"/>
      <c r="H13" s="113"/>
      <c r="I13" s="112" t="s">
        <v>17</v>
      </c>
      <c r="J13" s="116" t="s">
        <v>118</v>
      </c>
      <c r="K13" s="113"/>
      <c r="L13" s="114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</row>
    <row r="14" spans="1:56" s="115" customFormat="1" ht="12" customHeight="1">
      <c r="A14" s="113"/>
      <c r="B14" s="91"/>
      <c r="C14" s="113"/>
      <c r="D14" s="112" t="s">
        <v>18</v>
      </c>
      <c r="E14" s="113"/>
      <c r="F14" s="116" t="s">
        <v>19</v>
      </c>
      <c r="G14" s="113"/>
      <c r="H14" s="113"/>
      <c r="I14" s="112" t="s">
        <v>20</v>
      </c>
      <c r="J14" s="117" t="str">
        <f>'Rekapitulace stavby'!AN8</f>
        <v>25. 1. 2021</v>
      </c>
      <c r="K14" s="113"/>
      <c r="L14" s="114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</row>
    <row r="15" spans="1:56" s="115" customFormat="1" ht="21.75" customHeight="1">
      <c r="A15" s="113"/>
      <c r="B15" s="91"/>
      <c r="C15" s="113"/>
      <c r="D15" s="118" t="s">
        <v>119</v>
      </c>
      <c r="E15" s="113"/>
      <c r="F15" s="119" t="s">
        <v>120</v>
      </c>
      <c r="G15" s="113"/>
      <c r="H15" s="113"/>
      <c r="I15" s="118" t="s">
        <v>121</v>
      </c>
      <c r="J15" s="119" t="s">
        <v>122</v>
      </c>
      <c r="K15" s="113"/>
      <c r="L15" s="114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</row>
    <row r="16" spans="1:56" s="115" customFormat="1" ht="12" customHeight="1">
      <c r="A16" s="113"/>
      <c r="B16" s="91"/>
      <c r="C16" s="113"/>
      <c r="D16" s="112" t="s">
        <v>22</v>
      </c>
      <c r="E16" s="113"/>
      <c r="F16" s="113"/>
      <c r="G16" s="113"/>
      <c r="H16" s="113"/>
      <c r="I16" s="112" t="s">
        <v>23</v>
      </c>
      <c r="J16" s="116" t="s">
        <v>24</v>
      </c>
      <c r="K16" s="113"/>
      <c r="L16" s="114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</row>
    <row r="17" spans="1:31" s="115" customFormat="1" ht="18" customHeight="1">
      <c r="A17" s="113"/>
      <c r="B17" s="91"/>
      <c r="C17" s="113"/>
      <c r="D17" s="113"/>
      <c r="E17" s="116" t="s">
        <v>25</v>
      </c>
      <c r="F17" s="113"/>
      <c r="G17" s="113"/>
      <c r="H17" s="113"/>
      <c r="I17" s="112" t="s">
        <v>26</v>
      </c>
      <c r="J17" s="116" t="s">
        <v>27</v>
      </c>
      <c r="K17" s="113"/>
      <c r="L17" s="114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</row>
    <row r="18" spans="1:31" s="115" customFormat="1" ht="6.9" customHeight="1">
      <c r="A18" s="113"/>
      <c r="B18" s="91"/>
      <c r="C18" s="113"/>
      <c r="D18" s="113"/>
      <c r="E18" s="113"/>
      <c r="F18" s="113"/>
      <c r="G18" s="113"/>
      <c r="H18" s="113"/>
      <c r="I18" s="113"/>
      <c r="J18" s="113"/>
      <c r="K18" s="113"/>
      <c r="L18" s="114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</row>
    <row r="19" spans="1:31" s="115" customFormat="1" ht="12" customHeight="1">
      <c r="A19" s="113"/>
      <c r="B19" s="91"/>
      <c r="C19" s="113"/>
      <c r="D19" s="112" t="s">
        <v>28</v>
      </c>
      <c r="E19" s="113"/>
      <c r="F19" s="113"/>
      <c r="G19" s="113"/>
      <c r="H19" s="113"/>
      <c r="I19" s="112" t="s">
        <v>23</v>
      </c>
      <c r="J19" s="116" t="str">
        <f>'Rekapitulace stavby'!AN13</f>
        <v/>
      </c>
      <c r="K19" s="113"/>
      <c r="L19" s="114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</row>
    <row r="20" spans="1:31" s="115" customFormat="1" ht="18" customHeight="1">
      <c r="A20" s="113"/>
      <c r="B20" s="91"/>
      <c r="C20" s="113"/>
      <c r="D20" s="113"/>
      <c r="E20" s="316" t="str">
        <f>'Rekapitulace stavby'!E14</f>
        <v xml:space="preserve"> </v>
      </c>
      <c r="F20" s="316"/>
      <c r="G20" s="316"/>
      <c r="H20" s="316"/>
      <c r="I20" s="112" t="s">
        <v>26</v>
      </c>
      <c r="J20" s="116" t="str">
        <f>'Rekapitulace stavby'!AN14</f>
        <v/>
      </c>
      <c r="K20" s="113"/>
      <c r="L20" s="114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</row>
    <row r="21" spans="1:31" s="115" customFormat="1" ht="6.9" customHeight="1">
      <c r="A21" s="113"/>
      <c r="B21" s="91"/>
      <c r="C21" s="113"/>
      <c r="D21" s="113"/>
      <c r="E21" s="113"/>
      <c r="F21" s="113"/>
      <c r="G21" s="113"/>
      <c r="H21" s="113"/>
      <c r="I21" s="113"/>
      <c r="J21" s="113"/>
      <c r="K21" s="113"/>
      <c r="L21" s="114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</row>
    <row r="22" spans="1:31" s="115" customFormat="1" ht="12" customHeight="1">
      <c r="A22" s="113"/>
      <c r="B22" s="91"/>
      <c r="C22" s="113"/>
      <c r="D22" s="112" t="s">
        <v>30</v>
      </c>
      <c r="E22" s="113"/>
      <c r="F22" s="113"/>
      <c r="G22" s="113"/>
      <c r="H22" s="113"/>
      <c r="I22" s="112" t="s">
        <v>23</v>
      </c>
      <c r="J22" s="116" t="s">
        <v>31</v>
      </c>
      <c r="K22" s="113"/>
      <c r="L22" s="114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</row>
    <row r="23" spans="1:31" s="115" customFormat="1" ht="18" customHeight="1">
      <c r="A23" s="113"/>
      <c r="B23" s="91"/>
      <c r="C23" s="113"/>
      <c r="D23" s="113"/>
      <c r="E23" s="116" t="s">
        <v>32</v>
      </c>
      <c r="F23" s="113"/>
      <c r="G23" s="113"/>
      <c r="H23" s="113"/>
      <c r="I23" s="112" t="s">
        <v>26</v>
      </c>
      <c r="J23" s="116" t="s">
        <v>33</v>
      </c>
      <c r="K23" s="113"/>
      <c r="L23" s="114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</row>
    <row r="24" spans="1:31" s="115" customFormat="1" ht="6.9" customHeight="1">
      <c r="A24" s="113"/>
      <c r="B24" s="91"/>
      <c r="C24" s="113"/>
      <c r="D24" s="113"/>
      <c r="E24" s="113"/>
      <c r="F24" s="113"/>
      <c r="G24" s="113"/>
      <c r="H24" s="113"/>
      <c r="I24" s="113"/>
      <c r="J24" s="113"/>
      <c r="K24" s="113"/>
      <c r="L24" s="114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</row>
    <row r="25" spans="1:31" s="115" customFormat="1" ht="12" customHeight="1">
      <c r="A25" s="113"/>
      <c r="B25" s="91"/>
      <c r="C25" s="113"/>
      <c r="D25" s="112" t="s">
        <v>35</v>
      </c>
      <c r="E25" s="113"/>
      <c r="F25" s="113"/>
      <c r="G25" s="113"/>
      <c r="H25" s="113"/>
      <c r="I25" s="112" t="s">
        <v>23</v>
      </c>
      <c r="J25" s="116" t="s">
        <v>36</v>
      </c>
      <c r="K25" s="113"/>
      <c r="L25" s="114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pans="1:31" s="115" customFormat="1" ht="18" customHeight="1">
      <c r="A26" s="113"/>
      <c r="B26" s="91"/>
      <c r="C26" s="113"/>
      <c r="D26" s="113"/>
      <c r="E26" s="116" t="s">
        <v>37</v>
      </c>
      <c r="F26" s="113"/>
      <c r="G26" s="113"/>
      <c r="H26" s="113"/>
      <c r="I26" s="112" t="s">
        <v>26</v>
      </c>
      <c r="J26" s="116" t="s">
        <v>38</v>
      </c>
      <c r="K26" s="113"/>
      <c r="L26" s="114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</row>
    <row r="27" spans="1:31" s="115" customFormat="1" ht="6.9" customHeight="1">
      <c r="A27" s="113"/>
      <c r="B27" s="91"/>
      <c r="C27" s="113"/>
      <c r="D27" s="113"/>
      <c r="E27" s="113"/>
      <c r="F27" s="113"/>
      <c r="G27" s="113"/>
      <c r="H27" s="113"/>
      <c r="I27" s="113"/>
      <c r="J27" s="113"/>
      <c r="K27" s="113"/>
      <c r="L27" s="114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115" customFormat="1" ht="12" customHeight="1">
      <c r="A28" s="113"/>
      <c r="B28" s="91"/>
      <c r="C28" s="113"/>
      <c r="D28" s="112" t="s">
        <v>39</v>
      </c>
      <c r="E28" s="113"/>
      <c r="F28" s="113"/>
      <c r="G28" s="113"/>
      <c r="H28" s="113"/>
      <c r="I28" s="113"/>
      <c r="J28" s="113"/>
      <c r="K28" s="113"/>
      <c r="L28" s="114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</row>
    <row r="29" spans="1:31" s="123" customFormat="1" ht="83.25" customHeight="1">
      <c r="A29" s="120"/>
      <c r="B29" s="121"/>
      <c r="C29" s="120"/>
      <c r="D29" s="120"/>
      <c r="E29" s="317" t="s">
        <v>40</v>
      </c>
      <c r="F29" s="317"/>
      <c r="G29" s="317"/>
      <c r="H29" s="317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115" customFormat="1" ht="6.9" customHeight="1">
      <c r="A30" s="113"/>
      <c r="B30" s="91"/>
      <c r="C30" s="113"/>
      <c r="D30" s="113"/>
      <c r="E30" s="113"/>
      <c r="F30" s="113"/>
      <c r="G30" s="113"/>
      <c r="H30" s="113"/>
      <c r="I30" s="113"/>
      <c r="J30" s="113"/>
      <c r="K30" s="113"/>
      <c r="L30" s="114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</row>
    <row r="31" spans="1:31" s="115" customFormat="1" ht="6.9" customHeight="1">
      <c r="A31" s="113"/>
      <c r="B31" s="91"/>
      <c r="C31" s="113"/>
      <c r="D31" s="124"/>
      <c r="E31" s="124"/>
      <c r="F31" s="124"/>
      <c r="G31" s="124"/>
      <c r="H31" s="124"/>
      <c r="I31" s="124"/>
      <c r="J31" s="124"/>
      <c r="K31" s="124"/>
      <c r="L31" s="114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</row>
    <row r="32" spans="1:31" s="115" customFormat="1" ht="25.35" customHeight="1">
      <c r="A32" s="113"/>
      <c r="B32" s="91"/>
      <c r="C32" s="113"/>
      <c r="D32" s="125" t="s">
        <v>41</v>
      </c>
      <c r="E32" s="113"/>
      <c r="F32" s="113"/>
      <c r="G32" s="113"/>
      <c r="H32" s="113"/>
      <c r="I32" s="113"/>
      <c r="J32" s="126">
        <f>ROUND(J122, 2)</f>
        <v>0</v>
      </c>
      <c r="K32" s="113"/>
      <c r="L32" s="114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</row>
    <row r="33" spans="1:31" s="115" customFormat="1" ht="6.9" customHeight="1">
      <c r="A33" s="113"/>
      <c r="B33" s="91"/>
      <c r="C33" s="113"/>
      <c r="D33" s="124"/>
      <c r="E33" s="124"/>
      <c r="F33" s="124"/>
      <c r="G33" s="124"/>
      <c r="H33" s="124"/>
      <c r="I33" s="124"/>
      <c r="J33" s="124"/>
      <c r="K33" s="124"/>
      <c r="L33" s="114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</row>
    <row r="34" spans="1:31" s="115" customFormat="1" ht="14.4" customHeight="1">
      <c r="A34" s="113"/>
      <c r="B34" s="91"/>
      <c r="C34" s="113"/>
      <c r="D34" s="113"/>
      <c r="E34" s="113"/>
      <c r="F34" s="127" t="s">
        <v>43</v>
      </c>
      <c r="G34" s="113"/>
      <c r="H34" s="113"/>
      <c r="I34" s="127" t="s">
        <v>42</v>
      </c>
      <c r="J34" s="127" t="s">
        <v>44</v>
      </c>
      <c r="K34" s="113"/>
      <c r="L34" s="114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</row>
    <row r="35" spans="1:31" s="115" customFormat="1" ht="14.4" customHeight="1">
      <c r="A35" s="113"/>
      <c r="B35" s="91"/>
      <c r="C35" s="113"/>
      <c r="D35" s="128" t="s">
        <v>45</v>
      </c>
      <c r="E35" s="112" t="s">
        <v>46</v>
      </c>
      <c r="F35" s="129">
        <f>ROUND((SUM(BE122:BE202)),  2)</f>
        <v>0</v>
      </c>
      <c r="G35" s="113"/>
      <c r="H35" s="113"/>
      <c r="I35" s="130">
        <v>0.21</v>
      </c>
      <c r="J35" s="129">
        <f>ROUND(((SUM(BE122:BE202))*I35),  2)</f>
        <v>0</v>
      </c>
      <c r="K35" s="113"/>
      <c r="L35" s="114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</row>
    <row r="36" spans="1:31" s="115" customFormat="1" ht="14.4" customHeight="1">
      <c r="A36" s="113"/>
      <c r="B36" s="91"/>
      <c r="C36" s="113"/>
      <c r="D36" s="113"/>
      <c r="E36" s="112" t="s">
        <v>47</v>
      </c>
      <c r="F36" s="129">
        <f>ROUND((SUM(BF122:BF202)),  2)</f>
        <v>0</v>
      </c>
      <c r="G36" s="113"/>
      <c r="H36" s="113"/>
      <c r="I36" s="130">
        <v>0.15</v>
      </c>
      <c r="J36" s="129">
        <f>ROUND(((SUM(BF122:BF202))*I36),  2)</f>
        <v>0</v>
      </c>
      <c r="K36" s="113"/>
      <c r="L36" s="114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</row>
    <row r="37" spans="1:31" s="115" customFormat="1" ht="14.4" hidden="1" customHeight="1">
      <c r="A37" s="113"/>
      <c r="B37" s="91"/>
      <c r="C37" s="113"/>
      <c r="D37" s="113"/>
      <c r="E37" s="112" t="s">
        <v>48</v>
      </c>
      <c r="F37" s="129">
        <f>ROUND((SUM(BG122:BG202)),  2)</f>
        <v>0</v>
      </c>
      <c r="G37" s="113"/>
      <c r="H37" s="113"/>
      <c r="I37" s="130">
        <v>0.21</v>
      </c>
      <c r="J37" s="129">
        <f>0</f>
        <v>0</v>
      </c>
      <c r="K37" s="113"/>
      <c r="L37" s="114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</row>
    <row r="38" spans="1:31" s="115" customFormat="1" ht="14.4" hidden="1" customHeight="1">
      <c r="A38" s="113"/>
      <c r="B38" s="91"/>
      <c r="C38" s="113"/>
      <c r="D38" s="113"/>
      <c r="E38" s="112" t="s">
        <v>49</v>
      </c>
      <c r="F38" s="129">
        <f>ROUND((SUM(BH122:BH202)),  2)</f>
        <v>0</v>
      </c>
      <c r="G38" s="113"/>
      <c r="H38" s="113"/>
      <c r="I38" s="130">
        <v>0.15</v>
      </c>
      <c r="J38" s="129">
        <f>0</f>
        <v>0</v>
      </c>
      <c r="K38" s="113"/>
      <c r="L38" s="114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</row>
    <row r="39" spans="1:31" s="115" customFormat="1" ht="14.4" hidden="1" customHeight="1">
      <c r="A39" s="113"/>
      <c r="B39" s="91"/>
      <c r="C39" s="113"/>
      <c r="D39" s="113"/>
      <c r="E39" s="112" t="s">
        <v>50</v>
      </c>
      <c r="F39" s="129">
        <f>ROUND((SUM(BI122:BI202)),  2)</f>
        <v>0</v>
      </c>
      <c r="G39" s="113"/>
      <c r="H39" s="113"/>
      <c r="I39" s="130">
        <v>0</v>
      </c>
      <c r="J39" s="129">
        <f>0</f>
        <v>0</v>
      </c>
      <c r="K39" s="113"/>
      <c r="L39" s="114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</row>
    <row r="40" spans="1:31" s="115" customFormat="1" ht="6.9" customHeight="1">
      <c r="A40" s="113"/>
      <c r="B40" s="91"/>
      <c r="C40" s="113"/>
      <c r="D40" s="113"/>
      <c r="E40" s="113"/>
      <c r="F40" s="113"/>
      <c r="G40" s="113"/>
      <c r="H40" s="113"/>
      <c r="I40" s="113"/>
      <c r="J40" s="113"/>
      <c r="K40" s="113"/>
      <c r="L40" s="114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</row>
    <row r="41" spans="1:31" s="115" customFormat="1" ht="25.35" customHeight="1">
      <c r="A41" s="113"/>
      <c r="B41" s="91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3"/>
      <c r="J41" s="136">
        <f>SUM(J32:J39)</f>
        <v>0</v>
      </c>
      <c r="K41" s="137"/>
      <c r="L41" s="114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</row>
    <row r="42" spans="1:31" s="115" customFormat="1" ht="14.4" customHeight="1">
      <c r="A42" s="113"/>
      <c r="B42" s="91"/>
      <c r="C42" s="113"/>
      <c r="D42" s="113"/>
      <c r="E42" s="113"/>
      <c r="F42" s="113"/>
      <c r="G42" s="113"/>
      <c r="H42" s="113"/>
      <c r="I42" s="113"/>
      <c r="J42" s="113"/>
      <c r="K42" s="113"/>
      <c r="L42" s="114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</row>
    <row r="43" spans="1:31" ht="14.4" customHeight="1">
      <c r="B43" s="109"/>
      <c r="L43" s="109"/>
    </row>
    <row r="44" spans="1:31" ht="14.4" customHeight="1">
      <c r="B44" s="109"/>
      <c r="L44" s="109"/>
    </row>
    <row r="45" spans="1:31" ht="14.4" customHeight="1">
      <c r="B45" s="109"/>
      <c r="L45" s="109"/>
    </row>
    <row r="46" spans="1:31" ht="14.4" customHeight="1">
      <c r="B46" s="109"/>
      <c r="L46" s="109"/>
    </row>
    <row r="47" spans="1:31" ht="14.4" customHeight="1">
      <c r="B47" s="109"/>
      <c r="L47" s="109"/>
    </row>
    <row r="48" spans="1:31" ht="14.4" customHeight="1">
      <c r="B48" s="109"/>
      <c r="L48" s="109"/>
    </row>
    <row r="49" spans="1:31" s="115" customFormat="1" ht="14.4" customHeight="1">
      <c r="B49" s="114"/>
      <c r="D49" s="138" t="s">
        <v>54</v>
      </c>
      <c r="E49" s="139"/>
      <c r="F49" s="139"/>
      <c r="G49" s="138" t="s">
        <v>55</v>
      </c>
      <c r="H49" s="139"/>
      <c r="I49" s="139"/>
      <c r="J49" s="139"/>
      <c r="K49" s="139"/>
      <c r="L49" s="114"/>
    </row>
    <row r="50" spans="1:31">
      <c r="B50" s="109"/>
      <c r="L50" s="109"/>
    </row>
    <row r="51" spans="1:31">
      <c r="B51" s="109"/>
      <c r="L51" s="109"/>
    </row>
    <row r="52" spans="1:31">
      <c r="B52" s="109"/>
      <c r="L52" s="109"/>
    </row>
    <row r="53" spans="1:31">
      <c r="B53" s="109"/>
      <c r="L53" s="109"/>
    </row>
    <row r="54" spans="1:31">
      <c r="B54" s="109"/>
      <c r="L54" s="109"/>
    </row>
    <row r="55" spans="1:31">
      <c r="B55" s="109"/>
      <c r="L55" s="109"/>
    </row>
    <row r="56" spans="1:31">
      <c r="B56" s="109"/>
      <c r="L56" s="109"/>
    </row>
    <row r="57" spans="1:31">
      <c r="B57" s="109"/>
      <c r="L57" s="109"/>
    </row>
    <row r="58" spans="1:31">
      <c r="B58" s="109"/>
      <c r="L58" s="109"/>
    </row>
    <row r="59" spans="1:31">
      <c r="B59" s="109"/>
      <c r="L59" s="109"/>
    </row>
    <row r="60" spans="1:31" s="115" customFormat="1" ht="13.2">
      <c r="A60" s="113"/>
      <c r="B60" s="91"/>
      <c r="C60" s="113"/>
      <c r="D60" s="140" t="s">
        <v>56</v>
      </c>
      <c r="E60" s="141"/>
      <c r="F60" s="142" t="s">
        <v>57</v>
      </c>
      <c r="G60" s="140" t="s">
        <v>56</v>
      </c>
      <c r="H60" s="141"/>
      <c r="I60" s="141"/>
      <c r="J60" s="143" t="s">
        <v>57</v>
      </c>
      <c r="K60" s="141"/>
      <c r="L60" s="114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</row>
    <row r="61" spans="1:31">
      <c r="B61" s="109"/>
      <c r="L61" s="109"/>
    </row>
    <row r="62" spans="1:31">
      <c r="B62" s="109"/>
      <c r="L62" s="109"/>
    </row>
    <row r="63" spans="1:31">
      <c r="B63" s="109"/>
      <c r="L63" s="109"/>
    </row>
    <row r="64" spans="1:31" s="115" customFormat="1" ht="13.2">
      <c r="A64" s="113"/>
      <c r="B64" s="91"/>
      <c r="C64" s="113"/>
      <c r="D64" s="138" t="s">
        <v>58</v>
      </c>
      <c r="E64" s="144"/>
      <c r="F64" s="144"/>
      <c r="G64" s="138" t="s">
        <v>59</v>
      </c>
      <c r="H64" s="144"/>
      <c r="I64" s="144"/>
      <c r="J64" s="144"/>
      <c r="K64" s="144"/>
      <c r="L64" s="114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</row>
    <row r="65" spans="1:31">
      <c r="B65" s="109"/>
      <c r="L65" s="109"/>
    </row>
    <row r="66" spans="1:31">
      <c r="B66" s="109"/>
      <c r="L66" s="109"/>
    </row>
    <row r="67" spans="1:31">
      <c r="B67" s="109"/>
      <c r="L67" s="109"/>
    </row>
    <row r="68" spans="1:31">
      <c r="B68" s="109"/>
      <c r="L68" s="109"/>
    </row>
    <row r="69" spans="1:31">
      <c r="B69" s="109"/>
      <c r="L69" s="109"/>
    </row>
    <row r="70" spans="1:31">
      <c r="B70" s="109"/>
      <c r="L70" s="109"/>
    </row>
    <row r="71" spans="1:31">
      <c r="B71" s="109"/>
      <c r="L71" s="109"/>
    </row>
    <row r="72" spans="1:31">
      <c r="B72" s="109"/>
      <c r="L72" s="109"/>
    </row>
    <row r="73" spans="1:31">
      <c r="B73" s="109"/>
      <c r="L73" s="109"/>
    </row>
    <row r="74" spans="1:31">
      <c r="B74" s="109"/>
      <c r="L74" s="109"/>
    </row>
    <row r="75" spans="1:31" s="115" customFormat="1" ht="13.2">
      <c r="A75" s="113"/>
      <c r="B75" s="91"/>
      <c r="C75" s="113"/>
      <c r="D75" s="140" t="s">
        <v>56</v>
      </c>
      <c r="E75" s="141"/>
      <c r="F75" s="142" t="s">
        <v>57</v>
      </c>
      <c r="G75" s="140" t="s">
        <v>56</v>
      </c>
      <c r="H75" s="141"/>
      <c r="I75" s="141"/>
      <c r="J75" s="143" t="s">
        <v>57</v>
      </c>
      <c r="K75" s="141"/>
      <c r="L75" s="114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</row>
    <row r="76" spans="1:31" s="115" customFormat="1" ht="14.4" customHeight="1">
      <c r="A76" s="113"/>
      <c r="B76" s="145"/>
      <c r="C76" s="146"/>
      <c r="D76" s="146"/>
      <c r="E76" s="146"/>
      <c r="F76" s="146"/>
      <c r="G76" s="146"/>
      <c r="H76" s="146"/>
      <c r="I76" s="146"/>
      <c r="J76" s="146"/>
      <c r="K76" s="146"/>
      <c r="L76" s="114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</row>
    <row r="80" spans="1:31" s="115" customFormat="1" ht="6.9" customHeight="1">
      <c r="A80" s="113"/>
      <c r="B80" s="147"/>
      <c r="C80" s="148"/>
      <c r="D80" s="148"/>
      <c r="E80" s="148"/>
      <c r="F80" s="148"/>
      <c r="G80" s="148"/>
      <c r="H80" s="148"/>
      <c r="I80" s="148"/>
      <c r="J80" s="148"/>
      <c r="K80" s="148"/>
      <c r="L80" s="114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</row>
    <row r="81" spans="1:31" s="115" customFormat="1" ht="24.9" customHeight="1">
      <c r="A81" s="113"/>
      <c r="B81" s="91"/>
      <c r="C81" s="110" t="s">
        <v>123</v>
      </c>
      <c r="D81" s="113"/>
      <c r="E81" s="113"/>
      <c r="F81" s="113"/>
      <c r="G81" s="113"/>
      <c r="H81" s="113"/>
      <c r="I81" s="113"/>
      <c r="J81" s="113"/>
      <c r="K81" s="113"/>
      <c r="L81" s="114"/>
      <c r="S81" s="113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</row>
    <row r="82" spans="1:31" s="115" customFormat="1" ht="6.9" customHeight="1">
      <c r="A82" s="113"/>
      <c r="B82" s="91"/>
      <c r="C82" s="113"/>
      <c r="D82" s="113"/>
      <c r="E82" s="113"/>
      <c r="F82" s="113"/>
      <c r="G82" s="113"/>
      <c r="H82" s="113"/>
      <c r="I82" s="113"/>
      <c r="J82" s="113"/>
      <c r="K82" s="113"/>
      <c r="L82" s="114"/>
      <c r="S82" s="113"/>
      <c r="T82" s="113"/>
      <c r="U82" s="113"/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</row>
    <row r="83" spans="1:31" s="115" customFormat="1" ht="12" customHeight="1">
      <c r="A83" s="113"/>
      <c r="B83" s="91"/>
      <c r="C83" s="112" t="s">
        <v>14</v>
      </c>
      <c r="D83" s="113"/>
      <c r="E83" s="113"/>
      <c r="F83" s="113"/>
      <c r="G83" s="113"/>
      <c r="H83" s="113"/>
      <c r="I83" s="113"/>
      <c r="J83" s="113"/>
      <c r="K83" s="113"/>
      <c r="L83" s="114"/>
      <c r="S83" s="113"/>
      <c r="T83" s="113"/>
      <c r="U83" s="113"/>
      <c r="V83" s="113"/>
      <c r="W83" s="113"/>
      <c r="X83" s="113"/>
      <c r="Y83" s="113"/>
      <c r="Z83" s="113"/>
      <c r="AA83" s="113"/>
      <c r="AB83" s="113"/>
      <c r="AC83" s="113"/>
      <c r="AD83" s="113"/>
      <c r="AE83" s="113"/>
    </row>
    <row r="84" spans="1:31" s="115" customFormat="1" ht="16.5" customHeight="1">
      <c r="A84" s="113"/>
      <c r="B84" s="91"/>
      <c r="C84" s="113"/>
      <c r="D84" s="113"/>
      <c r="E84" s="314" t="str">
        <f>E7</f>
        <v>NÁSLEDNÁ PÉČE O ZELEŇ - MĚSTSKÁ PLÁŽ AREÁLU KAMENCOVÉHO JEZERA</v>
      </c>
      <c r="F84" s="315"/>
      <c r="G84" s="315"/>
      <c r="H84" s="315"/>
      <c r="I84" s="113"/>
      <c r="J84" s="113"/>
      <c r="K84" s="113"/>
      <c r="L84" s="114"/>
      <c r="S84" s="113"/>
      <c r="T84" s="113"/>
      <c r="U84" s="113"/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</row>
    <row r="85" spans="1:31" ht="12" customHeight="1">
      <c r="B85" s="109"/>
      <c r="C85" s="112" t="s">
        <v>114</v>
      </c>
      <c r="L85" s="109"/>
    </row>
    <row r="86" spans="1:31" s="115" customFormat="1" ht="16.5" customHeight="1">
      <c r="A86" s="113"/>
      <c r="B86" s="91"/>
      <c r="C86" s="113"/>
      <c r="D86" s="113"/>
      <c r="E86" s="314" t="s">
        <v>115</v>
      </c>
      <c r="F86" s="311"/>
      <c r="G86" s="311"/>
      <c r="H86" s="311"/>
      <c r="I86" s="113"/>
      <c r="J86" s="113"/>
      <c r="K86" s="113"/>
      <c r="L86" s="114"/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</row>
    <row r="87" spans="1:31" s="115" customFormat="1" ht="12" customHeight="1">
      <c r="A87" s="113"/>
      <c r="B87" s="91"/>
      <c r="C87" s="112" t="s">
        <v>116</v>
      </c>
      <c r="D87" s="113"/>
      <c r="E87" s="113"/>
      <c r="F87" s="113"/>
      <c r="G87" s="113"/>
      <c r="H87" s="113"/>
      <c r="I87" s="113"/>
      <c r="J87" s="113"/>
      <c r="K87" s="113"/>
      <c r="L87" s="114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</row>
    <row r="88" spans="1:31" s="115" customFormat="1" ht="16.5" customHeight="1">
      <c r="A88" s="113"/>
      <c r="B88" s="91"/>
      <c r="C88" s="113"/>
      <c r="D88" s="113"/>
      <c r="E88" s="310" t="str">
        <f>E11</f>
        <v>SO 04.4 - C- ŠTĚRKOVÝ TRÁVNÍK - Následná péče - 2 roky</v>
      </c>
      <c r="F88" s="311"/>
      <c r="G88" s="311"/>
      <c r="H88" s="311"/>
      <c r="I88" s="113"/>
      <c r="J88" s="113"/>
      <c r="K88" s="113"/>
      <c r="L88" s="114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</row>
    <row r="89" spans="1:31" s="115" customFormat="1" ht="6.9" customHeight="1">
      <c r="A89" s="113"/>
      <c r="B89" s="91"/>
      <c r="C89" s="113"/>
      <c r="D89" s="113"/>
      <c r="E89" s="113"/>
      <c r="F89" s="113"/>
      <c r="G89" s="113"/>
      <c r="H89" s="113"/>
      <c r="I89" s="113"/>
      <c r="J89" s="113"/>
      <c r="K89" s="113"/>
      <c r="L89" s="114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</row>
    <row r="90" spans="1:31" s="115" customFormat="1" ht="12" customHeight="1">
      <c r="A90" s="113"/>
      <c r="B90" s="91"/>
      <c r="C90" s="112" t="s">
        <v>18</v>
      </c>
      <c r="D90" s="113"/>
      <c r="E90" s="113"/>
      <c r="F90" s="116" t="str">
        <f>F14</f>
        <v>CHOMUTOV</v>
      </c>
      <c r="G90" s="113"/>
      <c r="H90" s="113"/>
      <c r="I90" s="112" t="s">
        <v>20</v>
      </c>
      <c r="J90" s="117" t="str">
        <f>IF(J14="","",J14)</f>
        <v>25. 1. 2021</v>
      </c>
      <c r="K90" s="113"/>
      <c r="L90" s="114"/>
      <c r="S90" s="113"/>
      <c r="T90" s="113"/>
      <c r="U90" s="113"/>
      <c r="V90" s="113"/>
      <c r="W90" s="113"/>
      <c r="X90" s="113"/>
      <c r="Y90" s="113"/>
      <c r="Z90" s="113"/>
      <c r="AA90" s="113"/>
      <c r="AB90" s="113"/>
      <c r="AC90" s="113"/>
      <c r="AD90" s="113"/>
      <c r="AE90" s="113"/>
    </row>
    <row r="91" spans="1:31" s="115" customFormat="1" ht="6.9" customHeight="1">
      <c r="A91" s="113"/>
      <c r="B91" s="91"/>
      <c r="C91" s="113"/>
      <c r="D91" s="113"/>
      <c r="E91" s="113"/>
      <c r="F91" s="113"/>
      <c r="G91" s="113"/>
      <c r="H91" s="113"/>
      <c r="I91" s="113"/>
      <c r="J91" s="113"/>
      <c r="K91" s="113"/>
      <c r="L91" s="114"/>
      <c r="S91" s="113"/>
      <c r="T91" s="113"/>
      <c r="U91" s="113"/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</row>
    <row r="92" spans="1:31" s="115" customFormat="1" ht="25.65" customHeight="1">
      <c r="A92" s="113"/>
      <c r="B92" s="91"/>
      <c r="C92" s="112" t="s">
        <v>22</v>
      </c>
      <c r="D92" s="113"/>
      <c r="E92" s="113"/>
      <c r="F92" s="116" t="str">
        <f>E17</f>
        <v>Statutární město Chomutov,Zborovská 4602,Chomutov</v>
      </c>
      <c r="G92" s="113"/>
      <c r="H92" s="113"/>
      <c r="I92" s="112" t="s">
        <v>30</v>
      </c>
      <c r="J92" s="149" t="str">
        <f>E23</f>
        <v>Ing. Mgr. Lucie Radilová, DiS</v>
      </c>
      <c r="K92" s="113"/>
      <c r="L92" s="114"/>
      <c r="S92" s="113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</row>
    <row r="93" spans="1:31" s="115" customFormat="1" ht="15.15" customHeight="1">
      <c r="A93" s="113"/>
      <c r="B93" s="91"/>
      <c r="C93" s="112" t="s">
        <v>28</v>
      </c>
      <c r="D93" s="113"/>
      <c r="E93" s="113"/>
      <c r="F93" s="116" t="str">
        <f>IF(E20="","",E20)</f>
        <v xml:space="preserve"> </v>
      </c>
      <c r="G93" s="113"/>
      <c r="H93" s="113"/>
      <c r="I93" s="112" t="s">
        <v>35</v>
      </c>
      <c r="J93" s="149" t="str">
        <f>E26</f>
        <v>Obrtelová Miluše</v>
      </c>
      <c r="K93" s="113"/>
      <c r="L93" s="114"/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</row>
    <row r="94" spans="1:31" s="115" customFormat="1" ht="10.35" customHeight="1">
      <c r="A94" s="113"/>
      <c r="B94" s="91"/>
      <c r="C94" s="113"/>
      <c r="D94" s="113"/>
      <c r="E94" s="113"/>
      <c r="F94" s="113"/>
      <c r="G94" s="113"/>
      <c r="H94" s="113"/>
      <c r="I94" s="113"/>
      <c r="J94" s="113"/>
      <c r="K94" s="113"/>
      <c r="L94" s="114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</row>
    <row r="95" spans="1:31" s="115" customFormat="1" ht="29.25" customHeight="1">
      <c r="A95" s="113"/>
      <c r="B95" s="91"/>
      <c r="C95" s="150" t="s">
        <v>124</v>
      </c>
      <c r="D95" s="131"/>
      <c r="E95" s="131"/>
      <c r="F95" s="131"/>
      <c r="G95" s="131"/>
      <c r="H95" s="131"/>
      <c r="I95" s="131"/>
      <c r="J95" s="151" t="s">
        <v>125</v>
      </c>
      <c r="K95" s="131"/>
      <c r="L95" s="114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</row>
    <row r="96" spans="1:31" s="115" customFormat="1" ht="10.35" customHeight="1">
      <c r="A96" s="113"/>
      <c r="B96" s="91"/>
      <c r="C96" s="113"/>
      <c r="D96" s="113"/>
      <c r="E96" s="113"/>
      <c r="F96" s="113"/>
      <c r="G96" s="113"/>
      <c r="H96" s="113"/>
      <c r="I96" s="113"/>
      <c r="J96" s="113"/>
      <c r="K96" s="113"/>
      <c r="L96" s="114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</row>
    <row r="97" spans="1:47" s="115" customFormat="1" ht="22.95" customHeight="1">
      <c r="A97" s="113"/>
      <c r="B97" s="91"/>
      <c r="C97" s="152" t="s">
        <v>126</v>
      </c>
      <c r="D97" s="113"/>
      <c r="E97" s="113"/>
      <c r="F97" s="113"/>
      <c r="G97" s="113"/>
      <c r="H97" s="113"/>
      <c r="I97" s="113"/>
      <c r="J97" s="126">
        <f>J122</f>
        <v>0</v>
      </c>
      <c r="K97" s="113"/>
      <c r="L97" s="114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U97" s="105" t="s">
        <v>127</v>
      </c>
    </row>
    <row r="98" spans="1:47" s="153" customFormat="1" ht="24.9" customHeight="1">
      <c r="B98" s="154"/>
      <c r="D98" s="155" t="s">
        <v>128</v>
      </c>
      <c r="E98" s="156"/>
      <c r="F98" s="156"/>
      <c r="G98" s="156"/>
      <c r="H98" s="156"/>
      <c r="I98" s="156"/>
      <c r="J98" s="157">
        <f>J123</f>
        <v>0</v>
      </c>
      <c r="L98" s="154"/>
    </row>
    <row r="99" spans="1:47" s="158" customFormat="1" ht="19.95" customHeight="1">
      <c r="B99" s="159"/>
      <c r="D99" s="160" t="s">
        <v>129</v>
      </c>
      <c r="E99" s="161"/>
      <c r="F99" s="161"/>
      <c r="G99" s="161"/>
      <c r="H99" s="161"/>
      <c r="I99" s="161"/>
      <c r="J99" s="162">
        <f>J124</f>
        <v>0</v>
      </c>
      <c r="L99" s="159"/>
    </row>
    <row r="100" spans="1:47" s="158" customFormat="1" ht="19.95" customHeight="1">
      <c r="B100" s="159"/>
      <c r="D100" s="160" t="s">
        <v>130</v>
      </c>
      <c r="E100" s="161"/>
      <c r="F100" s="161"/>
      <c r="G100" s="161"/>
      <c r="H100" s="161"/>
      <c r="I100" s="161"/>
      <c r="J100" s="162">
        <f>J201</f>
        <v>0</v>
      </c>
      <c r="L100" s="159"/>
    </row>
    <row r="101" spans="1:47" s="115" customFormat="1" ht="21.75" customHeight="1">
      <c r="A101" s="113"/>
      <c r="B101" s="91"/>
      <c r="C101" s="113"/>
      <c r="D101" s="113"/>
      <c r="E101" s="113"/>
      <c r="F101" s="113"/>
      <c r="G101" s="113"/>
      <c r="H101" s="113"/>
      <c r="I101" s="113"/>
      <c r="J101" s="113"/>
      <c r="K101" s="113"/>
      <c r="L101" s="114"/>
      <c r="S101" s="113"/>
      <c r="T101" s="113"/>
      <c r="U101" s="113"/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</row>
    <row r="102" spans="1:47" s="115" customFormat="1" ht="6.9" customHeight="1">
      <c r="A102" s="113"/>
      <c r="B102" s="145"/>
      <c r="C102" s="146"/>
      <c r="D102" s="146"/>
      <c r="E102" s="146"/>
      <c r="F102" s="146"/>
      <c r="G102" s="146"/>
      <c r="H102" s="146"/>
      <c r="I102" s="146"/>
      <c r="J102" s="146"/>
      <c r="K102" s="146"/>
      <c r="L102" s="114"/>
      <c r="S102" s="113"/>
      <c r="T102" s="113"/>
      <c r="U102" s="113"/>
      <c r="V102" s="113"/>
      <c r="W102" s="113"/>
      <c r="X102" s="113"/>
      <c r="Y102" s="113"/>
      <c r="Z102" s="113"/>
      <c r="AA102" s="113"/>
      <c r="AB102" s="113"/>
      <c r="AC102" s="113"/>
      <c r="AD102" s="113"/>
      <c r="AE102" s="113"/>
    </row>
    <row r="106" spans="1:47" s="115" customFormat="1" ht="6.9" customHeight="1">
      <c r="A106" s="113"/>
      <c r="B106" s="147"/>
      <c r="C106" s="148"/>
      <c r="D106" s="148"/>
      <c r="E106" s="148"/>
      <c r="F106" s="148"/>
      <c r="G106" s="148"/>
      <c r="H106" s="148"/>
      <c r="I106" s="148"/>
      <c r="J106" s="148"/>
      <c r="K106" s="148"/>
      <c r="L106" s="114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</row>
    <row r="107" spans="1:47" s="115" customFormat="1" ht="24.9" customHeight="1">
      <c r="A107" s="113"/>
      <c r="B107" s="91"/>
      <c r="C107" s="110" t="s">
        <v>131</v>
      </c>
      <c r="D107" s="113"/>
      <c r="E107" s="113"/>
      <c r="F107" s="113"/>
      <c r="G107" s="113"/>
      <c r="H107" s="113"/>
      <c r="I107" s="113"/>
      <c r="J107" s="113"/>
      <c r="K107" s="113"/>
      <c r="L107" s="114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</row>
    <row r="108" spans="1:47" s="115" customFormat="1" ht="6.9" customHeight="1">
      <c r="A108" s="113"/>
      <c r="B108" s="91"/>
      <c r="C108" s="113"/>
      <c r="D108" s="113"/>
      <c r="E108" s="113"/>
      <c r="F108" s="113"/>
      <c r="G108" s="113"/>
      <c r="H108" s="113"/>
      <c r="I108" s="113"/>
      <c r="J108" s="113"/>
      <c r="K108" s="113"/>
      <c r="L108" s="114"/>
      <c r="S108" s="113"/>
      <c r="T108" s="113"/>
      <c r="U108" s="113"/>
      <c r="V108" s="113"/>
      <c r="W108" s="113"/>
      <c r="X108" s="113"/>
      <c r="Y108" s="113"/>
      <c r="Z108" s="113"/>
      <c r="AA108" s="113"/>
      <c r="AB108" s="113"/>
      <c r="AC108" s="113"/>
      <c r="AD108" s="113"/>
      <c r="AE108" s="113"/>
    </row>
    <row r="109" spans="1:47" s="115" customFormat="1" ht="12" customHeight="1">
      <c r="A109" s="113"/>
      <c r="B109" s="91"/>
      <c r="C109" s="112" t="s">
        <v>14</v>
      </c>
      <c r="D109" s="113"/>
      <c r="E109" s="113"/>
      <c r="F109" s="113"/>
      <c r="G109" s="113"/>
      <c r="H109" s="113"/>
      <c r="I109" s="113"/>
      <c r="J109" s="113"/>
      <c r="K109" s="113"/>
      <c r="L109" s="114"/>
      <c r="S109" s="113"/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</row>
    <row r="110" spans="1:47" s="115" customFormat="1" ht="16.5" customHeight="1">
      <c r="A110" s="113"/>
      <c r="B110" s="91"/>
      <c r="C110" s="113"/>
      <c r="D110" s="113"/>
      <c r="E110" s="314" t="str">
        <f>E7</f>
        <v>NÁSLEDNÁ PÉČE O ZELEŇ - MĚSTSKÁ PLÁŽ AREÁLU KAMENCOVÉHO JEZERA</v>
      </c>
      <c r="F110" s="315"/>
      <c r="G110" s="315"/>
      <c r="H110" s="315"/>
      <c r="I110" s="113"/>
      <c r="J110" s="113"/>
      <c r="K110" s="113"/>
      <c r="L110" s="114"/>
      <c r="S110" s="113"/>
      <c r="T110" s="113"/>
      <c r="U110" s="113"/>
      <c r="V110" s="113"/>
      <c r="W110" s="113"/>
      <c r="X110" s="113"/>
      <c r="Y110" s="113"/>
      <c r="Z110" s="113"/>
      <c r="AA110" s="113"/>
      <c r="AB110" s="113"/>
      <c r="AC110" s="113"/>
      <c r="AD110" s="113"/>
      <c r="AE110" s="113"/>
    </row>
    <row r="111" spans="1:47" ht="12" customHeight="1">
      <c r="B111" s="109"/>
      <c r="C111" s="112" t="s">
        <v>114</v>
      </c>
      <c r="L111" s="109"/>
    </row>
    <row r="112" spans="1:47" s="115" customFormat="1" ht="16.5" customHeight="1">
      <c r="A112" s="113"/>
      <c r="B112" s="91"/>
      <c r="C112" s="113"/>
      <c r="D112" s="113"/>
      <c r="E112" s="314" t="s">
        <v>115</v>
      </c>
      <c r="F112" s="311"/>
      <c r="G112" s="311"/>
      <c r="H112" s="311"/>
      <c r="I112" s="113"/>
      <c r="J112" s="113"/>
      <c r="K112" s="113"/>
      <c r="L112" s="114"/>
      <c r="S112" s="113"/>
      <c r="T112" s="113"/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</row>
    <row r="113" spans="1:65" s="115" customFormat="1" ht="12" customHeight="1">
      <c r="A113" s="113"/>
      <c r="B113" s="91"/>
      <c r="C113" s="112" t="s">
        <v>116</v>
      </c>
      <c r="D113" s="113"/>
      <c r="E113" s="113"/>
      <c r="F113" s="113"/>
      <c r="G113" s="113"/>
      <c r="H113" s="113"/>
      <c r="I113" s="113"/>
      <c r="J113" s="113"/>
      <c r="K113" s="113"/>
      <c r="L113" s="114"/>
      <c r="S113" s="113"/>
      <c r="T113" s="113"/>
      <c r="U113" s="113"/>
      <c r="V113" s="113"/>
      <c r="W113" s="113"/>
      <c r="X113" s="113"/>
      <c r="Y113" s="113"/>
      <c r="Z113" s="113"/>
      <c r="AA113" s="113"/>
      <c r="AB113" s="113"/>
      <c r="AC113" s="113"/>
      <c r="AD113" s="113"/>
      <c r="AE113" s="113"/>
    </row>
    <row r="114" spans="1:65" s="115" customFormat="1" ht="16.5" customHeight="1">
      <c r="A114" s="113"/>
      <c r="B114" s="91"/>
      <c r="C114" s="113"/>
      <c r="D114" s="113"/>
      <c r="E114" s="310" t="str">
        <f>E11</f>
        <v>SO 04.4 - C- ŠTĚRKOVÝ TRÁVNÍK - Následná péče - 2 roky</v>
      </c>
      <c r="F114" s="311"/>
      <c r="G114" s="311"/>
      <c r="H114" s="311"/>
      <c r="I114" s="113"/>
      <c r="J114" s="113"/>
      <c r="K114" s="113"/>
      <c r="L114" s="114"/>
      <c r="S114" s="113"/>
      <c r="T114" s="113"/>
      <c r="U114" s="113"/>
      <c r="V114" s="113"/>
      <c r="W114" s="113"/>
      <c r="X114" s="113"/>
      <c r="Y114" s="113"/>
      <c r="Z114" s="113"/>
      <c r="AA114" s="113"/>
      <c r="AB114" s="113"/>
      <c r="AC114" s="113"/>
      <c r="AD114" s="113"/>
      <c r="AE114" s="113"/>
    </row>
    <row r="115" spans="1:65" s="115" customFormat="1" ht="6.9" customHeight="1">
      <c r="A115" s="113"/>
      <c r="B115" s="91"/>
      <c r="C115" s="113"/>
      <c r="D115" s="113"/>
      <c r="E115" s="113"/>
      <c r="F115" s="113"/>
      <c r="G115" s="113"/>
      <c r="H115" s="113"/>
      <c r="I115" s="113"/>
      <c r="J115" s="113"/>
      <c r="K115" s="113"/>
      <c r="L115" s="114"/>
      <c r="S115" s="113"/>
      <c r="T115" s="113"/>
      <c r="U115" s="113"/>
      <c r="V115" s="113"/>
      <c r="W115" s="113"/>
      <c r="X115" s="113"/>
      <c r="Y115" s="113"/>
      <c r="Z115" s="113"/>
      <c r="AA115" s="113"/>
      <c r="AB115" s="113"/>
      <c r="AC115" s="113"/>
      <c r="AD115" s="113"/>
      <c r="AE115" s="113"/>
    </row>
    <row r="116" spans="1:65" s="115" customFormat="1" ht="12" customHeight="1">
      <c r="A116" s="113"/>
      <c r="B116" s="91"/>
      <c r="C116" s="112" t="s">
        <v>18</v>
      </c>
      <c r="D116" s="113"/>
      <c r="E116" s="113"/>
      <c r="F116" s="116" t="str">
        <f>F14</f>
        <v>CHOMUTOV</v>
      </c>
      <c r="G116" s="113"/>
      <c r="H116" s="113"/>
      <c r="I116" s="112" t="s">
        <v>20</v>
      </c>
      <c r="J116" s="117" t="str">
        <f>IF(J14="","",J14)</f>
        <v>25. 1. 2021</v>
      </c>
      <c r="K116" s="113"/>
      <c r="L116" s="114"/>
      <c r="S116" s="113"/>
      <c r="T116" s="113"/>
      <c r="U116" s="113"/>
      <c r="V116" s="113"/>
      <c r="W116" s="113"/>
      <c r="X116" s="113"/>
      <c r="Y116" s="113"/>
      <c r="Z116" s="113"/>
      <c r="AA116" s="113"/>
      <c r="AB116" s="113"/>
      <c r="AC116" s="113"/>
      <c r="AD116" s="113"/>
      <c r="AE116" s="113"/>
    </row>
    <row r="117" spans="1:65" s="115" customFormat="1" ht="6.9" customHeight="1">
      <c r="A117" s="113"/>
      <c r="B117" s="91"/>
      <c r="C117" s="113"/>
      <c r="D117" s="113"/>
      <c r="E117" s="113"/>
      <c r="F117" s="113"/>
      <c r="G117" s="113"/>
      <c r="H117" s="113"/>
      <c r="I117" s="113"/>
      <c r="J117" s="113"/>
      <c r="K117" s="113"/>
      <c r="L117" s="114"/>
      <c r="S117" s="113"/>
      <c r="T117" s="113"/>
      <c r="U117" s="113"/>
      <c r="V117" s="113"/>
      <c r="W117" s="113"/>
      <c r="X117" s="113"/>
      <c r="Y117" s="113"/>
      <c r="Z117" s="113"/>
      <c r="AA117" s="113"/>
      <c r="AB117" s="113"/>
      <c r="AC117" s="113"/>
      <c r="AD117" s="113"/>
      <c r="AE117" s="113"/>
    </row>
    <row r="118" spans="1:65" s="115" customFormat="1" ht="25.65" customHeight="1">
      <c r="A118" s="113"/>
      <c r="B118" s="91"/>
      <c r="C118" s="112" t="s">
        <v>22</v>
      </c>
      <c r="D118" s="113"/>
      <c r="E118" s="113"/>
      <c r="F118" s="116" t="str">
        <f>E17</f>
        <v>Statutární město Chomutov,Zborovská 4602,Chomutov</v>
      </c>
      <c r="G118" s="113"/>
      <c r="H118" s="113"/>
      <c r="I118" s="112" t="s">
        <v>30</v>
      </c>
      <c r="J118" s="149" t="str">
        <f>E23</f>
        <v>Ing. Mgr. Lucie Radilová, DiS</v>
      </c>
      <c r="K118" s="113"/>
      <c r="L118" s="114"/>
      <c r="S118" s="113"/>
      <c r="T118" s="113"/>
      <c r="U118" s="113"/>
      <c r="V118" s="113"/>
      <c r="W118" s="113"/>
      <c r="X118" s="113"/>
      <c r="Y118" s="113"/>
      <c r="Z118" s="113"/>
      <c r="AA118" s="113"/>
      <c r="AB118" s="113"/>
      <c r="AC118" s="113"/>
      <c r="AD118" s="113"/>
      <c r="AE118" s="113"/>
    </row>
    <row r="119" spans="1:65" s="115" customFormat="1" ht="15.15" customHeight="1">
      <c r="A119" s="113"/>
      <c r="B119" s="91"/>
      <c r="C119" s="112" t="s">
        <v>28</v>
      </c>
      <c r="D119" s="113"/>
      <c r="E119" s="113"/>
      <c r="F119" s="116" t="str">
        <f>IF(E20="","",E20)</f>
        <v xml:space="preserve"> </v>
      </c>
      <c r="G119" s="113"/>
      <c r="H119" s="113"/>
      <c r="I119" s="112" t="s">
        <v>35</v>
      </c>
      <c r="J119" s="149" t="str">
        <f>E26</f>
        <v>Obrtelová Miluše</v>
      </c>
      <c r="K119" s="113"/>
      <c r="L119" s="114"/>
      <c r="S119" s="113"/>
      <c r="T119" s="113"/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</row>
    <row r="120" spans="1:65" s="115" customFormat="1" ht="10.35" customHeight="1">
      <c r="A120" s="113"/>
      <c r="B120" s="91"/>
      <c r="C120" s="113"/>
      <c r="D120" s="113"/>
      <c r="E120" s="113"/>
      <c r="F120" s="113"/>
      <c r="G120" s="113"/>
      <c r="H120" s="113"/>
      <c r="I120" s="113"/>
      <c r="J120" s="113"/>
      <c r="K120" s="113"/>
      <c r="L120" s="114"/>
      <c r="S120" s="113"/>
      <c r="T120" s="113"/>
      <c r="U120" s="113"/>
      <c r="V120" s="113"/>
      <c r="W120" s="113"/>
      <c r="X120" s="113"/>
      <c r="Y120" s="113"/>
      <c r="Z120" s="113"/>
      <c r="AA120" s="113"/>
      <c r="AB120" s="113"/>
      <c r="AC120" s="113"/>
      <c r="AD120" s="113"/>
      <c r="AE120" s="113"/>
    </row>
    <row r="121" spans="1:65" s="172" customFormat="1" ht="29.25" customHeight="1">
      <c r="A121" s="163"/>
      <c r="B121" s="164"/>
      <c r="C121" s="165" t="s">
        <v>132</v>
      </c>
      <c r="D121" s="166" t="s">
        <v>66</v>
      </c>
      <c r="E121" s="166" t="s">
        <v>62</v>
      </c>
      <c r="F121" s="166" t="s">
        <v>63</v>
      </c>
      <c r="G121" s="166" t="s">
        <v>133</v>
      </c>
      <c r="H121" s="166" t="s">
        <v>134</v>
      </c>
      <c r="I121" s="166" t="s">
        <v>135</v>
      </c>
      <c r="J121" s="166" t="s">
        <v>125</v>
      </c>
      <c r="K121" s="167" t="s">
        <v>136</v>
      </c>
      <c r="L121" s="168"/>
      <c r="M121" s="169" t="s">
        <v>1</v>
      </c>
      <c r="N121" s="170" t="s">
        <v>45</v>
      </c>
      <c r="O121" s="170" t="s">
        <v>137</v>
      </c>
      <c r="P121" s="170" t="s">
        <v>138</v>
      </c>
      <c r="Q121" s="170" t="s">
        <v>139</v>
      </c>
      <c r="R121" s="170" t="s">
        <v>140</v>
      </c>
      <c r="S121" s="170" t="s">
        <v>141</v>
      </c>
      <c r="T121" s="171" t="s">
        <v>142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115" customFormat="1" ht="22.95" customHeight="1">
      <c r="A122" s="113"/>
      <c r="B122" s="91"/>
      <c r="C122" s="173" t="s">
        <v>143</v>
      </c>
      <c r="D122" s="113"/>
      <c r="E122" s="113"/>
      <c r="F122" s="113"/>
      <c r="G122" s="113"/>
      <c r="H122" s="113"/>
      <c r="I122" s="113"/>
      <c r="J122" s="174">
        <f>BK122</f>
        <v>0</v>
      </c>
      <c r="K122" s="113"/>
      <c r="L122" s="91"/>
      <c r="M122" s="175"/>
      <c r="N122" s="176"/>
      <c r="O122" s="124"/>
      <c r="P122" s="177">
        <f>P123</f>
        <v>707.37484400000005</v>
      </c>
      <c r="Q122" s="124"/>
      <c r="R122" s="177">
        <f>R123</f>
        <v>3.0267000000000002E-2</v>
      </c>
      <c r="S122" s="124"/>
      <c r="T122" s="178">
        <f>T123</f>
        <v>0</v>
      </c>
      <c r="U122" s="113"/>
      <c r="V122" s="113"/>
      <c r="W122" s="113"/>
      <c r="X122" s="113"/>
      <c r="Y122" s="113"/>
      <c r="Z122" s="113"/>
      <c r="AA122" s="113"/>
      <c r="AB122" s="113"/>
      <c r="AC122" s="113"/>
      <c r="AD122" s="113"/>
      <c r="AE122" s="113"/>
      <c r="AT122" s="105" t="s">
        <v>80</v>
      </c>
      <c r="AU122" s="105" t="s">
        <v>127</v>
      </c>
      <c r="BK122" s="179">
        <f>BK123</f>
        <v>0</v>
      </c>
    </row>
    <row r="123" spans="1:65" s="180" customFormat="1" ht="25.95" customHeight="1">
      <c r="B123" s="181"/>
      <c r="D123" s="182" t="s">
        <v>80</v>
      </c>
      <c r="E123" s="183" t="s">
        <v>144</v>
      </c>
      <c r="F123" s="183" t="s">
        <v>145</v>
      </c>
      <c r="J123" s="184">
        <f>BK123</f>
        <v>0</v>
      </c>
      <c r="L123" s="181"/>
      <c r="M123" s="185"/>
      <c r="N123" s="186"/>
      <c r="O123" s="186"/>
      <c r="P123" s="187">
        <f>P124+P201</f>
        <v>707.37484400000005</v>
      </c>
      <c r="Q123" s="186"/>
      <c r="R123" s="187">
        <f>R124+R201</f>
        <v>3.0267000000000002E-2</v>
      </c>
      <c r="S123" s="186"/>
      <c r="T123" s="188">
        <f>T124+T201</f>
        <v>0</v>
      </c>
      <c r="AR123" s="182" t="s">
        <v>88</v>
      </c>
      <c r="AT123" s="189" t="s">
        <v>80</v>
      </c>
      <c r="AU123" s="189" t="s">
        <v>81</v>
      </c>
      <c r="AY123" s="182" t="s">
        <v>146</v>
      </c>
      <c r="BK123" s="190">
        <f>BK124+BK201</f>
        <v>0</v>
      </c>
    </row>
    <row r="124" spans="1:65" s="180" customFormat="1" ht="22.95" customHeight="1">
      <c r="B124" s="181"/>
      <c r="D124" s="182" t="s">
        <v>80</v>
      </c>
      <c r="E124" s="191" t="s">
        <v>88</v>
      </c>
      <c r="F124" s="191" t="s">
        <v>147</v>
      </c>
      <c r="J124" s="192">
        <f>BK124</f>
        <v>0</v>
      </c>
      <c r="L124" s="181"/>
      <c r="M124" s="185"/>
      <c r="N124" s="186"/>
      <c r="O124" s="186"/>
      <c r="P124" s="187">
        <f>SUM(P125:P200)</f>
        <v>707.26894400000003</v>
      </c>
      <c r="Q124" s="186"/>
      <c r="R124" s="187">
        <f>SUM(R125:R200)</f>
        <v>3.0267000000000002E-2</v>
      </c>
      <c r="S124" s="186"/>
      <c r="T124" s="188">
        <f>SUM(T125:T200)</f>
        <v>0</v>
      </c>
      <c r="AR124" s="182" t="s">
        <v>88</v>
      </c>
      <c r="AT124" s="189" t="s">
        <v>80</v>
      </c>
      <c r="AU124" s="189" t="s">
        <v>88</v>
      </c>
      <c r="AY124" s="182" t="s">
        <v>146</v>
      </c>
      <c r="BK124" s="190">
        <f>SUM(BK125:BK200)</f>
        <v>0</v>
      </c>
    </row>
    <row r="125" spans="1:65" s="115" customFormat="1" ht="21.75" customHeight="1">
      <c r="A125" s="113"/>
      <c r="B125" s="91"/>
      <c r="C125" s="230" t="s">
        <v>88</v>
      </c>
      <c r="D125" s="230" t="s">
        <v>148</v>
      </c>
      <c r="E125" s="231" t="s">
        <v>255</v>
      </c>
      <c r="F125" s="232" t="s">
        <v>256</v>
      </c>
      <c r="G125" s="233" t="s">
        <v>228</v>
      </c>
      <c r="H125" s="234">
        <v>48990</v>
      </c>
      <c r="I125" s="93">
        <v>0</v>
      </c>
      <c r="J125" s="93">
        <f>ROUND(I125*H125,2)</f>
        <v>0</v>
      </c>
      <c r="K125" s="92" t="s">
        <v>169</v>
      </c>
      <c r="L125" s="91"/>
      <c r="M125" s="193" t="s">
        <v>1</v>
      </c>
      <c r="N125" s="194" t="s">
        <v>46</v>
      </c>
      <c r="O125" s="195">
        <v>6.0000000000000001E-3</v>
      </c>
      <c r="P125" s="195">
        <f>O125*H125</f>
        <v>293.94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113"/>
      <c r="V125" s="113"/>
      <c r="W125" s="113"/>
      <c r="X125" s="113"/>
      <c r="Y125" s="113"/>
      <c r="Z125" s="113"/>
      <c r="AA125" s="113"/>
      <c r="AB125" s="113"/>
      <c r="AC125" s="113"/>
      <c r="AD125" s="113"/>
      <c r="AE125" s="113"/>
      <c r="AR125" s="197" t="s">
        <v>153</v>
      </c>
      <c r="AT125" s="197" t="s">
        <v>148</v>
      </c>
      <c r="AU125" s="197" t="s">
        <v>91</v>
      </c>
      <c r="AY125" s="105" t="s">
        <v>146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05" t="s">
        <v>88</v>
      </c>
      <c r="BK125" s="198">
        <f>ROUND(I125*H125,2)</f>
        <v>0</v>
      </c>
      <c r="BL125" s="105" t="s">
        <v>153</v>
      </c>
      <c r="BM125" s="197" t="s">
        <v>284</v>
      </c>
    </row>
    <row r="126" spans="1:65" s="199" customFormat="1" ht="20.399999999999999">
      <c r="B126" s="200"/>
      <c r="C126" s="235"/>
      <c r="D126" s="236" t="s">
        <v>155</v>
      </c>
      <c r="E126" s="237" t="s">
        <v>1</v>
      </c>
      <c r="F126" s="238" t="s">
        <v>258</v>
      </c>
      <c r="G126" s="235"/>
      <c r="H126" s="237" t="s">
        <v>1</v>
      </c>
      <c r="L126" s="200"/>
      <c r="M126" s="202"/>
      <c r="N126" s="203"/>
      <c r="O126" s="203"/>
      <c r="P126" s="203"/>
      <c r="Q126" s="203"/>
      <c r="R126" s="203"/>
      <c r="S126" s="203"/>
      <c r="T126" s="204"/>
      <c r="AT126" s="201" t="s">
        <v>155</v>
      </c>
      <c r="AU126" s="201" t="s">
        <v>91</v>
      </c>
      <c r="AV126" s="199" t="s">
        <v>88</v>
      </c>
      <c r="AW126" s="199" t="s">
        <v>34</v>
      </c>
      <c r="AX126" s="199" t="s">
        <v>81</v>
      </c>
      <c r="AY126" s="201" t="s">
        <v>146</v>
      </c>
    </row>
    <row r="127" spans="1:65" s="199" customFormat="1">
      <c r="B127" s="200"/>
      <c r="C127" s="235"/>
      <c r="D127" s="236" t="s">
        <v>155</v>
      </c>
      <c r="E127" s="237" t="s">
        <v>1</v>
      </c>
      <c r="F127" s="238" t="s">
        <v>285</v>
      </c>
      <c r="G127" s="235"/>
      <c r="H127" s="237" t="s">
        <v>1</v>
      </c>
      <c r="L127" s="200"/>
      <c r="M127" s="202"/>
      <c r="N127" s="203"/>
      <c r="O127" s="203"/>
      <c r="P127" s="203"/>
      <c r="Q127" s="203"/>
      <c r="R127" s="203"/>
      <c r="S127" s="203"/>
      <c r="T127" s="204"/>
      <c r="AT127" s="201" t="s">
        <v>155</v>
      </c>
      <c r="AU127" s="201" t="s">
        <v>91</v>
      </c>
      <c r="AV127" s="199" t="s">
        <v>88</v>
      </c>
      <c r="AW127" s="199" t="s">
        <v>34</v>
      </c>
      <c r="AX127" s="199" t="s">
        <v>81</v>
      </c>
      <c r="AY127" s="201" t="s">
        <v>146</v>
      </c>
    </row>
    <row r="128" spans="1:65" s="205" customFormat="1">
      <c r="B128" s="206"/>
      <c r="C128" s="239"/>
      <c r="D128" s="236" t="s">
        <v>155</v>
      </c>
      <c r="E128" s="240" t="s">
        <v>1</v>
      </c>
      <c r="F128" s="241" t="s">
        <v>157</v>
      </c>
      <c r="G128" s="239"/>
      <c r="H128" s="242">
        <v>0</v>
      </c>
      <c r="L128" s="206"/>
      <c r="M128" s="208"/>
      <c r="N128" s="209"/>
      <c r="O128" s="209"/>
      <c r="P128" s="209"/>
      <c r="Q128" s="209"/>
      <c r="R128" s="209"/>
      <c r="S128" s="209"/>
      <c r="T128" s="210"/>
      <c r="AT128" s="207" t="s">
        <v>155</v>
      </c>
      <c r="AU128" s="207" t="s">
        <v>91</v>
      </c>
      <c r="AV128" s="205" t="s">
        <v>158</v>
      </c>
      <c r="AW128" s="205" t="s">
        <v>34</v>
      </c>
      <c r="AX128" s="205" t="s">
        <v>81</v>
      </c>
      <c r="AY128" s="207" t="s">
        <v>146</v>
      </c>
    </row>
    <row r="129" spans="1:65" s="199" customFormat="1">
      <c r="B129" s="200"/>
      <c r="C129" s="235"/>
      <c r="D129" s="236" t="s">
        <v>155</v>
      </c>
      <c r="E129" s="237" t="s">
        <v>1</v>
      </c>
      <c r="F129" s="238" t="s">
        <v>259</v>
      </c>
      <c r="G129" s="235"/>
      <c r="H129" s="237" t="s">
        <v>1</v>
      </c>
      <c r="L129" s="200"/>
      <c r="M129" s="202"/>
      <c r="N129" s="203"/>
      <c r="O129" s="203"/>
      <c r="P129" s="203"/>
      <c r="Q129" s="203"/>
      <c r="R129" s="203"/>
      <c r="S129" s="203"/>
      <c r="T129" s="204"/>
      <c r="AT129" s="201" t="s">
        <v>155</v>
      </c>
      <c r="AU129" s="201" t="s">
        <v>91</v>
      </c>
      <c r="AV129" s="199" t="s">
        <v>88</v>
      </c>
      <c r="AW129" s="199" t="s">
        <v>34</v>
      </c>
      <c r="AX129" s="199" t="s">
        <v>81</v>
      </c>
      <c r="AY129" s="201" t="s">
        <v>146</v>
      </c>
    </row>
    <row r="130" spans="1:65" s="211" customFormat="1">
      <c r="B130" s="212"/>
      <c r="C130" s="243"/>
      <c r="D130" s="236" t="s">
        <v>155</v>
      </c>
      <c r="E130" s="244" t="s">
        <v>276</v>
      </c>
      <c r="F130" s="245" t="s">
        <v>286</v>
      </c>
      <c r="G130" s="243"/>
      <c r="H130" s="246">
        <v>1633</v>
      </c>
      <c r="L130" s="212"/>
      <c r="M130" s="214"/>
      <c r="N130" s="215"/>
      <c r="O130" s="215"/>
      <c r="P130" s="215"/>
      <c r="Q130" s="215"/>
      <c r="R130" s="215"/>
      <c r="S130" s="215"/>
      <c r="T130" s="216"/>
      <c r="AT130" s="213" t="s">
        <v>155</v>
      </c>
      <c r="AU130" s="213" t="s">
        <v>91</v>
      </c>
      <c r="AV130" s="211" t="s">
        <v>91</v>
      </c>
      <c r="AW130" s="211" t="s">
        <v>34</v>
      </c>
      <c r="AX130" s="211" t="s">
        <v>81</v>
      </c>
      <c r="AY130" s="213" t="s">
        <v>146</v>
      </c>
    </row>
    <row r="131" spans="1:65" s="205" customFormat="1">
      <c r="B131" s="206"/>
      <c r="C131" s="239"/>
      <c r="D131" s="236" t="s">
        <v>155</v>
      </c>
      <c r="E131" s="240" t="s">
        <v>280</v>
      </c>
      <c r="F131" s="241" t="s">
        <v>261</v>
      </c>
      <c r="G131" s="239"/>
      <c r="H131" s="242">
        <v>1633</v>
      </c>
      <c r="L131" s="206"/>
      <c r="M131" s="208"/>
      <c r="N131" s="209"/>
      <c r="O131" s="209"/>
      <c r="P131" s="209"/>
      <c r="Q131" s="209"/>
      <c r="R131" s="209"/>
      <c r="S131" s="209"/>
      <c r="T131" s="210"/>
      <c r="AT131" s="207" t="s">
        <v>155</v>
      </c>
      <c r="AU131" s="207" t="s">
        <v>91</v>
      </c>
      <c r="AV131" s="205" t="s">
        <v>158</v>
      </c>
      <c r="AW131" s="205" t="s">
        <v>34</v>
      </c>
      <c r="AX131" s="205" t="s">
        <v>81</v>
      </c>
      <c r="AY131" s="207" t="s">
        <v>146</v>
      </c>
    </row>
    <row r="132" spans="1:65" s="199" customFormat="1">
      <c r="B132" s="200"/>
      <c r="C132" s="235"/>
      <c r="D132" s="236" t="s">
        <v>155</v>
      </c>
      <c r="E132" s="237" t="s">
        <v>1</v>
      </c>
      <c r="F132" s="238" t="s">
        <v>287</v>
      </c>
      <c r="G132" s="235"/>
      <c r="H132" s="237" t="s">
        <v>1</v>
      </c>
      <c r="L132" s="200"/>
      <c r="M132" s="202"/>
      <c r="N132" s="203"/>
      <c r="O132" s="203"/>
      <c r="P132" s="203"/>
      <c r="Q132" s="203"/>
      <c r="R132" s="203"/>
      <c r="S132" s="203"/>
      <c r="T132" s="204"/>
      <c r="AT132" s="201" t="s">
        <v>155</v>
      </c>
      <c r="AU132" s="201" t="s">
        <v>91</v>
      </c>
      <c r="AV132" s="199" t="s">
        <v>88</v>
      </c>
      <c r="AW132" s="199" t="s">
        <v>34</v>
      </c>
      <c r="AX132" s="199" t="s">
        <v>81</v>
      </c>
      <c r="AY132" s="201" t="s">
        <v>146</v>
      </c>
    </row>
    <row r="133" spans="1:65" s="199" customFormat="1">
      <c r="B133" s="200"/>
      <c r="C133" s="235"/>
      <c r="D133" s="236" t="s">
        <v>155</v>
      </c>
      <c r="E133" s="237" t="s">
        <v>1</v>
      </c>
      <c r="F133" s="238" t="s">
        <v>288</v>
      </c>
      <c r="G133" s="235"/>
      <c r="H133" s="237" t="s">
        <v>1</v>
      </c>
      <c r="L133" s="200"/>
      <c r="M133" s="202"/>
      <c r="N133" s="203"/>
      <c r="O133" s="203"/>
      <c r="P133" s="203"/>
      <c r="Q133" s="203"/>
      <c r="R133" s="203"/>
      <c r="S133" s="203"/>
      <c r="T133" s="204"/>
      <c r="AT133" s="201" t="s">
        <v>155</v>
      </c>
      <c r="AU133" s="201" t="s">
        <v>91</v>
      </c>
      <c r="AV133" s="199" t="s">
        <v>88</v>
      </c>
      <c r="AW133" s="199" t="s">
        <v>34</v>
      </c>
      <c r="AX133" s="199" t="s">
        <v>81</v>
      </c>
      <c r="AY133" s="201" t="s">
        <v>146</v>
      </c>
    </row>
    <row r="134" spans="1:65" s="211" customFormat="1">
      <c r="B134" s="212"/>
      <c r="C134" s="243"/>
      <c r="D134" s="236" t="s">
        <v>155</v>
      </c>
      <c r="E134" s="244" t="s">
        <v>1</v>
      </c>
      <c r="F134" s="245" t="s">
        <v>289</v>
      </c>
      <c r="G134" s="243"/>
      <c r="H134" s="246">
        <v>48990</v>
      </c>
      <c r="L134" s="212"/>
      <c r="M134" s="214"/>
      <c r="N134" s="215"/>
      <c r="O134" s="215"/>
      <c r="P134" s="215"/>
      <c r="Q134" s="215"/>
      <c r="R134" s="215"/>
      <c r="S134" s="215"/>
      <c r="T134" s="216"/>
      <c r="AT134" s="213" t="s">
        <v>155</v>
      </c>
      <c r="AU134" s="213" t="s">
        <v>91</v>
      </c>
      <c r="AV134" s="211" t="s">
        <v>91</v>
      </c>
      <c r="AW134" s="211" t="s">
        <v>34</v>
      </c>
      <c r="AX134" s="211" t="s">
        <v>81</v>
      </c>
      <c r="AY134" s="213" t="s">
        <v>146</v>
      </c>
    </row>
    <row r="135" spans="1:65" s="199" customFormat="1">
      <c r="B135" s="200"/>
      <c r="C135" s="235"/>
      <c r="D135" s="236" t="s">
        <v>155</v>
      </c>
      <c r="E135" s="237" t="s">
        <v>1</v>
      </c>
      <c r="F135" s="238" t="s">
        <v>265</v>
      </c>
      <c r="G135" s="235"/>
      <c r="H135" s="237" t="s">
        <v>1</v>
      </c>
      <c r="L135" s="200"/>
      <c r="M135" s="202"/>
      <c r="N135" s="203"/>
      <c r="O135" s="203"/>
      <c r="P135" s="203"/>
      <c r="Q135" s="203"/>
      <c r="R135" s="203"/>
      <c r="S135" s="203"/>
      <c r="T135" s="204"/>
      <c r="AT135" s="201" t="s">
        <v>155</v>
      </c>
      <c r="AU135" s="201" t="s">
        <v>91</v>
      </c>
      <c r="AV135" s="199" t="s">
        <v>88</v>
      </c>
      <c r="AW135" s="199" t="s">
        <v>34</v>
      </c>
      <c r="AX135" s="199" t="s">
        <v>81</v>
      </c>
      <c r="AY135" s="201" t="s">
        <v>146</v>
      </c>
    </row>
    <row r="136" spans="1:65" s="211" customFormat="1">
      <c r="B136" s="212"/>
      <c r="C136" s="243"/>
      <c r="D136" s="236" t="s">
        <v>155</v>
      </c>
      <c r="E136" s="244" t="s">
        <v>1</v>
      </c>
      <c r="F136" s="245" t="s">
        <v>290</v>
      </c>
      <c r="G136" s="243"/>
      <c r="H136" s="246">
        <v>-1633</v>
      </c>
      <c r="L136" s="212"/>
      <c r="M136" s="214"/>
      <c r="N136" s="215"/>
      <c r="O136" s="215"/>
      <c r="P136" s="215"/>
      <c r="Q136" s="215"/>
      <c r="R136" s="215"/>
      <c r="S136" s="215"/>
      <c r="T136" s="216"/>
      <c r="AT136" s="213" t="s">
        <v>155</v>
      </c>
      <c r="AU136" s="213" t="s">
        <v>91</v>
      </c>
      <c r="AV136" s="211" t="s">
        <v>91</v>
      </c>
      <c r="AW136" s="211" t="s">
        <v>34</v>
      </c>
      <c r="AX136" s="211" t="s">
        <v>81</v>
      </c>
      <c r="AY136" s="213" t="s">
        <v>146</v>
      </c>
    </row>
    <row r="137" spans="1:65" s="217" customFormat="1">
      <c r="B137" s="218"/>
      <c r="C137" s="247"/>
      <c r="D137" s="236" t="s">
        <v>155</v>
      </c>
      <c r="E137" s="248" t="s">
        <v>1</v>
      </c>
      <c r="F137" s="249" t="s">
        <v>165</v>
      </c>
      <c r="G137" s="247"/>
      <c r="H137" s="250">
        <v>48990</v>
      </c>
      <c r="L137" s="218"/>
      <c r="M137" s="220"/>
      <c r="N137" s="221"/>
      <c r="O137" s="221"/>
      <c r="P137" s="221"/>
      <c r="Q137" s="221"/>
      <c r="R137" s="221"/>
      <c r="S137" s="221"/>
      <c r="T137" s="222"/>
      <c r="AT137" s="219" t="s">
        <v>155</v>
      </c>
      <c r="AU137" s="219" t="s">
        <v>91</v>
      </c>
      <c r="AV137" s="217" t="s">
        <v>153</v>
      </c>
      <c r="AW137" s="217" t="s">
        <v>34</v>
      </c>
      <c r="AX137" s="217" t="s">
        <v>88</v>
      </c>
      <c r="AY137" s="219" t="s">
        <v>146</v>
      </c>
    </row>
    <row r="138" spans="1:65" s="115" customFormat="1" ht="21.75" customHeight="1">
      <c r="A138" s="113"/>
      <c r="B138" s="91"/>
      <c r="C138" s="230" t="s">
        <v>91</v>
      </c>
      <c r="D138" s="230" t="s">
        <v>148</v>
      </c>
      <c r="E138" s="231" t="s">
        <v>291</v>
      </c>
      <c r="F138" s="232" t="s">
        <v>292</v>
      </c>
      <c r="G138" s="233" t="s">
        <v>228</v>
      </c>
      <c r="H138" s="234">
        <v>653.20000000000005</v>
      </c>
      <c r="I138" s="93">
        <v>0</v>
      </c>
      <c r="J138" s="93">
        <f>ROUND(I138*H138,2)</f>
        <v>0</v>
      </c>
      <c r="K138" s="92" t="s">
        <v>152</v>
      </c>
      <c r="L138" s="91"/>
      <c r="M138" s="193" t="s">
        <v>1</v>
      </c>
      <c r="N138" s="194" t="s">
        <v>46</v>
      </c>
      <c r="O138" s="195">
        <v>0.13200000000000001</v>
      </c>
      <c r="P138" s="195">
        <f>O138*H138</f>
        <v>86.222400000000007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113"/>
      <c r="V138" s="113"/>
      <c r="W138" s="113"/>
      <c r="X138" s="113"/>
      <c r="Y138" s="113"/>
      <c r="Z138" s="113"/>
      <c r="AA138" s="113"/>
      <c r="AB138" s="113"/>
      <c r="AC138" s="113"/>
      <c r="AD138" s="113"/>
      <c r="AE138" s="113"/>
      <c r="AR138" s="197" t="s">
        <v>153</v>
      </c>
      <c r="AT138" s="197" t="s">
        <v>148</v>
      </c>
      <c r="AU138" s="197" t="s">
        <v>91</v>
      </c>
      <c r="AY138" s="105" t="s">
        <v>146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05" t="s">
        <v>88</v>
      </c>
      <c r="BK138" s="198">
        <f>ROUND(I138*H138,2)</f>
        <v>0</v>
      </c>
      <c r="BL138" s="105" t="s">
        <v>153</v>
      </c>
      <c r="BM138" s="197" t="s">
        <v>293</v>
      </c>
    </row>
    <row r="139" spans="1:65" s="199" customFormat="1">
      <c r="B139" s="200"/>
      <c r="C139" s="235"/>
      <c r="D139" s="236" t="s">
        <v>155</v>
      </c>
      <c r="E139" s="237" t="s">
        <v>1</v>
      </c>
      <c r="F139" s="238" t="s">
        <v>294</v>
      </c>
      <c r="G139" s="235"/>
      <c r="H139" s="237" t="s">
        <v>1</v>
      </c>
      <c r="L139" s="200"/>
      <c r="M139" s="202"/>
      <c r="N139" s="203"/>
      <c r="O139" s="203"/>
      <c r="P139" s="203"/>
      <c r="Q139" s="203"/>
      <c r="R139" s="203"/>
      <c r="S139" s="203"/>
      <c r="T139" s="204"/>
      <c r="AT139" s="201" t="s">
        <v>155</v>
      </c>
      <c r="AU139" s="201" t="s">
        <v>91</v>
      </c>
      <c r="AV139" s="199" t="s">
        <v>88</v>
      </c>
      <c r="AW139" s="199" t="s">
        <v>34</v>
      </c>
      <c r="AX139" s="199" t="s">
        <v>81</v>
      </c>
      <c r="AY139" s="201" t="s">
        <v>146</v>
      </c>
    </row>
    <row r="140" spans="1:65" s="199" customFormat="1">
      <c r="B140" s="200"/>
      <c r="C140" s="235"/>
      <c r="D140" s="236" t="s">
        <v>155</v>
      </c>
      <c r="E140" s="237" t="s">
        <v>1</v>
      </c>
      <c r="F140" s="238" t="s">
        <v>295</v>
      </c>
      <c r="G140" s="235"/>
      <c r="H140" s="237" t="s">
        <v>1</v>
      </c>
      <c r="L140" s="200"/>
      <c r="M140" s="202"/>
      <c r="N140" s="203"/>
      <c r="O140" s="203"/>
      <c r="P140" s="203"/>
      <c r="Q140" s="203"/>
      <c r="R140" s="203"/>
      <c r="S140" s="203"/>
      <c r="T140" s="204"/>
      <c r="AT140" s="201" t="s">
        <v>155</v>
      </c>
      <c r="AU140" s="201" t="s">
        <v>91</v>
      </c>
      <c r="AV140" s="199" t="s">
        <v>88</v>
      </c>
      <c r="AW140" s="199" t="s">
        <v>34</v>
      </c>
      <c r="AX140" s="199" t="s">
        <v>81</v>
      </c>
      <c r="AY140" s="201" t="s">
        <v>146</v>
      </c>
    </row>
    <row r="141" spans="1:65" s="211" customFormat="1">
      <c r="B141" s="212"/>
      <c r="C141" s="243"/>
      <c r="D141" s="236" t="s">
        <v>155</v>
      </c>
      <c r="E141" s="244" t="s">
        <v>1</v>
      </c>
      <c r="F141" s="245" t="s">
        <v>296</v>
      </c>
      <c r="G141" s="243"/>
      <c r="H141" s="246">
        <v>653.20000000000005</v>
      </c>
      <c r="L141" s="212"/>
      <c r="M141" s="214"/>
      <c r="N141" s="215"/>
      <c r="O141" s="215"/>
      <c r="P141" s="215"/>
      <c r="Q141" s="215"/>
      <c r="R141" s="215"/>
      <c r="S141" s="215"/>
      <c r="T141" s="216"/>
      <c r="AT141" s="213" t="s">
        <v>155</v>
      </c>
      <c r="AU141" s="213" t="s">
        <v>91</v>
      </c>
      <c r="AV141" s="211" t="s">
        <v>91</v>
      </c>
      <c r="AW141" s="211" t="s">
        <v>34</v>
      </c>
      <c r="AX141" s="211" t="s">
        <v>88</v>
      </c>
      <c r="AY141" s="213" t="s">
        <v>146</v>
      </c>
    </row>
    <row r="142" spans="1:65" s="115" customFormat="1" ht="34.200000000000003">
      <c r="A142" s="113"/>
      <c r="B142" s="91"/>
      <c r="C142" s="251" t="s">
        <v>158</v>
      </c>
      <c r="D142" s="251" t="s">
        <v>185</v>
      </c>
      <c r="E142" s="252" t="s">
        <v>297</v>
      </c>
      <c r="F142" s="253" t="s">
        <v>298</v>
      </c>
      <c r="G142" s="254" t="s">
        <v>212</v>
      </c>
      <c r="H142" s="255">
        <v>12.218999999999999</v>
      </c>
      <c r="I142" s="95">
        <v>0</v>
      </c>
      <c r="J142" s="95">
        <f>ROUND(I142*H142,2)</f>
        <v>0</v>
      </c>
      <c r="K142" s="94" t="s">
        <v>152</v>
      </c>
      <c r="L142" s="223"/>
      <c r="M142" s="224" t="s">
        <v>1</v>
      </c>
      <c r="N142" s="225" t="s">
        <v>46</v>
      </c>
      <c r="O142" s="195">
        <v>0</v>
      </c>
      <c r="P142" s="195">
        <f>O142*H142</f>
        <v>0</v>
      </c>
      <c r="Q142" s="195">
        <v>1E-3</v>
      </c>
      <c r="R142" s="195">
        <f>Q142*H142</f>
        <v>1.2218999999999999E-2</v>
      </c>
      <c r="S142" s="195">
        <v>0</v>
      </c>
      <c r="T142" s="196">
        <f>S142*H142</f>
        <v>0</v>
      </c>
      <c r="U142" s="113"/>
      <c r="V142" s="113"/>
      <c r="W142" s="113"/>
      <c r="X142" s="113"/>
      <c r="Y142" s="113"/>
      <c r="Z142" s="113"/>
      <c r="AA142" s="113"/>
      <c r="AB142" s="113"/>
      <c r="AC142" s="113"/>
      <c r="AD142" s="113"/>
      <c r="AE142" s="113"/>
      <c r="AR142" s="197" t="s">
        <v>188</v>
      </c>
      <c r="AT142" s="197" t="s">
        <v>185</v>
      </c>
      <c r="AU142" s="197" t="s">
        <v>91</v>
      </c>
      <c r="AY142" s="105" t="s">
        <v>146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05" t="s">
        <v>88</v>
      </c>
      <c r="BK142" s="198">
        <f>ROUND(I142*H142,2)</f>
        <v>0</v>
      </c>
      <c r="BL142" s="105" t="s">
        <v>153</v>
      </c>
      <c r="BM142" s="197" t="s">
        <v>299</v>
      </c>
    </row>
    <row r="143" spans="1:65" s="115" customFormat="1" ht="76.8">
      <c r="A143" s="113"/>
      <c r="B143" s="91"/>
      <c r="C143" s="267"/>
      <c r="D143" s="236" t="s">
        <v>300</v>
      </c>
      <c r="E143" s="267"/>
      <c r="F143" s="268" t="s">
        <v>301</v>
      </c>
      <c r="G143" s="267"/>
      <c r="H143" s="267"/>
      <c r="I143" s="113"/>
      <c r="J143" s="113"/>
      <c r="K143" s="113"/>
      <c r="L143" s="91"/>
      <c r="M143" s="263"/>
      <c r="N143" s="264"/>
      <c r="O143" s="265"/>
      <c r="P143" s="265"/>
      <c r="Q143" s="265"/>
      <c r="R143" s="265"/>
      <c r="S143" s="265"/>
      <c r="T143" s="266"/>
      <c r="U143" s="113"/>
      <c r="V143" s="113"/>
      <c r="W143" s="113"/>
      <c r="X143" s="113"/>
      <c r="Y143" s="113"/>
      <c r="Z143" s="113"/>
      <c r="AA143" s="113"/>
      <c r="AB143" s="113"/>
      <c r="AC143" s="113"/>
      <c r="AD143" s="113"/>
      <c r="AE143" s="113"/>
      <c r="AT143" s="105" t="s">
        <v>300</v>
      </c>
      <c r="AU143" s="105" t="s">
        <v>91</v>
      </c>
    </row>
    <row r="144" spans="1:65" s="199" customFormat="1">
      <c r="B144" s="200"/>
      <c r="C144" s="235"/>
      <c r="D144" s="236" t="s">
        <v>155</v>
      </c>
      <c r="E144" s="237" t="s">
        <v>1</v>
      </c>
      <c r="F144" s="238" t="s">
        <v>294</v>
      </c>
      <c r="G144" s="235"/>
      <c r="H144" s="237" t="s">
        <v>1</v>
      </c>
      <c r="L144" s="200"/>
      <c r="M144" s="202"/>
      <c r="N144" s="203"/>
      <c r="O144" s="203"/>
      <c r="P144" s="203"/>
      <c r="Q144" s="203"/>
      <c r="R144" s="203"/>
      <c r="S144" s="203"/>
      <c r="T144" s="204"/>
      <c r="AT144" s="201" t="s">
        <v>155</v>
      </c>
      <c r="AU144" s="201" t="s">
        <v>91</v>
      </c>
      <c r="AV144" s="199" t="s">
        <v>88</v>
      </c>
      <c r="AW144" s="199" t="s">
        <v>34</v>
      </c>
      <c r="AX144" s="199" t="s">
        <v>81</v>
      </c>
      <c r="AY144" s="201" t="s">
        <v>146</v>
      </c>
    </row>
    <row r="145" spans="1:65" s="199" customFormat="1">
      <c r="B145" s="200"/>
      <c r="C145" s="235"/>
      <c r="D145" s="236" t="s">
        <v>155</v>
      </c>
      <c r="E145" s="237" t="s">
        <v>1</v>
      </c>
      <c r="F145" s="238" t="s">
        <v>302</v>
      </c>
      <c r="G145" s="235"/>
      <c r="H145" s="237" t="s">
        <v>1</v>
      </c>
      <c r="L145" s="200"/>
      <c r="M145" s="202"/>
      <c r="N145" s="203"/>
      <c r="O145" s="203"/>
      <c r="P145" s="203"/>
      <c r="Q145" s="203"/>
      <c r="R145" s="203"/>
      <c r="S145" s="203"/>
      <c r="T145" s="204"/>
      <c r="AT145" s="201" t="s">
        <v>155</v>
      </c>
      <c r="AU145" s="201" t="s">
        <v>91</v>
      </c>
      <c r="AV145" s="199" t="s">
        <v>88</v>
      </c>
      <c r="AW145" s="199" t="s">
        <v>34</v>
      </c>
      <c r="AX145" s="199" t="s">
        <v>81</v>
      </c>
      <c r="AY145" s="201" t="s">
        <v>146</v>
      </c>
    </row>
    <row r="146" spans="1:65" s="199" customFormat="1">
      <c r="B146" s="200"/>
      <c r="C146" s="235"/>
      <c r="D146" s="236" t="s">
        <v>155</v>
      </c>
      <c r="E146" s="237" t="s">
        <v>1</v>
      </c>
      <c r="F146" s="238" t="s">
        <v>303</v>
      </c>
      <c r="G146" s="235"/>
      <c r="H146" s="237" t="s">
        <v>1</v>
      </c>
      <c r="L146" s="200"/>
      <c r="M146" s="202"/>
      <c r="N146" s="203"/>
      <c r="O146" s="203"/>
      <c r="P146" s="203"/>
      <c r="Q146" s="203"/>
      <c r="R146" s="203"/>
      <c r="S146" s="203"/>
      <c r="T146" s="204"/>
      <c r="AT146" s="201" t="s">
        <v>155</v>
      </c>
      <c r="AU146" s="201" t="s">
        <v>91</v>
      </c>
      <c r="AV146" s="199" t="s">
        <v>88</v>
      </c>
      <c r="AW146" s="199" t="s">
        <v>34</v>
      </c>
      <c r="AX146" s="199" t="s">
        <v>81</v>
      </c>
      <c r="AY146" s="201" t="s">
        <v>146</v>
      </c>
    </row>
    <row r="147" spans="1:65" s="211" customFormat="1">
      <c r="B147" s="212"/>
      <c r="C147" s="243"/>
      <c r="D147" s="236" t="s">
        <v>155</v>
      </c>
      <c r="E147" s="244" t="s">
        <v>1</v>
      </c>
      <c r="F147" s="245" t="s">
        <v>304</v>
      </c>
      <c r="G147" s="243"/>
      <c r="H147" s="246">
        <v>9.4920000000000009</v>
      </c>
      <c r="L147" s="212"/>
      <c r="M147" s="214"/>
      <c r="N147" s="215"/>
      <c r="O147" s="215"/>
      <c r="P147" s="215"/>
      <c r="Q147" s="215"/>
      <c r="R147" s="215"/>
      <c r="S147" s="215"/>
      <c r="T147" s="216"/>
      <c r="AT147" s="213" t="s">
        <v>155</v>
      </c>
      <c r="AU147" s="213" t="s">
        <v>91</v>
      </c>
      <c r="AV147" s="211" t="s">
        <v>91</v>
      </c>
      <c r="AW147" s="211" t="s">
        <v>34</v>
      </c>
      <c r="AX147" s="211" t="s">
        <v>81</v>
      </c>
      <c r="AY147" s="213" t="s">
        <v>146</v>
      </c>
    </row>
    <row r="148" spans="1:65" s="205" customFormat="1">
      <c r="B148" s="206"/>
      <c r="C148" s="239"/>
      <c r="D148" s="236" t="s">
        <v>155</v>
      </c>
      <c r="E148" s="240" t="s">
        <v>1</v>
      </c>
      <c r="F148" s="241" t="s">
        <v>157</v>
      </c>
      <c r="G148" s="239"/>
      <c r="H148" s="242">
        <v>9.4920000000000009</v>
      </c>
      <c r="L148" s="206"/>
      <c r="M148" s="208"/>
      <c r="N148" s="209"/>
      <c r="O148" s="209"/>
      <c r="P148" s="209"/>
      <c r="Q148" s="209"/>
      <c r="R148" s="209"/>
      <c r="S148" s="209"/>
      <c r="T148" s="210"/>
      <c r="AT148" s="207" t="s">
        <v>155</v>
      </c>
      <c r="AU148" s="207" t="s">
        <v>91</v>
      </c>
      <c r="AV148" s="205" t="s">
        <v>158</v>
      </c>
      <c r="AW148" s="205" t="s">
        <v>34</v>
      </c>
      <c r="AX148" s="205" t="s">
        <v>81</v>
      </c>
      <c r="AY148" s="207" t="s">
        <v>146</v>
      </c>
    </row>
    <row r="149" spans="1:65" s="199" customFormat="1">
      <c r="B149" s="200"/>
      <c r="C149" s="235"/>
      <c r="D149" s="236" t="s">
        <v>155</v>
      </c>
      <c r="E149" s="237" t="s">
        <v>1</v>
      </c>
      <c r="F149" s="238" t="s">
        <v>305</v>
      </c>
      <c r="G149" s="235"/>
      <c r="H149" s="237" t="s">
        <v>1</v>
      </c>
      <c r="L149" s="200"/>
      <c r="M149" s="202"/>
      <c r="N149" s="203"/>
      <c r="O149" s="203"/>
      <c r="P149" s="203"/>
      <c r="Q149" s="203"/>
      <c r="R149" s="203"/>
      <c r="S149" s="203"/>
      <c r="T149" s="204"/>
      <c r="AT149" s="201" t="s">
        <v>155</v>
      </c>
      <c r="AU149" s="201" t="s">
        <v>91</v>
      </c>
      <c r="AV149" s="199" t="s">
        <v>88</v>
      </c>
      <c r="AW149" s="199" t="s">
        <v>34</v>
      </c>
      <c r="AX149" s="199" t="s">
        <v>81</v>
      </c>
      <c r="AY149" s="201" t="s">
        <v>146</v>
      </c>
    </row>
    <row r="150" spans="1:65" s="211" customFormat="1">
      <c r="B150" s="212"/>
      <c r="C150" s="243"/>
      <c r="D150" s="236" t="s">
        <v>155</v>
      </c>
      <c r="E150" s="244" t="s">
        <v>1</v>
      </c>
      <c r="F150" s="245" t="s">
        <v>306</v>
      </c>
      <c r="G150" s="243"/>
      <c r="H150" s="246">
        <v>2.7269999999999999</v>
      </c>
      <c r="L150" s="212"/>
      <c r="M150" s="214"/>
      <c r="N150" s="215"/>
      <c r="O150" s="215"/>
      <c r="P150" s="215"/>
      <c r="Q150" s="215"/>
      <c r="R150" s="215"/>
      <c r="S150" s="215"/>
      <c r="T150" s="216"/>
      <c r="AT150" s="213" t="s">
        <v>155</v>
      </c>
      <c r="AU150" s="213" t="s">
        <v>91</v>
      </c>
      <c r="AV150" s="211" t="s">
        <v>91</v>
      </c>
      <c r="AW150" s="211" t="s">
        <v>34</v>
      </c>
      <c r="AX150" s="211" t="s">
        <v>81</v>
      </c>
      <c r="AY150" s="213" t="s">
        <v>146</v>
      </c>
    </row>
    <row r="151" spans="1:65" s="205" customFormat="1">
      <c r="B151" s="206"/>
      <c r="C151" s="239"/>
      <c r="D151" s="236" t="s">
        <v>155</v>
      </c>
      <c r="E151" s="240" t="s">
        <v>1</v>
      </c>
      <c r="F151" s="241" t="s">
        <v>157</v>
      </c>
      <c r="G151" s="239"/>
      <c r="H151" s="242">
        <v>2.7269999999999999</v>
      </c>
      <c r="L151" s="206"/>
      <c r="M151" s="208"/>
      <c r="N151" s="209"/>
      <c r="O151" s="209"/>
      <c r="P151" s="209"/>
      <c r="Q151" s="209"/>
      <c r="R151" s="209"/>
      <c r="S151" s="209"/>
      <c r="T151" s="210"/>
      <c r="AT151" s="207" t="s">
        <v>155</v>
      </c>
      <c r="AU151" s="207" t="s">
        <v>91</v>
      </c>
      <c r="AV151" s="205" t="s">
        <v>158</v>
      </c>
      <c r="AW151" s="205" t="s">
        <v>34</v>
      </c>
      <c r="AX151" s="205" t="s">
        <v>81</v>
      </c>
      <c r="AY151" s="207" t="s">
        <v>146</v>
      </c>
    </row>
    <row r="152" spans="1:65" s="217" customFormat="1">
      <c r="B152" s="218"/>
      <c r="C152" s="247"/>
      <c r="D152" s="236" t="s">
        <v>155</v>
      </c>
      <c r="E152" s="248" t="s">
        <v>1</v>
      </c>
      <c r="F152" s="249" t="s">
        <v>307</v>
      </c>
      <c r="G152" s="247"/>
      <c r="H152" s="250">
        <v>12.218999999999999</v>
      </c>
      <c r="L152" s="218"/>
      <c r="M152" s="220"/>
      <c r="N152" s="221"/>
      <c r="O152" s="221"/>
      <c r="P152" s="221"/>
      <c r="Q152" s="221"/>
      <c r="R152" s="221"/>
      <c r="S152" s="221"/>
      <c r="T152" s="222"/>
      <c r="AT152" s="219" t="s">
        <v>155</v>
      </c>
      <c r="AU152" s="219" t="s">
        <v>91</v>
      </c>
      <c r="AV152" s="217" t="s">
        <v>153</v>
      </c>
      <c r="AW152" s="217" t="s">
        <v>34</v>
      </c>
      <c r="AX152" s="217" t="s">
        <v>88</v>
      </c>
      <c r="AY152" s="219" t="s">
        <v>146</v>
      </c>
    </row>
    <row r="153" spans="1:65" s="115" customFormat="1" ht="22.8">
      <c r="A153" s="113"/>
      <c r="B153" s="91"/>
      <c r="C153" s="251" t="s">
        <v>153</v>
      </c>
      <c r="D153" s="251" t="s">
        <v>185</v>
      </c>
      <c r="E153" s="252" t="s">
        <v>308</v>
      </c>
      <c r="F153" s="253" t="s">
        <v>309</v>
      </c>
      <c r="G153" s="254" t="s">
        <v>212</v>
      </c>
      <c r="H153" s="255">
        <v>1.228</v>
      </c>
      <c r="I153" s="95">
        <v>0</v>
      </c>
      <c r="J153" s="95">
        <f>ROUND(I153*H153,2)</f>
        <v>0</v>
      </c>
      <c r="K153" s="94" t="s">
        <v>152</v>
      </c>
      <c r="L153" s="223"/>
      <c r="M153" s="224" t="s">
        <v>1</v>
      </c>
      <c r="N153" s="225" t="s">
        <v>46</v>
      </c>
      <c r="O153" s="195">
        <v>0</v>
      </c>
      <c r="P153" s="195">
        <f>O153*H153</f>
        <v>0</v>
      </c>
      <c r="Q153" s="195">
        <v>1E-3</v>
      </c>
      <c r="R153" s="195">
        <f>Q153*H153</f>
        <v>1.2279999999999999E-3</v>
      </c>
      <c r="S153" s="195">
        <v>0</v>
      </c>
      <c r="T153" s="196">
        <f>S153*H153</f>
        <v>0</v>
      </c>
      <c r="U153" s="113"/>
      <c r="V153" s="113"/>
      <c r="W153" s="113"/>
      <c r="X153" s="113"/>
      <c r="Y153" s="113"/>
      <c r="Z153" s="113"/>
      <c r="AA153" s="113"/>
      <c r="AB153" s="113"/>
      <c r="AC153" s="113"/>
      <c r="AD153" s="113"/>
      <c r="AE153" s="113"/>
      <c r="AR153" s="197" t="s">
        <v>188</v>
      </c>
      <c r="AT153" s="197" t="s">
        <v>185</v>
      </c>
      <c r="AU153" s="197" t="s">
        <v>91</v>
      </c>
      <c r="AY153" s="105" t="s">
        <v>146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05" t="s">
        <v>88</v>
      </c>
      <c r="BK153" s="198">
        <f>ROUND(I153*H153,2)</f>
        <v>0</v>
      </c>
      <c r="BL153" s="105" t="s">
        <v>153</v>
      </c>
      <c r="BM153" s="197" t="s">
        <v>310</v>
      </c>
    </row>
    <row r="154" spans="1:65" s="199" customFormat="1">
      <c r="B154" s="200"/>
      <c r="C154" s="235"/>
      <c r="D154" s="236" t="s">
        <v>155</v>
      </c>
      <c r="E154" s="237" t="s">
        <v>1</v>
      </c>
      <c r="F154" s="238" t="s">
        <v>294</v>
      </c>
      <c r="G154" s="235"/>
      <c r="H154" s="237" t="s">
        <v>1</v>
      </c>
      <c r="L154" s="200"/>
      <c r="M154" s="202"/>
      <c r="N154" s="203"/>
      <c r="O154" s="203"/>
      <c r="P154" s="203"/>
      <c r="Q154" s="203"/>
      <c r="R154" s="203"/>
      <c r="S154" s="203"/>
      <c r="T154" s="204"/>
      <c r="AT154" s="201" t="s">
        <v>155</v>
      </c>
      <c r="AU154" s="201" t="s">
        <v>91</v>
      </c>
      <c r="AV154" s="199" t="s">
        <v>88</v>
      </c>
      <c r="AW154" s="199" t="s">
        <v>34</v>
      </c>
      <c r="AX154" s="199" t="s">
        <v>81</v>
      </c>
      <c r="AY154" s="201" t="s">
        <v>146</v>
      </c>
    </row>
    <row r="155" spans="1:65" s="199" customFormat="1">
      <c r="B155" s="200"/>
      <c r="C155" s="235"/>
      <c r="D155" s="236" t="s">
        <v>155</v>
      </c>
      <c r="E155" s="237" t="s">
        <v>1</v>
      </c>
      <c r="F155" s="238" t="s">
        <v>311</v>
      </c>
      <c r="G155" s="235"/>
      <c r="H155" s="237" t="s">
        <v>1</v>
      </c>
      <c r="L155" s="200"/>
      <c r="M155" s="202"/>
      <c r="N155" s="203"/>
      <c r="O155" s="203"/>
      <c r="P155" s="203"/>
      <c r="Q155" s="203"/>
      <c r="R155" s="203"/>
      <c r="S155" s="203"/>
      <c r="T155" s="204"/>
      <c r="AT155" s="201" t="s">
        <v>155</v>
      </c>
      <c r="AU155" s="201" t="s">
        <v>91</v>
      </c>
      <c r="AV155" s="199" t="s">
        <v>88</v>
      </c>
      <c r="AW155" s="199" t="s">
        <v>34</v>
      </c>
      <c r="AX155" s="199" t="s">
        <v>81</v>
      </c>
      <c r="AY155" s="201" t="s">
        <v>146</v>
      </c>
    </row>
    <row r="156" spans="1:65" s="199" customFormat="1">
      <c r="B156" s="200"/>
      <c r="C156" s="235"/>
      <c r="D156" s="236" t="s">
        <v>155</v>
      </c>
      <c r="E156" s="237" t="s">
        <v>1</v>
      </c>
      <c r="F156" s="238" t="s">
        <v>312</v>
      </c>
      <c r="G156" s="235"/>
      <c r="H156" s="237" t="s">
        <v>1</v>
      </c>
      <c r="L156" s="200"/>
      <c r="M156" s="202"/>
      <c r="N156" s="203"/>
      <c r="O156" s="203"/>
      <c r="P156" s="203"/>
      <c r="Q156" s="203"/>
      <c r="R156" s="203"/>
      <c r="S156" s="203"/>
      <c r="T156" s="204"/>
      <c r="AT156" s="201" t="s">
        <v>155</v>
      </c>
      <c r="AU156" s="201" t="s">
        <v>91</v>
      </c>
      <c r="AV156" s="199" t="s">
        <v>88</v>
      </c>
      <c r="AW156" s="199" t="s">
        <v>34</v>
      </c>
      <c r="AX156" s="199" t="s">
        <v>81</v>
      </c>
      <c r="AY156" s="201" t="s">
        <v>146</v>
      </c>
    </row>
    <row r="157" spans="1:65" s="211" customFormat="1">
      <c r="B157" s="212"/>
      <c r="C157" s="243"/>
      <c r="D157" s="236" t="s">
        <v>155</v>
      </c>
      <c r="E157" s="244" t="s">
        <v>1</v>
      </c>
      <c r="F157" s="245" t="s">
        <v>313</v>
      </c>
      <c r="G157" s="243"/>
      <c r="H157" s="246">
        <v>1.228</v>
      </c>
      <c r="L157" s="212"/>
      <c r="M157" s="214"/>
      <c r="N157" s="215"/>
      <c r="O157" s="215"/>
      <c r="P157" s="215"/>
      <c r="Q157" s="215"/>
      <c r="R157" s="215"/>
      <c r="S157" s="215"/>
      <c r="T157" s="216"/>
      <c r="AT157" s="213" t="s">
        <v>155</v>
      </c>
      <c r="AU157" s="213" t="s">
        <v>91</v>
      </c>
      <c r="AV157" s="211" t="s">
        <v>91</v>
      </c>
      <c r="AW157" s="211" t="s">
        <v>34</v>
      </c>
      <c r="AX157" s="211" t="s">
        <v>81</v>
      </c>
      <c r="AY157" s="213" t="s">
        <v>146</v>
      </c>
    </row>
    <row r="158" spans="1:65" s="217" customFormat="1">
      <c r="B158" s="218"/>
      <c r="C158" s="247"/>
      <c r="D158" s="236" t="s">
        <v>155</v>
      </c>
      <c r="E158" s="248" t="s">
        <v>1</v>
      </c>
      <c r="F158" s="249" t="s">
        <v>314</v>
      </c>
      <c r="G158" s="247"/>
      <c r="H158" s="250">
        <v>1.228</v>
      </c>
      <c r="L158" s="218"/>
      <c r="M158" s="220"/>
      <c r="N158" s="221"/>
      <c r="O158" s="221"/>
      <c r="P158" s="221"/>
      <c r="Q158" s="221"/>
      <c r="R158" s="221"/>
      <c r="S158" s="221"/>
      <c r="T158" s="222"/>
      <c r="AT158" s="219" t="s">
        <v>155</v>
      </c>
      <c r="AU158" s="219" t="s">
        <v>91</v>
      </c>
      <c r="AV158" s="217" t="s">
        <v>153</v>
      </c>
      <c r="AW158" s="217" t="s">
        <v>34</v>
      </c>
      <c r="AX158" s="217" t="s">
        <v>88</v>
      </c>
      <c r="AY158" s="219" t="s">
        <v>146</v>
      </c>
    </row>
    <row r="159" spans="1:65" s="115" customFormat="1" ht="21.75" customHeight="1">
      <c r="A159" s="113"/>
      <c r="B159" s="91"/>
      <c r="C159" s="230" t="s">
        <v>184</v>
      </c>
      <c r="D159" s="230" t="s">
        <v>148</v>
      </c>
      <c r="E159" s="231" t="s">
        <v>315</v>
      </c>
      <c r="F159" s="232" t="s">
        <v>316</v>
      </c>
      <c r="G159" s="233" t="s">
        <v>228</v>
      </c>
      <c r="H159" s="234">
        <v>653.20000000000005</v>
      </c>
      <c r="I159" s="93">
        <v>0</v>
      </c>
      <c r="J159" s="93">
        <f>ROUND(I159*H159,2)</f>
        <v>0</v>
      </c>
      <c r="K159" s="92" t="s">
        <v>169</v>
      </c>
      <c r="L159" s="91"/>
      <c r="M159" s="193" t="s">
        <v>1</v>
      </c>
      <c r="N159" s="194" t="s">
        <v>46</v>
      </c>
      <c r="O159" s="195">
        <v>5.5E-2</v>
      </c>
      <c r="P159" s="195">
        <f>O159*H159</f>
        <v>35.926000000000002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113"/>
      <c r="V159" s="113"/>
      <c r="W159" s="113"/>
      <c r="X159" s="113"/>
      <c r="Y159" s="113"/>
      <c r="Z159" s="113"/>
      <c r="AA159" s="113"/>
      <c r="AB159" s="113"/>
      <c r="AC159" s="113"/>
      <c r="AD159" s="113"/>
      <c r="AE159" s="113"/>
      <c r="AR159" s="197" t="s">
        <v>153</v>
      </c>
      <c r="AT159" s="197" t="s">
        <v>148</v>
      </c>
      <c r="AU159" s="197" t="s">
        <v>91</v>
      </c>
      <c r="AY159" s="105" t="s">
        <v>146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05" t="s">
        <v>88</v>
      </c>
      <c r="BK159" s="198">
        <f>ROUND(I159*H159,2)</f>
        <v>0</v>
      </c>
      <c r="BL159" s="105" t="s">
        <v>153</v>
      </c>
      <c r="BM159" s="197" t="s">
        <v>317</v>
      </c>
    </row>
    <row r="160" spans="1:65" s="199" customFormat="1">
      <c r="B160" s="200"/>
      <c r="C160" s="235"/>
      <c r="D160" s="236" t="s">
        <v>155</v>
      </c>
      <c r="E160" s="237" t="s">
        <v>1</v>
      </c>
      <c r="F160" s="238" t="s">
        <v>318</v>
      </c>
      <c r="G160" s="235"/>
      <c r="H160" s="237" t="s">
        <v>1</v>
      </c>
      <c r="L160" s="200"/>
      <c r="M160" s="202"/>
      <c r="N160" s="203"/>
      <c r="O160" s="203"/>
      <c r="P160" s="203"/>
      <c r="Q160" s="203"/>
      <c r="R160" s="203"/>
      <c r="S160" s="203"/>
      <c r="T160" s="204"/>
      <c r="AT160" s="201" t="s">
        <v>155</v>
      </c>
      <c r="AU160" s="201" t="s">
        <v>91</v>
      </c>
      <c r="AV160" s="199" t="s">
        <v>88</v>
      </c>
      <c r="AW160" s="199" t="s">
        <v>34</v>
      </c>
      <c r="AX160" s="199" t="s">
        <v>81</v>
      </c>
      <c r="AY160" s="201" t="s">
        <v>146</v>
      </c>
    </row>
    <row r="161" spans="1:65" s="199" customFormat="1">
      <c r="B161" s="200"/>
      <c r="C161" s="235"/>
      <c r="D161" s="236" t="s">
        <v>155</v>
      </c>
      <c r="E161" s="237" t="s">
        <v>1</v>
      </c>
      <c r="F161" s="238" t="s">
        <v>319</v>
      </c>
      <c r="G161" s="235"/>
      <c r="H161" s="237" t="s">
        <v>1</v>
      </c>
      <c r="L161" s="200"/>
      <c r="M161" s="202"/>
      <c r="N161" s="203"/>
      <c r="O161" s="203"/>
      <c r="P161" s="203"/>
      <c r="Q161" s="203"/>
      <c r="R161" s="203"/>
      <c r="S161" s="203"/>
      <c r="T161" s="204"/>
      <c r="AT161" s="201" t="s">
        <v>155</v>
      </c>
      <c r="AU161" s="201" t="s">
        <v>91</v>
      </c>
      <c r="AV161" s="199" t="s">
        <v>88</v>
      </c>
      <c r="AW161" s="199" t="s">
        <v>34</v>
      </c>
      <c r="AX161" s="199" t="s">
        <v>81</v>
      </c>
      <c r="AY161" s="201" t="s">
        <v>146</v>
      </c>
    </row>
    <row r="162" spans="1:65" s="211" customFormat="1">
      <c r="B162" s="212"/>
      <c r="C162" s="243"/>
      <c r="D162" s="236" t="s">
        <v>155</v>
      </c>
      <c r="E162" s="244" t="s">
        <v>1</v>
      </c>
      <c r="F162" s="245" t="s">
        <v>320</v>
      </c>
      <c r="G162" s="243"/>
      <c r="H162" s="246">
        <v>653.20000000000005</v>
      </c>
      <c r="L162" s="212"/>
      <c r="M162" s="214"/>
      <c r="N162" s="215"/>
      <c r="O162" s="215"/>
      <c r="P162" s="215"/>
      <c r="Q162" s="215"/>
      <c r="R162" s="215"/>
      <c r="S162" s="215"/>
      <c r="T162" s="216"/>
      <c r="AT162" s="213" t="s">
        <v>155</v>
      </c>
      <c r="AU162" s="213" t="s">
        <v>91</v>
      </c>
      <c r="AV162" s="211" t="s">
        <v>91</v>
      </c>
      <c r="AW162" s="211" t="s">
        <v>34</v>
      </c>
      <c r="AX162" s="211" t="s">
        <v>88</v>
      </c>
      <c r="AY162" s="213" t="s">
        <v>146</v>
      </c>
    </row>
    <row r="163" spans="1:65" s="115" customFormat="1" ht="22.8">
      <c r="A163" s="113"/>
      <c r="B163" s="91"/>
      <c r="C163" s="251" t="s">
        <v>190</v>
      </c>
      <c r="D163" s="251" t="s">
        <v>185</v>
      </c>
      <c r="E163" s="252" t="s">
        <v>321</v>
      </c>
      <c r="F163" s="253" t="s">
        <v>322</v>
      </c>
      <c r="G163" s="254" t="s">
        <v>220</v>
      </c>
      <c r="H163" s="255">
        <v>33.64</v>
      </c>
      <c r="I163" s="95">
        <v>0</v>
      </c>
      <c r="J163" s="95">
        <f>ROUND(I163*H163,2)</f>
        <v>0</v>
      </c>
      <c r="K163" s="94" t="s">
        <v>152</v>
      </c>
      <c r="L163" s="223"/>
      <c r="M163" s="224" t="s">
        <v>1</v>
      </c>
      <c r="N163" s="225" t="s">
        <v>46</v>
      </c>
      <c r="O163" s="195">
        <v>0</v>
      </c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113"/>
      <c r="V163" s="113"/>
      <c r="W163" s="113"/>
      <c r="X163" s="113"/>
      <c r="Y163" s="113"/>
      <c r="Z163" s="113"/>
      <c r="AA163" s="113"/>
      <c r="AB163" s="113"/>
      <c r="AC163" s="113"/>
      <c r="AD163" s="113"/>
      <c r="AE163" s="113"/>
      <c r="AR163" s="197" t="s">
        <v>188</v>
      </c>
      <c r="AT163" s="197" t="s">
        <v>185</v>
      </c>
      <c r="AU163" s="197" t="s">
        <v>91</v>
      </c>
      <c r="AY163" s="105" t="s">
        <v>146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05" t="s">
        <v>88</v>
      </c>
      <c r="BK163" s="198">
        <f>ROUND(I163*H163,2)</f>
        <v>0</v>
      </c>
      <c r="BL163" s="105" t="s">
        <v>153</v>
      </c>
      <c r="BM163" s="197" t="s">
        <v>323</v>
      </c>
    </row>
    <row r="164" spans="1:65" s="115" customFormat="1" ht="19.2">
      <c r="A164" s="113"/>
      <c r="B164" s="91"/>
      <c r="C164" s="267"/>
      <c r="D164" s="236" t="s">
        <v>300</v>
      </c>
      <c r="E164" s="267"/>
      <c r="F164" s="268" t="s">
        <v>324</v>
      </c>
      <c r="G164" s="267"/>
      <c r="H164" s="267"/>
      <c r="I164" s="113"/>
      <c r="J164" s="113"/>
      <c r="K164" s="113"/>
      <c r="L164" s="91"/>
      <c r="M164" s="263"/>
      <c r="N164" s="264"/>
      <c r="O164" s="265"/>
      <c r="P164" s="265"/>
      <c r="Q164" s="265"/>
      <c r="R164" s="265"/>
      <c r="S164" s="265"/>
      <c r="T164" s="266"/>
      <c r="U164" s="113"/>
      <c r="V164" s="113"/>
      <c r="W164" s="113"/>
      <c r="X164" s="113"/>
      <c r="Y164" s="113"/>
      <c r="Z164" s="113"/>
      <c r="AA164" s="113"/>
      <c r="AB164" s="113"/>
      <c r="AC164" s="113"/>
      <c r="AD164" s="113"/>
      <c r="AE164" s="113"/>
      <c r="AT164" s="105" t="s">
        <v>300</v>
      </c>
      <c r="AU164" s="105" t="s">
        <v>91</v>
      </c>
    </row>
    <row r="165" spans="1:65" s="199" customFormat="1">
      <c r="B165" s="200"/>
      <c r="C165" s="235"/>
      <c r="D165" s="236" t="s">
        <v>155</v>
      </c>
      <c r="E165" s="237" t="s">
        <v>1</v>
      </c>
      <c r="F165" s="238" t="s">
        <v>318</v>
      </c>
      <c r="G165" s="235"/>
      <c r="H165" s="237" t="s">
        <v>1</v>
      </c>
      <c r="L165" s="200"/>
      <c r="M165" s="202"/>
      <c r="N165" s="203"/>
      <c r="O165" s="203"/>
      <c r="P165" s="203"/>
      <c r="Q165" s="203"/>
      <c r="R165" s="203"/>
      <c r="S165" s="203"/>
      <c r="T165" s="204"/>
      <c r="AT165" s="201" t="s">
        <v>155</v>
      </c>
      <c r="AU165" s="201" t="s">
        <v>91</v>
      </c>
      <c r="AV165" s="199" t="s">
        <v>88</v>
      </c>
      <c r="AW165" s="199" t="s">
        <v>34</v>
      </c>
      <c r="AX165" s="199" t="s">
        <v>81</v>
      </c>
      <c r="AY165" s="201" t="s">
        <v>146</v>
      </c>
    </row>
    <row r="166" spans="1:65" s="199" customFormat="1">
      <c r="B166" s="200"/>
      <c r="C166" s="235"/>
      <c r="D166" s="236" t="s">
        <v>155</v>
      </c>
      <c r="E166" s="237" t="s">
        <v>1</v>
      </c>
      <c r="F166" s="238" t="s">
        <v>325</v>
      </c>
      <c r="G166" s="235"/>
      <c r="H166" s="237" t="s">
        <v>1</v>
      </c>
      <c r="L166" s="200"/>
      <c r="M166" s="202"/>
      <c r="N166" s="203"/>
      <c r="O166" s="203"/>
      <c r="P166" s="203"/>
      <c r="Q166" s="203"/>
      <c r="R166" s="203"/>
      <c r="S166" s="203"/>
      <c r="T166" s="204"/>
      <c r="AT166" s="201" t="s">
        <v>155</v>
      </c>
      <c r="AU166" s="201" t="s">
        <v>91</v>
      </c>
      <c r="AV166" s="199" t="s">
        <v>88</v>
      </c>
      <c r="AW166" s="199" t="s">
        <v>34</v>
      </c>
      <c r="AX166" s="199" t="s">
        <v>81</v>
      </c>
      <c r="AY166" s="201" t="s">
        <v>146</v>
      </c>
    </row>
    <row r="167" spans="1:65" s="211" customFormat="1">
      <c r="B167" s="212"/>
      <c r="C167" s="243"/>
      <c r="D167" s="236" t="s">
        <v>155</v>
      </c>
      <c r="E167" s="244" t="s">
        <v>1</v>
      </c>
      <c r="F167" s="245" t="s">
        <v>326</v>
      </c>
      <c r="G167" s="243"/>
      <c r="H167" s="246">
        <v>33.64</v>
      </c>
      <c r="L167" s="212"/>
      <c r="M167" s="214"/>
      <c r="N167" s="215"/>
      <c r="O167" s="215"/>
      <c r="P167" s="215"/>
      <c r="Q167" s="215"/>
      <c r="R167" s="215"/>
      <c r="S167" s="215"/>
      <c r="T167" s="216"/>
      <c r="AT167" s="213" t="s">
        <v>155</v>
      </c>
      <c r="AU167" s="213" t="s">
        <v>91</v>
      </c>
      <c r="AV167" s="211" t="s">
        <v>91</v>
      </c>
      <c r="AW167" s="211" t="s">
        <v>34</v>
      </c>
      <c r="AX167" s="211" t="s">
        <v>81</v>
      </c>
      <c r="AY167" s="213" t="s">
        <v>146</v>
      </c>
    </row>
    <row r="168" spans="1:65" s="205" customFormat="1">
      <c r="B168" s="206"/>
      <c r="C168" s="239"/>
      <c r="D168" s="236" t="s">
        <v>155</v>
      </c>
      <c r="E168" s="240" t="s">
        <v>281</v>
      </c>
      <c r="F168" s="241" t="s">
        <v>157</v>
      </c>
      <c r="G168" s="239"/>
      <c r="H168" s="242">
        <v>33.64</v>
      </c>
      <c r="L168" s="206"/>
      <c r="M168" s="208"/>
      <c r="N168" s="209"/>
      <c r="O168" s="209"/>
      <c r="P168" s="209"/>
      <c r="Q168" s="209"/>
      <c r="R168" s="209"/>
      <c r="S168" s="209"/>
      <c r="T168" s="210"/>
      <c r="AT168" s="207" t="s">
        <v>155</v>
      </c>
      <c r="AU168" s="207" t="s">
        <v>91</v>
      </c>
      <c r="AV168" s="205" t="s">
        <v>158</v>
      </c>
      <c r="AW168" s="205" t="s">
        <v>34</v>
      </c>
      <c r="AX168" s="205" t="s">
        <v>88</v>
      </c>
      <c r="AY168" s="207" t="s">
        <v>146</v>
      </c>
    </row>
    <row r="169" spans="1:65" s="115" customFormat="1" ht="16.5" customHeight="1">
      <c r="A169" s="113"/>
      <c r="B169" s="91"/>
      <c r="C169" s="230" t="s">
        <v>197</v>
      </c>
      <c r="D169" s="230" t="s">
        <v>148</v>
      </c>
      <c r="E169" s="231" t="s">
        <v>327</v>
      </c>
      <c r="F169" s="232" t="s">
        <v>328</v>
      </c>
      <c r="G169" s="233" t="s">
        <v>220</v>
      </c>
      <c r="H169" s="234">
        <v>33.64</v>
      </c>
      <c r="I169" s="93">
        <v>0</v>
      </c>
      <c r="J169" s="93">
        <f>ROUND(I169*H169,2)</f>
        <v>0</v>
      </c>
      <c r="K169" s="92" t="s">
        <v>169</v>
      </c>
      <c r="L169" s="91"/>
      <c r="M169" s="193" t="s">
        <v>1</v>
      </c>
      <c r="N169" s="194" t="s">
        <v>46</v>
      </c>
      <c r="O169" s="195">
        <v>7.0000000000000007E-2</v>
      </c>
      <c r="P169" s="195">
        <f>O169*H169</f>
        <v>2.3548000000000004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113"/>
      <c r="V169" s="113"/>
      <c r="W169" s="113"/>
      <c r="X169" s="113"/>
      <c r="Y169" s="113"/>
      <c r="Z169" s="113"/>
      <c r="AA169" s="113"/>
      <c r="AB169" s="113"/>
      <c r="AC169" s="113"/>
      <c r="AD169" s="113"/>
      <c r="AE169" s="113"/>
      <c r="AR169" s="197" t="s">
        <v>153</v>
      </c>
      <c r="AT169" s="197" t="s">
        <v>148</v>
      </c>
      <c r="AU169" s="197" t="s">
        <v>91</v>
      </c>
      <c r="AY169" s="105" t="s">
        <v>146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05" t="s">
        <v>88</v>
      </c>
      <c r="BK169" s="198">
        <f>ROUND(I169*H169,2)</f>
        <v>0</v>
      </c>
      <c r="BL169" s="105" t="s">
        <v>153</v>
      </c>
      <c r="BM169" s="197" t="s">
        <v>329</v>
      </c>
    </row>
    <row r="170" spans="1:65" s="199" customFormat="1">
      <c r="B170" s="200"/>
      <c r="C170" s="235"/>
      <c r="D170" s="236" t="s">
        <v>155</v>
      </c>
      <c r="E170" s="237" t="s">
        <v>1</v>
      </c>
      <c r="F170" s="238" t="s">
        <v>330</v>
      </c>
      <c r="G170" s="235"/>
      <c r="H170" s="237" t="s">
        <v>1</v>
      </c>
      <c r="L170" s="200"/>
      <c r="M170" s="202"/>
      <c r="N170" s="203"/>
      <c r="O170" s="203"/>
      <c r="P170" s="203"/>
      <c r="Q170" s="203"/>
      <c r="R170" s="203"/>
      <c r="S170" s="203"/>
      <c r="T170" s="204"/>
      <c r="AT170" s="201" t="s">
        <v>155</v>
      </c>
      <c r="AU170" s="201" t="s">
        <v>91</v>
      </c>
      <c r="AV170" s="199" t="s">
        <v>88</v>
      </c>
      <c r="AW170" s="199" t="s">
        <v>34</v>
      </c>
      <c r="AX170" s="199" t="s">
        <v>81</v>
      </c>
      <c r="AY170" s="201" t="s">
        <v>146</v>
      </c>
    </row>
    <row r="171" spans="1:65" s="211" customFormat="1">
      <c r="B171" s="212"/>
      <c r="C171" s="243"/>
      <c r="D171" s="236" t="s">
        <v>155</v>
      </c>
      <c r="E171" s="244" t="s">
        <v>1</v>
      </c>
      <c r="F171" s="245" t="s">
        <v>281</v>
      </c>
      <c r="G171" s="243"/>
      <c r="H171" s="246">
        <v>33.64</v>
      </c>
      <c r="L171" s="212"/>
      <c r="M171" s="214"/>
      <c r="N171" s="215"/>
      <c r="O171" s="215"/>
      <c r="P171" s="215"/>
      <c r="Q171" s="215"/>
      <c r="R171" s="215"/>
      <c r="S171" s="215"/>
      <c r="T171" s="216"/>
      <c r="AT171" s="213" t="s">
        <v>155</v>
      </c>
      <c r="AU171" s="213" t="s">
        <v>91</v>
      </c>
      <c r="AV171" s="211" t="s">
        <v>91</v>
      </c>
      <c r="AW171" s="211" t="s">
        <v>34</v>
      </c>
      <c r="AX171" s="211" t="s">
        <v>88</v>
      </c>
      <c r="AY171" s="213" t="s">
        <v>146</v>
      </c>
    </row>
    <row r="172" spans="1:65" s="115" customFormat="1" ht="16.5" customHeight="1">
      <c r="A172" s="113"/>
      <c r="B172" s="91"/>
      <c r="C172" s="230" t="s">
        <v>188</v>
      </c>
      <c r="D172" s="230" t="s">
        <v>148</v>
      </c>
      <c r="E172" s="231" t="s">
        <v>331</v>
      </c>
      <c r="F172" s="232" t="s">
        <v>332</v>
      </c>
      <c r="G172" s="233" t="s">
        <v>220</v>
      </c>
      <c r="H172" s="234">
        <v>33.64</v>
      </c>
      <c r="I172" s="93">
        <v>0</v>
      </c>
      <c r="J172" s="93">
        <f>ROUND(I172*H172,2)</f>
        <v>0</v>
      </c>
      <c r="K172" s="92" t="s">
        <v>169</v>
      </c>
      <c r="L172" s="91"/>
      <c r="M172" s="193" t="s">
        <v>1</v>
      </c>
      <c r="N172" s="194" t="s">
        <v>46</v>
      </c>
      <c r="O172" s="195">
        <v>0.19700000000000001</v>
      </c>
      <c r="P172" s="195">
        <f>O172*H172</f>
        <v>6.6270800000000003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113"/>
      <c r="V172" s="113"/>
      <c r="W172" s="113"/>
      <c r="X172" s="113"/>
      <c r="Y172" s="113"/>
      <c r="Z172" s="113"/>
      <c r="AA172" s="113"/>
      <c r="AB172" s="113"/>
      <c r="AC172" s="113"/>
      <c r="AD172" s="113"/>
      <c r="AE172" s="113"/>
      <c r="AR172" s="197" t="s">
        <v>153</v>
      </c>
      <c r="AT172" s="197" t="s">
        <v>148</v>
      </c>
      <c r="AU172" s="197" t="s">
        <v>91</v>
      </c>
      <c r="AY172" s="105" t="s">
        <v>146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05" t="s">
        <v>88</v>
      </c>
      <c r="BK172" s="198">
        <f>ROUND(I172*H172,2)</f>
        <v>0</v>
      </c>
      <c r="BL172" s="105" t="s">
        <v>153</v>
      </c>
      <c r="BM172" s="197" t="s">
        <v>333</v>
      </c>
    </row>
    <row r="173" spans="1:65" s="199" customFormat="1">
      <c r="B173" s="200"/>
      <c r="C173" s="235"/>
      <c r="D173" s="236" t="s">
        <v>155</v>
      </c>
      <c r="E173" s="237" t="s">
        <v>1</v>
      </c>
      <c r="F173" s="238" t="s">
        <v>330</v>
      </c>
      <c r="G173" s="235"/>
      <c r="H173" s="237" t="s">
        <v>1</v>
      </c>
      <c r="L173" s="200"/>
      <c r="M173" s="202"/>
      <c r="N173" s="203"/>
      <c r="O173" s="203"/>
      <c r="P173" s="203"/>
      <c r="Q173" s="203"/>
      <c r="R173" s="203"/>
      <c r="S173" s="203"/>
      <c r="T173" s="204"/>
      <c r="AT173" s="201" t="s">
        <v>155</v>
      </c>
      <c r="AU173" s="201" t="s">
        <v>91</v>
      </c>
      <c r="AV173" s="199" t="s">
        <v>88</v>
      </c>
      <c r="AW173" s="199" t="s">
        <v>34</v>
      </c>
      <c r="AX173" s="199" t="s">
        <v>81</v>
      </c>
      <c r="AY173" s="201" t="s">
        <v>146</v>
      </c>
    </row>
    <row r="174" spans="1:65" s="211" customFormat="1">
      <c r="B174" s="212"/>
      <c r="C174" s="243"/>
      <c r="D174" s="236" t="s">
        <v>155</v>
      </c>
      <c r="E174" s="244" t="s">
        <v>1</v>
      </c>
      <c r="F174" s="245" t="s">
        <v>281</v>
      </c>
      <c r="G174" s="243"/>
      <c r="H174" s="246">
        <v>33.64</v>
      </c>
      <c r="L174" s="212"/>
      <c r="M174" s="214"/>
      <c r="N174" s="215"/>
      <c r="O174" s="215"/>
      <c r="P174" s="215"/>
      <c r="Q174" s="215"/>
      <c r="R174" s="215"/>
      <c r="S174" s="215"/>
      <c r="T174" s="216"/>
      <c r="AT174" s="213" t="s">
        <v>155</v>
      </c>
      <c r="AU174" s="213" t="s">
        <v>91</v>
      </c>
      <c r="AV174" s="211" t="s">
        <v>91</v>
      </c>
      <c r="AW174" s="211" t="s">
        <v>34</v>
      </c>
      <c r="AX174" s="211" t="s">
        <v>88</v>
      </c>
      <c r="AY174" s="213" t="s">
        <v>146</v>
      </c>
    </row>
    <row r="175" spans="1:65" s="115" customFormat="1" ht="16.5" customHeight="1">
      <c r="A175" s="113"/>
      <c r="B175" s="91"/>
      <c r="C175" s="230" t="s">
        <v>209</v>
      </c>
      <c r="D175" s="230" t="s">
        <v>148</v>
      </c>
      <c r="E175" s="231" t="s">
        <v>334</v>
      </c>
      <c r="F175" s="232" t="s">
        <v>335</v>
      </c>
      <c r="G175" s="233" t="s">
        <v>228</v>
      </c>
      <c r="H175" s="234">
        <v>653.20000000000005</v>
      </c>
      <c r="I175" s="93">
        <v>0</v>
      </c>
      <c r="J175" s="93">
        <f>ROUND(I175*H175,2)</f>
        <v>0</v>
      </c>
      <c r="K175" s="92" t="s">
        <v>169</v>
      </c>
      <c r="L175" s="91"/>
      <c r="M175" s="193" t="s">
        <v>1</v>
      </c>
      <c r="N175" s="194" t="s">
        <v>46</v>
      </c>
      <c r="O175" s="195">
        <v>1.4999999999999999E-2</v>
      </c>
      <c r="P175" s="195">
        <f>O175*H175</f>
        <v>9.798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113"/>
      <c r="V175" s="113"/>
      <c r="W175" s="113"/>
      <c r="X175" s="113"/>
      <c r="Y175" s="113"/>
      <c r="Z175" s="113"/>
      <c r="AA175" s="113"/>
      <c r="AB175" s="113"/>
      <c r="AC175" s="113"/>
      <c r="AD175" s="113"/>
      <c r="AE175" s="113"/>
      <c r="AR175" s="197" t="s">
        <v>153</v>
      </c>
      <c r="AT175" s="197" t="s">
        <v>148</v>
      </c>
      <c r="AU175" s="197" t="s">
        <v>91</v>
      </c>
      <c r="AY175" s="105" t="s">
        <v>146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05" t="s">
        <v>88</v>
      </c>
      <c r="BK175" s="198">
        <f>ROUND(I175*H175,2)</f>
        <v>0</v>
      </c>
      <c r="BL175" s="105" t="s">
        <v>153</v>
      </c>
      <c r="BM175" s="197" t="s">
        <v>336</v>
      </c>
    </row>
    <row r="176" spans="1:65" s="199" customFormat="1">
      <c r="B176" s="200"/>
      <c r="C176" s="235"/>
      <c r="D176" s="236" t="s">
        <v>155</v>
      </c>
      <c r="E176" s="237" t="s">
        <v>1</v>
      </c>
      <c r="F176" s="238" t="s">
        <v>337</v>
      </c>
      <c r="G176" s="235"/>
      <c r="H176" s="237" t="s">
        <v>1</v>
      </c>
      <c r="L176" s="200"/>
      <c r="M176" s="202"/>
      <c r="N176" s="203"/>
      <c r="O176" s="203"/>
      <c r="P176" s="203"/>
      <c r="Q176" s="203"/>
      <c r="R176" s="203"/>
      <c r="S176" s="203"/>
      <c r="T176" s="204"/>
      <c r="AT176" s="201" t="s">
        <v>155</v>
      </c>
      <c r="AU176" s="201" t="s">
        <v>91</v>
      </c>
      <c r="AV176" s="199" t="s">
        <v>88</v>
      </c>
      <c r="AW176" s="199" t="s">
        <v>34</v>
      </c>
      <c r="AX176" s="199" t="s">
        <v>81</v>
      </c>
      <c r="AY176" s="201" t="s">
        <v>146</v>
      </c>
    </row>
    <row r="177" spans="1:65" s="199" customFormat="1">
      <c r="B177" s="200"/>
      <c r="C177" s="235"/>
      <c r="D177" s="236" t="s">
        <v>155</v>
      </c>
      <c r="E177" s="237" t="s">
        <v>1</v>
      </c>
      <c r="F177" s="238" t="s">
        <v>338</v>
      </c>
      <c r="G177" s="235"/>
      <c r="H177" s="237" t="s">
        <v>1</v>
      </c>
      <c r="L177" s="200"/>
      <c r="M177" s="202"/>
      <c r="N177" s="203"/>
      <c r="O177" s="203"/>
      <c r="P177" s="203"/>
      <c r="Q177" s="203"/>
      <c r="R177" s="203"/>
      <c r="S177" s="203"/>
      <c r="T177" s="204"/>
      <c r="AT177" s="201" t="s">
        <v>155</v>
      </c>
      <c r="AU177" s="201" t="s">
        <v>91</v>
      </c>
      <c r="AV177" s="199" t="s">
        <v>88</v>
      </c>
      <c r="AW177" s="199" t="s">
        <v>34</v>
      </c>
      <c r="AX177" s="199" t="s">
        <v>81</v>
      </c>
      <c r="AY177" s="201" t="s">
        <v>146</v>
      </c>
    </row>
    <row r="178" spans="1:65" s="211" customFormat="1">
      <c r="B178" s="212"/>
      <c r="C178" s="243"/>
      <c r="D178" s="236" t="s">
        <v>155</v>
      </c>
      <c r="E178" s="244" t="s">
        <v>1</v>
      </c>
      <c r="F178" s="245" t="s">
        <v>339</v>
      </c>
      <c r="G178" s="243"/>
      <c r="H178" s="246">
        <v>653.20000000000005</v>
      </c>
      <c r="L178" s="212"/>
      <c r="M178" s="214"/>
      <c r="N178" s="215"/>
      <c r="O178" s="215"/>
      <c r="P178" s="215"/>
      <c r="Q178" s="215"/>
      <c r="R178" s="215"/>
      <c r="S178" s="215"/>
      <c r="T178" s="216"/>
      <c r="AT178" s="213" t="s">
        <v>155</v>
      </c>
      <c r="AU178" s="213" t="s">
        <v>91</v>
      </c>
      <c r="AV178" s="211" t="s">
        <v>91</v>
      </c>
      <c r="AW178" s="211" t="s">
        <v>34</v>
      </c>
      <c r="AX178" s="211" t="s">
        <v>88</v>
      </c>
      <c r="AY178" s="213" t="s">
        <v>146</v>
      </c>
    </row>
    <row r="179" spans="1:65" s="115" customFormat="1" ht="16.5" customHeight="1">
      <c r="A179" s="113"/>
      <c r="B179" s="91"/>
      <c r="C179" s="230" t="s">
        <v>217</v>
      </c>
      <c r="D179" s="230" t="s">
        <v>148</v>
      </c>
      <c r="E179" s="231" t="s">
        <v>340</v>
      </c>
      <c r="F179" s="232" t="s">
        <v>341</v>
      </c>
      <c r="G179" s="233" t="s">
        <v>228</v>
      </c>
      <c r="H179" s="234">
        <v>653.20000000000005</v>
      </c>
      <c r="I179" s="93">
        <v>0</v>
      </c>
      <c r="J179" s="93">
        <f>ROUND(I179*H179,2)</f>
        <v>0</v>
      </c>
      <c r="K179" s="92" t="s">
        <v>169</v>
      </c>
      <c r="L179" s="91"/>
      <c r="M179" s="193" t="s">
        <v>1</v>
      </c>
      <c r="N179" s="194" t="s">
        <v>46</v>
      </c>
      <c r="O179" s="195">
        <v>1E-3</v>
      </c>
      <c r="P179" s="195">
        <f>O179*H179</f>
        <v>0.65320000000000011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R179" s="197" t="s">
        <v>153</v>
      </c>
      <c r="AT179" s="197" t="s">
        <v>148</v>
      </c>
      <c r="AU179" s="197" t="s">
        <v>91</v>
      </c>
      <c r="AY179" s="105" t="s">
        <v>146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05" t="s">
        <v>88</v>
      </c>
      <c r="BK179" s="198">
        <f>ROUND(I179*H179,2)</f>
        <v>0</v>
      </c>
      <c r="BL179" s="105" t="s">
        <v>153</v>
      </c>
      <c r="BM179" s="197" t="s">
        <v>342</v>
      </c>
    </row>
    <row r="180" spans="1:65" s="199" customFormat="1">
      <c r="B180" s="200"/>
      <c r="C180" s="235"/>
      <c r="D180" s="236" t="s">
        <v>155</v>
      </c>
      <c r="E180" s="237" t="s">
        <v>1</v>
      </c>
      <c r="F180" s="238" t="s">
        <v>337</v>
      </c>
      <c r="G180" s="235"/>
      <c r="H180" s="237" t="s">
        <v>1</v>
      </c>
      <c r="L180" s="200"/>
      <c r="M180" s="202"/>
      <c r="N180" s="203"/>
      <c r="O180" s="203"/>
      <c r="P180" s="203"/>
      <c r="Q180" s="203"/>
      <c r="R180" s="203"/>
      <c r="S180" s="203"/>
      <c r="T180" s="204"/>
      <c r="AT180" s="201" t="s">
        <v>155</v>
      </c>
      <c r="AU180" s="201" t="s">
        <v>91</v>
      </c>
      <c r="AV180" s="199" t="s">
        <v>88</v>
      </c>
      <c r="AW180" s="199" t="s">
        <v>34</v>
      </c>
      <c r="AX180" s="199" t="s">
        <v>81</v>
      </c>
      <c r="AY180" s="201" t="s">
        <v>146</v>
      </c>
    </row>
    <row r="181" spans="1:65" s="199" customFormat="1">
      <c r="B181" s="200"/>
      <c r="C181" s="235"/>
      <c r="D181" s="236" t="s">
        <v>155</v>
      </c>
      <c r="E181" s="237" t="s">
        <v>1</v>
      </c>
      <c r="F181" s="238" t="s">
        <v>343</v>
      </c>
      <c r="G181" s="235"/>
      <c r="H181" s="237" t="s">
        <v>1</v>
      </c>
      <c r="L181" s="200"/>
      <c r="M181" s="202"/>
      <c r="N181" s="203"/>
      <c r="O181" s="203"/>
      <c r="P181" s="203"/>
      <c r="Q181" s="203"/>
      <c r="R181" s="203"/>
      <c r="S181" s="203"/>
      <c r="T181" s="204"/>
      <c r="AT181" s="201" t="s">
        <v>155</v>
      </c>
      <c r="AU181" s="201" t="s">
        <v>91</v>
      </c>
      <c r="AV181" s="199" t="s">
        <v>88</v>
      </c>
      <c r="AW181" s="199" t="s">
        <v>34</v>
      </c>
      <c r="AX181" s="199" t="s">
        <v>81</v>
      </c>
      <c r="AY181" s="201" t="s">
        <v>146</v>
      </c>
    </row>
    <row r="182" spans="1:65" s="211" customFormat="1">
      <c r="B182" s="212"/>
      <c r="C182" s="243"/>
      <c r="D182" s="236" t="s">
        <v>155</v>
      </c>
      <c r="E182" s="244" t="s">
        <v>1</v>
      </c>
      <c r="F182" s="245" t="s">
        <v>339</v>
      </c>
      <c r="G182" s="243"/>
      <c r="H182" s="246">
        <v>653.20000000000005</v>
      </c>
      <c r="L182" s="212"/>
      <c r="M182" s="214"/>
      <c r="N182" s="215"/>
      <c r="O182" s="215"/>
      <c r="P182" s="215"/>
      <c r="Q182" s="215"/>
      <c r="R182" s="215"/>
      <c r="S182" s="215"/>
      <c r="T182" s="216"/>
      <c r="AT182" s="213" t="s">
        <v>155</v>
      </c>
      <c r="AU182" s="213" t="s">
        <v>91</v>
      </c>
      <c r="AV182" s="211" t="s">
        <v>91</v>
      </c>
      <c r="AW182" s="211" t="s">
        <v>34</v>
      </c>
      <c r="AX182" s="211" t="s">
        <v>88</v>
      </c>
      <c r="AY182" s="213" t="s">
        <v>146</v>
      </c>
    </row>
    <row r="183" spans="1:65" s="115" customFormat="1" ht="22.8">
      <c r="A183" s="113"/>
      <c r="B183" s="91"/>
      <c r="C183" s="230" t="s">
        <v>225</v>
      </c>
      <c r="D183" s="230" t="s">
        <v>148</v>
      </c>
      <c r="E183" s="231" t="s">
        <v>344</v>
      </c>
      <c r="F183" s="232" t="s">
        <v>345</v>
      </c>
      <c r="G183" s="233" t="s">
        <v>228</v>
      </c>
      <c r="H183" s="234">
        <v>3266</v>
      </c>
      <c r="I183" s="93">
        <v>0</v>
      </c>
      <c r="J183" s="93">
        <f>ROUND(I183*H183,2)</f>
        <v>0</v>
      </c>
      <c r="K183" s="92" t="s">
        <v>152</v>
      </c>
      <c r="L183" s="91"/>
      <c r="M183" s="193" t="s">
        <v>1</v>
      </c>
      <c r="N183" s="194" t="s">
        <v>46</v>
      </c>
      <c r="O183" s="195">
        <v>8.9999999999999993E-3</v>
      </c>
      <c r="P183" s="195">
        <f>O183*H183</f>
        <v>29.393999999999998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113"/>
      <c r="V183" s="113"/>
      <c r="W183" s="113"/>
      <c r="X183" s="113"/>
      <c r="Y183" s="113"/>
      <c r="Z183" s="113"/>
      <c r="AA183" s="113"/>
      <c r="AB183" s="113"/>
      <c r="AC183" s="113"/>
      <c r="AD183" s="113"/>
      <c r="AE183" s="113"/>
      <c r="AR183" s="197" t="s">
        <v>153</v>
      </c>
      <c r="AT183" s="197" t="s">
        <v>148</v>
      </c>
      <c r="AU183" s="197" t="s">
        <v>91</v>
      </c>
      <c r="AY183" s="105" t="s">
        <v>146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05" t="s">
        <v>88</v>
      </c>
      <c r="BK183" s="198">
        <f>ROUND(I183*H183,2)</f>
        <v>0</v>
      </c>
      <c r="BL183" s="105" t="s">
        <v>153</v>
      </c>
      <c r="BM183" s="197" t="s">
        <v>346</v>
      </c>
    </row>
    <row r="184" spans="1:65" s="199" customFormat="1">
      <c r="B184" s="200"/>
      <c r="C184" s="235"/>
      <c r="D184" s="236" t="s">
        <v>155</v>
      </c>
      <c r="E184" s="237" t="s">
        <v>1</v>
      </c>
      <c r="F184" s="238" t="s">
        <v>347</v>
      </c>
      <c r="G184" s="235"/>
      <c r="H184" s="237" t="s">
        <v>1</v>
      </c>
      <c r="L184" s="200"/>
      <c r="M184" s="202"/>
      <c r="N184" s="203"/>
      <c r="O184" s="203"/>
      <c r="P184" s="203"/>
      <c r="Q184" s="203"/>
      <c r="R184" s="203"/>
      <c r="S184" s="203"/>
      <c r="T184" s="204"/>
      <c r="AT184" s="201" t="s">
        <v>155</v>
      </c>
      <c r="AU184" s="201" t="s">
        <v>91</v>
      </c>
      <c r="AV184" s="199" t="s">
        <v>88</v>
      </c>
      <c r="AW184" s="199" t="s">
        <v>34</v>
      </c>
      <c r="AX184" s="199" t="s">
        <v>81</v>
      </c>
      <c r="AY184" s="201" t="s">
        <v>146</v>
      </c>
    </row>
    <row r="185" spans="1:65" s="211" customFormat="1">
      <c r="B185" s="212"/>
      <c r="C185" s="243"/>
      <c r="D185" s="236" t="s">
        <v>155</v>
      </c>
      <c r="E185" s="244" t="s">
        <v>1</v>
      </c>
      <c r="F185" s="245" t="s">
        <v>348</v>
      </c>
      <c r="G185" s="243"/>
      <c r="H185" s="246">
        <v>3266</v>
      </c>
      <c r="L185" s="212"/>
      <c r="M185" s="214"/>
      <c r="N185" s="215"/>
      <c r="O185" s="215"/>
      <c r="P185" s="215"/>
      <c r="Q185" s="215"/>
      <c r="R185" s="215"/>
      <c r="S185" s="215"/>
      <c r="T185" s="216"/>
      <c r="AT185" s="213" t="s">
        <v>155</v>
      </c>
      <c r="AU185" s="213" t="s">
        <v>91</v>
      </c>
      <c r="AV185" s="211" t="s">
        <v>91</v>
      </c>
      <c r="AW185" s="211" t="s">
        <v>34</v>
      </c>
      <c r="AX185" s="211" t="s">
        <v>88</v>
      </c>
      <c r="AY185" s="213" t="s">
        <v>146</v>
      </c>
    </row>
    <row r="186" spans="1:65" s="115" customFormat="1" ht="16.5" customHeight="1">
      <c r="A186" s="113"/>
      <c r="B186" s="91"/>
      <c r="C186" s="230" t="s">
        <v>235</v>
      </c>
      <c r="D186" s="230" t="s">
        <v>148</v>
      </c>
      <c r="E186" s="231" t="s">
        <v>349</v>
      </c>
      <c r="F186" s="232" t="s">
        <v>350</v>
      </c>
      <c r="G186" s="233" t="s">
        <v>151</v>
      </c>
      <c r="H186" s="234">
        <v>1.6E-2</v>
      </c>
      <c r="I186" s="93">
        <v>0</v>
      </c>
      <c r="J186" s="93">
        <f>ROUND(I186*H186,2)</f>
        <v>0</v>
      </c>
      <c r="K186" s="92" t="s">
        <v>169</v>
      </c>
      <c r="L186" s="91"/>
      <c r="M186" s="193" t="s">
        <v>1</v>
      </c>
      <c r="N186" s="194" t="s">
        <v>46</v>
      </c>
      <c r="O186" s="195">
        <v>21.428999999999998</v>
      </c>
      <c r="P186" s="195">
        <f>O186*H186</f>
        <v>0.342864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113"/>
      <c r="V186" s="113"/>
      <c r="W186" s="113"/>
      <c r="X186" s="113"/>
      <c r="Y186" s="113"/>
      <c r="Z186" s="113"/>
      <c r="AA186" s="113"/>
      <c r="AB186" s="113"/>
      <c r="AC186" s="113"/>
      <c r="AD186" s="113"/>
      <c r="AE186" s="113"/>
      <c r="AR186" s="197" t="s">
        <v>153</v>
      </c>
      <c r="AT186" s="197" t="s">
        <v>148</v>
      </c>
      <c r="AU186" s="197" t="s">
        <v>91</v>
      </c>
      <c r="AY186" s="105" t="s">
        <v>146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05" t="s">
        <v>88</v>
      </c>
      <c r="BK186" s="198">
        <f>ROUND(I186*H186,2)</f>
        <v>0</v>
      </c>
      <c r="BL186" s="105" t="s">
        <v>153</v>
      </c>
      <c r="BM186" s="197" t="s">
        <v>351</v>
      </c>
    </row>
    <row r="187" spans="1:65" s="199" customFormat="1">
      <c r="B187" s="200"/>
      <c r="C187" s="235"/>
      <c r="D187" s="236" t="s">
        <v>155</v>
      </c>
      <c r="E187" s="237" t="s">
        <v>1</v>
      </c>
      <c r="F187" s="238" t="s">
        <v>352</v>
      </c>
      <c r="G187" s="235"/>
      <c r="H187" s="237" t="s">
        <v>1</v>
      </c>
      <c r="L187" s="200"/>
      <c r="M187" s="202"/>
      <c r="N187" s="203"/>
      <c r="O187" s="203"/>
      <c r="P187" s="203"/>
      <c r="Q187" s="203"/>
      <c r="R187" s="203"/>
      <c r="S187" s="203"/>
      <c r="T187" s="204"/>
      <c r="AT187" s="201" t="s">
        <v>155</v>
      </c>
      <c r="AU187" s="201" t="s">
        <v>91</v>
      </c>
      <c r="AV187" s="199" t="s">
        <v>88</v>
      </c>
      <c r="AW187" s="199" t="s">
        <v>34</v>
      </c>
      <c r="AX187" s="199" t="s">
        <v>81</v>
      </c>
      <c r="AY187" s="201" t="s">
        <v>146</v>
      </c>
    </row>
    <row r="188" spans="1:65" s="211" customFormat="1">
      <c r="B188" s="212"/>
      <c r="C188" s="243"/>
      <c r="D188" s="236" t="s">
        <v>155</v>
      </c>
      <c r="E188" s="244" t="s">
        <v>1</v>
      </c>
      <c r="F188" s="245" t="s">
        <v>353</v>
      </c>
      <c r="G188" s="243"/>
      <c r="H188" s="246">
        <v>1.6E-2</v>
      </c>
      <c r="L188" s="212"/>
      <c r="M188" s="214"/>
      <c r="N188" s="215"/>
      <c r="O188" s="215"/>
      <c r="P188" s="215"/>
      <c r="Q188" s="215"/>
      <c r="R188" s="215"/>
      <c r="S188" s="215"/>
      <c r="T188" s="216"/>
      <c r="AT188" s="213" t="s">
        <v>155</v>
      </c>
      <c r="AU188" s="213" t="s">
        <v>91</v>
      </c>
      <c r="AV188" s="211" t="s">
        <v>91</v>
      </c>
      <c r="AW188" s="211" t="s">
        <v>34</v>
      </c>
      <c r="AX188" s="211" t="s">
        <v>88</v>
      </c>
      <c r="AY188" s="213" t="s">
        <v>146</v>
      </c>
    </row>
    <row r="189" spans="1:65" s="115" customFormat="1" ht="16.5" customHeight="1">
      <c r="A189" s="113"/>
      <c r="B189" s="91"/>
      <c r="C189" s="251" t="s">
        <v>239</v>
      </c>
      <c r="D189" s="251" t="s">
        <v>185</v>
      </c>
      <c r="E189" s="252" t="s">
        <v>354</v>
      </c>
      <c r="F189" s="253" t="s">
        <v>355</v>
      </c>
      <c r="G189" s="254" t="s">
        <v>212</v>
      </c>
      <c r="H189" s="255">
        <v>16.82</v>
      </c>
      <c r="I189" s="95">
        <v>0</v>
      </c>
      <c r="J189" s="95">
        <f>ROUND(I189*H189,2)</f>
        <v>0</v>
      </c>
      <c r="K189" s="94" t="s">
        <v>152</v>
      </c>
      <c r="L189" s="223"/>
      <c r="M189" s="224" t="s">
        <v>1</v>
      </c>
      <c r="N189" s="225" t="s">
        <v>46</v>
      </c>
      <c r="O189" s="195">
        <v>0</v>
      </c>
      <c r="P189" s="195">
        <f>O189*H189</f>
        <v>0</v>
      </c>
      <c r="Q189" s="195">
        <v>1E-3</v>
      </c>
      <c r="R189" s="195">
        <f>Q189*H189</f>
        <v>1.6820000000000002E-2</v>
      </c>
      <c r="S189" s="195">
        <v>0</v>
      </c>
      <c r="T189" s="196">
        <f>S189*H189</f>
        <v>0</v>
      </c>
      <c r="U189" s="113"/>
      <c r="V189" s="113"/>
      <c r="W189" s="113"/>
      <c r="X189" s="113"/>
      <c r="Y189" s="113"/>
      <c r="Z189" s="113"/>
      <c r="AA189" s="113"/>
      <c r="AB189" s="113"/>
      <c r="AC189" s="113"/>
      <c r="AD189" s="113"/>
      <c r="AE189" s="113"/>
      <c r="AR189" s="197" t="s">
        <v>188</v>
      </c>
      <c r="AT189" s="197" t="s">
        <v>185</v>
      </c>
      <c r="AU189" s="197" t="s">
        <v>91</v>
      </c>
      <c r="AY189" s="105" t="s">
        <v>146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05" t="s">
        <v>88</v>
      </c>
      <c r="BK189" s="198">
        <f>ROUND(I189*H189,2)</f>
        <v>0</v>
      </c>
      <c r="BL189" s="105" t="s">
        <v>153</v>
      </c>
      <c r="BM189" s="197" t="s">
        <v>356</v>
      </c>
    </row>
    <row r="190" spans="1:65" s="199" customFormat="1">
      <c r="B190" s="200"/>
      <c r="C190" s="235"/>
      <c r="D190" s="236" t="s">
        <v>155</v>
      </c>
      <c r="E190" s="237" t="s">
        <v>1</v>
      </c>
      <c r="F190" s="238" t="s">
        <v>357</v>
      </c>
      <c r="G190" s="235"/>
      <c r="H190" s="237" t="s">
        <v>1</v>
      </c>
      <c r="L190" s="200"/>
      <c r="M190" s="202"/>
      <c r="N190" s="203"/>
      <c r="O190" s="203"/>
      <c r="P190" s="203"/>
      <c r="Q190" s="203"/>
      <c r="R190" s="203"/>
      <c r="S190" s="203"/>
      <c r="T190" s="204"/>
      <c r="AT190" s="201" t="s">
        <v>155</v>
      </c>
      <c r="AU190" s="201" t="s">
        <v>91</v>
      </c>
      <c r="AV190" s="199" t="s">
        <v>88</v>
      </c>
      <c r="AW190" s="199" t="s">
        <v>34</v>
      </c>
      <c r="AX190" s="199" t="s">
        <v>81</v>
      </c>
      <c r="AY190" s="201" t="s">
        <v>146</v>
      </c>
    </row>
    <row r="191" spans="1:65" s="211" customFormat="1">
      <c r="B191" s="212"/>
      <c r="C191" s="243"/>
      <c r="D191" s="236" t="s">
        <v>155</v>
      </c>
      <c r="E191" s="244" t="s">
        <v>1</v>
      </c>
      <c r="F191" s="245" t="s">
        <v>358</v>
      </c>
      <c r="G191" s="243"/>
      <c r="H191" s="246">
        <v>16.82</v>
      </c>
      <c r="L191" s="212"/>
      <c r="M191" s="214"/>
      <c r="N191" s="215"/>
      <c r="O191" s="215"/>
      <c r="P191" s="215"/>
      <c r="Q191" s="215"/>
      <c r="R191" s="215"/>
      <c r="S191" s="215"/>
      <c r="T191" s="216"/>
      <c r="AT191" s="213" t="s">
        <v>155</v>
      </c>
      <c r="AU191" s="213" t="s">
        <v>91</v>
      </c>
      <c r="AV191" s="211" t="s">
        <v>91</v>
      </c>
      <c r="AW191" s="211" t="s">
        <v>34</v>
      </c>
      <c r="AX191" s="211" t="s">
        <v>88</v>
      </c>
      <c r="AY191" s="213" t="s">
        <v>146</v>
      </c>
    </row>
    <row r="192" spans="1:65" s="115" customFormat="1" ht="16.5" customHeight="1">
      <c r="A192" s="113"/>
      <c r="B192" s="91"/>
      <c r="C192" s="230" t="s">
        <v>247</v>
      </c>
      <c r="D192" s="230" t="s">
        <v>148</v>
      </c>
      <c r="E192" s="231" t="s">
        <v>359</v>
      </c>
      <c r="F192" s="232" t="s">
        <v>360</v>
      </c>
      <c r="G192" s="233" t="s">
        <v>220</v>
      </c>
      <c r="H192" s="234">
        <v>326.60000000000002</v>
      </c>
      <c r="I192" s="93">
        <v>0</v>
      </c>
      <c r="J192" s="93">
        <f>ROUND(I192*H192,2)</f>
        <v>0</v>
      </c>
      <c r="K192" s="92" t="s">
        <v>169</v>
      </c>
      <c r="L192" s="91"/>
      <c r="M192" s="193" t="s">
        <v>1</v>
      </c>
      <c r="N192" s="194" t="s">
        <v>46</v>
      </c>
      <c r="O192" s="195">
        <v>0.26100000000000001</v>
      </c>
      <c r="P192" s="195">
        <f>O192*H192</f>
        <v>85.24260000000001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113"/>
      <c r="V192" s="113"/>
      <c r="W192" s="113"/>
      <c r="X192" s="113"/>
      <c r="Y192" s="113"/>
      <c r="Z192" s="113"/>
      <c r="AA192" s="113"/>
      <c r="AB192" s="113"/>
      <c r="AC192" s="113"/>
      <c r="AD192" s="113"/>
      <c r="AE192" s="113"/>
      <c r="AR192" s="197" t="s">
        <v>153</v>
      </c>
      <c r="AT192" s="197" t="s">
        <v>148</v>
      </c>
      <c r="AU192" s="197" t="s">
        <v>91</v>
      </c>
      <c r="AY192" s="105" t="s">
        <v>146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05" t="s">
        <v>88</v>
      </c>
      <c r="BK192" s="198">
        <f>ROUND(I192*H192,2)</f>
        <v>0</v>
      </c>
      <c r="BL192" s="105" t="s">
        <v>153</v>
      </c>
      <c r="BM192" s="197" t="s">
        <v>361</v>
      </c>
    </row>
    <row r="193" spans="1:65" s="199" customFormat="1">
      <c r="B193" s="200"/>
      <c r="C193" s="235"/>
      <c r="D193" s="236" t="s">
        <v>155</v>
      </c>
      <c r="E193" s="237" t="s">
        <v>1</v>
      </c>
      <c r="F193" s="238" t="s">
        <v>362</v>
      </c>
      <c r="G193" s="235"/>
      <c r="H193" s="237" t="s">
        <v>1</v>
      </c>
      <c r="L193" s="200"/>
      <c r="M193" s="202"/>
      <c r="N193" s="203"/>
      <c r="O193" s="203"/>
      <c r="P193" s="203"/>
      <c r="Q193" s="203"/>
      <c r="R193" s="203"/>
      <c r="S193" s="203"/>
      <c r="T193" s="204"/>
      <c r="AT193" s="201" t="s">
        <v>155</v>
      </c>
      <c r="AU193" s="201" t="s">
        <v>91</v>
      </c>
      <c r="AV193" s="199" t="s">
        <v>88</v>
      </c>
      <c r="AW193" s="199" t="s">
        <v>34</v>
      </c>
      <c r="AX193" s="199" t="s">
        <v>81</v>
      </c>
      <c r="AY193" s="201" t="s">
        <v>146</v>
      </c>
    </row>
    <row r="194" spans="1:65" s="211" customFormat="1">
      <c r="B194" s="212"/>
      <c r="C194" s="243"/>
      <c r="D194" s="236" t="s">
        <v>155</v>
      </c>
      <c r="E194" s="244" t="s">
        <v>1</v>
      </c>
      <c r="F194" s="245" t="s">
        <v>363</v>
      </c>
      <c r="G194" s="243"/>
      <c r="H194" s="246">
        <v>326.60000000000002</v>
      </c>
      <c r="L194" s="212"/>
      <c r="M194" s="214"/>
      <c r="N194" s="215"/>
      <c r="O194" s="215"/>
      <c r="P194" s="215"/>
      <c r="Q194" s="215"/>
      <c r="R194" s="215"/>
      <c r="S194" s="215"/>
      <c r="T194" s="216"/>
      <c r="AT194" s="213" t="s">
        <v>155</v>
      </c>
      <c r="AU194" s="213" t="s">
        <v>91</v>
      </c>
      <c r="AV194" s="211" t="s">
        <v>91</v>
      </c>
      <c r="AW194" s="211" t="s">
        <v>34</v>
      </c>
      <c r="AX194" s="211" t="s">
        <v>81</v>
      </c>
      <c r="AY194" s="213" t="s">
        <v>146</v>
      </c>
    </row>
    <row r="195" spans="1:65" s="205" customFormat="1">
      <c r="B195" s="206"/>
      <c r="C195" s="239"/>
      <c r="D195" s="236" t="s">
        <v>155</v>
      </c>
      <c r="E195" s="240" t="s">
        <v>278</v>
      </c>
      <c r="F195" s="241" t="s">
        <v>364</v>
      </c>
      <c r="G195" s="239"/>
      <c r="H195" s="242">
        <v>326.60000000000002</v>
      </c>
      <c r="L195" s="206"/>
      <c r="M195" s="208"/>
      <c r="N195" s="209"/>
      <c r="O195" s="209"/>
      <c r="P195" s="209"/>
      <c r="Q195" s="209"/>
      <c r="R195" s="209"/>
      <c r="S195" s="209"/>
      <c r="T195" s="210"/>
      <c r="AT195" s="207" t="s">
        <v>155</v>
      </c>
      <c r="AU195" s="207" t="s">
        <v>91</v>
      </c>
      <c r="AV195" s="205" t="s">
        <v>158</v>
      </c>
      <c r="AW195" s="205" t="s">
        <v>34</v>
      </c>
      <c r="AX195" s="205" t="s">
        <v>88</v>
      </c>
      <c r="AY195" s="207" t="s">
        <v>146</v>
      </c>
    </row>
    <row r="196" spans="1:65" s="115" customFormat="1" ht="16.5" customHeight="1">
      <c r="A196" s="113"/>
      <c r="B196" s="91"/>
      <c r="C196" s="230" t="s">
        <v>8</v>
      </c>
      <c r="D196" s="230" t="s">
        <v>148</v>
      </c>
      <c r="E196" s="231" t="s">
        <v>236</v>
      </c>
      <c r="F196" s="232" t="s">
        <v>237</v>
      </c>
      <c r="G196" s="233" t="s">
        <v>220</v>
      </c>
      <c r="H196" s="234">
        <v>326.60000000000002</v>
      </c>
      <c r="I196" s="93">
        <v>0</v>
      </c>
      <c r="J196" s="93">
        <f>ROUND(I196*H196,2)</f>
        <v>0</v>
      </c>
      <c r="K196" s="92" t="s">
        <v>169</v>
      </c>
      <c r="L196" s="91"/>
      <c r="M196" s="193" t="s">
        <v>1</v>
      </c>
      <c r="N196" s="194" t="s">
        <v>46</v>
      </c>
      <c r="O196" s="195">
        <v>0.45200000000000001</v>
      </c>
      <c r="P196" s="195">
        <f>O196*H196</f>
        <v>147.62320000000003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113"/>
      <c r="V196" s="113"/>
      <c r="W196" s="113"/>
      <c r="X196" s="113"/>
      <c r="Y196" s="113"/>
      <c r="Z196" s="113"/>
      <c r="AA196" s="113"/>
      <c r="AB196" s="113"/>
      <c r="AC196" s="113"/>
      <c r="AD196" s="113"/>
      <c r="AE196" s="113"/>
      <c r="AR196" s="197" t="s">
        <v>153</v>
      </c>
      <c r="AT196" s="197" t="s">
        <v>148</v>
      </c>
      <c r="AU196" s="197" t="s">
        <v>91</v>
      </c>
      <c r="AY196" s="105" t="s">
        <v>146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05" t="s">
        <v>88</v>
      </c>
      <c r="BK196" s="198">
        <f>ROUND(I196*H196,2)</f>
        <v>0</v>
      </c>
      <c r="BL196" s="105" t="s">
        <v>153</v>
      </c>
      <c r="BM196" s="197" t="s">
        <v>365</v>
      </c>
    </row>
    <row r="197" spans="1:65" s="211" customFormat="1">
      <c r="B197" s="212"/>
      <c r="C197" s="243"/>
      <c r="D197" s="236" t="s">
        <v>155</v>
      </c>
      <c r="E197" s="244" t="s">
        <v>1</v>
      </c>
      <c r="F197" s="245" t="s">
        <v>278</v>
      </c>
      <c r="G197" s="243"/>
      <c r="H197" s="246">
        <v>326.60000000000002</v>
      </c>
      <c r="L197" s="212"/>
      <c r="M197" s="214"/>
      <c r="N197" s="215"/>
      <c r="O197" s="215"/>
      <c r="P197" s="215"/>
      <c r="Q197" s="215"/>
      <c r="R197" s="215"/>
      <c r="S197" s="215"/>
      <c r="T197" s="216"/>
      <c r="AT197" s="213" t="s">
        <v>155</v>
      </c>
      <c r="AU197" s="213" t="s">
        <v>91</v>
      </c>
      <c r="AV197" s="211" t="s">
        <v>91</v>
      </c>
      <c r="AW197" s="211" t="s">
        <v>34</v>
      </c>
      <c r="AX197" s="211" t="s">
        <v>88</v>
      </c>
      <c r="AY197" s="213" t="s">
        <v>146</v>
      </c>
    </row>
    <row r="198" spans="1:65" s="115" customFormat="1" ht="16.5" customHeight="1">
      <c r="A198" s="113"/>
      <c r="B198" s="91"/>
      <c r="C198" s="230" t="s">
        <v>366</v>
      </c>
      <c r="D198" s="230" t="s">
        <v>148</v>
      </c>
      <c r="E198" s="231" t="s">
        <v>240</v>
      </c>
      <c r="F198" s="232" t="s">
        <v>241</v>
      </c>
      <c r="G198" s="233" t="s">
        <v>220</v>
      </c>
      <c r="H198" s="234">
        <v>326.60000000000002</v>
      </c>
      <c r="I198" s="93">
        <v>0</v>
      </c>
      <c r="J198" s="93">
        <f>ROUND(I198*H198,2)</f>
        <v>0</v>
      </c>
      <c r="K198" s="92" t="s">
        <v>169</v>
      </c>
      <c r="L198" s="91"/>
      <c r="M198" s="193" t="s">
        <v>1</v>
      </c>
      <c r="N198" s="194" t="s">
        <v>46</v>
      </c>
      <c r="O198" s="195">
        <v>2.8000000000000001E-2</v>
      </c>
      <c r="P198" s="195">
        <f>O198*H198</f>
        <v>9.1448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113"/>
      <c r="V198" s="113"/>
      <c r="W198" s="113"/>
      <c r="X198" s="113"/>
      <c r="Y198" s="113"/>
      <c r="Z198" s="113"/>
      <c r="AA198" s="113"/>
      <c r="AB198" s="113"/>
      <c r="AC198" s="113"/>
      <c r="AD198" s="113"/>
      <c r="AE198" s="113"/>
      <c r="AR198" s="197" t="s">
        <v>153</v>
      </c>
      <c r="AT198" s="197" t="s">
        <v>148</v>
      </c>
      <c r="AU198" s="197" t="s">
        <v>91</v>
      </c>
      <c r="AY198" s="105" t="s">
        <v>146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05" t="s">
        <v>88</v>
      </c>
      <c r="BK198" s="198">
        <f>ROUND(I198*H198,2)</f>
        <v>0</v>
      </c>
      <c r="BL198" s="105" t="s">
        <v>153</v>
      </c>
      <c r="BM198" s="197" t="s">
        <v>367</v>
      </c>
    </row>
    <row r="199" spans="1:65" s="199" customFormat="1">
      <c r="B199" s="200"/>
      <c r="C199" s="235"/>
      <c r="D199" s="236" t="s">
        <v>155</v>
      </c>
      <c r="E199" s="237" t="s">
        <v>1</v>
      </c>
      <c r="F199" s="238" t="s">
        <v>243</v>
      </c>
      <c r="G199" s="235"/>
      <c r="H199" s="237" t="s">
        <v>1</v>
      </c>
      <c r="L199" s="200"/>
      <c r="M199" s="202"/>
      <c r="N199" s="203"/>
      <c r="O199" s="203"/>
      <c r="P199" s="203"/>
      <c r="Q199" s="203"/>
      <c r="R199" s="203"/>
      <c r="S199" s="203"/>
      <c r="T199" s="204"/>
      <c r="AT199" s="201" t="s">
        <v>155</v>
      </c>
      <c r="AU199" s="201" t="s">
        <v>91</v>
      </c>
      <c r="AV199" s="199" t="s">
        <v>88</v>
      </c>
      <c r="AW199" s="199" t="s">
        <v>34</v>
      </c>
      <c r="AX199" s="199" t="s">
        <v>81</v>
      </c>
      <c r="AY199" s="201" t="s">
        <v>146</v>
      </c>
    </row>
    <row r="200" spans="1:65" s="211" customFormat="1">
      <c r="B200" s="212"/>
      <c r="C200" s="243"/>
      <c r="D200" s="236" t="s">
        <v>155</v>
      </c>
      <c r="E200" s="244" t="s">
        <v>1</v>
      </c>
      <c r="F200" s="245" t="s">
        <v>368</v>
      </c>
      <c r="G200" s="243"/>
      <c r="H200" s="246">
        <v>326.60000000000002</v>
      </c>
      <c r="L200" s="212"/>
      <c r="M200" s="214"/>
      <c r="N200" s="215"/>
      <c r="O200" s="215"/>
      <c r="P200" s="215"/>
      <c r="Q200" s="215"/>
      <c r="R200" s="215"/>
      <c r="S200" s="215"/>
      <c r="T200" s="216"/>
      <c r="AT200" s="213" t="s">
        <v>155</v>
      </c>
      <c r="AU200" s="213" t="s">
        <v>91</v>
      </c>
      <c r="AV200" s="211" t="s">
        <v>91</v>
      </c>
      <c r="AW200" s="211" t="s">
        <v>34</v>
      </c>
      <c r="AX200" s="211" t="s">
        <v>88</v>
      </c>
      <c r="AY200" s="213" t="s">
        <v>146</v>
      </c>
    </row>
    <row r="201" spans="1:65" s="180" customFormat="1" ht="22.95" customHeight="1">
      <c r="B201" s="181"/>
      <c r="C201" s="256"/>
      <c r="D201" s="257" t="s">
        <v>80</v>
      </c>
      <c r="E201" s="258" t="s">
        <v>245</v>
      </c>
      <c r="F201" s="258" t="s">
        <v>246</v>
      </c>
      <c r="G201" s="256"/>
      <c r="H201" s="256"/>
      <c r="J201" s="192">
        <f>BK201</f>
        <v>0</v>
      </c>
      <c r="L201" s="181"/>
      <c r="M201" s="185"/>
      <c r="N201" s="186"/>
      <c r="O201" s="186"/>
      <c r="P201" s="187">
        <f>P202</f>
        <v>0.10589999999999999</v>
      </c>
      <c r="Q201" s="186"/>
      <c r="R201" s="187">
        <f>R202</f>
        <v>0</v>
      </c>
      <c r="S201" s="186"/>
      <c r="T201" s="188">
        <f>T202</f>
        <v>0</v>
      </c>
      <c r="AR201" s="182" t="s">
        <v>88</v>
      </c>
      <c r="AT201" s="189" t="s">
        <v>80</v>
      </c>
      <c r="AU201" s="189" t="s">
        <v>88</v>
      </c>
      <c r="AY201" s="182" t="s">
        <v>146</v>
      </c>
      <c r="BK201" s="190">
        <f>BK202</f>
        <v>0</v>
      </c>
    </row>
    <row r="202" spans="1:65" s="115" customFormat="1" ht="16.5" customHeight="1">
      <c r="A202" s="113"/>
      <c r="B202" s="91"/>
      <c r="C202" s="230" t="s">
        <v>369</v>
      </c>
      <c r="D202" s="230" t="s">
        <v>148</v>
      </c>
      <c r="E202" s="231" t="s">
        <v>248</v>
      </c>
      <c r="F202" s="232" t="s">
        <v>249</v>
      </c>
      <c r="G202" s="233" t="s">
        <v>151</v>
      </c>
      <c r="H202" s="234">
        <v>0.03</v>
      </c>
      <c r="I202" s="93">
        <v>0</v>
      </c>
      <c r="J202" s="93">
        <f>ROUND(I202*H202,2)</f>
        <v>0</v>
      </c>
      <c r="K202" s="92" t="s">
        <v>169</v>
      </c>
      <c r="L202" s="91"/>
      <c r="M202" s="226" t="s">
        <v>1</v>
      </c>
      <c r="N202" s="227" t="s">
        <v>46</v>
      </c>
      <c r="O202" s="228">
        <v>3.53</v>
      </c>
      <c r="P202" s="228">
        <f>O202*H202</f>
        <v>0.10589999999999999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113"/>
      <c r="V202" s="113"/>
      <c r="W202" s="113"/>
      <c r="X202" s="113"/>
      <c r="Y202" s="113"/>
      <c r="Z202" s="113"/>
      <c r="AA202" s="113"/>
      <c r="AB202" s="113"/>
      <c r="AC202" s="113"/>
      <c r="AD202" s="113"/>
      <c r="AE202" s="113"/>
      <c r="AR202" s="197" t="s">
        <v>153</v>
      </c>
      <c r="AT202" s="197" t="s">
        <v>148</v>
      </c>
      <c r="AU202" s="197" t="s">
        <v>91</v>
      </c>
      <c r="AY202" s="105" t="s">
        <v>146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05" t="s">
        <v>88</v>
      </c>
      <c r="BK202" s="198">
        <f>ROUND(I202*H202,2)</f>
        <v>0</v>
      </c>
      <c r="BL202" s="105" t="s">
        <v>153</v>
      </c>
      <c r="BM202" s="197" t="s">
        <v>370</v>
      </c>
    </row>
    <row r="203" spans="1:65" s="115" customFormat="1" ht="6.9" customHeight="1">
      <c r="A203" s="113"/>
      <c r="B203" s="145"/>
      <c r="C203" s="146"/>
      <c r="D203" s="146"/>
      <c r="E203" s="146"/>
      <c r="F203" s="146"/>
      <c r="G203" s="146"/>
      <c r="H203" s="146"/>
      <c r="I203" s="146"/>
      <c r="J203" s="146"/>
      <c r="K203" s="146"/>
      <c r="L203" s="91"/>
      <c r="M203" s="113"/>
      <c r="O203" s="113"/>
      <c r="P203" s="113"/>
      <c r="Q203" s="113"/>
      <c r="R203" s="113"/>
      <c r="S203" s="113"/>
      <c r="T203" s="113"/>
      <c r="U203" s="113"/>
      <c r="V203" s="113"/>
      <c r="W203" s="113"/>
      <c r="X203" s="113"/>
      <c r="Y203" s="113"/>
      <c r="Z203" s="113"/>
      <c r="AA203" s="113"/>
      <c r="AB203" s="113"/>
      <c r="AC203" s="113"/>
      <c r="AD203" s="113"/>
      <c r="AE203" s="113"/>
    </row>
  </sheetData>
  <sheetProtection password="C7E4" sheet="1" objects="1" scenarios="1"/>
  <autoFilter ref="C121:K202"/>
  <mergeCells count="12">
    <mergeCell ref="E114:H114"/>
    <mergeCell ref="L2:V2"/>
    <mergeCell ref="E84:H84"/>
    <mergeCell ref="E86:H86"/>
    <mergeCell ref="E88:H88"/>
    <mergeCell ref="E110:H110"/>
    <mergeCell ref="E112:H112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topLeftCell="A118" workbookViewId="0">
      <selection activeCell="I147" sqref="I147"/>
    </sheetView>
  </sheetViews>
  <sheetFormatPr defaultRowHeight="10.199999999999999"/>
  <cols>
    <col min="1" max="1" width="8.28515625" style="104" customWidth="1"/>
    <col min="2" max="2" width="1.140625" style="104" customWidth="1"/>
    <col min="3" max="3" width="4.140625" style="104" customWidth="1"/>
    <col min="4" max="4" width="4.28515625" style="104" customWidth="1"/>
    <col min="5" max="5" width="17.140625" style="104" customWidth="1"/>
    <col min="6" max="6" width="100.85546875" style="104" customWidth="1"/>
    <col min="7" max="7" width="7.42578125" style="104" customWidth="1"/>
    <col min="8" max="8" width="14" style="104" customWidth="1"/>
    <col min="9" max="9" width="15.85546875" style="104" customWidth="1"/>
    <col min="10" max="11" width="22.28515625" style="104" customWidth="1"/>
    <col min="12" max="12" width="9.28515625" style="104" customWidth="1"/>
    <col min="13" max="13" width="10.85546875" style="104" hidden="1" customWidth="1"/>
    <col min="14" max="14" width="9.28515625" style="104" hidden="1"/>
    <col min="15" max="20" width="14.140625" style="104" hidden="1" customWidth="1"/>
    <col min="21" max="21" width="16.28515625" style="104" hidden="1" customWidth="1"/>
    <col min="22" max="22" width="12.28515625" style="104" customWidth="1"/>
    <col min="23" max="23" width="16.28515625" style="104" customWidth="1"/>
    <col min="24" max="24" width="12.28515625" style="104" customWidth="1"/>
    <col min="25" max="25" width="15" style="104" customWidth="1"/>
    <col min="26" max="26" width="11" style="104" customWidth="1"/>
    <col min="27" max="27" width="15" style="104" customWidth="1"/>
    <col min="28" max="28" width="16.28515625" style="104" customWidth="1"/>
    <col min="29" max="29" width="11" style="104" customWidth="1"/>
    <col min="30" max="30" width="15" style="104" customWidth="1"/>
    <col min="31" max="31" width="16.28515625" style="104" customWidth="1"/>
    <col min="32" max="43" width="9.140625" style="104"/>
    <col min="44" max="65" width="9.28515625" style="104" hidden="1"/>
    <col min="66" max="16384" width="9.140625" style="104"/>
  </cols>
  <sheetData>
    <row r="2" spans="1:56" ht="36.9" customHeight="1">
      <c r="L2" s="312" t="s">
        <v>5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105" t="s">
        <v>108</v>
      </c>
      <c r="AZ2" s="106" t="s">
        <v>371</v>
      </c>
      <c r="BA2" s="106" t="s">
        <v>1</v>
      </c>
      <c r="BB2" s="106" t="s">
        <v>1</v>
      </c>
      <c r="BC2" s="106" t="s">
        <v>372</v>
      </c>
      <c r="BD2" s="106" t="s">
        <v>91</v>
      </c>
    </row>
    <row r="3" spans="1:56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09"/>
      <c r="AT3" s="105" t="s">
        <v>91</v>
      </c>
    </row>
    <row r="4" spans="1:56" ht="24.9" customHeight="1">
      <c r="B4" s="109"/>
      <c r="D4" s="110" t="s">
        <v>113</v>
      </c>
      <c r="L4" s="109"/>
      <c r="M4" s="111" t="s">
        <v>10</v>
      </c>
      <c r="AT4" s="105" t="s">
        <v>3</v>
      </c>
    </row>
    <row r="5" spans="1:56" ht="6.9" customHeight="1">
      <c r="B5" s="109"/>
      <c r="L5" s="109"/>
    </row>
    <row r="6" spans="1:56" ht="12" customHeight="1">
      <c r="B6" s="109"/>
      <c r="D6" s="112" t="s">
        <v>14</v>
      </c>
      <c r="L6" s="109"/>
    </row>
    <row r="7" spans="1:56" ht="16.5" customHeight="1">
      <c r="B7" s="109"/>
      <c r="E7" s="314" t="str">
        <f>'Rekapitulace stavby'!K6</f>
        <v>NÁSLEDNÁ PÉČE O ZELEŇ - MĚSTSKÁ PLÁŽ AREÁLU KAMENCOVÉHO JEZERA</v>
      </c>
      <c r="F7" s="315"/>
      <c r="G7" s="315"/>
      <c r="H7" s="315"/>
      <c r="L7" s="109"/>
    </row>
    <row r="8" spans="1:56" ht="12" customHeight="1">
      <c r="B8" s="109"/>
      <c r="D8" s="112" t="s">
        <v>114</v>
      </c>
      <c r="L8" s="109"/>
    </row>
    <row r="9" spans="1:56" s="115" customFormat="1" ht="16.5" customHeight="1">
      <c r="A9" s="113"/>
      <c r="B9" s="91"/>
      <c r="C9" s="113"/>
      <c r="D9" s="113"/>
      <c r="E9" s="314" t="s">
        <v>115</v>
      </c>
      <c r="F9" s="311"/>
      <c r="G9" s="311"/>
      <c r="H9" s="311"/>
      <c r="I9" s="113"/>
      <c r="J9" s="113"/>
      <c r="K9" s="113"/>
      <c r="L9" s="114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</row>
    <row r="10" spans="1:56" s="115" customFormat="1" ht="12" customHeight="1">
      <c r="A10" s="113"/>
      <c r="B10" s="91"/>
      <c r="C10" s="113"/>
      <c r="D10" s="112" t="s">
        <v>116</v>
      </c>
      <c r="E10" s="113"/>
      <c r="F10" s="113"/>
      <c r="G10" s="113"/>
      <c r="H10" s="113"/>
      <c r="I10" s="113"/>
      <c r="J10" s="113"/>
      <c r="K10" s="113"/>
      <c r="L10" s="114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</row>
    <row r="11" spans="1:56" s="115" customFormat="1" ht="16.5" customHeight="1">
      <c r="A11" s="113"/>
      <c r="B11" s="91"/>
      <c r="C11" s="113"/>
      <c r="D11" s="113"/>
      <c r="E11" s="310" t="s">
        <v>373</v>
      </c>
      <c r="F11" s="311"/>
      <c r="G11" s="311"/>
      <c r="H11" s="311"/>
      <c r="I11" s="113"/>
      <c r="J11" s="113"/>
      <c r="K11" s="113"/>
      <c r="L11" s="114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</row>
    <row r="12" spans="1:56" s="115" customFormat="1">
      <c r="A12" s="113"/>
      <c r="B12" s="91"/>
      <c r="C12" s="113"/>
      <c r="D12" s="113"/>
      <c r="E12" s="113"/>
      <c r="F12" s="113"/>
      <c r="G12" s="113"/>
      <c r="H12" s="113"/>
      <c r="I12" s="113"/>
      <c r="J12" s="113"/>
      <c r="K12" s="113"/>
      <c r="L12" s="114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</row>
    <row r="13" spans="1:56" s="115" customFormat="1" ht="12" customHeight="1">
      <c r="A13" s="113"/>
      <c r="B13" s="91"/>
      <c r="C13" s="113"/>
      <c r="D13" s="112" t="s">
        <v>16</v>
      </c>
      <c r="E13" s="113"/>
      <c r="F13" s="116" t="s">
        <v>90</v>
      </c>
      <c r="G13" s="113"/>
      <c r="H13" s="113"/>
      <c r="I13" s="112" t="s">
        <v>17</v>
      </c>
      <c r="J13" s="116" t="s">
        <v>118</v>
      </c>
      <c r="K13" s="113"/>
      <c r="L13" s="114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</row>
    <row r="14" spans="1:56" s="115" customFormat="1" ht="12" customHeight="1">
      <c r="A14" s="113"/>
      <c r="B14" s="91"/>
      <c r="C14" s="113"/>
      <c r="D14" s="112" t="s">
        <v>18</v>
      </c>
      <c r="E14" s="113"/>
      <c r="F14" s="116" t="s">
        <v>19</v>
      </c>
      <c r="G14" s="113"/>
      <c r="H14" s="113"/>
      <c r="I14" s="112" t="s">
        <v>20</v>
      </c>
      <c r="J14" s="117" t="str">
        <f>'Rekapitulace stavby'!AN8</f>
        <v>25. 1. 2021</v>
      </c>
      <c r="K14" s="113"/>
      <c r="L14" s="114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</row>
    <row r="15" spans="1:56" s="115" customFormat="1" ht="21.75" customHeight="1">
      <c r="A15" s="113"/>
      <c r="B15" s="91"/>
      <c r="C15" s="113"/>
      <c r="D15" s="118" t="s">
        <v>119</v>
      </c>
      <c r="E15" s="113"/>
      <c r="F15" s="119" t="s">
        <v>120</v>
      </c>
      <c r="G15" s="113"/>
      <c r="H15" s="113"/>
      <c r="I15" s="118" t="s">
        <v>121</v>
      </c>
      <c r="J15" s="119" t="s">
        <v>122</v>
      </c>
      <c r="K15" s="113"/>
      <c r="L15" s="114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</row>
    <row r="16" spans="1:56" s="115" customFormat="1" ht="12" customHeight="1">
      <c r="A16" s="113"/>
      <c r="B16" s="91"/>
      <c r="C16" s="113"/>
      <c r="D16" s="112" t="s">
        <v>22</v>
      </c>
      <c r="E16" s="113"/>
      <c r="F16" s="113"/>
      <c r="G16" s="113"/>
      <c r="H16" s="113"/>
      <c r="I16" s="112" t="s">
        <v>23</v>
      </c>
      <c r="J16" s="116" t="s">
        <v>24</v>
      </c>
      <c r="K16" s="113"/>
      <c r="L16" s="114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</row>
    <row r="17" spans="1:31" s="115" customFormat="1" ht="18" customHeight="1">
      <c r="A17" s="113"/>
      <c r="B17" s="91"/>
      <c r="C17" s="113"/>
      <c r="D17" s="113"/>
      <c r="E17" s="116" t="s">
        <v>25</v>
      </c>
      <c r="F17" s="113"/>
      <c r="G17" s="113"/>
      <c r="H17" s="113"/>
      <c r="I17" s="112" t="s">
        <v>26</v>
      </c>
      <c r="J17" s="116" t="s">
        <v>27</v>
      </c>
      <c r="K17" s="113"/>
      <c r="L17" s="114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</row>
    <row r="18" spans="1:31" s="115" customFormat="1" ht="6.9" customHeight="1">
      <c r="A18" s="113"/>
      <c r="B18" s="91"/>
      <c r="C18" s="113"/>
      <c r="D18" s="113"/>
      <c r="E18" s="113"/>
      <c r="F18" s="113"/>
      <c r="G18" s="113"/>
      <c r="H18" s="113"/>
      <c r="I18" s="113"/>
      <c r="J18" s="113"/>
      <c r="K18" s="113"/>
      <c r="L18" s="114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</row>
    <row r="19" spans="1:31" s="115" customFormat="1" ht="12" customHeight="1">
      <c r="A19" s="113"/>
      <c r="B19" s="91"/>
      <c r="C19" s="113"/>
      <c r="D19" s="112" t="s">
        <v>28</v>
      </c>
      <c r="E19" s="113"/>
      <c r="F19" s="113"/>
      <c r="G19" s="113"/>
      <c r="H19" s="113"/>
      <c r="I19" s="112" t="s">
        <v>23</v>
      </c>
      <c r="J19" s="116" t="str">
        <f>'Rekapitulace stavby'!AN13</f>
        <v/>
      </c>
      <c r="K19" s="113"/>
      <c r="L19" s="114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</row>
    <row r="20" spans="1:31" s="115" customFormat="1" ht="18" customHeight="1">
      <c r="A20" s="113"/>
      <c r="B20" s="91"/>
      <c r="C20" s="113"/>
      <c r="D20" s="113"/>
      <c r="E20" s="316" t="str">
        <f>'Rekapitulace stavby'!E14</f>
        <v xml:space="preserve"> </v>
      </c>
      <c r="F20" s="316"/>
      <c r="G20" s="316"/>
      <c r="H20" s="316"/>
      <c r="I20" s="112" t="s">
        <v>26</v>
      </c>
      <c r="J20" s="116" t="str">
        <f>'Rekapitulace stavby'!AN14</f>
        <v/>
      </c>
      <c r="K20" s="113"/>
      <c r="L20" s="114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</row>
    <row r="21" spans="1:31" s="115" customFormat="1" ht="6.9" customHeight="1">
      <c r="A21" s="113"/>
      <c r="B21" s="91"/>
      <c r="C21" s="113"/>
      <c r="D21" s="113"/>
      <c r="E21" s="113"/>
      <c r="F21" s="113"/>
      <c r="G21" s="113"/>
      <c r="H21" s="113"/>
      <c r="I21" s="113"/>
      <c r="J21" s="113"/>
      <c r="K21" s="113"/>
      <c r="L21" s="114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</row>
    <row r="22" spans="1:31" s="115" customFormat="1" ht="12" customHeight="1">
      <c r="A22" s="113"/>
      <c r="B22" s="91"/>
      <c r="C22" s="113"/>
      <c r="D22" s="112" t="s">
        <v>30</v>
      </c>
      <c r="E22" s="113"/>
      <c r="F22" s="113"/>
      <c r="G22" s="113"/>
      <c r="H22" s="113"/>
      <c r="I22" s="112" t="s">
        <v>23</v>
      </c>
      <c r="J22" s="116" t="s">
        <v>31</v>
      </c>
      <c r="K22" s="113"/>
      <c r="L22" s="114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</row>
    <row r="23" spans="1:31" s="115" customFormat="1" ht="18" customHeight="1">
      <c r="A23" s="113"/>
      <c r="B23" s="91"/>
      <c r="C23" s="113"/>
      <c r="D23" s="113"/>
      <c r="E23" s="116" t="s">
        <v>32</v>
      </c>
      <c r="F23" s="113"/>
      <c r="G23" s="113"/>
      <c r="H23" s="113"/>
      <c r="I23" s="112" t="s">
        <v>26</v>
      </c>
      <c r="J23" s="116" t="s">
        <v>33</v>
      </c>
      <c r="K23" s="113"/>
      <c r="L23" s="114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</row>
    <row r="24" spans="1:31" s="115" customFormat="1" ht="6.9" customHeight="1">
      <c r="A24" s="113"/>
      <c r="B24" s="91"/>
      <c r="C24" s="113"/>
      <c r="D24" s="113"/>
      <c r="E24" s="113"/>
      <c r="F24" s="113"/>
      <c r="G24" s="113"/>
      <c r="H24" s="113"/>
      <c r="I24" s="113"/>
      <c r="J24" s="113"/>
      <c r="K24" s="113"/>
      <c r="L24" s="114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</row>
    <row r="25" spans="1:31" s="115" customFormat="1" ht="12" customHeight="1">
      <c r="A25" s="113"/>
      <c r="B25" s="91"/>
      <c r="C25" s="113"/>
      <c r="D25" s="112" t="s">
        <v>35</v>
      </c>
      <c r="E25" s="113"/>
      <c r="F25" s="113"/>
      <c r="G25" s="113"/>
      <c r="H25" s="113"/>
      <c r="I25" s="112" t="s">
        <v>23</v>
      </c>
      <c r="J25" s="116" t="s">
        <v>36</v>
      </c>
      <c r="K25" s="113"/>
      <c r="L25" s="114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pans="1:31" s="115" customFormat="1" ht="18" customHeight="1">
      <c r="A26" s="113"/>
      <c r="B26" s="91"/>
      <c r="C26" s="113"/>
      <c r="D26" s="113"/>
      <c r="E26" s="116" t="s">
        <v>37</v>
      </c>
      <c r="F26" s="113"/>
      <c r="G26" s="113"/>
      <c r="H26" s="113"/>
      <c r="I26" s="112" t="s">
        <v>26</v>
      </c>
      <c r="J26" s="116" t="s">
        <v>38</v>
      </c>
      <c r="K26" s="113"/>
      <c r="L26" s="114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</row>
    <row r="27" spans="1:31" s="115" customFormat="1" ht="6.9" customHeight="1">
      <c r="A27" s="113"/>
      <c r="B27" s="91"/>
      <c r="C27" s="113"/>
      <c r="D27" s="113"/>
      <c r="E27" s="113"/>
      <c r="F27" s="113"/>
      <c r="G27" s="113"/>
      <c r="H27" s="113"/>
      <c r="I27" s="113"/>
      <c r="J27" s="113"/>
      <c r="K27" s="113"/>
      <c r="L27" s="114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115" customFormat="1" ht="12" customHeight="1">
      <c r="A28" s="113"/>
      <c r="B28" s="91"/>
      <c r="C28" s="113"/>
      <c r="D28" s="112" t="s">
        <v>39</v>
      </c>
      <c r="E28" s="113"/>
      <c r="F28" s="113"/>
      <c r="G28" s="113"/>
      <c r="H28" s="113"/>
      <c r="I28" s="113"/>
      <c r="J28" s="113"/>
      <c r="K28" s="113"/>
      <c r="L28" s="114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</row>
    <row r="29" spans="1:31" s="123" customFormat="1" ht="83.25" customHeight="1">
      <c r="A29" s="120"/>
      <c r="B29" s="121"/>
      <c r="C29" s="120"/>
      <c r="D29" s="120"/>
      <c r="E29" s="317" t="s">
        <v>40</v>
      </c>
      <c r="F29" s="317"/>
      <c r="G29" s="317"/>
      <c r="H29" s="317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115" customFormat="1" ht="6.9" customHeight="1">
      <c r="A30" s="113"/>
      <c r="B30" s="91"/>
      <c r="C30" s="113"/>
      <c r="D30" s="113"/>
      <c r="E30" s="113"/>
      <c r="F30" s="113"/>
      <c r="G30" s="113"/>
      <c r="H30" s="113"/>
      <c r="I30" s="113"/>
      <c r="J30" s="113"/>
      <c r="K30" s="113"/>
      <c r="L30" s="114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</row>
    <row r="31" spans="1:31" s="115" customFormat="1" ht="6.9" customHeight="1">
      <c r="A31" s="113"/>
      <c r="B31" s="91"/>
      <c r="C31" s="113"/>
      <c r="D31" s="124"/>
      <c r="E31" s="124"/>
      <c r="F31" s="124"/>
      <c r="G31" s="124"/>
      <c r="H31" s="124"/>
      <c r="I31" s="124"/>
      <c r="J31" s="124"/>
      <c r="K31" s="124"/>
      <c r="L31" s="114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</row>
    <row r="32" spans="1:31" s="115" customFormat="1" ht="25.35" customHeight="1">
      <c r="A32" s="113"/>
      <c r="B32" s="91"/>
      <c r="C32" s="113"/>
      <c r="D32" s="125" t="s">
        <v>41</v>
      </c>
      <c r="E32" s="113"/>
      <c r="F32" s="113"/>
      <c r="G32" s="113"/>
      <c r="H32" s="113"/>
      <c r="I32" s="113"/>
      <c r="J32" s="126">
        <f>ROUND(J121, 2)</f>
        <v>0</v>
      </c>
      <c r="K32" s="113"/>
      <c r="L32" s="114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</row>
    <row r="33" spans="1:31" s="115" customFormat="1" ht="6.9" customHeight="1">
      <c r="A33" s="113"/>
      <c r="B33" s="91"/>
      <c r="C33" s="113"/>
      <c r="D33" s="124"/>
      <c r="E33" s="124"/>
      <c r="F33" s="124"/>
      <c r="G33" s="124"/>
      <c r="H33" s="124"/>
      <c r="I33" s="124"/>
      <c r="J33" s="124"/>
      <c r="K33" s="124"/>
      <c r="L33" s="114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</row>
    <row r="34" spans="1:31" s="115" customFormat="1" ht="14.4" customHeight="1">
      <c r="A34" s="113"/>
      <c r="B34" s="91"/>
      <c r="C34" s="113"/>
      <c r="D34" s="113"/>
      <c r="E34" s="113"/>
      <c r="F34" s="127" t="s">
        <v>43</v>
      </c>
      <c r="G34" s="113"/>
      <c r="H34" s="113"/>
      <c r="I34" s="127" t="s">
        <v>42</v>
      </c>
      <c r="J34" s="127" t="s">
        <v>44</v>
      </c>
      <c r="K34" s="113"/>
      <c r="L34" s="114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</row>
    <row r="35" spans="1:31" s="115" customFormat="1" ht="14.4" customHeight="1">
      <c r="A35" s="113"/>
      <c r="B35" s="91"/>
      <c r="C35" s="113"/>
      <c r="D35" s="128" t="s">
        <v>45</v>
      </c>
      <c r="E35" s="112" t="s">
        <v>46</v>
      </c>
      <c r="F35" s="129">
        <f>ROUND((SUM(BE121:BE148)),  2)</f>
        <v>0</v>
      </c>
      <c r="G35" s="113"/>
      <c r="H35" s="113"/>
      <c r="I35" s="130">
        <v>0.21</v>
      </c>
      <c r="J35" s="129">
        <f>ROUND(((SUM(BE121:BE148))*I35),  2)</f>
        <v>0</v>
      </c>
      <c r="K35" s="113"/>
      <c r="L35" s="114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</row>
    <row r="36" spans="1:31" s="115" customFormat="1" ht="14.4" customHeight="1">
      <c r="A36" s="113"/>
      <c r="B36" s="91"/>
      <c r="C36" s="113"/>
      <c r="D36" s="113"/>
      <c r="E36" s="112" t="s">
        <v>47</v>
      </c>
      <c r="F36" s="129">
        <f>ROUND((SUM(BF121:BF148)),  2)</f>
        <v>0</v>
      </c>
      <c r="G36" s="113"/>
      <c r="H36" s="113"/>
      <c r="I36" s="130">
        <v>0.15</v>
      </c>
      <c r="J36" s="129">
        <f>ROUND(((SUM(BF121:BF148))*I36),  2)</f>
        <v>0</v>
      </c>
      <c r="K36" s="113"/>
      <c r="L36" s="114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</row>
    <row r="37" spans="1:31" s="115" customFormat="1" ht="14.4" hidden="1" customHeight="1">
      <c r="A37" s="113"/>
      <c r="B37" s="91"/>
      <c r="C37" s="113"/>
      <c r="D37" s="113"/>
      <c r="E37" s="112" t="s">
        <v>48</v>
      </c>
      <c r="F37" s="129">
        <f>ROUND((SUM(BG121:BG148)),  2)</f>
        <v>0</v>
      </c>
      <c r="G37" s="113"/>
      <c r="H37" s="113"/>
      <c r="I37" s="130">
        <v>0.21</v>
      </c>
      <c r="J37" s="129">
        <f>0</f>
        <v>0</v>
      </c>
      <c r="K37" s="113"/>
      <c r="L37" s="114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</row>
    <row r="38" spans="1:31" s="115" customFormat="1" ht="14.4" hidden="1" customHeight="1">
      <c r="A38" s="113"/>
      <c r="B38" s="91"/>
      <c r="C38" s="113"/>
      <c r="D38" s="113"/>
      <c r="E38" s="112" t="s">
        <v>49</v>
      </c>
      <c r="F38" s="129">
        <f>ROUND((SUM(BH121:BH148)),  2)</f>
        <v>0</v>
      </c>
      <c r="G38" s="113"/>
      <c r="H38" s="113"/>
      <c r="I38" s="130">
        <v>0.15</v>
      </c>
      <c r="J38" s="129">
        <f>0</f>
        <v>0</v>
      </c>
      <c r="K38" s="113"/>
      <c r="L38" s="114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</row>
    <row r="39" spans="1:31" s="115" customFormat="1" ht="14.4" hidden="1" customHeight="1">
      <c r="A39" s="113"/>
      <c r="B39" s="91"/>
      <c r="C39" s="113"/>
      <c r="D39" s="113"/>
      <c r="E39" s="112" t="s">
        <v>50</v>
      </c>
      <c r="F39" s="129">
        <f>ROUND((SUM(BI121:BI148)),  2)</f>
        <v>0</v>
      </c>
      <c r="G39" s="113"/>
      <c r="H39" s="113"/>
      <c r="I39" s="130">
        <v>0</v>
      </c>
      <c r="J39" s="129">
        <f>0</f>
        <v>0</v>
      </c>
      <c r="K39" s="113"/>
      <c r="L39" s="114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</row>
    <row r="40" spans="1:31" s="115" customFormat="1" ht="6.9" customHeight="1">
      <c r="A40" s="113"/>
      <c r="B40" s="91"/>
      <c r="C40" s="113"/>
      <c r="D40" s="113"/>
      <c r="E40" s="113"/>
      <c r="F40" s="113"/>
      <c r="G40" s="113"/>
      <c r="H40" s="113"/>
      <c r="I40" s="113"/>
      <c r="J40" s="113"/>
      <c r="K40" s="113"/>
      <c r="L40" s="114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</row>
    <row r="41" spans="1:31" s="115" customFormat="1" ht="25.35" customHeight="1">
      <c r="A41" s="113"/>
      <c r="B41" s="91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3"/>
      <c r="J41" s="136">
        <f>SUM(J32:J39)</f>
        <v>0</v>
      </c>
      <c r="K41" s="137"/>
      <c r="L41" s="114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</row>
    <row r="42" spans="1:31" s="115" customFormat="1" ht="14.4" customHeight="1">
      <c r="A42" s="113"/>
      <c r="B42" s="91"/>
      <c r="C42" s="113"/>
      <c r="D42" s="113"/>
      <c r="E42" s="113"/>
      <c r="F42" s="113"/>
      <c r="G42" s="113"/>
      <c r="H42" s="113"/>
      <c r="I42" s="113"/>
      <c r="J42" s="113"/>
      <c r="K42" s="113"/>
      <c r="L42" s="114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</row>
    <row r="43" spans="1:31" ht="14.4" customHeight="1">
      <c r="B43" s="109"/>
      <c r="L43" s="109"/>
    </row>
    <row r="44" spans="1:31" ht="14.4" customHeight="1">
      <c r="B44" s="109"/>
      <c r="L44" s="109"/>
    </row>
    <row r="45" spans="1:31" ht="14.4" customHeight="1">
      <c r="B45" s="109"/>
      <c r="L45" s="109"/>
    </row>
    <row r="46" spans="1:31" ht="14.4" customHeight="1">
      <c r="B46" s="109"/>
      <c r="L46" s="109"/>
    </row>
    <row r="47" spans="1:31" ht="14.4" customHeight="1">
      <c r="B47" s="109"/>
      <c r="L47" s="109"/>
    </row>
    <row r="48" spans="1:31" ht="14.4" customHeight="1">
      <c r="B48" s="109"/>
      <c r="L48" s="109"/>
    </row>
    <row r="49" spans="1:31" s="115" customFormat="1" ht="14.4" customHeight="1">
      <c r="B49" s="114"/>
      <c r="D49" s="138" t="s">
        <v>54</v>
      </c>
      <c r="E49" s="139"/>
      <c r="F49" s="139"/>
      <c r="G49" s="138" t="s">
        <v>55</v>
      </c>
      <c r="H49" s="139"/>
      <c r="I49" s="139"/>
      <c r="J49" s="139"/>
      <c r="K49" s="139"/>
      <c r="L49" s="114"/>
    </row>
    <row r="50" spans="1:31">
      <c r="B50" s="109"/>
      <c r="L50" s="109"/>
    </row>
    <row r="51" spans="1:31">
      <c r="B51" s="109"/>
      <c r="L51" s="109"/>
    </row>
    <row r="52" spans="1:31">
      <c r="B52" s="109"/>
      <c r="L52" s="109"/>
    </row>
    <row r="53" spans="1:31">
      <c r="B53" s="109"/>
      <c r="L53" s="109"/>
    </row>
    <row r="54" spans="1:31">
      <c r="B54" s="109"/>
      <c r="L54" s="109"/>
    </row>
    <row r="55" spans="1:31">
      <c r="B55" s="109"/>
      <c r="L55" s="109"/>
    </row>
    <row r="56" spans="1:31">
      <c r="B56" s="109"/>
      <c r="L56" s="109"/>
    </row>
    <row r="57" spans="1:31">
      <c r="B57" s="109"/>
      <c r="L57" s="109"/>
    </row>
    <row r="58" spans="1:31">
      <c r="B58" s="109"/>
      <c r="L58" s="109"/>
    </row>
    <row r="59" spans="1:31">
      <c r="B59" s="109"/>
      <c r="L59" s="109"/>
    </row>
    <row r="60" spans="1:31" s="115" customFormat="1" ht="13.2">
      <c r="A60" s="113"/>
      <c r="B60" s="91"/>
      <c r="C60" s="113"/>
      <c r="D60" s="140" t="s">
        <v>56</v>
      </c>
      <c r="E60" s="141"/>
      <c r="F60" s="142" t="s">
        <v>57</v>
      </c>
      <c r="G60" s="140" t="s">
        <v>56</v>
      </c>
      <c r="H60" s="141"/>
      <c r="I60" s="141"/>
      <c r="J60" s="143" t="s">
        <v>57</v>
      </c>
      <c r="K60" s="141"/>
      <c r="L60" s="114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</row>
    <row r="61" spans="1:31">
      <c r="B61" s="109"/>
      <c r="L61" s="109"/>
    </row>
    <row r="62" spans="1:31">
      <c r="B62" s="109"/>
      <c r="L62" s="109"/>
    </row>
    <row r="63" spans="1:31">
      <c r="B63" s="109"/>
      <c r="L63" s="109"/>
    </row>
    <row r="64" spans="1:31" s="115" customFormat="1" ht="13.2">
      <c r="A64" s="113"/>
      <c r="B64" s="91"/>
      <c r="C64" s="113"/>
      <c r="D64" s="138" t="s">
        <v>58</v>
      </c>
      <c r="E64" s="144"/>
      <c r="F64" s="144"/>
      <c r="G64" s="138" t="s">
        <v>59</v>
      </c>
      <c r="H64" s="144"/>
      <c r="I64" s="144"/>
      <c r="J64" s="144"/>
      <c r="K64" s="144"/>
      <c r="L64" s="114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</row>
    <row r="65" spans="1:31">
      <c r="B65" s="109"/>
      <c r="L65" s="109"/>
    </row>
    <row r="66" spans="1:31">
      <c r="B66" s="109"/>
      <c r="L66" s="109"/>
    </row>
    <row r="67" spans="1:31">
      <c r="B67" s="109"/>
      <c r="L67" s="109"/>
    </row>
    <row r="68" spans="1:31">
      <c r="B68" s="109"/>
      <c r="L68" s="109"/>
    </row>
    <row r="69" spans="1:31">
      <c r="B69" s="109"/>
      <c r="L69" s="109"/>
    </row>
    <row r="70" spans="1:31">
      <c r="B70" s="109"/>
      <c r="L70" s="109"/>
    </row>
    <row r="71" spans="1:31">
      <c r="B71" s="109"/>
      <c r="L71" s="109"/>
    </row>
    <row r="72" spans="1:31">
      <c r="B72" s="109"/>
      <c r="L72" s="109"/>
    </row>
    <row r="73" spans="1:31">
      <c r="B73" s="109"/>
      <c r="L73" s="109"/>
    </row>
    <row r="74" spans="1:31">
      <c r="B74" s="109"/>
      <c r="L74" s="109"/>
    </row>
    <row r="75" spans="1:31" s="115" customFormat="1" ht="13.2">
      <c r="A75" s="113"/>
      <c r="B75" s="91"/>
      <c r="C75" s="113"/>
      <c r="D75" s="140" t="s">
        <v>56</v>
      </c>
      <c r="E75" s="141"/>
      <c r="F75" s="142" t="s">
        <v>57</v>
      </c>
      <c r="G75" s="140" t="s">
        <v>56</v>
      </c>
      <c r="H75" s="141"/>
      <c r="I75" s="141"/>
      <c r="J75" s="143" t="s">
        <v>57</v>
      </c>
      <c r="K75" s="141"/>
      <c r="L75" s="114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</row>
    <row r="76" spans="1:31" s="115" customFormat="1" ht="14.4" customHeight="1">
      <c r="A76" s="113"/>
      <c r="B76" s="145"/>
      <c r="C76" s="146"/>
      <c r="D76" s="146"/>
      <c r="E76" s="146"/>
      <c r="F76" s="146"/>
      <c r="G76" s="146"/>
      <c r="H76" s="146"/>
      <c r="I76" s="146"/>
      <c r="J76" s="146"/>
      <c r="K76" s="146"/>
      <c r="L76" s="114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</row>
    <row r="80" spans="1:31" s="115" customFormat="1" ht="6.9" customHeight="1">
      <c r="A80" s="113"/>
      <c r="B80" s="147"/>
      <c r="C80" s="148"/>
      <c r="D80" s="148"/>
      <c r="E80" s="148"/>
      <c r="F80" s="148"/>
      <c r="G80" s="148"/>
      <c r="H80" s="148"/>
      <c r="I80" s="148"/>
      <c r="J80" s="148"/>
      <c r="K80" s="148"/>
      <c r="L80" s="114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</row>
    <row r="81" spans="1:31" s="115" customFormat="1" ht="24.9" customHeight="1">
      <c r="A81" s="113"/>
      <c r="B81" s="91"/>
      <c r="C81" s="110" t="s">
        <v>123</v>
      </c>
      <c r="D81" s="113"/>
      <c r="E81" s="113"/>
      <c r="F81" s="113"/>
      <c r="G81" s="113"/>
      <c r="H81" s="113"/>
      <c r="I81" s="113"/>
      <c r="J81" s="113"/>
      <c r="K81" s="113"/>
      <c r="L81" s="114"/>
      <c r="S81" s="113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</row>
    <row r="82" spans="1:31" s="115" customFormat="1" ht="6.9" customHeight="1">
      <c r="A82" s="113"/>
      <c r="B82" s="91"/>
      <c r="C82" s="113"/>
      <c r="D82" s="113"/>
      <c r="E82" s="113"/>
      <c r="F82" s="113"/>
      <c r="G82" s="113"/>
      <c r="H82" s="113"/>
      <c r="I82" s="113"/>
      <c r="J82" s="113"/>
      <c r="K82" s="113"/>
      <c r="L82" s="114"/>
      <c r="S82" s="113"/>
      <c r="T82" s="113"/>
      <c r="U82" s="113"/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</row>
    <row r="83" spans="1:31" s="115" customFormat="1" ht="12" customHeight="1">
      <c r="A83" s="113"/>
      <c r="B83" s="91"/>
      <c r="C83" s="112" t="s">
        <v>14</v>
      </c>
      <c r="D83" s="113"/>
      <c r="E83" s="113"/>
      <c r="F83" s="113"/>
      <c r="G83" s="113"/>
      <c r="H83" s="113"/>
      <c r="I83" s="113"/>
      <c r="J83" s="113"/>
      <c r="K83" s="113"/>
      <c r="L83" s="114"/>
      <c r="S83" s="113"/>
      <c r="T83" s="113"/>
      <c r="U83" s="113"/>
      <c r="V83" s="113"/>
      <c r="W83" s="113"/>
      <c r="X83" s="113"/>
      <c r="Y83" s="113"/>
      <c r="Z83" s="113"/>
      <c r="AA83" s="113"/>
      <c r="AB83" s="113"/>
      <c r="AC83" s="113"/>
      <c r="AD83" s="113"/>
      <c r="AE83" s="113"/>
    </row>
    <row r="84" spans="1:31" s="115" customFormat="1" ht="16.5" customHeight="1">
      <c r="A84" s="113"/>
      <c r="B84" s="91"/>
      <c r="C84" s="113"/>
      <c r="D84" s="113"/>
      <c r="E84" s="314" t="str">
        <f>E7</f>
        <v>NÁSLEDNÁ PÉČE O ZELEŇ - MĚSTSKÁ PLÁŽ AREÁLU KAMENCOVÉHO JEZERA</v>
      </c>
      <c r="F84" s="315"/>
      <c r="G84" s="315"/>
      <c r="H84" s="315"/>
      <c r="I84" s="113"/>
      <c r="J84" s="113"/>
      <c r="K84" s="113"/>
      <c r="L84" s="114"/>
      <c r="S84" s="113"/>
      <c r="T84" s="113"/>
      <c r="U84" s="113"/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</row>
    <row r="85" spans="1:31" ht="12" customHeight="1">
      <c r="B85" s="109"/>
      <c r="C85" s="112" t="s">
        <v>114</v>
      </c>
      <c r="L85" s="109"/>
    </row>
    <row r="86" spans="1:31" s="115" customFormat="1" ht="16.5" customHeight="1">
      <c r="A86" s="113"/>
      <c r="B86" s="91"/>
      <c r="C86" s="113"/>
      <c r="D86" s="113"/>
      <c r="E86" s="314" t="s">
        <v>115</v>
      </c>
      <c r="F86" s="311"/>
      <c r="G86" s="311"/>
      <c r="H86" s="311"/>
      <c r="I86" s="113"/>
      <c r="J86" s="113"/>
      <c r="K86" s="113"/>
      <c r="L86" s="114"/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</row>
    <row r="87" spans="1:31" s="115" customFormat="1" ht="12" customHeight="1">
      <c r="A87" s="113"/>
      <c r="B87" s="91"/>
      <c r="C87" s="112" t="s">
        <v>116</v>
      </c>
      <c r="D87" s="113"/>
      <c r="E87" s="113"/>
      <c r="F87" s="113"/>
      <c r="G87" s="113"/>
      <c r="H87" s="113"/>
      <c r="I87" s="113"/>
      <c r="J87" s="113"/>
      <c r="K87" s="113"/>
      <c r="L87" s="114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</row>
    <row r="88" spans="1:31" s="115" customFormat="1" ht="16.5" customHeight="1">
      <c r="A88" s="113"/>
      <c r="B88" s="91"/>
      <c r="C88" s="113"/>
      <c r="D88" s="113"/>
      <c r="E88" s="310" t="str">
        <f>E11</f>
        <v>SO 04.5 - PODROSTOVÝ ZÁHON - Následná péče - 2 roky</v>
      </c>
      <c r="F88" s="311"/>
      <c r="G88" s="311"/>
      <c r="H88" s="311"/>
      <c r="I88" s="113"/>
      <c r="J88" s="113"/>
      <c r="K88" s="113"/>
      <c r="L88" s="114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</row>
    <row r="89" spans="1:31" s="115" customFormat="1" ht="6.9" customHeight="1">
      <c r="A89" s="113"/>
      <c r="B89" s="91"/>
      <c r="C89" s="113"/>
      <c r="D89" s="113"/>
      <c r="E89" s="113"/>
      <c r="F89" s="113"/>
      <c r="G89" s="113"/>
      <c r="H89" s="113"/>
      <c r="I89" s="113"/>
      <c r="J89" s="113"/>
      <c r="K89" s="113"/>
      <c r="L89" s="114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</row>
    <row r="90" spans="1:31" s="115" customFormat="1" ht="12" customHeight="1">
      <c r="A90" s="113"/>
      <c r="B90" s="91"/>
      <c r="C90" s="112" t="s">
        <v>18</v>
      </c>
      <c r="D90" s="113"/>
      <c r="E90" s="113"/>
      <c r="F90" s="116" t="str">
        <f>F14</f>
        <v>CHOMUTOV</v>
      </c>
      <c r="G90" s="113"/>
      <c r="H90" s="113"/>
      <c r="I90" s="112" t="s">
        <v>20</v>
      </c>
      <c r="J90" s="117" t="str">
        <f>IF(J14="","",J14)</f>
        <v>25. 1. 2021</v>
      </c>
      <c r="K90" s="113"/>
      <c r="L90" s="114"/>
      <c r="S90" s="113"/>
      <c r="T90" s="113"/>
      <c r="U90" s="113"/>
      <c r="V90" s="113"/>
      <c r="W90" s="113"/>
      <c r="X90" s="113"/>
      <c r="Y90" s="113"/>
      <c r="Z90" s="113"/>
      <c r="AA90" s="113"/>
      <c r="AB90" s="113"/>
      <c r="AC90" s="113"/>
      <c r="AD90" s="113"/>
      <c r="AE90" s="113"/>
    </row>
    <row r="91" spans="1:31" s="115" customFormat="1" ht="6.9" customHeight="1">
      <c r="A91" s="113"/>
      <c r="B91" s="91"/>
      <c r="C91" s="113"/>
      <c r="D91" s="113"/>
      <c r="E91" s="113"/>
      <c r="F91" s="113"/>
      <c r="G91" s="113"/>
      <c r="H91" s="113"/>
      <c r="I91" s="113"/>
      <c r="J91" s="113"/>
      <c r="K91" s="113"/>
      <c r="L91" s="114"/>
      <c r="S91" s="113"/>
      <c r="T91" s="113"/>
      <c r="U91" s="113"/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</row>
    <row r="92" spans="1:31" s="115" customFormat="1" ht="25.65" customHeight="1">
      <c r="A92" s="113"/>
      <c r="B92" s="91"/>
      <c r="C92" s="112" t="s">
        <v>22</v>
      </c>
      <c r="D92" s="113"/>
      <c r="E92" s="113"/>
      <c r="F92" s="116" t="str">
        <f>E17</f>
        <v>Statutární město Chomutov,Zborovská 4602,Chomutov</v>
      </c>
      <c r="G92" s="113"/>
      <c r="H92" s="113"/>
      <c r="I92" s="112" t="s">
        <v>30</v>
      </c>
      <c r="J92" s="149" t="str">
        <f>E23</f>
        <v>Ing. Mgr. Lucie Radilová, DiS</v>
      </c>
      <c r="K92" s="113"/>
      <c r="L92" s="114"/>
      <c r="S92" s="113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</row>
    <row r="93" spans="1:31" s="115" customFormat="1" ht="15.15" customHeight="1">
      <c r="A93" s="113"/>
      <c r="B93" s="91"/>
      <c r="C93" s="112" t="s">
        <v>28</v>
      </c>
      <c r="D93" s="113"/>
      <c r="E93" s="113"/>
      <c r="F93" s="116" t="str">
        <f>IF(E20="","",E20)</f>
        <v xml:space="preserve"> </v>
      </c>
      <c r="G93" s="113"/>
      <c r="H93" s="113"/>
      <c r="I93" s="112" t="s">
        <v>35</v>
      </c>
      <c r="J93" s="149" t="str">
        <f>E26</f>
        <v>Obrtelová Miluše</v>
      </c>
      <c r="K93" s="113"/>
      <c r="L93" s="114"/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</row>
    <row r="94" spans="1:31" s="115" customFormat="1" ht="10.35" customHeight="1">
      <c r="A94" s="113"/>
      <c r="B94" s="91"/>
      <c r="C94" s="113"/>
      <c r="D94" s="113"/>
      <c r="E94" s="113"/>
      <c r="F94" s="113"/>
      <c r="G94" s="113"/>
      <c r="H94" s="113"/>
      <c r="I94" s="113"/>
      <c r="J94" s="113"/>
      <c r="K94" s="113"/>
      <c r="L94" s="114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</row>
    <row r="95" spans="1:31" s="115" customFormat="1" ht="29.25" customHeight="1">
      <c r="A95" s="113"/>
      <c r="B95" s="91"/>
      <c r="C95" s="150" t="s">
        <v>124</v>
      </c>
      <c r="D95" s="131"/>
      <c r="E95" s="131"/>
      <c r="F95" s="131"/>
      <c r="G95" s="131"/>
      <c r="H95" s="131"/>
      <c r="I95" s="131"/>
      <c r="J95" s="151" t="s">
        <v>125</v>
      </c>
      <c r="K95" s="131"/>
      <c r="L95" s="114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</row>
    <row r="96" spans="1:31" s="115" customFormat="1" ht="10.35" customHeight="1">
      <c r="A96" s="113"/>
      <c r="B96" s="91"/>
      <c r="C96" s="113"/>
      <c r="D96" s="113"/>
      <c r="E96" s="113"/>
      <c r="F96" s="113"/>
      <c r="G96" s="113"/>
      <c r="H96" s="113"/>
      <c r="I96" s="113"/>
      <c r="J96" s="113"/>
      <c r="K96" s="113"/>
      <c r="L96" s="114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</row>
    <row r="97" spans="1:47" s="115" customFormat="1" ht="22.95" customHeight="1">
      <c r="A97" s="113"/>
      <c r="B97" s="91"/>
      <c r="C97" s="152" t="s">
        <v>126</v>
      </c>
      <c r="D97" s="113"/>
      <c r="E97" s="113"/>
      <c r="F97" s="113"/>
      <c r="G97" s="113"/>
      <c r="H97" s="113"/>
      <c r="I97" s="113"/>
      <c r="J97" s="126">
        <f>J121</f>
        <v>0</v>
      </c>
      <c r="K97" s="113"/>
      <c r="L97" s="114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U97" s="105" t="s">
        <v>127</v>
      </c>
    </row>
    <row r="98" spans="1:47" s="153" customFormat="1" ht="24.9" customHeight="1">
      <c r="B98" s="154"/>
      <c r="D98" s="155" t="s">
        <v>128</v>
      </c>
      <c r="E98" s="156"/>
      <c r="F98" s="156"/>
      <c r="G98" s="156"/>
      <c r="H98" s="156"/>
      <c r="I98" s="156"/>
      <c r="J98" s="157">
        <f>J122</f>
        <v>0</v>
      </c>
      <c r="L98" s="154"/>
    </row>
    <row r="99" spans="1:47" s="158" customFormat="1" ht="19.95" customHeight="1">
      <c r="B99" s="159"/>
      <c r="D99" s="160" t="s">
        <v>129</v>
      </c>
      <c r="E99" s="161"/>
      <c r="F99" s="161"/>
      <c r="G99" s="161"/>
      <c r="H99" s="161"/>
      <c r="I99" s="161"/>
      <c r="J99" s="162">
        <f>J123</f>
        <v>0</v>
      </c>
      <c r="L99" s="159"/>
    </row>
    <row r="100" spans="1:47" s="115" customFormat="1" ht="21.75" customHeight="1">
      <c r="A100" s="113"/>
      <c r="B100" s="91"/>
      <c r="C100" s="113"/>
      <c r="D100" s="113"/>
      <c r="E100" s="113"/>
      <c r="F100" s="113"/>
      <c r="G100" s="113"/>
      <c r="H100" s="113"/>
      <c r="I100" s="113"/>
      <c r="J100" s="113"/>
      <c r="K100" s="113"/>
      <c r="L100" s="114"/>
      <c r="S100" s="113"/>
      <c r="T100" s="113"/>
      <c r="U100" s="113"/>
      <c r="V100" s="113"/>
      <c r="W100" s="113"/>
      <c r="X100" s="113"/>
      <c r="Y100" s="113"/>
      <c r="Z100" s="113"/>
      <c r="AA100" s="113"/>
      <c r="AB100" s="113"/>
      <c r="AC100" s="113"/>
      <c r="AD100" s="113"/>
      <c r="AE100" s="113"/>
    </row>
    <row r="101" spans="1:47" s="115" customFormat="1" ht="6.9" customHeight="1">
      <c r="A101" s="113"/>
      <c r="B101" s="145"/>
      <c r="C101" s="146"/>
      <c r="D101" s="146"/>
      <c r="E101" s="146"/>
      <c r="F101" s="146"/>
      <c r="G101" s="146"/>
      <c r="H101" s="146"/>
      <c r="I101" s="146"/>
      <c r="J101" s="146"/>
      <c r="K101" s="146"/>
      <c r="L101" s="114"/>
      <c r="S101" s="113"/>
      <c r="T101" s="113"/>
      <c r="U101" s="113"/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</row>
    <row r="105" spans="1:47" s="115" customFormat="1" ht="6.9" customHeight="1">
      <c r="A105" s="113"/>
      <c r="B105" s="147"/>
      <c r="C105" s="148"/>
      <c r="D105" s="148"/>
      <c r="E105" s="148"/>
      <c r="F105" s="148"/>
      <c r="G105" s="148"/>
      <c r="H105" s="148"/>
      <c r="I105" s="148"/>
      <c r="J105" s="148"/>
      <c r="K105" s="148"/>
      <c r="L105" s="114"/>
      <c r="S105" s="113"/>
      <c r="T105" s="113"/>
      <c r="U105" s="113"/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</row>
    <row r="106" spans="1:47" s="115" customFormat="1" ht="24.9" customHeight="1">
      <c r="A106" s="113"/>
      <c r="B106" s="91"/>
      <c r="C106" s="110" t="s">
        <v>131</v>
      </c>
      <c r="D106" s="113"/>
      <c r="E106" s="113"/>
      <c r="F106" s="113"/>
      <c r="G106" s="113"/>
      <c r="H106" s="113"/>
      <c r="I106" s="113"/>
      <c r="J106" s="113"/>
      <c r="K106" s="113"/>
      <c r="L106" s="114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</row>
    <row r="107" spans="1:47" s="115" customFormat="1" ht="6.9" customHeight="1">
      <c r="A107" s="113"/>
      <c r="B107" s="91"/>
      <c r="C107" s="113"/>
      <c r="D107" s="113"/>
      <c r="E107" s="113"/>
      <c r="F107" s="113"/>
      <c r="G107" s="113"/>
      <c r="H107" s="113"/>
      <c r="I107" s="113"/>
      <c r="J107" s="113"/>
      <c r="K107" s="113"/>
      <c r="L107" s="114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</row>
    <row r="108" spans="1:47" s="115" customFormat="1" ht="12" customHeight="1">
      <c r="A108" s="113"/>
      <c r="B108" s="91"/>
      <c r="C108" s="112" t="s">
        <v>14</v>
      </c>
      <c r="D108" s="113"/>
      <c r="E108" s="113"/>
      <c r="F108" s="113"/>
      <c r="G108" s="113"/>
      <c r="H108" s="113"/>
      <c r="I108" s="113"/>
      <c r="J108" s="113"/>
      <c r="K108" s="113"/>
      <c r="L108" s="114"/>
      <c r="S108" s="113"/>
      <c r="T108" s="113"/>
      <c r="U108" s="113"/>
      <c r="V108" s="113"/>
      <c r="W108" s="113"/>
      <c r="X108" s="113"/>
      <c r="Y108" s="113"/>
      <c r="Z108" s="113"/>
      <c r="AA108" s="113"/>
      <c r="AB108" s="113"/>
      <c r="AC108" s="113"/>
      <c r="AD108" s="113"/>
      <c r="AE108" s="113"/>
    </row>
    <row r="109" spans="1:47" s="115" customFormat="1" ht="16.5" customHeight="1">
      <c r="A109" s="113"/>
      <c r="B109" s="91"/>
      <c r="C109" s="113"/>
      <c r="D109" s="113"/>
      <c r="E109" s="314" t="str">
        <f>E7</f>
        <v>NÁSLEDNÁ PÉČE O ZELEŇ - MĚSTSKÁ PLÁŽ AREÁLU KAMENCOVÉHO JEZERA</v>
      </c>
      <c r="F109" s="315"/>
      <c r="G109" s="315"/>
      <c r="H109" s="315"/>
      <c r="I109" s="113"/>
      <c r="J109" s="113"/>
      <c r="K109" s="113"/>
      <c r="L109" s="114"/>
      <c r="S109" s="113"/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</row>
    <row r="110" spans="1:47" ht="12" customHeight="1">
      <c r="B110" s="109"/>
      <c r="C110" s="112" t="s">
        <v>114</v>
      </c>
      <c r="L110" s="109"/>
    </row>
    <row r="111" spans="1:47" s="115" customFormat="1" ht="16.5" customHeight="1">
      <c r="A111" s="113"/>
      <c r="B111" s="91"/>
      <c r="C111" s="113"/>
      <c r="D111" s="113"/>
      <c r="E111" s="314" t="s">
        <v>115</v>
      </c>
      <c r="F111" s="311"/>
      <c r="G111" s="311"/>
      <c r="H111" s="311"/>
      <c r="I111" s="113"/>
      <c r="J111" s="113"/>
      <c r="K111" s="113"/>
      <c r="L111" s="114"/>
      <c r="S111" s="113"/>
      <c r="T111" s="113"/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</row>
    <row r="112" spans="1:47" s="115" customFormat="1" ht="12" customHeight="1">
      <c r="A112" s="113"/>
      <c r="B112" s="91"/>
      <c r="C112" s="112" t="s">
        <v>116</v>
      </c>
      <c r="D112" s="113"/>
      <c r="E112" s="113"/>
      <c r="F112" s="113"/>
      <c r="G112" s="113"/>
      <c r="H112" s="113"/>
      <c r="I112" s="113"/>
      <c r="J112" s="113"/>
      <c r="K112" s="113"/>
      <c r="L112" s="114"/>
      <c r="S112" s="113"/>
      <c r="T112" s="113"/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</row>
    <row r="113" spans="1:65" s="115" customFormat="1" ht="16.5" customHeight="1">
      <c r="A113" s="113"/>
      <c r="B113" s="91"/>
      <c r="C113" s="113"/>
      <c r="D113" s="113"/>
      <c r="E113" s="310" t="str">
        <f>E11</f>
        <v>SO 04.5 - PODROSTOVÝ ZÁHON - Následná péče - 2 roky</v>
      </c>
      <c r="F113" s="311"/>
      <c r="G113" s="311"/>
      <c r="H113" s="311"/>
      <c r="I113" s="113"/>
      <c r="J113" s="113"/>
      <c r="K113" s="113"/>
      <c r="L113" s="114"/>
      <c r="S113" s="113"/>
      <c r="T113" s="113"/>
      <c r="U113" s="113"/>
      <c r="V113" s="113"/>
      <c r="W113" s="113"/>
      <c r="X113" s="113"/>
      <c r="Y113" s="113"/>
      <c r="Z113" s="113"/>
      <c r="AA113" s="113"/>
      <c r="AB113" s="113"/>
      <c r="AC113" s="113"/>
      <c r="AD113" s="113"/>
      <c r="AE113" s="113"/>
    </row>
    <row r="114" spans="1:65" s="115" customFormat="1" ht="6.9" customHeight="1">
      <c r="A114" s="113"/>
      <c r="B114" s="91"/>
      <c r="C114" s="113"/>
      <c r="D114" s="113"/>
      <c r="E114" s="113"/>
      <c r="F114" s="113"/>
      <c r="G114" s="113"/>
      <c r="H114" s="113"/>
      <c r="I114" s="113"/>
      <c r="J114" s="113"/>
      <c r="K114" s="113"/>
      <c r="L114" s="114"/>
      <c r="S114" s="113"/>
      <c r="T114" s="113"/>
      <c r="U114" s="113"/>
      <c r="V114" s="113"/>
      <c r="W114" s="113"/>
      <c r="X114" s="113"/>
      <c r="Y114" s="113"/>
      <c r="Z114" s="113"/>
      <c r="AA114" s="113"/>
      <c r="AB114" s="113"/>
      <c r="AC114" s="113"/>
      <c r="AD114" s="113"/>
      <c r="AE114" s="113"/>
    </row>
    <row r="115" spans="1:65" s="115" customFormat="1" ht="12" customHeight="1">
      <c r="A115" s="113"/>
      <c r="B115" s="91"/>
      <c r="C115" s="112" t="s">
        <v>18</v>
      </c>
      <c r="D115" s="113"/>
      <c r="E115" s="113"/>
      <c r="F115" s="116" t="str">
        <f>F14</f>
        <v>CHOMUTOV</v>
      </c>
      <c r="G115" s="113"/>
      <c r="H115" s="113"/>
      <c r="I115" s="112" t="s">
        <v>20</v>
      </c>
      <c r="J115" s="117" t="str">
        <f>IF(J14="","",J14)</f>
        <v>25. 1. 2021</v>
      </c>
      <c r="K115" s="113"/>
      <c r="L115" s="114"/>
      <c r="S115" s="113"/>
      <c r="T115" s="113"/>
      <c r="U115" s="113"/>
      <c r="V115" s="113"/>
      <c r="W115" s="113"/>
      <c r="X115" s="113"/>
      <c r="Y115" s="113"/>
      <c r="Z115" s="113"/>
      <c r="AA115" s="113"/>
      <c r="AB115" s="113"/>
      <c r="AC115" s="113"/>
      <c r="AD115" s="113"/>
      <c r="AE115" s="113"/>
    </row>
    <row r="116" spans="1:65" s="115" customFormat="1" ht="6.9" customHeight="1">
      <c r="A116" s="113"/>
      <c r="B116" s="91"/>
      <c r="C116" s="113"/>
      <c r="D116" s="113"/>
      <c r="E116" s="113"/>
      <c r="F116" s="113"/>
      <c r="G116" s="113"/>
      <c r="H116" s="113"/>
      <c r="I116" s="113"/>
      <c r="J116" s="113"/>
      <c r="K116" s="113"/>
      <c r="L116" s="114"/>
      <c r="S116" s="113"/>
      <c r="T116" s="113"/>
      <c r="U116" s="113"/>
      <c r="V116" s="113"/>
      <c r="W116" s="113"/>
      <c r="X116" s="113"/>
      <c r="Y116" s="113"/>
      <c r="Z116" s="113"/>
      <c r="AA116" s="113"/>
      <c r="AB116" s="113"/>
      <c r="AC116" s="113"/>
      <c r="AD116" s="113"/>
      <c r="AE116" s="113"/>
    </row>
    <row r="117" spans="1:65" s="115" customFormat="1" ht="25.65" customHeight="1">
      <c r="A117" s="113"/>
      <c r="B117" s="91"/>
      <c r="C117" s="112" t="s">
        <v>22</v>
      </c>
      <c r="D117" s="113"/>
      <c r="E117" s="113"/>
      <c r="F117" s="116" t="str">
        <f>E17</f>
        <v>Statutární město Chomutov,Zborovská 4602,Chomutov</v>
      </c>
      <c r="G117" s="113"/>
      <c r="H117" s="113"/>
      <c r="I117" s="112" t="s">
        <v>30</v>
      </c>
      <c r="J117" s="149" t="str">
        <f>E23</f>
        <v>Ing. Mgr. Lucie Radilová, DiS</v>
      </c>
      <c r="K117" s="113"/>
      <c r="L117" s="114"/>
      <c r="S117" s="113"/>
      <c r="T117" s="113"/>
      <c r="U117" s="113"/>
      <c r="V117" s="113"/>
      <c r="W117" s="113"/>
      <c r="X117" s="113"/>
      <c r="Y117" s="113"/>
      <c r="Z117" s="113"/>
      <c r="AA117" s="113"/>
      <c r="AB117" s="113"/>
      <c r="AC117" s="113"/>
      <c r="AD117" s="113"/>
      <c r="AE117" s="113"/>
    </row>
    <row r="118" spans="1:65" s="115" customFormat="1" ht="15.15" customHeight="1">
      <c r="A118" s="113"/>
      <c r="B118" s="91"/>
      <c r="C118" s="112" t="s">
        <v>28</v>
      </c>
      <c r="D118" s="113"/>
      <c r="E118" s="113"/>
      <c r="F118" s="116" t="str">
        <f>IF(E20="","",E20)</f>
        <v xml:space="preserve"> </v>
      </c>
      <c r="G118" s="113"/>
      <c r="H118" s="113"/>
      <c r="I118" s="112" t="s">
        <v>35</v>
      </c>
      <c r="J118" s="149" t="str">
        <f>E26</f>
        <v>Obrtelová Miluše</v>
      </c>
      <c r="K118" s="113"/>
      <c r="L118" s="114"/>
      <c r="S118" s="113"/>
      <c r="T118" s="113"/>
      <c r="U118" s="113"/>
      <c r="V118" s="113"/>
      <c r="W118" s="113"/>
      <c r="X118" s="113"/>
      <c r="Y118" s="113"/>
      <c r="Z118" s="113"/>
      <c r="AA118" s="113"/>
      <c r="AB118" s="113"/>
      <c r="AC118" s="113"/>
      <c r="AD118" s="113"/>
      <c r="AE118" s="113"/>
    </row>
    <row r="119" spans="1:65" s="115" customFormat="1" ht="10.35" customHeight="1">
      <c r="A119" s="113"/>
      <c r="B119" s="91"/>
      <c r="C119" s="113"/>
      <c r="D119" s="113"/>
      <c r="E119" s="113"/>
      <c r="F119" s="113"/>
      <c r="G119" s="113"/>
      <c r="H119" s="113"/>
      <c r="I119" s="113"/>
      <c r="J119" s="113"/>
      <c r="K119" s="113"/>
      <c r="L119" s="114"/>
      <c r="S119" s="113"/>
      <c r="T119" s="113"/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</row>
    <row r="120" spans="1:65" s="172" customFormat="1" ht="29.25" customHeight="1">
      <c r="A120" s="163"/>
      <c r="B120" s="164"/>
      <c r="C120" s="165" t="s">
        <v>132</v>
      </c>
      <c r="D120" s="166" t="s">
        <v>66</v>
      </c>
      <c r="E120" s="166" t="s">
        <v>62</v>
      </c>
      <c r="F120" s="166" t="s">
        <v>63</v>
      </c>
      <c r="G120" s="166" t="s">
        <v>133</v>
      </c>
      <c r="H120" s="166" t="s">
        <v>134</v>
      </c>
      <c r="I120" s="166" t="s">
        <v>135</v>
      </c>
      <c r="J120" s="166" t="s">
        <v>125</v>
      </c>
      <c r="K120" s="167" t="s">
        <v>136</v>
      </c>
      <c r="L120" s="168"/>
      <c r="M120" s="169" t="s">
        <v>1</v>
      </c>
      <c r="N120" s="170" t="s">
        <v>45</v>
      </c>
      <c r="O120" s="170" t="s">
        <v>137</v>
      </c>
      <c r="P120" s="170" t="s">
        <v>138</v>
      </c>
      <c r="Q120" s="170" t="s">
        <v>139</v>
      </c>
      <c r="R120" s="170" t="s">
        <v>140</v>
      </c>
      <c r="S120" s="170" t="s">
        <v>141</v>
      </c>
      <c r="T120" s="171" t="s">
        <v>142</v>
      </c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</row>
    <row r="121" spans="1:65" s="115" customFormat="1" ht="22.95" customHeight="1">
      <c r="A121" s="113"/>
      <c r="B121" s="91"/>
      <c r="C121" s="173" t="s">
        <v>143</v>
      </c>
      <c r="D121" s="113"/>
      <c r="E121" s="113"/>
      <c r="F121" s="113"/>
      <c r="G121" s="113"/>
      <c r="H121" s="113"/>
      <c r="I121" s="113"/>
      <c r="J121" s="174">
        <f>BK121</f>
        <v>0</v>
      </c>
      <c r="K121" s="113"/>
      <c r="L121" s="91"/>
      <c r="M121" s="175"/>
      <c r="N121" s="176"/>
      <c r="O121" s="124"/>
      <c r="P121" s="177">
        <f>P122</f>
        <v>161.00369999999998</v>
      </c>
      <c r="Q121" s="124"/>
      <c r="R121" s="177">
        <f>R122</f>
        <v>0</v>
      </c>
      <c r="S121" s="124"/>
      <c r="T121" s="178">
        <f>T122</f>
        <v>0</v>
      </c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  <c r="AT121" s="105" t="s">
        <v>80</v>
      </c>
      <c r="AU121" s="105" t="s">
        <v>127</v>
      </c>
      <c r="BK121" s="179">
        <f>BK122</f>
        <v>0</v>
      </c>
    </row>
    <row r="122" spans="1:65" s="180" customFormat="1" ht="25.95" customHeight="1">
      <c r="B122" s="181"/>
      <c r="D122" s="182" t="s">
        <v>80</v>
      </c>
      <c r="E122" s="183" t="s">
        <v>144</v>
      </c>
      <c r="F122" s="183" t="s">
        <v>145</v>
      </c>
      <c r="J122" s="184">
        <f>BK122</f>
        <v>0</v>
      </c>
      <c r="L122" s="181"/>
      <c r="M122" s="185"/>
      <c r="N122" s="186"/>
      <c r="O122" s="186"/>
      <c r="P122" s="187">
        <f>P123</f>
        <v>161.00369999999998</v>
      </c>
      <c r="Q122" s="186"/>
      <c r="R122" s="187">
        <f>R123</f>
        <v>0</v>
      </c>
      <c r="S122" s="186"/>
      <c r="T122" s="188">
        <f>T123</f>
        <v>0</v>
      </c>
      <c r="AR122" s="182" t="s">
        <v>88</v>
      </c>
      <c r="AT122" s="189" t="s">
        <v>80</v>
      </c>
      <c r="AU122" s="189" t="s">
        <v>81</v>
      </c>
      <c r="AY122" s="182" t="s">
        <v>146</v>
      </c>
      <c r="BK122" s="190">
        <f>BK123</f>
        <v>0</v>
      </c>
    </row>
    <row r="123" spans="1:65" s="180" customFormat="1" ht="22.95" customHeight="1">
      <c r="B123" s="181"/>
      <c r="D123" s="182" t="s">
        <v>80</v>
      </c>
      <c r="E123" s="191" t="s">
        <v>88</v>
      </c>
      <c r="F123" s="191" t="s">
        <v>147</v>
      </c>
      <c r="J123" s="192">
        <f>BK123</f>
        <v>0</v>
      </c>
      <c r="L123" s="181"/>
      <c r="M123" s="185"/>
      <c r="N123" s="186"/>
      <c r="O123" s="186"/>
      <c r="P123" s="187">
        <f>SUM(P124:P148)</f>
        <v>161.00369999999998</v>
      </c>
      <c r="Q123" s="186"/>
      <c r="R123" s="187">
        <f>SUM(R124:R148)</f>
        <v>0</v>
      </c>
      <c r="S123" s="186"/>
      <c r="T123" s="188">
        <f>SUM(T124:T148)</f>
        <v>0</v>
      </c>
      <c r="AR123" s="182" t="s">
        <v>88</v>
      </c>
      <c r="AT123" s="189" t="s">
        <v>80</v>
      </c>
      <c r="AU123" s="189" t="s">
        <v>88</v>
      </c>
      <c r="AY123" s="182" t="s">
        <v>146</v>
      </c>
      <c r="BK123" s="190">
        <f>SUM(BK124:BK148)</f>
        <v>0</v>
      </c>
    </row>
    <row r="124" spans="1:65" s="115" customFormat="1" ht="16.5" customHeight="1">
      <c r="A124" s="113"/>
      <c r="B124" s="91"/>
      <c r="C124" s="230" t="s">
        <v>88</v>
      </c>
      <c r="D124" s="230" t="s">
        <v>148</v>
      </c>
      <c r="E124" s="231" t="s">
        <v>374</v>
      </c>
      <c r="F124" s="232" t="s">
        <v>375</v>
      </c>
      <c r="G124" s="233" t="s">
        <v>228</v>
      </c>
      <c r="H124" s="234">
        <v>702</v>
      </c>
      <c r="I124" s="93">
        <v>0</v>
      </c>
      <c r="J124" s="93">
        <f>ROUND(I124*H124,2)</f>
        <v>0</v>
      </c>
      <c r="K124" s="92" t="s">
        <v>169</v>
      </c>
      <c r="L124" s="91"/>
      <c r="M124" s="193" t="s">
        <v>1</v>
      </c>
      <c r="N124" s="194" t="s">
        <v>46</v>
      </c>
      <c r="O124" s="195">
        <v>0.04</v>
      </c>
      <c r="P124" s="195">
        <f>O124*H124</f>
        <v>28.080000000000002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113"/>
      <c r="V124" s="113"/>
      <c r="W124" s="113"/>
      <c r="X124" s="113"/>
      <c r="Y124" s="113"/>
      <c r="Z124" s="113"/>
      <c r="AA124" s="113"/>
      <c r="AB124" s="113"/>
      <c r="AC124" s="113"/>
      <c r="AD124" s="113"/>
      <c r="AE124" s="113"/>
      <c r="AR124" s="197" t="s">
        <v>153</v>
      </c>
      <c r="AT124" s="197" t="s">
        <v>148</v>
      </c>
      <c r="AU124" s="197" t="s">
        <v>91</v>
      </c>
      <c r="AY124" s="105" t="s">
        <v>146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05" t="s">
        <v>88</v>
      </c>
      <c r="BK124" s="198">
        <f>ROUND(I124*H124,2)</f>
        <v>0</v>
      </c>
      <c r="BL124" s="105" t="s">
        <v>153</v>
      </c>
      <c r="BM124" s="197" t="s">
        <v>376</v>
      </c>
    </row>
    <row r="125" spans="1:65" s="199" customFormat="1">
      <c r="B125" s="200"/>
      <c r="C125" s="235"/>
      <c r="D125" s="236" t="s">
        <v>155</v>
      </c>
      <c r="E125" s="237" t="s">
        <v>1</v>
      </c>
      <c r="F125" s="238" t="s">
        <v>156</v>
      </c>
      <c r="G125" s="235"/>
      <c r="H125" s="237" t="s">
        <v>1</v>
      </c>
      <c r="L125" s="200"/>
      <c r="M125" s="202"/>
      <c r="N125" s="203"/>
      <c r="O125" s="203"/>
      <c r="P125" s="203"/>
      <c r="Q125" s="203"/>
      <c r="R125" s="203"/>
      <c r="S125" s="203"/>
      <c r="T125" s="204"/>
      <c r="AT125" s="201" t="s">
        <v>155</v>
      </c>
      <c r="AU125" s="201" t="s">
        <v>91</v>
      </c>
      <c r="AV125" s="199" t="s">
        <v>88</v>
      </c>
      <c r="AW125" s="199" t="s">
        <v>34</v>
      </c>
      <c r="AX125" s="199" t="s">
        <v>81</v>
      </c>
      <c r="AY125" s="201" t="s">
        <v>146</v>
      </c>
    </row>
    <row r="126" spans="1:65" s="199" customFormat="1">
      <c r="B126" s="200"/>
      <c r="C126" s="235"/>
      <c r="D126" s="236" t="s">
        <v>155</v>
      </c>
      <c r="E126" s="237" t="s">
        <v>1</v>
      </c>
      <c r="F126" s="238" t="s">
        <v>377</v>
      </c>
      <c r="G126" s="235"/>
      <c r="H126" s="237" t="s">
        <v>1</v>
      </c>
      <c r="L126" s="200"/>
      <c r="M126" s="202"/>
      <c r="N126" s="203"/>
      <c r="O126" s="203"/>
      <c r="P126" s="203"/>
      <c r="Q126" s="203"/>
      <c r="R126" s="203"/>
      <c r="S126" s="203"/>
      <c r="T126" s="204"/>
      <c r="AT126" s="201" t="s">
        <v>155</v>
      </c>
      <c r="AU126" s="201" t="s">
        <v>91</v>
      </c>
      <c r="AV126" s="199" t="s">
        <v>88</v>
      </c>
      <c r="AW126" s="199" t="s">
        <v>34</v>
      </c>
      <c r="AX126" s="199" t="s">
        <v>81</v>
      </c>
      <c r="AY126" s="201" t="s">
        <v>146</v>
      </c>
    </row>
    <row r="127" spans="1:65" s="205" customFormat="1">
      <c r="B127" s="206"/>
      <c r="C127" s="239"/>
      <c r="D127" s="236" t="s">
        <v>155</v>
      </c>
      <c r="E127" s="240" t="s">
        <v>1</v>
      </c>
      <c r="F127" s="241" t="s">
        <v>157</v>
      </c>
      <c r="G127" s="239"/>
      <c r="H127" s="242">
        <v>0</v>
      </c>
      <c r="L127" s="206"/>
      <c r="M127" s="208"/>
      <c r="N127" s="209"/>
      <c r="O127" s="209"/>
      <c r="P127" s="209"/>
      <c r="Q127" s="209"/>
      <c r="R127" s="209"/>
      <c r="S127" s="209"/>
      <c r="T127" s="210"/>
      <c r="AT127" s="207" t="s">
        <v>155</v>
      </c>
      <c r="AU127" s="207" t="s">
        <v>91</v>
      </c>
      <c r="AV127" s="205" t="s">
        <v>158</v>
      </c>
      <c r="AW127" s="205" t="s">
        <v>34</v>
      </c>
      <c r="AX127" s="205" t="s">
        <v>81</v>
      </c>
      <c r="AY127" s="207" t="s">
        <v>146</v>
      </c>
    </row>
    <row r="128" spans="1:65" s="199" customFormat="1">
      <c r="B128" s="200"/>
      <c r="C128" s="235"/>
      <c r="D128" s="236" t="s">
        <v>155</v>
      </c>
      <c r="E128" s="237" t="s">
        <v>1</v>
      </c>
      <c r="F128" s="238" t="s">
        <v>378</v>
      </c>
      <c r="G128" s="235"/>
      <c r="H128" s="237" t="s">
        <v>1</v>
      </c>
      <c r="L128" s="200"/>
      <c r="M128" s="202"/>
      <c r="N128" s="203"/>
      <c r="O128" s="203"/>
      <c r="P128" s="203"/>
      <c r="Q128" s="203"/>
      <c r="R128" s="203"/>
      <c r="S128" s="203"/>
      <c r="T128" s="204"/>
      <c r="AT128" s="201" t="s">
        <v>155</v>
      </c>
      <c r="AU128" s="201" t="s">
        <v>91</v>
      </c>
      <c r="AV128" s="199" t="s">
        <v>88</v>
      </c>
      <c r="AW128" s="199" t="s">
        <v>34</v>
      </c>
      <c r="AX128" s="199" t="s">
        <v>81</v>
      </c>
      <c r="AY128" s="201" t="s">
        <v>146</v>
      </c>
    </row>
    <row r="129" spans="1:65" s="211" customFormat="1">
      <c r="B129" s="212"/>
      <c r="C129" s="243"/>
      <c r="D129" s="236" t="s">
        <v>155</v>
      </c>
      <c r="E129" s="244" t="s">
        <v>1</v>
      </c>
      <c r="F129" s="245" t="s">
        <v>379</v>
      </c>
      <c r="G129" s="243"/>
      <c r="H129" s="246">
        <v>234</v>
      </c>
      <c r="L129" s="212"/>
      <c r="M129" s="214"/>
      <c r="N129" s="215"/>
      <c r="O129" s="215"/>
      <c r="P129" s="215"/>
      <c r="Q129" s="215"/>
      <c r="R129" s="215"/>
      <c r="S129" s="215"/>
      <c r="T129" s="216"/>
      <c r="AT129" s="213" t="s">
        <v>155</v>
      </c>
      <c r="AU129" s="213" t="s">
        <v>91</v>
      </c>
      <c r="AV129" s="211" t="s">
        <v>91</v>
      </c>
      <c r="AW129" s="211" t="s">
        <v>34</v>
      </c>
      <c r="AX129" s="211" t="s">
        <v>81</v>
      </c>
      <c r="AY129" s="213" t="s">
        <v>146</v>
      </c>
    </row>
    <row r="130" spans="1:65" s="205" customFormat="1">
      <c r="B130" s="206"/>
      <c r="C130" s="239"/>
      <c r="D130" s="236" t="s">
        <v>155</v>
      </c>
      <c r="E130" s="240" t="s">
        <v>1</v>
      </c>
      <c r="F130" s="241" t="s">
        <v>157</v>
      </c>
      <c r="G130" s="239"/>
      <c r="H130" s="242">
        <v>234</v>
      </c>
      <c r="L130" s="206"/>
      <c r="M130" s="208"/>
      <c r="N130" s="209"/>
      <c r="O130" s="209"/>
      <c r="P130" s="209"/>
      <c r="Q130" s="209"/>
      <c r="R130" s="209"/>
      <c r="S130" s="209"/>
      <c r="T130" s="210"/>
      <c r="AT130" s="207" t="s">
        <v>155</v>
      </c>
      <c r="AU130" s="207" t="s">
        <v>91</v>
      </c>
      <c r="AV130" s="205" t="s">
        <v>158</v>
      </c>
      <c r="AW130" s="205" t="s">
        <v>34</v>
      </c>
      <c r="AX130" s="205" t="s">
        <v>81</v>
      </c>
      <c r="AY130" s="207" t="s">
        <v>146</v>
      </c>
    </row>
    <row r="131" spans="1:65" s="199" customFormat="1">
      <c r="B131" s="200"/>
      <c r="C131" s="235"/>
      <c r="D131" s="236" t="s">
        <v>155</v>
      </c>
      <c r="E131" s="237" t="s">
        <v>1</v>
      </c>
      <c r="F131" s="238" t="s">
        <v>380</v>
      </c>
      <c r="G131" s="235"/>
      <c r="H131" s="237" t="s">
        <v>1</v>
      </c>
      <c r="L131" s="200"/>
      <c r="M131" s="202"/>
      <c r="N131" s="203"/>
      <c r="O131" s="203"/>
      <c r="P131" s="203"/>
      <c r="Q131" s="203"/>
      <c r="R131" s="203"/>
      <c r="S131" s="203"/>
      <c r="T131" s="204"/>
      <c r="AT131" s="201" t="s">
        <v>155</v>
      </c>
      <c r="AU131" s="201" t="s">
        <v>91</v>
      </c>
      <c r="AV131" s="199" t="s">
        <v>88</v>
      </c>
      <c r="AW131" s="199" t="s">
        <v>34</v>
      </c>
      <c r="AX131" s="199" t="s">
        <v>81</v>
      </c>
      <c r="AY131" s="201" t="s">
        <v>146</v>
      </c>
    </row>
    <row r="132" spans="1:65" s="211" customFormat="1">
      <c r="B132" s="212"/>
      <c r="C132" s="243"/>
      <c r="D132" s="236" t="s">
        <v>155</v>
      </c>
      <c r="E132" s="244" t="s">
        <v>1</v>
      </c>
      <c r="F132" s="245" t="s">
        <v>381</v>
      </c>
      <c r="G132" s="243"/>
      <c r="H132" s="246">
        <v>468</v>
      </c>
      <c r="L132" s="212"/>
      <c r="M132" s="214"/>
      <c r="N132" s="215"/>
      <c r="O132" s="215"/>
      <c r="P132" s="215"/>
      <c r="Q132" s="215"/>
      <c r="R132" s="215"/>
      <c r="S132" s="215"/>
      <c r="T132" s="216"/>
      <c r="AT132" s="213" t="s">
        <v>155</v>
      </c>
      <c r="AU132" s="213" t="s">
        <v>91</v>
      </c>
      <c r="AV132" s="211" t="s">
        <v>91</v>
      </c>
      <c r="AW132" s="211" t="s">
        <v>34</v>
      </c>
      <c r="AX132" s="211" t="s">
        <v>81</v>
      </c>
      <c r="AY132" s="213" t="s">
        <v>146</v>
      </c>
    </row>
    <row r="133" spans="1:65" s="205" customFormat="1">
      <c r="B133" s="206"/>
      <c r="C133" s="239"/>
      <c r="D133" s="236" t="s">
        <v>155</v>
      </c>
      <c r="E133" s="240" t="s">
        <v>1</v>
      </c>
      <c r="F133" s="241" t="s">
        <v>157</v>
      </c>
      <c r="G133" s="239"/>
      <c r="H133" s="242">
        <v>468</v>
      </c>
      <c r="L133" s="206"/>
      <c r="M133" s="208"/>
      <c r="N133" s="209"/>
      <c r="O133" s="209"/>
      <c r="P133" s="209"/>
      <c r="Q133" s="209"/>
      <c r="R133" s="209"/>
      <c r="S133" s="209"/>
      <c r="T133" s="210"/>
      <c r="AT133" s="207" t="s">
        <v>155</v>
      </c>
      <c r="AU133" s="207" t="s">
        <v>91</v>
      </c>
      <c r="AV133" s="205" t="s">
        <v>158</v>
      </c>
      <c r="AW133" s="205" t="s">
        <v>34</v>
      </c>
      <c r="AX133" s="205" t="s">
        <v>81</v>
      </c>
      <c r="AY133" s="207" t="s">
        <v>146</v>
      </c>
    </row>
    <row r="134" spans="1:65" s="217" customFormat="1">
      <c r="B134" s="218"/>
      <c r="C134" s="247"/>
      <c r="D134" s="236" t="s">
        <v>155</v>
      </c>
      <c r="E134" s="248" t="s">
        <v>1</v>
      </c>
      <c r="F134" s="249" t="s">
        <v>165</v>
      </c>
      <c r="G134" s="247"/>
      <c r="H134" s="250">
        <v>702</v>
      </c>
      <c r="L134" s="218"/>
      <c r="M134" s="220"/>
      <c r="N134" s="221"/>
      <c r="O134" s="221"/>
      <c r="P134" s="221"/>
      <c r="Q134" s="221"/>
      <c r="R134" s="221"/>
      <c r="S134" s="221"/>
      <c r="T134" s="222"/>
      <c r="AT134" s="219" t="s">
        <v>155</v>
      </c>
      <c r="AU134" s="219" t="s">
        <v>91</v>
      </c>
      <c r="AV134" s="217" t="s">
        <v>153</v>
      </c>
      <c r="AW134" s="217" t="s">
        <v>34</v>
      </c>
      <c r="AX134" s="217" t="s">
        <v>88</v>
      </c>
      <c r="AY134" s="219" t="s">
        <v>146</v>
      </c>
    </row>
    <row r="135" spans="1:65" s="115" customFormat="1" ht="16.5" customHeight="1">
      <c r="A135" s="113"/>
      <c r="B135" s="91"/>
      <c r="C135" s="230" t="s">
        <v>91</v>
      </c>
      <c r="D135" s="230" t="s">
        <v>148</v>
      </c>
      <c r="E135" s="231" t="s">
        <v>382</v>
      </c>
      <c r="F135" s="232" t="s">
        <v>383</v>
      </c>
      <c r="G135" s="233" t="s">
        <v>228</v>
      </c>
      <c r="H135" s="234">
        <v>702</v>
      </c>
      <c r="I135" s="93">
        <v>0</v>
      </c>
      <c r="J135" s="93">
        <f>ROUND(I135*H135,2)</f>
        <v>0</v>
      </c>
      <c r="K135" s="92" t="s">
        <v>169</v>
      </c>
      <c r="L135" s="91"/>
      <c r="M135" s="193" t="s">
        <v>1</v>
      </c>
      <c r="N135" s="194" t="s">
        <v>46</v>
      </c>
      <c r="O135" s="195">
        <v>0.17699999999999999</v>
      </c>
      <c r="P135" s="195">
        <f>O135*H135</f>
        <v>124.25399999999999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113"/>
      <c r="V135" s="113"/>
      <c r="W135" s="113"/>
      <c r="X135" s="113"/>
      <c r="Y135" s="113"/>
      <c r="Z135" s="113"/>
      <c r="AA135" s="113"/>
      <c r="AB135" s="113"/>
      <c r="AC135" s="113"/>
      <c r="AD135" s="113"/>
      <c r="AE135" s="113"/>
      <c r="AR135" s="197" t="s">
        <v>153</v>
      </c>
      <c r="AT135" s="197" t="s">
        <v>148</v>
      </c>
      <c r="AU135" s="197" t="s">
        <v>91</v>
      </c>
      <c r="AY135" s="105" t="s">
        <v>146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05" t="s">
        <v>88</v>
      </c>
      <c r="BK135" s="198">
        <f>ROUND(I135*H135,2)</f>
        <v>0</v>
      </c>
      <c r="BL135" s="105" t="s">
        <v>153</v>
      </c>
      <c r="BM135" s="197" t="s">
        <v>384</v>
      </c>
    </row>
    <row r="136" spans="1:65" s="199" customFormat="1">
      <c r="B136" s="200"/>
      <c r="C136" s="235"/>
      <c r="D136" s="236" t="s">
        <v>155</v>
      </c>
      <c r="E136" s="237" t="s">
        <v>1</v>
      </c>
      <c r="F136" s="238" t="s">
        <v>231</v>
      </c>
      <c r="G136" s="235"/>
      <c r="H136" s="237" t="s">
        <v>1</v>
      </c>
      <c r="L136" s="200"/>
      <c r="M136" s="202"/>
      <c r="N136" s="203"/>
      <c r="O136" s="203"/>
      <c r="P136" s="203"/>
      <c r="Q136" s="203"/>
      <c r="R136" s="203"/>
      <c r="S136" s="203"/>
      <c r="T136" s="204"/>
      <c r="AT136" s="201" t="s">
        <v>155</v>
      </c>
      <c r="AU136" s="201" t="s">
        <v>91</v>
      </c>
      <c r="AV136" s="199" t="s">
        <v>88</v>
      </c>
      <c r="AW136" s="199" t="s">
        <v>34</v>
      </c>
      <c r="AX136" s="199" t="s">
        <v>81</v>
      </c>
      <c r="AY136" s="201" t="s">
        <v>146</v>
      </c>
    </row>
    <row r="137" spans="1:65" s="205" customFormat="1">
      <c r="B137" s="206"/>
      <c r="C137" s="239"/>
      <c r="D137" s="236" t="s">
        <v>155</v>
      </c>
      <c r="E137" s="240" t="s">
        <v>1</v>
      </c>
      <c r="F137" s="241" t="s">
        <v>157</v>
      </c>
      <c r="G137" s="239"/>
      <c r="H137" s="242">
        <v>0</v>
      </c>
      <c r="L137" s="206"/>
      <c r="M137" s="208"/>
      <c r="N137" s="209"/>
      <c r="O137" s="209"/>
      <c r="P137" s="209"/>
      <c r="Q137" s="209"/>
      <c r="R137" s="209"/>
      <c r="S137" s="209"/>
      <c r="T137" s="210"/>
      <c r="AT137" s="207" t="s">
        <v>155</v>
      </c>
      <c r="AU137" s="207" t="s">
        <v>91</v>
      </c>
      <c r="AV137" s="205" t="s">
        <v>158</v>
      </c>
      <c r="AW137" s="205" t="s">
        <v>34</v>
      </c>
      <c r="AX137" s="205" t="s">
        <v>81</v>
      </c>
      <c r="AY137" s="207" t="s">
        <v>146</v>
      </c>
    </row>
    <row r="138" spans="1:65" s="199" customFormat="1">
      <c r="B138" s="200"/>
      <c r="C138" s="235"/>
      <c r="D138" s="236" t="s">
        <v>155</v>
      </c>
      <c r="E138" s="237" t="s">
        <v>1</v>
      </c>
      <c r="F138" s="238" t="s">
        <v>385</v>
      </c>
      <c r="G138" s="235"/>
      <c r="H138" s="237" t="s">
        <v>1</v>
      </c>
      <c r="L138" s="200"/>
      <c r="M138" s="202"/>
      <c r="N138" s="203"/>
      <c r="O138" s="203"/>
      <c r="P138" s="203"/>
      <c r="Q138" s="203"/>
      <c r="R138" s="203"/>
      <c r="S138" s="203"/>
      <c r="T138" s="204"/>
      <c r="AT138" s="201" t="s">
        <v>155</v>
      </c>
      <c r="AU138" s="201" t="s">
        <v>91</v>
      </c>
      <c r="AV138" s="199" t="s">
        <v>88</v>
      </c>
      <c r="AW138" s="199" t="s">
        <v>34</v>
      </c>
      <c r="AX138" s="199" t="s">
        <v>81</v>
      </c>
      <c r="AY138" s="201" t="s">
        <v>146</v>
      </c>
    </row>
    <row r="139" spans="1:65" s="211" customFormat="1">
      <c r="B139" s="212"/>
      <c r="C139" s="243"/>
      <c r="D139" s="236" t="s">
        <v>155</v>
      </c>
      <c r="E139" s="244" t="s">
        <v>1</v>
      </c>
      <c r="F139" s="245" t="s">
        <v>386</v>
      </c>
      <c r="G139" s="243"/>
      <c r="H139" s="246">
        <v>702</v>
      </c>
      <c r="L139" s="212"/>
      <c r="M139" s="214"/>
      <c r="N139" s="215"/>
      <c r="O139" s="215"/>
      <c r="P139" s="215"/>
      <c r="Q139" s="215"/>
      <c r="R139" s="215"/>
      <c r="S139" s="215"/>
      <c r="T139" s="216"/>
      <c r="AT139" s="213" t="s">
        <v>155</v>
      </c>
      <c r="AU139" s="213" t="s">
        <v>91</v>
      </c>
      <c r="AV139" s="211" t="s">
        <v>91</v>
      </c>
      <c r="AW139" s="211" t="s">
        <v>34</v>
      </c>
      <c r="AX139" s="211" t="s">
        <v>88</v>
      </c>
      <c r="AY139" s="213" t="s">
        <v>146</v>
      </c>
    </row>
    <row r="140" spans="1:65" s="115" customFormat="1" ht="16.5" customHeight="1">
      <c r="A140" s="113"/>
      <c r="B140" s="91"/>
      <c r="C140" s="230" t="s">
        <v>158</v>
      </c>
      <c r="D140" s="230" t="s">
        <v>148</v>
      </c>
      <c r="E140" s="231" t="s">
        <v>359</v>
      </c>
      <c r="F140" s="232" t="s">
        <v>360</v>
      </c>
      <c r="G140" s="233" t="s">
        <v>220</v>
      </c>
      <c r="H140" s="234">
        <v>11.7</v>
      </c>
      <c r="I140" s="93">
        <v>0</v>
      </c>
      <c r="J140" s="93">
        <f>ROUND(I140*H140,2)</f>
        <v>0</v>
      </c>
      <c r="K140" s="92" t="s">
        <v>169</v>
      </c>
      <c r="L140" s="91"/>
      <c r="M140" s="193" t="s">
        <v>1</v>
      </c>
      <c r="N140" s="194" t="s">
        <v>46</v>
      </c>
      <c r="O140" s="195">
        <v>0.26100000000000001</v>
      </c>
      <c r="P140" s="195">
        <f>O140*H140</f>
        <v>3.0537000000000001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113"/>
      <c r="V140" s="113"/>
      <c r="W140" s="113"/>
      <c r="X140" s="113"/>
      <c r="Y140" s="113"/>
      <c r="Z140" s="113"/>
      <c r="AA140" s="113"/>
      <c r="AB140" s="113"/>
      <c r="AC140" s="113"/>
      <c r="AD140" s="113"/>
      <c r="AE140" s="113"/>
      <c r="AR140" s="197" t="s">
        <v>153</v>
      </c>
      <c r="AT140" s="197" t="s">
        <v>148</v>
      </c>
      <c r="AU140" s="197" t="s">
        <v>91</v>
      </c>
      <c r="AY140" s="105" t="s">
        <v>146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05" t="s">
        <v>88</v>
      </c>
      <c r="BK140" s="198">
        <f>ROUND(I140*H140,2)</f>
        <v>0</v>
      </c>
      <c r="BL140" s="105" t="s">
        <v>153</v>
      </c>
      <c r="BM140" s="197" t="s">
        <v>387</v>
      </c>
    </row>
    <row r="141" spans="1:65" s="199" customFormat="1">
      <c r="B141" s="200"/>
      <c r="C141" s="235"/>
      <c r="D141" s="236" t="s">
        <v>155</v>
      </c>
      <c r="E141" s="237" t="s">
        <v>1</v>
      </c>
      <c r="F141" s="238" t="s">
        <v>388</v>
      </c>
      <c r="G141" s="235"/>
      <c r="H141" s="237" t="s">
        <v>1</v>
      </c>
      <c r="L141" s="200"/>
      <c r="M141" s="202"/>
      <c r="N141" s="203"/>
      <c r="O141" s="203"/>
      <c r="P141" s="203"/>
      <c r="Q141" s="203"/>
      <c r="R141" s="203"/>
      <c r="S141" s="203"/>
      <c r="T141" s="204"/>
      <c r="AT141" s="201" t="s">
        <v>155</v>
      </c>
      <c r="AU141" s="201" t="s">
        <v>91</v>
      </c>
      <c r="AV141" s="199" t="s">
        <v>88</v>
      </c>
      <c r="AW141" s="199" t="s">
        <v>34</v>
      </c>
      <c r="AX141" s="199" t="s">
        <v>81</v>
      </c>
      <c r="AY141" s="201" t="s">
        <v>146</v>
      </c>
    </row>
    <row r="142" spans="1:65" s="211" customFormat="1">
      <c r="B142" s="212"/>
      <c r="C142" s="243"/>
      <c r="D142" s="236" t="s">
        <v>155</v>
      </c>
      <c r="E142" s="244" t="s">
        <v>1</v>
      </c>
      <c r="F142" s="245" t="s">
        <v>389</v>
      </c>
      <c r="G142" s="243"/>
      <c r="H142" s="246">
        <v>11.7</v>
      </c>
      <c r="L142" s="212"/>
      <c r="M142" s="214"/>
      <c r="N142" s="215"/>
      <c r="O142" s="215"/>
      <c r="P142" s="215"/>
      <c r="Q142" s="215"/>
      <c r="R142" s="215"/>
      <c r="S142" s="215"/>
      <c r="T142" s="216"/>
      <c r="AT142" s="213" t="s">
        <v>155</v>
      </c>
      <c r="AU142" s="213" t="s">
        <v>91</v>
      </c>
      <c r="AV142" s="211" t="s">
        <v>91</v>
      </c>
      <c r="AW142" s="211" t="s">
        <v>34</v>
      </c>
      <c r="AX142" s="211" t="s">
        <v>81</v>
      </c>
      <c r="AY142" s="213" t="s">
        <v>146</v>
      </c>
    </row>
    <row r="143" spans="1:65" s="205" customFormat="1">
      <c r="B143" s="206"/>
      <c r="C143" s="239"/>
      <c r="D143" s="236" t="s">
        <v>155</v>
      </c>
      <c r="E143" s="240" t="s">
        <v>371</v>
      </c>
      <c r="F143" s="241" t="s">
        <v>364</v>
      </c>
      <c r="G143" s="239"/>
      <c r="H143" s="242">
        <v>11.7</v>
      </c>
      <c r="L143" s="206"/>
      <c r="M143" s="208"/>
      <c r="N143" s="209"/>
      <c r="O143" s="209"/>
      <c r="P143" s="209"/>
      <c r="Q143" s="209"/>
      <c r="R143" s="209"/>
      <c r="S143" s="209"/>
      <c r="T143" s="210"/>
      <c r="AT143" s="207" t="s">
        <v>155</v>
      </c>
      <c r="AU143" s="207" t="s">
        <v>91</v>
      </c>
      <c r="AV143" s="205" t="s">
        <v>158</v>
      </c>
      <c r="AW143" s="205" t="s">
        <v>34</v>
      </c>
      <c r="AX143" s="205" t="s">
        <v>88</v>
      </c>
      <c r="AY143" s="207" t="s">
        <v>146</v>
      </c>
    </row>
    <row r="144" spans="1:65" s="115" customFormat="1" ht="16.5" customHeight="1">
      <c r="A144" s="113"/>
      <c r="B144" s="91"/>
      <c r="C144" s="230" t="s">
        <v>153</v>
      </c>
      <c r="D144" s="230" t="s">
        <v>148</v>
      </c>
      <c r="E144" s="231" t="s">
        <v>236</v>
      </c>
      <c r="F144" s="232" t="s">
        <v>237</v>
      </c>
      <c r="G144" s="233" t="s">
        <v>220</v>
      </c>
      <c r="H144" s="234">
        <v>11.7</v>
      </c>
      <c r="I144" s="93">
        <v>0</v>
      </c>
      <c r="J144" s="93">
        <f>ROUND(I144*H144,2)</f>
        <v>0</v>
      </c>
      <c r="K144" s="92" t="s">
        <v>169</v>
      </c>
      <c r="L144" s="91"/>
      <c r="M144" s="193" t="s">
        <v>1</v>
      </c>
      <c r="N144" s="194" t="s">
        <v>46</v>
      </c>
      <c r="O144" s="195">
        <v>0.45200000000000001</v>
      </c>
      <c r="P144" s="195">
        <f>O144*H144</f>
        <v>5.2884000000000002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113"/>
      <c r="V144" s="113"/>
      <c r="W144" s="113"/>
      <c r="X144" s="113"/>
      <c r="Y144" s="113"/>
      <c r="Z144" s="113"/>
      <c r="AA144" s="113"/>
      <c r="AB144" s="113"/>
      <c r="AC144" s="113"/>
      <c r="AD144" s="113"/>
      <c r="AE144" s="113"/>
      <c r="AR144" s="197" t="s">
        <v>153</v>
      </c>
      <c r="AT144" s="197" t="s">
        <v>148</v>
      </c>
      <c r="AU144" s="197" t="s">
        <v>91</v>
      </c>
      <c r="AY144" s="105" t="s">
        <v>146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05" t="s">
        <v>88</v>
      </c>
      <c r="BK144" s="198">
        <f>ROUND(I144*H144,2)</f>
        <v>0</v>
      </c>
      <c r="BL144" s="105" t="s">
        <v>153</v>
      </c>
      <c r="BM144" s="197" t="s">
        <v>390</v>
      </c>
    </row>
    <row r="145" spans="1:65" s="211" customFormat="1">
      <c r="B145" s="212"/>
      <c r="C145" s="243"/>
      <c r="D145" s="236" t="s">
        <v>155</v>
      </c>
      <c r="E145" s="244" t="s">
        <v>1</v>
      </c>
      <c r="F145" s="245" t="s">
        <v>371</v>
      </c>
      <c r="G145" s="243"/>
      <c r="H145" s="246">
        <v>11.7</v>
      </c>
      <c r="L145" s="212"/>
      <c r="M145" s="214"/>
      <c r="N145" s="215"/>
      <c r="O145" s="215"/>
      <c r="P145" s="215"/>
      <c r="Q145" s="215"/>
      <c r="R145" s="215"/>
      <c r="S145" s="215"/>
      <c r="T145" s="216"/>
      <c r="AT145" s="213" t="s">
        <v>155</v>
      </c>
      <c r="AU145" s="213" t="s">
        <v>91</v>
      </c>
      <c r="AV145" s="211" t="s">
        <v>91</v>
      </c>
      <c r="AW145" s="211" t="s">
        <v>34</v>
      </c>
      <c r="AX145" s="211" t="s">
        <v>88</v>
      </c>
      <c r="AY145" s="213" t="s">
        <v>146</v>
      </c>
    </row>
    <row r="146" spans="1:65" s="115" customFormat="1" ht="16.5" customHeight="1">
      <c r="A146" s="113"/>
      <c r="B146" s="91"/>
      <c r="C146" s="230" t="s">
        <v>184</v>
      </c>
      <c r="D146" s="230" t="s">
        <v>148</v>
      </c>
      <c r="E146" s="231" t="s">
        <v>240</v>
      </c>
      <c r="F146" s="232" t="s">
        <v>241</v>
      </c>
      <c r="G146" s="233" t="s">
        <v>220</v>
      </c>
      <c r="H146" s="234">
        <v>11.7</v>
      </c>
      <c r="I146" s="93">
        <v>0</v>
      </c>
      <c r="J146" s="93">
        <f>ROUND(I146*H146,2)</f>
        <v>0</v>
      </c>
      <c r="K146" s="92" t="s">
        <v>169</v>
      </c>
      <c r="L146" s="91"/>
      <c r="M146" s="193" t="s">
        <v>1</v>
      </c>
      <c r="N146" s="194" t="s">
        <v>46</v>
      </c>
      <c r="O146" s="195">
        <v>2.8000000000000001E-2</v>
      </c>
      <c r="P146" s="195">
        <f>O146*H146</f>
        <v>0.3276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113"/>
      <c r="V146" s="113"/>
      <c r="W146" s="113"/>
      <c r="X146" s="113"/>
      <c r="Y146" s="113"/>
      <c r="Z146" s="113"/>
      <c r="AA146" s="113"/>
      <c r="AB146" s="113"/>
      <c r="AC146" s="113"/>
      <c r="AD146" s="113"/>
      <c r="AE146" s="113"/>
      <c r="AR146" s="197" t="s">
        <v>153</v>
      </c>
      <c r="AT146" s="197" t="s">
        <v>148</v>
      </c>
      <c r="AU146" s="197" t="s">
        <v>91</v>
      </c>
      <c r="AY146" s="105" t="s">
        <v>146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05" t="s">
        <v>88</v>
      </c>
      <c r="BK146" s="198">
        <f>ROUND(I146*H146,2)</f>
        <v>0</v>
      </c>
      <c r="BL146" s="105" t="s">
        <v>153</v>
      </c>
      <c r="BM146" s="197" t="s">
        <v>391</v>
      </c>
    </row>
    <row r="147" spans="1:65" s="199" customFormat="1">
      <c r="B147" s="200"/>
      <c r="C147" s="235"/>
      <c r="D147" s="236" t="s">
        <v>155</v>
      </c>
      <c r="E147" s="237" t="s">
        <v>1</v>
      </c>
      <c r="F147" s="238" t="s">
        <v>392</v>
      </c>
      <c r="G147" s="235"/>
      <c r="H147" s="237" t="s">
        <v>1</v>
      </c>
      <c r="L147" s="200"/>
      <c r="M147" s="202"/>
      <c r="N147" s="203"/>
      <c r="O147" s="203"/>
      <c r="P147" s="203"/>
      <c r="Q147" s="203"/>
      <c r="R147" s="203"/>
      <c r="S147" s="203"/>
      <c r="T147" s="204"/>
      <c r="AT147" s="201" t="s">
        <v>155</v>
      </c>
      <c r="AU147" s="201" t="s">
        <v>91</v>
      </c>
      <c r="AV147" s="199" t="s">
        <v>88</v>
      </c>
      <c r="AW147" s="199" t="s">
        <v>34</v>
      </c>
      <c r="AX147" s="199" t="s">
        <v>81</v>
      </c>
      <c r="AY147" s="201" t="s">
        <v>146</v>
      </c>
    </row>
    <row r="148" spans="1:65" s="211" customFormat="1">
      <c r="B148" s="212"/>
      <c r="C148" s="243"/>
      <c r="D148" s="236" t="s">
        <v>155</v>
      </c>
      <c r="E148" s="244" t="s">
        <v>1</v>
      </c>
      <c r="F148" s="245" t="s">
        <v>393</v>
      </c>
      <c r="G148" s="243"/>
      <c r="H148" s="246">
        <v>11.7</v>
      </c>
      <c r="L148" s="212"/>
      <c r="M148" s="269"/>
      <c r="N148" s="270"/>
      <c r="O148" s="270"/>
      <c r="P148" s="270"/>
      <c r="Q148" s="270"/>
      <c r="R148" s="270"/>
      <c r="S148" s="270"/>
      <c r="T148" s="271"/>
      <c r="AT148" s="213" t="s">
        <v>155</v>
      </c>
      <c r="AU148" s="213" t="s">
        <v>91</v>
      </c>
      <c r="AV148" s="211" t="s">
        <v>91</v>
      </c>
      <c r="AW148" s="211" t="s">
        <v>34</v>
      </c>
      <c r="AX148" s="211" t="s">
        <v>88</v>
      </c>
      <c r="AY148" s="213" t="s">
        <v>146</v>
      </c>
    </row>
    <row r="149" spans="1:65" s="115" customFormat="1" ht="6.9" customHeight="1">
      <c r="A149" s="113"/>
      <c r="B149" s="145"/>
      <c r="C149" s="146"/>
      <c r="D149" s="146"/>
      <c r="E149" s="146"/>
      <c r="F149" s="146"/>
      <c r="G149" s="146"/>
      <c r="H149" s="146"/>
      <c r="I149" s="146"/>
      <c r="J149" s="146"/>
      <c r="K149" s="146"/>
      <c r="L149" s="91"/>
      <c r="M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  <c r="Z149" s="113"/>
      <c r="AA149" s="113"/>
      <c r="AB149" s="113"/>
      <c r="AC149" s="113"/>
      <c r="AD149" s="113"/>
      <c r="AE149" s="113"/>
    </row>
  </sheetData>
  <sheetProtection password="C7E4" sheet="1" objects="1" scenarios="1"/>
  <autoFilter ref="C120:K148"/>
  <mergeCells count="12">
    <mergeCell ref="E113:H113"/>
    <mergeCell ref="L2:V2"/>
    <mergeCell ref="E84:H84"/>
    <mergeCell ref="E86:H86"/>
    <mergeCell ref="E88:H88"/>
    <mergeCell ref="E109:H109"/>
    <mergeCell ref="E111:H111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showGridLines="0" topLeftCell="A52" workbookViewId="0">
      <selection activeCell="D64" sqref="D64"/>
    </sheetView>
  </sheetViews>
  <sheetFormatPr defaultRowHeight="10.199999999999999"/>
  <cols>
    <col min="1" max="1" width="8.28515625" style="1" customWidth="1"/>
    <col min="2" max="2" width="1.7109375" style="1" customWidth="1"/>
    <col min="3" max="3" width="25" style="1" customWidth="1"/>
    <col min="4" max="4" width="130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2"/>
      <c r="C3" s="13"/>
      <c r="D3" s="13"/>
      <c r="E3" s="13"/>
      <c r="F3" s="13"/>
      <c r="G3" s="13"/>
      <c r="H3" s="14"/>
    </row>
    <row r="4" spans="1:8" s="1" customFormat="1" ht="24.9" customHeight="1">
      <c r="B4" s="14"/>
      <c r="C4" s="15" t="s">
        <v>394</v>
      </c>
      <c r="H4" s="14"/>
    </row>
    <row r="5" spans="1:8" s="1" customFormat="1" ht="12" customHeight="1">
      <c r="B5" s="14"/>
      <c r="C5" s="17" t="s">
        <v>12</v>
      </c>
      <c r="D5" s="283" t="s">
        <v>13</v>
      </c>
      <c r="E5" s="273"/>
      <c r="F5" s="273"/>
      <c r="H5" s="14"/>
    </row>
    <row r="6" spans="1:8" s="1" customFormat="1" ht="36.9" customHeight="1">
      <c r="B6" s="14"/>
      <c r="C6" s="19" t="s">
        <v>14</v>
      </c>
      <c r="D6" s="282" t="s">
        <v>15</v>
      </c>
      <c r="E6" s="273"/>
      <c r="F6" s="273"/>
      <c r="H6" s="14"/>
    </row>
    <row r="7" spans="1:8" s="1" customFormat="1" ht="16.5" customHeight="1">
      <c r="B7" s="14"/>
      <c r="C7" s="20" t="s">
        <v>20</v>
      </c>
      <c r="D7" s="44" t="str">
        <f>'Rekapitulace stavby'!AN8</f>
        <v>25. 1. 2021</v>
      </c>
      <c r="H7" s="14"/>
    </row>
    <row r="8" spans="1:8" s="2" customFormat="1" ht="10.95" customHeight="1">
      <c r="A8" s="22"/>
      <c r="B8" s="23"/>
      <c r="C8" s="22"/>
      <c r="D8" s="22"/>
      <c r="E8" s="22"/>
      <c r="F8" s="22"/>
      <c r="G8" s="22"/>
      <c r="H8" s="23"/>
    </row>
    <row r="9" spans="1:8" s="9" customFormat="1" ht="29.25" customHeight="1">
      <c r="A9" s="86"/>
      <c r="B9" s="87"/>
      <c r="C9" s="88" t="s">
        <v>62</v>
      </c>
      <c r="D9" s="89" t="s">
        <v>63</v>
      </c>
      <c r="E9" s="89" t="s">
        <v>133</v>
      </c>
      <c r="F9" s="90" t="s">
        <v>395</v>
      </c>
      <c r="G9" s="86"/>
      <c r="H9" s="87"/>
    </row>
    <row r="10" spans="1:8" s="2" customFormat="1" ht="26.4" customHeight="1">
      <c r="A10" s="22"/>
      <c r="B10" s="23"/>
      <c r="C10" s="96" t="s">
        <v>396</v>
      </c>
      <c r="D10" s="96" t="s">
        <v>94</v>
      </c>
      <c r="E10" s="22"/>
      <c r="F10" s="22"/>
      <c r="G10" s="22"/>
      <c r="H10" s="23"/>
    </row>
    <row r="11" spans="1:8" s="2" customFormat="1" ht="16.95" customHeight="1">
      <c r="A11" s="22"/>
      <c r="B11" s="23"/>
      <c r="C11" s="97" t="s">
        <v>397</v>
      </c>
      <c r="D11" s="98" t="s">
        <v>1</v>
      </c>
      <c r="E11" s="99" t="s">
        <v>1</v>
      </c>
      <c r="F11" s="100">
        <v>156.828</v>
      </c>
      <c r="G11" s="22"/>
      <c r="H11" s="23"/>
    </row>
    <row r="12" spans="1:8" s="2" customFormat="1" ht="16.95" customHeight="1">
      <c r="A12" s="22"/>
      <c r="B12" s="23"/>
      <c r="C12" s="97" t="s">
        <v>398</v>
      </c>
      <c r="D12" s="98" t="s">
        <v>1</v>
      </c>
      <c r="E12" s="99" t="s">
        <v>1</v>
      </c>
      <c r="F12" s="100">
        <v>77.409000000000006</v>
      </c>
      <c r="G12" s="22"/>
      <c r="H12" s="23"/>
    </row>
    <row r="13" spans="1:8" s="2" customFormat="1" ht="16.95" customHeight="1">
      <c r="A13" s="22"/>
      <c r="B13" s="23"/>
      <c r="C13" s="97" t="s">
        <v>399</v>
      </c>
      <c r="D13" s="98" t="s">
        <v>1</v>
      </c>
      <c r="E13" s="99" t="s">
        <v>1</v>
      </c>
      <c r="F13" s="100">
        <v>123.2</v>
      </c>
      <c r="G13" s="22"/>
      <c r="H13" s="23"/>
    </row>
    <row r="14" spans="1:8" s="2" customFormat="1" ht="16.95" customHeight="1">
      <c r="A14" s="22"/>
      <c r="B14" s="23"/>
      <c r="C14" s="97" t="s">
        <v>400</v>
      </c>
      <c r="D14" s="98" t="s">
        <v>1</v>
      </c>
      <c r="E14" s="99" t="s">
        <v>1</v>
      </c>
      <c r="F14" s="100">
        <v>7</v>
      </c>
      <c r="G14" s="22"/>
      <c r="H14" s="23"/>
    </row>
    <row r="15" spans="1:8" s="2" customFormat="1" ht="16.95" customHeight="1">
      <c r="A15" s="22"/>
      <c r="B15" s="23"/>
      <c r="C15" s="97" t="s">
        <v>401</v>
      </c>
      <c r="D15" s="98" t="s">
        <v>1</v>
      </c>
      <c r="E15" s="99" t="s">
        <v>1</v>
      </c>
      <c r="F15" s="100">
        <v>26</v>
      </c>
      <c r="G15" s="22"/>
      <c r="H15" s="23"/>
    </row>
    <row r="16" spans="1:8" s="2" customFormat="1" ht="16.95" customHeight="1">
      <c r="A16" s="22"/>
      <c r="B16" s="23"/>
      <c r="C16" s="97" t="s">
        <v>109</v>
      </c>
      <c r="D16" s="98" t="s">
        <v>1</v>
      </c>
      <c r="E16" s="99" t="s">
        <v>1</v>
      </c>
      <c r="F16" s="100">
        <v>32</v>
      </c>
      <c r="G16" s="22"/>
      <c r="H16" s="23"/>
    </row>
    <row r="17" spans="1:8" s="2" customFormat="1" ht="16.95" customHeight="1">
      <c r="A17" s="22"/>
      <c r="B17" s="23"/>
      <c r="C17" s="101" t="s">
        <v>1</v>
      </c>
      <c r="D17" s="101" t="s">
        <v>181</v>
      </c>
      <c r="E17" s="11" t="s">
        <v>1</v>
      </c>
      <c r="F17" s="102">
        <v>0</v>
      </c>
      <c r="G17" s="22"/>
      <c r="H17" s="23"/>
    </row>
    <row r="18" spans="1:8" s="2" customFormat="1" ht="16.95" customHeight="1">
      <c r="A18" s="22"/>
      <c r="B18" s="23"/>
      <c r="C18" s="101" t="s">
        <v>1</v>
      </c>
      <c r="D18" s="101" t="s">
        <v>182</v>
      </c>
      <c r="E18" s="11" t="s">
        <v>1</v>
      </c>
      <c r="F18" s="102">
        <v>0</v>
      </c>
      <c r="G18" s="22"/>
      <c r="H18" s="23"/>
    </row>
    <row r="19" spans="1:8" s="2" customFormat="1" ht="16.95" customHeight="1">
      <c r="A19" s="22"/>
      <c r="B19" s="23"/>
      <c r="C19" s="101" t="s">
        <v>1</v>
      </c>
      <c r="D19" s="101" t="s">
        <v>183</v>
      </c>
      <c r="E19" s="11" t="s">
        <v>1</v>
      </c>
      <c r="F19" s="102">
        <v>32</v>
      </c>
      <c r="G19" s="22"/>
      <c r="H19" s="23"/>
    </row>
    <row r="20" spans="1:8" s="2" customFormat="1" ht="16.95" customHeight="1">
      <c r="A20" s="22"/>
      <c r="B20" s="23"/>
      <c r="C20" s="101" t="s">
        <v>109</v>
      </c>
      <c r="D20" s="101" t="s">
        <v>165</v>
      </c>
      <c r="E20" s="11" t="s">
        <v>1</v>
      </c>
      <c r="F20" s="102">
        <v>32</v>
      </c>
      <c r="G20" s="22"/>
      <c r="H20" s="23"/>
    </row>
    <row r="21" spans="1:8" s="2" customFormat="1" ht="16.95" customHeight="1">
      <c r="A21" s="22"/>
      <c r="B21" s="23"/>
      <c r="C21" s="103" t="s">
        <v>402</v>
      </c>
      <c r="D21" s="22"/>
      <c r="E21" s="22"/>
      <c r="F21" s="22"/>
      <c r="G21" s="22"/>
      <c r="H21" s="23"/>
    </row>
    <row r="22" spans="1:8" s="2" customFormat="1" ht="16.95" customHeight="1">
      <c r="A22" s="22"/>
      <c r="B22" s="23"/>
      <c r="C22" s="101" t="s">
        <v>178</v>
      </c>
      <c r="D22" s="101" t="s">
        <v>179</v>
      </c>
      <c r="E22" s="11" t="s">
        <v>168</v>
      </c>
      <c r="F22" s="102">
        <v>32</v>
      </c>
      <c r="G22" s="22"/>
      <c r="H22" s="23"/>
    </row>
    <row r="23" spans="1:8" s="2" customFormat="1" ht="16.95" customHeight="1">
      <c r="A23" s="22"/>
      <c r="B23" s="23"/>
      <c r="C23" s="101" t="s">
        <v>186</v>
      </c>
      <c r="D23" s="101" t="s">
        <v>187</v>
      </c>
      <c r="E23" s="11" t="s">
        <v>168</v>
      </c>
      <c r="F23" s="102">
        <v>32</v>
      </c>
      <c r="G23" s="22"/>
      <c r="H23" s="23"/>
    </row>
    <row r="24" spans="1:8" s="2" customFormat="1" ht="16.95" customHeight="1">
      <c r="A24" s="22"/>
      <c r="B24" s="23"/>
      <c r="C24" s="97" t="s">
        <v>403</v>
      </c>
      <c r="D24" s="98" t="s">
        <v>1</v>
      </c>
      <c r="E24" s="99" t="s">
        <v>1</v>
      </c>
      <c r="F24" s="100">
        <v>50.2</v>
      </c>
      <c r="G24" s="22"/>
      <c r="H24" s="23"/>
    </row>
    <row r="25" spans="1:8" s="2" customFormat="1" ht="16.95" customHeight="1">
      <c r="A25" s="22"/>
      <c r="B25" s="23"/>
      <c r="C25" s="97" t="s">
        <v>404</v>
      </c>
      <c r="D25" s="98" t="s">
        <v>1</v>
      </c>
      <c r="E25" s="99" t="s">
        <v>1</v>
      </c>
      <c r="F25" s="100">
        <v>15.683</v>
      </c>
      <c r="G25" s="22"/>
      <c r="H25" s="23"/>
    </row>
    <row r="26" spans="1:8" s="2" customFormat="1" ht="16.95" customHeight="1">
      <c r="A26" s="22"/>
      <c r="B26" s="23"/>
      <c r="C26" s="97" t="s">
        <v>405</v>
      </c>
      <c r="D26" s="98" t="s">
        <v>1</v>
      </c>
      <c r="E26" s="99" t="s">
        <v>1</v>
      </c>
      <c r="F26" s="100">
        <v>1</v>
      </c>
      <c r="G26" s="22"/>
      <c r="H26" s="23"/>
    </row>
    <row r="27" spans="1:8" s="2" customFormat="1" ht="16.95" customHeight="1">
      <c r="A27" s="22"/>
      <c r="B27" s="23"/>
      <c r="C27" s="97" t="s">
        <v>406</v>
      </c>
      <c r="D27" s="98" t="s">
        <v>1</v>
      </c>
      <c r="E27" s="99" t="s">
        <v>1</v>
      </c>
      <c r="F27" s="100">
        <v>52</v>
      </c>
      <c r="G27" s="22"/>
      <c r="H27" s="23"/>
    </row>
    <row r="28" spans="1:8" s="2" customFormat="1" ht="16.95" customHeight="1">
      <c r="A28" s="22"/>
      <c r="B28" s="23"/>
      <c r="C28" s="97" t="s">
        <v>407</v>
      </c>
      <c r="D28" s="98" t="s">
        <v>1</v>
      </c>
      <c r="E28" s="99" t="s">
        <v>1</v>
      </c>
      <c r="F28" s="100">
        <v>123.2</v>
      </c>
      <c r="G28" s="22"/>
      <c r="H28" s="23"/>
    </row>
    <row r="29" spans="1:8" s="2" customFormat="1" ht="16.95" customHeight="1">
      <c r="A29" s="22"/>
      <c r="B29" s="23"/>
      <c r="C29" s="97" t="s">
        <v>208</v>
      </c>
      <c r="D29" s="98" t="s">
        <v>1</v>
      </c>
      <c r="E29" s="99" t="s">
        <v>1</v>
      </c>
      <c r="F29" s="100">
        <v>2.5999999999999999E-2</v>
      </c>
      <c r="G29" s="22"/>
      <c r="H29" s="23"/>
    </row>
    <row r="30" spans="1:8" s="2" customFormat="1" ht="16.95" customHeight="1">
      <c r="A30" s="22"/>
      <c r="B30" s="23"/>
      <c r="C30" s="101" t="s">
        <v>1</v>
      </c>
      <c r="D30" s="101" t="s">
        <v>206</v>
      </c>
      <c r="E30" s="11" t="s">
        <v>1</v>
      </c>
      <c r="F30" s="102">
        <v>0</v>
      </c>
      <c r="G30" s="22"/>
      <c r="H30" s="23"/>
    </row>
    <row r="31" spans="1:8" s="2" customFormat="1" ht="16.95" customHeight="1">
      <c r="A31" s="22"/>
      <c r="B31" s="23"/>
      <c r="C31" s="101" t="s">
        <v>1</v>
      </c>
      <c r="D31" s="101" t="s">
        <v>207</v>
      </c>
      <c r="E31" s="11" t="s">
        <v>1</v>
      </c>
      <c r="F31" s="102">
        <v>2.5999999999999999E-2</v>
      </c>
      <c r="G31" s="22"/>
      <c r="H31" s="23"/>
    </row>
    <row r="32" spans="1:8" s="2" customFormat="1" ht="16.95" customHeight="1">
      <c r="A32" s="22"/>
      <c r="B32" s="23"/>
      <c r="C32" s="101" t="s">
        <v>208</v>
      </c>
      <c r="D32" s="101" t="s">
        <v>157</v>
      </c>
      <c r="E32" s="11" t="s">
        <v>1</v>
      </c>
      <c r="F32" s="102">
        <v>2.5999999999999999E-2</v>
      </c>
      <c r="G32" s="22"/>
      <c r="H32" s="23"/>
    </row>
    <row r="33" spans="1:8" s="2" customFormat="1" ht="16.95" customHeight="1">
      <c r="A33" s="22"/>
      <c r="B33" s="23"/>
      <c r="C33" s="97" t="s">
        <v>408</v>
      </c>
      <c r="D33" s="98" t="s">
        <v>1</v>
      </c>
      <c r="E33" s="99" t="s">
        <v>1</v>
      </c>
      <c r="F33" s="100">
        <v>44</v>
      </c>
      <c r="G33" s="22"/>
      <c r="H33" s="23"/>
    </row>
    <row r="34" spans="1:8" s="2" customFormat="1" ht="16.95" customHeight="1">
      <c r="A34" s="22"/>
      <c r="B34" s="23"/>
      <c r="C34" s="97" t="s">
        <v>409</v>
      </c>
      <c r="D34" s="98" t="s">
        <v>1</v>
      </c>
      <c r="E34" s="99" t="s">
        <v>1</v>
      </c>
      <c r="F34" s="100">
        <v>52</v>
      </c>
      <c r="G34" s="22"/>
      <c r="H34" s="23"/>
    </row>
    <row r="35" spans="1:8" s="2" customFormat="1" ht="16.95" customHeight="1">
      <c r="A35" s="22"/>
      <c r="B35" s="23"/>
      <c r="C35" s="97" t="s">
        <v>111</v>
      </c>
      <c r="D35" s="98" t="s">
        <v>1</v>
      </c>
      <c r="E35" s="99" t="s">
        <v>1</v>
      </c>
      <c r="F35" s="100">
        <v>104</v>
      </c>
      <c r="G35" s="22"/>
      <c r="H35" s="23"/>
    </row>
    <row r="36" spans="1:8" s="2" customFormat="1" ht="16.95" customHeight="1">
      <c r="A36" s="22"/>
      <c r="B36" s="23"/>
      <c r="C36" s="101" t="s">
        <v>1</v>
      </c>
      <c r="D36" s="101" t="s">
        <v>222</v>
      </c>
      <c r="E36" s="11" t="s">
        <v>1</v>
      </c>
      <c r="F36" s="102">
        <v>0</v>
      </c>
      <c r="G36" s="22"/>
      <c r="H36" s="23"/>
    </row>
    <row r="37" spans="1:8" s="2" customFormat="1" ht="16.95" customHeight="1">
      <c r="A37" s="22"/>
      <c r="B37" s="23"/>
      <c r="C37" s="101" t="s">
        <v>1</v>
      </c>
      <c r="D37" s="101" t="s">
        <v>223</v>
      </c>
      <c r="E37" s="11" t="s">
        <v>1</v>
      </c>
      <c r="F37" s="102">
        <v>104</v>
      </c>
      <c r="G37" s="22"/>
      <c r="H37" s="23"/>
    </row>
    <row r="38" spans="1:8" s="2" customFormat="1" ht="16.95" customHeight="1">
      <c r="A38" s="22"/>
      <c r="B38" s="23"/>
      <c r="C38" s="101" t="s">
        <v>111</v>
      </c>
      <c r="D38" s="101" t="s">
        <v>224</v>
      </c>
      <c r="E38" s="11" t="s">
        <v>1</v>
      </c>
      <c r="F38" s="102">
        <v>104</v>
      </c>
      <c r="G38" s="22"/>
      <c r="H38" s="23"/>
    </row>
    <row r="39" spans="1:8" s="2" customFormat="1" ht="16.95" customHeight="1">
      <c r="A39" s="22"/>
      <c r="B39" s="23"/>
      <c r="C39" s="103" t="s">
        <v>402</v>
      </c>
      <c r="D39" s="22"/>
      <c r="E39" s="22"/>
      <c r="F39" s="22"/>
      <c r="G39" s="22"/>
      <c r="H39" s="23"/>
    </row>
    <row r="40" spans="1:8" s="2" customFormat="1" ht="16.95" customHeight="1">
      <c r="A40" s="22"/>
      <c r="B40" s="23"/>
      <c r="C40" s="101" t="s">
        <v>218</v>
      </c>
      <c r="D40" s="101" t="s">
        <v>219</v>
      </c>
      <c r="E40" s="11" t="s">
        <v>220</v>
      </c>
      <c r="F40" s="102">
        <v>104</v>
      </c>
      <c r="G40" s="22"/>
      <c r="H40" s="23"/>
    </row>
    <row r="41" spans="1:8" s="2" customFormat="1" ht="16.95" customHeight="1">
      <c r="A41" s="22"/>
      <c r="B41" s="23"/>
      <c r="C41" s="101" t="s">
        <v>236</v>
      </c>
      <c r="D41" s="101" t="s">
        <v>237</v>
      </c>
      <c r="E41" s="11" t="s">
        <v>220</v>
      </c>
      <c r="F41" s="102">
        <v>104</v>
      </c>
      <c r="G41" s="22"/>
      <c r="H41" s="23"/>
    </row>
    <row r="42" spans="1:8" s="2" customFormat="1" ht="16.95" customHeight="1">
      <c r="A42" s="22"/>
      <c r="B42" s="23"/>
      <c r="C42" s="101" t="s">
        <v>240</v>
      </c>
      <c r="D42" s="101" t="s">
        <v>241</v>
      </c>
      <c r="E42" s="11" t="s">
        <v>220</v>
      </c>
      <c r="F42" s="102">
        <v>104</v>
      </c>
      <c r="G42" s="22"/>
      <c r="H42" s="23"/>
    </row>
    <row r="43" spans="1:8" s="2" customFormat="1" ht="16.95" customHeight="1">
      <c r="A43" s="22"/>
      <c r="B43" s="23"/>
      <c r="C43" s="97" t="s">
        <v>410</v>
      </c>
      <c r="D43" s="98" t="s">
        <v>1</v>
      </c>
      <c r="E43" s="99" t="s">
        <v>1</v>
      </c>
      <c r="F43" s="100">
        <v>3.81</v>
      </c>
      <c r="G43" s="22"/>
      <c r="H43" s="23"/>
    </row>
    <row r="44" spans="1:8" s="2" customFormat="1" ht="16.95" customHeight="1">
      <c r="A44" s="22"/>
      <c r="B44" s="23"/>
      <c r="C44" s="97" t="s">
        <v>411</v>
      </c>
      <c r="D44" s="98" t="s">
        <v>1</v>
      </c>
      <c r="E44" s="99" t="s">
        <v>1</v>
      </c>
      <c r="F44" s="100">
        <v>0</v>
      </c>
      <c r="G44" s="22"/>
      <c r="H44" s="23"/>
    </row>
    <row r="45" spans="1:8" s="2" customFormat="1" ht="16.95" customHeight="1">
      <c r="A45" s="22"/>
      <c r="B45" s="23"/>
      <c r="C45" s="97" t="s">
        <v>412</v>
      </c>
      <c r="D45" s="98" t="s">
        <v>1</v>
      </c>
      <c r="E45" s="99" t="s">
        <v>1</v>
      </c>
      <c r="F45" s="100">
        <v>0</v>
      </c>
      <c r="G45" s="22"/>
      <c r="H45" s="23"/>
    </row>
    <row r="46" spans="1:8" s="2" customFormat="1" ht="16.95" customHeight="1">
      <c r="A46" s="22"/>
      <c r="B46" s="23"/>
      <c r="C46" s="97" t="s">
        <v>413</v>
      </c>
      <c r="D46" s="98" t="s">
        <v>1</v>
      </c>
      <c r="E46" s="99" t="s">
        <v>1</v>
      </c>
      <c r="F46" s="100">
        <v>0</v>
      </c>
      <c r="G46" s="22"/>
      <c r="H46" s="23"/>
    </row>
    <row r="47" spans="1:8" s="2" customFormat="1" ht="26.4" customHeight="1">
      <c r="A47" s="22"/>
      <c r="B47" s="23"/>
      <c r="C47" s="96" t="s">
        <v>414</v>
      </c>
      <c r="D47" s="96" t="s">
        <v>98</v>
      </c>
      <c r="E47" s="22"/>
      <c r="F47" s="22"/>
      <c r="G47" s="22"/>
      <c r="H47" s="23"/>
    </row>
    <row r="48" spans="1:8" s="2" customFormat="1" ht="16.95" customHeight="1">
      <c r="A48" s="22"/>
      <c r="B48" s="23"/>
      <c r="C48" s="97" t="s">
        <v>251</v>
      </c>
      <c r="D48" s="98" t="s">
        <v>1</v>
      </c>
      <c r="E48" s="99" t="s">
        <v>1</v>
      </c>
      <c r="F48" s="100">
        <v>875</v>
      </c>
      <c r="G48" s="22"/>
      <c r="H48" s="23"/>
    </row>
    <row r="49" spans="1:8" s="2" customFormat="1" ht="16.95" customHeight="1">
      <c r="A49" s="22"/>
      <c r="B49" s="23"/>
      <c r="C49" s="101" t="s">
        <v>1</v>
      </c>
      <c r="D49" s="101" t="s">
        <v>259</v>
      </c>
      <c r="E49" s="11" t="s">
        <v>1</v>
      </c>
      <c r="F49" s="102">
        <v>0</v>
      </c>
      <c r="G49" s="22"/>
      <c r="H49" s="23"/>
    </row>
    <row r="50" spans="1:8" s="2" customFormat="1" ht="16.95" customHeight="1">
      <c r="A50" s="22"/>
      <c r="B50" s="23"/>
      <c r="C50" s="101" t="s">
        <v>251</v>
      </c>
      <c r="D50" s="101" t="s">
        <v>260</v>
      </c>
      <c r="E50" s="11" t="s">
        <v>1</v>
      </c>
      <c r="F50" s="102">
        <v>875</v>
      </c>
      <c r="G50" s="22"/>
      <c r="H50" s="23"/>
    </row>
    <row r="51" spans="1:8" s="2" customFormat="1" ht="16.95" customHeight="1">
      <c r="A51" s="22"/>
      <c r="B51" s="23"/>
      <c r="C51" s="103" t="s">
        <v>402</v>
      </c>
      <c r="D51" s="22"/>
      <c r="E51" s="22"/>
      <c r="F51" s="22"/>
      <c r="G51" s="22"/>
      <c r="H51" s="23"/>
    </row>
    <row r="52" spans="1:8" s="2" customFormat="1" ht="16.95" customHeight="1">
      <c r="A52" s="22"/>
      <c r="B52" s="23"/>
      <c r="C52" s="101" t="s">
        <v>255</v>
      </c>
      <c r="D52" s="101" t="s">
        <v>256</v>
      </c>
      <c r="E52" s="11" t="s">
        <v>228</v>
      </c>
      <c r="F52" s="102">
        <v>35000</v>
      </c>
      <c r="G52" s="22"/>
      <c r="H52" s="23"/>
    </row>
    <row r="53" spans="1:8" s="2" customFormat="1" ht="16.95" customHeight="1">
      <c r="A53" s="22"/>
      <c r="B53" s="23"/>
      <c r="C53" s="97" t="s">
        <v>253</v>
      </c>
      <c r="D53" s="98" t="s">
        <v>1</v>
      </c>
      <c r="E53" s="99" t="s">
        <v>1</v>
      </c>
      <c r="F53" s="100">
        <v>875</v>
      </c>
      <c r="G53" s="22"/>
      <c r="H53" s="23"/>
    </row>
    <row r="54" spans="1:8" s="2" customFormat="1" ht="16.95" customHeight="1">
      <c r="A54" s="22"/>
      <c r="B54" s="23"/>
      <c r="C54" s="101" t="s">
        <v>1</v>
      </c>
      <c r="D54" s="101" t="s">
        <v>259</v>
      </c>
      <c r="E54" s="11" t="s">
        <v>1</v>
      </c>
      <c r="F54" s="102">
        <v>0</v>
      </c>
      <c r="G54" s="22"/>
      <c r="H54" s="23"/>
    </row>
    <row r="55" spans="1:8" s="2" customFormat="1" ht="16.95" customHeight="1">
      <c r="A55" s="22"/>
      <c r="B55" s="23"/>
      <c r="C55" s="101" t="s">
        <v>251</v>
      </c>
      <c r="D55" s="101" t="s">
        <v>260</v>
      </c>
      <c r="E55" s="11" t="s">
        <v>1</v>
      </c>
      <c r="F55" s="102">
        <v>875</v>
      </c>
      <c r="G55" s="22"/>
      <c r="H55" s="23"/>
    </row>
    <row r="56" spans="1:8" s="2" customFormat="1" ht="16.95" customHeight="1">
      <c r="A56" s="22"/>
      <c r="B56" s="23"/>
      <c r="C56" s="101" t="s">
        <v>253</v>
      </c>
      <c r="D56" s="101" t="s">
        <v>261</v>
      </c>
      <c r="E56" s="11" t="s">
        <v>1</v>
      </c>
      <c r="F56" s="102">
        <v>875</v>
      </c>
      <c r="G56" s="22"/>
      <c r="H56" s="23"/>
    </row>
    <row r="57" spans="1:8" s="2" customFormat="1" ht="16.95" customHeight="1">
      <c r="A57" s="22"/>
      <c r="B57" s="23"/>
      <c r="C57" s="103" t="s">
        <v>402</v>
      </c>
      <c r="D57" s="22"/>
      <c r="E57" s="22"/>
      <c r="F57" s="22"/>
      <c r="G57" s="22"/>
      <c r="H57" s="23"/>
    </row>
    <row r="58" spans="1:8" s="2" customFormat="1" ht="16.95" customHeight="1">
      <c r="A58" s="22"/>
      <c r="B58" s="23"/>
      <c r="C58" s="101" t="s">
        <v>255</v>
      </c>
      <c r="D58" s="101" t="s">
        <v>256</v>
      </c>
      <c r="E58" s="11" t="s">
        <v>228</v>
      </c>
      <c r="F58" s="102">
        <v>35000</v>
      </c>
      <c r="G58" s="22"/>
      <c r="H58" s="23"/>
    </row>
    <row r="59" spans="1:8" s="2" customFormat="1" ht="26.4" customHeight="1">
      <c r="A59" s="22"/>
      <c r="B59" s="23"/>
      <c r="C59" s="96" t="s">
        <v>415</v>
      </c>
      <c r="D59" s="96" t="s">
        <v>101</v>
      </c>
      <c r="E59" s="22"/>
      <c r="F59" s="22"/>
      <c r="G59" s="22"/>
      <c r="H59" s="23"/>
    </row>
    <row r="60" spans="1:8" s="2" customFormat="1" ht="16.95" customHeight="1">
      <c r="A60" s="22"/>
      <c r="B60" s="23"/>
      <c r="C60" s="97" t="s">
        <v>267</v>
      </c>
      <c r="D60" s="98" t="s">
        <v>1</v>
      </c>
      <c r="E60" s="99" t="s">
        <v>1</v>
      </c>
      <c r="F60" s="100">
        <v>804</v>
      </c>
      <c r="G60" s="22"/>
      <c r="H60" s="23"/>
    </row>
    <row r="61" spans="1:8" s="2" customFormat="1" ht="16.95" customHeight="1">
      <c r="A61" s="22"/>
      <c r="B61" s="23"/>
      <c r="C61" s="101" t="s">
        <v>1</v>
      </c>
      <c r="D61" s="101" t="s">
        <v>259</v>
      </c>
      <c r="E61" s="11" t="s">
        <v>1</v>
      </c>
      <c r="F61" s="102">
        <v>0</v>
      </c>
      <c r="G61" s="22"/>
      <c r="H61" s="23"/>
    </row>
    <row r="62" spans="1:8" s="2" customFormat="1" ht="16.95" customHeight="1">
      <c r="A62" s="22"/>
      <c r="B62" s="23"/>
      <c r="C62" s="101" t="s">
        <v>267</v>
      </c>
      <c r="D62" s="101" t="s">
        <v>272</v>
      </c>
      <c r="E62" s="11" t="s">
        <v>1</v>
      </c>
      <c r="F62" s="102">
        <v>804</v>
      </c>
      <c r="G62" s="22"/>
      <c r="H62" s="23"/>
    </row>
    <row r="63" spans="1:8" s="2" customFormat="1" ht="16.95" customHeight="1">
      <c r="A63" s="22"/>
      <c r="B63" s="23"/>
      <c r="C63" s="103" t="s">
        <v>402</v>
      </c>
      <c r="D63" s="22"/>
      <c r="E63" s="22"/>
      <c r="F63" s="22"/>
      <c r="G63" s="22"/>
      <c r="H63" s="23"/>
    </row>
    <row r="64" spans="1:8" s="2" customFormat="1" ht="16.95" customHeight="1">
      <c r="A64" s="22"/>
      <c r="B64" s="23"/>
      <c r="C64" s="101" t="s">
        <v>255</v>
      </c>
      <c r="D64" s="101" t="s">
        <v>256</v>
      </c>
      <c r="E64" s="11" t="s">
        <v>228</v>
      </c>
      <c r="F64" s="102">
        <v>32160</v>
      </c>
      <c r="G64" s="22"/>
      <c r="H64" s="23"/>
    </row>
    <row r="65" spans="1:8" s="2" customFormat="1" ht="16.95" customHeight="1">
      <c r="A65" s="22"/>
      <c r="B65" s="23"/>
      <c r="C65" s="97" t="s">
        <v>269</v>
      </c>
      <c r="D65" s="98" t="s">
        <v>1</v>
      </c>
      <c r="E65" s="99" t="s">
        <v>1</v>
      </c>
      <c r="F65" s="100">
        <v>804</v>
      </c>
      <c r="G65" s="22"/>
      <c r="H65" s="23"/>
    </row>
    <row r="66" spans="1:8" s="2" customFormat="1" ht="16.95" customHeight="1">
      <c r="A66" s="22"/>
      <c r="B66" s="23"/>
      <c r="C66" s="101" t="s">
        <v>1</v>
      </c>
      <c r="D66" s="101" t="s">
        <v>259</v>
      </c>
      <c r="E66" s="11" t="s">
        <v>1</v>
      </c>
      <c r="F66" s="102">
        <v>0</v>
      </c>
      <c r="G66" s="22"/>
      <c r="H66" s="23"/>
    </row>
    <row r="67" spans="1:8" s="2" customFormat="1" ht="16.95" customHeight="1">
      <c r="A67" s="22"/>
      <c r="B67" s="23"/>
      <c r="C67" s="101" t="s">
        <v>267</v>
      </c>
      <c r="D67" s="101" t="s">
        <v>272</v>
      </c>
      <c r="E67" s="11" t="s">
        <v>1</v>
      </c>
      <c r="F67" s="102">
        <v>804</v>
      </c>
      <c r="G67" s="22"/>
      <c r="H67" s="23"/>
    </row>
    <row r="68" spans="1:8" s="2" customFormat="1" ht="16.95" customHeight="1">
      <c r="A68" s="22"/>
      <c r="B68" s="23"/>
      <c r="C68" s="101" t="s">
        <v>269</v>
      </c>
      <c r="D68" s="101" t="s">
        <v>261</v>
      </c>
      <c r="E68" s="11" t="s">
        <v>1</v>
      </c>
      <c r="F68" s="102">
        <v>804</v>
      </c>
      <c r="G68" s="22"/>
      <c r="H68" s="23"/>
    </row>
    <row r="69" spans="1:8" s="2" customFormat="1" ht="16.95" customHeight="1">
      <c r="A69" s="22"/>
      <c r="B69" s="23"/>
      <c r="C69" s="103" t="s">
        <v>402</v>
      </c>
      <c r="D69" s="22"/>
      <c r="E69" s="22"/>
      <c r="F69" s="22"/>
      <c r="G69" s="22"/>
      <c r="H69" s="23"/>
    </row>
    <row r="70" spans="1:8" s="2" customFormat="1" ht="16.95" customHeight="1">
      <c r="A70" s="22"/>
      <c r="B70" s="23"/>
      <c r="C70" s="101" t="s">
        <v>255</v>
      </c>
      <c r="D70" s="101" t="s">
        <v>256</v>
      </c>
      <c r="E70" s="11" t="s">
        <v>228</v>
      </c>
      <c r="F70" s="102">
        <v>32160</v>
      </c>
      <c r="G70" s="22"/>
      <c r="H70" s="23"/>
    </row>
    <row r="71" spans="1:8" s="2" customFormat="1" ht="26.4" customHeight="1">
      <c r="A71" s="22"/>
      <c r="B71" s="23"/>
      <c r="C71" s="96" t="s">
        <v>416</v>
      </c>
      <c r="D71" s="96" t="s">
        <v>104</v>
      </c>
      <c r="E71" s="22"/>
      <c r="F71" s="22"/>
      <c r="G71" s="22"/>
      <c r="H71" s="23"/>
    </row>
    <row r="72" spans="1:8" s="2" customFormat="1" ht="16.95" customHeight="1">
      <c r="A72" s="22"/>
      <c r="B72" s="23"/>
      <c r="C72" s="97" t="s">
        <v>276</v>
      </c>
      <c r="D72" s="98" t="s">
        <v>1</v>
      </c>
      <c r="E72" s="99" t="s">
        <v>1</v>
      </c>
      <c r="F72" s="100">
        <v>1633</v>
      </c>
      <c r="G72" s="22"/>
      <c r="H72" s="23"/>
    </row>
    <row r="73" spans="1:8" s="2" customFormat="1" ht="16.95" customHeight="1">
      <c r="A73" s="22"/>
      <c r="B73" s="23"/>
      <c r="C73" s="101" t="s">
        <v>1</v>
      </c>
      <c r="D73" s="101" t="s">
        <v>259</v>
      </c>
      <c r="E73" s="11" t="s">
        <v>1</v>
      </c>
      <c r="F73" s="102">
        <v>0</v>
      </c>
      <c r="G73" s="22"/>
      <c r="H73" s="23"/>
    </row>
    <row r="74" spans="1:8" s="2" customFormat="1" ht="16.95" customHeight="1">
      <c r="A74" s="22"/>
      <c r="B74" s="23"/>
      <c r="C74" s="101" t="s">
        <v>276</v>
      </c>
      <c r="D74" s="101" t="s">
        <v>286</v>
      </c>
      <c r="E74" s="11" t="s">
        <v>1</v>
      </c>
      <c r="F74" s="102">
        <v>1633</v>
      </c>
      <c r="G74" s="22"/>
      <c r="H74" s="23"/>
    </row>
    <row r="75" spans="1:8" s="2" customFormat="1" ht="16.95" customHeight="1">
      <c r="A75" s="22"/>
      <c r="B75" s="23"/>
      <c r="C75" s="103" t="s">
        <v>402</v>
      </c>
      <c r="D75" s="22"/>
      <c r="E75" s="22"/>
      <c r="F75" s="22"/>
      <c r="G75" s="22"/>
      <c r="H75" s="23"/>
    </row>
    <row r="76" spans="1:8" s="2" customFormat="1" ht="16.95" customHeight="1">
      <c r="A76" s="22"/>
      <c r="B76" s="23"/>
      <c r="C76" s="101" t="s">
        <v>255</v>
      </c>
      <c r="D76" s="101" t="s">
        <v>256</v>
      </c>
      <c r="E76" s="11" t="s">
        <v>228</v>
      </c>
      <c r="F76" s="102">
        <v>48990</v>
      </c>
      <c r="G76" s="22"/>
      <c r="H76" s="23"/>
    </row>
    <row r="77" spans="1:8" s="2" customFormat="1" ht="16.95" customHeight="1">
      <c r="A77" s="22"/>
      <c r="B77" s="23"/>
      <c r="C77" s="97" t="s">
        <v>278</v>
      </c>
      <c r="D77" s="98" t="s">
        <v>1</v>
      </c>
      <c r="E77" s="99" t="s">
        <v>1</v>
      </c>
      <c r="F77" s="100">
        <v>326.60000000000002</v>
      </c>
      <c r="G77" s="22"/>
      <c r="H77" s="23"/>
    </row>
    <row r="78" spans="1:8" s="2" customFormat="1" ht="16.95" customHeight="1">
      <c r="A78" s="22"/>
      <c r="B78" s="23"/>
      <c r="C78" s="101" t="s">
        <v>1</v>
      </c>
      <c r="D78" s="101" t="s">
        <v>362</v>
      </c>
      <c r="E78" s="11" t="s">
        <v>1</v>
      </c>
      <c r="F78" s="102">
        <v>0</v>
      </c>
      <c r="G78" s="22"/>
      <c r="H78" s="23"/>
    </row>
    <row r="79" spans="1:8" s="2" customFormat="1" ht="16.95" customHeight="1">
      <c r="A79" s="22"/>
      <c r="B79" s="23"/>
      <c r="C79" s="101" t="s">
        <v>1</v>
      </c>
      <c r="D79" s="101" t="s">
        <v>363</v>
      </c>
      <c r="E79" s="11" t="s">
        <v>1</v>
      </c>
      <c r="F79" s="102">
        <v>326.60000000000002</v>
      </c>
      <c r="G79" s="22"/>
      <c r="H79" s="23"/>
    </row>
    <row r="80" spans="1:8" s="2" customFormat="1" ht="16.95" customHeight="1">
      <c r="A80" s="22"/>
      <c r="B80" s="23"/>
      <c r="C80" s="101" t="s">
        <v>278</v>
      </c>
      <c r="D80" s="101" t="s">
        <v>364</v>
      </c>
      <c r="E80" s="11" t="s">
        <v>1</v>
      </c>
      <c r="F80" s="102">
        <v>326.60000000000002</v>
      </c>
      <c r="G80" s="22"/>
      <c r="H80" s="23"/>
    </row>
    <row r="81" spans="1:8" s="2" customFormat="1" ht="16.95" customHeight="1">
      <c r="A81" s="22"/>
      <c r="B81" s="23"/>
      <c r="C81" s="103" t="s">
        <v>402</v>
      </c>
      <c r="D81" s="22"/>
      <c r="E81" s="22"/>
      <c r="F81" s="22"/>
      <c r="G81" s="22"/>
      <c r="H81" s="23"/>
    </row>
    <row r="82" spans="1:8" s="2" customFormat="1" ht="16.95" customHeight="1">
      <c r="A82" s="22"/>
      <c r="B82" s="23"/>
      <c r="C82" s="101" t="s">
        <v>359</v>
      </c>
      <c r="D82" s="101" t="s">
        <v>360</v>
      </c>
      <c r="E82" s="11" t="s">
        <v>220</v>
      </c>
      <c r="F82" s="102">
        <v>326.60000000000002</v>
      </c>
      <c r="G82" s="22"/>
      <c r="H82" s="23"/>
    </row>
    <row r="83" spans="1:8" s="2" customFormat="1" ht="16.95" customHeight="1">
      <c r="A83" s="22"/>
      <c r="B83" s="23"/>
      <c r="C83" s="101" t="s">
        <v>236</v>
      </c>
      <c r="D83" s="101" t="s">
        <v>237</v>
      </c>
      <c r="E83" s="11" t="s">
        <v>220</v>
      </c>
      <c r="F83" s="102">
        <v>326.60000000000002</v>
      </c>
      <c r="G83" s="22"/>
      <c r="H83" s="23"/>
    </row>
    <row r="84" spans="1:8" s="2" customFormat="1" ht="16.95" customHeight="1">
      <c r="A84" s="22"/>
      <c r="B84" s="23"/>
      <c r="C84" s="101" t="s">
        <v>240</v>
      </c>
      <c r="D84" s="101" t="s">
        <v>241</v>
      </c>
      <c r="E84" s="11" t="s">
        <v>220</v>
      </c>
      <c r="F84" s="102">
        <v>326.60000000000002</v>
      </c>
      <c r="G84" s="22"/>
      <c r="H84" s="23"/>
    </row>
    <row r="85" spans="1:8" s="2" customFormat="1" ht="16.95" customHeight="1">
      <c r="A85" s="22"/>
      <c r="B85" s="23"/>
      <c r="C85" s="97" t="s">
        <v>280</v>
      </c>
      <c r="D85" s="98" t="s">
        <v>1</v>
      </c>
      <c r="E85" s="99" t="s">
        <v>1</v>
      </c>
      <c r="F85" s="100">
        <v>1633</v>
      </c>
      <c r="G85" s="22"/>
      <c r="H85" s="23"/>
    </row>
    <row r="86" spans="1:8" s="2" customFormat="1" ht="16.95" customHeight="1">
      <c r="A86" s="22"/>
      <c r="B86" s="23"/>
      <c r="C86" s="101" t="s">
        <v>1</v>
      </c>
      <c r="D86" s="101" t="s">
        <v>259</v>
      </c>
      <c r="E86" s="11" t="s">
        <v>1</v>
      </c>
      <c r="F86" s="102">
        <v>0</v>
      </c>
      <c r="G86" s="22"/>
      <c r="H86" s="23"/>
    </row>
    <row r="87" spans="1:8" s="2" customFormat="1" ht="16.95" customHeight="1">
      <c r="A87" s="22"/>
      <c r="B87" s="23"/>
      <c r="C87" s="101" t="s">
        <v>276</v>
      </c>
      <c r="D87" s="101" t="s">
        <v>286</v>
      </c>
      <c r="E87" s="11" t="s">
        <v>1</v>
      </c>
      <c r="F87" s="102">
        <v>1633</v>
      </c>
      <c r="G87" s="22"/>
      <c r="H87" s="23"/>
    </row>
    <row r="88" spans="1:8" s="2" customFormat="1" ht="16.95" customHeight="1">
      <c r="A88" s="22"/>
      <c r="B88" s="23"/>
      <c r="C88" s="101" t="s">
        <v>280</v>
      </c>
      <c r="D88" s="101" t="s">
        <v>261</v>
      </c>
      <c r="E88" s="11" t="s">
        <v>1</v>
      </c>
      <c r="F88" s="102">
        <v>1633</v>
      </c>
      <c r="G88" s="22"/>
      <c r="H88" s="23"/>
    </row>
    <row r="89" spans="1:8" s="2" customFormat="1" ht="16.95" customHeight="1">
      <c r="A89" s="22"/>
      <c r="B89" s="23"/>
      <c r="C89" s="103" t="s">
        <v>402</v>
      </c>
      <c r="D89" s="22"/>
      <c r="E89" s="22"/>
      <c r="F89" s="22"/>
      <c r="G89" s="22"/>
      <c r="H89" s="23"/>
    </row>
    <row r="90" spans="1:8" s="2" customFormat="1" ht="16.95" customHeight="1">
      <c r="A90" s="22"/>
      <c r="B90" s="23"/>
      <c r="C90" s="101" t="s">
        <v>255</v>
      </c>
      <c r="D90" s="101" t="s">
        <v>256</v>
      </c>
      <c r="E90" s="11" t="s">
        <v>228</v>
      </c>
      <c r="F90" s="102">
        <v>48990</v>
      </c>
      <c r="G90" s="22"/>
      <c r="H90" s="23"/>
    </row>
    <row r="91" spans="1:8" s="2" customFormat="1" ht="16.95" customHeight="1">
      <c r="A91" s="22"/>
      <c r="B91" s="23"/>
      <c r="C91" s="97" t="s">
        <v>281</v>
      </c>
      <c r="D91" s="98" t="s">
        <v>1</v>
      </c>
      <c r="E91" s="99" t="s">
        <v>1</v>
      </c>
      <c r="F91" s="100">
        <v>33.64</v>
      </c>
      <c r="G91" s="22"/>
      <c r="H91" s="23"/>
    </row>
    <row r="92" spans="1:8" s="2" customFormat="1" ht="16.95" customHeight="1">
      <c r="A92" s="22"/>
      <c r="B92" s="23"/>
      <c r="C92" s="101" t="s">
        <v>1</v>
      </c>
      <c r="D92" s="101" t="s">
        <v>318</v>
      </c>
      <c r="E92" s="11" t="s">
        <v>1</v>
      </c>
      <c r="F92" s="102">
        <v>0</v>
      </c>
      <c r="G92" s="22"/>
      <c r="H92" s="23"/>
    </row>
    <row r="93" spans="1:8" s="2" customFormat="1" ht="16.95" customHeight="1">
      <c r="A93" s="22"/>
      <c r="B93" s="23"/>
      <c r="C93" s="101" t="s">
        <v>1</v>
      </c>
      <c r="D93" s="101" t="s">
        <v>325</v>
      </c>
      <c r="E93" s="11" t="s">
        <v>1</v>
      </c>
      <c r="F93" s="102">
        <v>0</v>
      </c>
      <c r="G93" s="22"/>
      <c r="H93" s="23"/>
    </row>
    <row r="94" spans="1:8" s="2" customFormat="1" ht="16.95" customHeight="1">
      <c r="A94" s="22"/>
      <c r="B94" s="23"/>
      <c r="C94" s="101" t="s">
        <v>1</v>
      </c>
      <c r="D94" s="101" t="s">
        <v>326</v>
      </c>
      <c r="E94" s="11" t="s">
        <v>1</v>
      </c>
      <c r="F94" s="102">
        <v>33.64</v>
      </c>
      <c r="G94" s="22"/>
      <c r="H94" s="23"/>
    </row>
    <row r="95" spans="1:8" s="2" customFormat="1" ht="16.95" customHeight="1">
      <c r="A95" s="22"/>
      <c r="B95" s="23"/>
      <c r="C95" s="101" t="s">
        <v>281</v>
      </c>
      <c r="D95" s="101" t="s">
        <v>157</v>
      </c>
      <c r="E95" s="11" t="s">
        <v>1</v>
      </c>
      <c r="F95" s="102">
        <v>33.64</v>
      </c>
      <c r="G95" s="22"/>
      <c r="H95" s="23"/>
    </row>
    <row r="96" spans="1:8" s="2" customFormat="1" ht="16.95" customHeight="1">
      <c r="A96" s="22"/>
      <c r="B96" s="23"/>
      <c r="C96" s="103" t="s">
        <v>402</v>
      </c>
      <c r="D96" s="22"/>
      <c r="E96" s="22"/>
      <c r="F96" s="22"/>
      <c r="G96" s="22"/>
      <c r="H96" s="23"/>
    </row>
    <row r="97" spans="1:8" s="2" customFormat="1" ht="16.95" customHeight="1">
      <c r="A97" s="22"/>
      <c r="B97" s="23"/>
      <c r="C97" s="101" t="s">
        <v>321</v>
      </c>
      <c r="D97" s="101" t="s">
        <v>322</v>
      </c>
      <c r="E97" s="11" t="s">
        <v>220</v>
      </c>
      <c r="F97" s="102">
        <v>33.64</v>
      </c>
      <c r="G97" s="22"/>
      <c r="H97" s="23"/>
    </row>
    <row r="98" spans="1:8" s="2" customFormat="1" ht="16.95" customHeight="1">
      <c r="A98" s="22"/>
      <c r="B98" s="23"/>
      <c r="C98" s="101" t="s">
        <v>327</v>
      </c>
      <c r="D98" s="101" t="s">
        <v>328</v>
      </c>
      <c r="E98" s="11" t="s">
        <v>220</v>
      </c>
      <c r="F98" s="102">
        <v>33.64</v>
      </c>
      <c r="G98" s="22"/>
      <c r="H98" s="23"/>
    </row>
    <row r="99" spans="1:8" s="2" customFormat="1" ht="16.95" customHeight="1">
      <c r="A99" s="22"/>
      <c r="B99" s="23"/>
      <c r="C99" s="101" t="s">
        <v>331</v>
      </c>
      <c r="D99" s="101" t="s">
        <v>332</v>
      </c>
      <c r="E99" s="11" t="s">
        <v>220</v>
      </c>
      <c r="F99" s="102">
        <v>33.64</v>
      </c>
      <c r="G99" s="22"/>
      <c r="H99" s="23"/>
    </row>
    <row r="100" spans="1:8" s="2" customFormat="1" ht="26.4" customHeight="1">
      <c r="A100" s="22"/>
      <c r="B100" s="23"/>
      <c r="C100" s="96" t="s">
        <v>417</v>
      </c>
      <c r="D100" s="96" t="s">
        <v>107</v>
      </c>
      <c r="E100" s="22"/>
      <c r="F100" s="22"/>
      <c r="G100" s="22"/>
      <c r="H100" s="23"/>
    </row>
    <row r="101" spans="1:8" s="2" customFormat="1" ht="16.95" customHeight="1">
      <c r="A101" s="22"/>
      <c r="B101" s="23"/>
      <c r="C101" s="97" t="s">
        <v>371</v>
      </c>
      <c r="D101" s="98" t="s">
        <v>1</v>
      </c>
      <c r="E101" s="99" t="s">
        <v>1</v>
      </c>
      <c r="F101" s="100">
        <v>11.7</v>
      </c>
      <c r="G101" s="22"/>
      <c r="H101" s="23"/>
    </row>
    <row r="102" spans="1:8" s="2" customFormat="1" ht="16.95" customHeight="1">
      <c r="A102" s="22"/>
      <c r="B102" s="23"/>
      <c r="C102" s="101" t="s">
        <v>1</v>
      </c>
      <c r="D102" s="101" t="s">
        <v>388</v>
      </c>
      <c r="E102" s="11" t="s">
        <v>1</v>
      </c>
      <c r="F102" s="102">
        <v>0</v>
      </c>
      <c r="G102" s="22"/>
      <c r="H102" s="23"/>
    </row>
    <row r="103" spans="1:8" s="2" customFormat="1" ht="16.95" customHeight="1">
      <c r="A103" s="22"/>
      <c r="B103" s="23"/>
      <c r="C103" s="101" t="s">
        <v>1</v>
      </c>
      <c r="D103" s="101" t="s">
        <v>389</v>
      </c>
      <c r="E103" s="11" t="s">
        <v>1</v>
      </c>
      <c r="F103" s="102">
        <v>11.7</v>
      </c>
      <c r="G103" s="22"/>
      <c r="H103" s="23"/>
    </row>
    <row r="104" spans="1:8" s="2" customFormat="1" ht="16.95" customHeight="1">
      <c r="A104" s="22"/>
      <c r="B104" s="23"/>
      <c r="C104" s="101" t="s">
        <v>371</v>
      </c>
      <c r="D104" s="101" t="s">
        <v>364</v>
      </c>
      <c r="E104" s="11" t="s">
        <v>1</v>
      </c>
      <c r="F104" s="102">
        <v>11.7</v>
      </c>
      <c r="G104" s="22"/>
      <c r="H104" s="23"/>
    </row>
    <row r="105" spans="1:8" s="2" customFormat="1" ht="16.95" customHeight="1">
      <c r="A105" s="22"/>
      <c r="B105" s="23"/>
      <c r="C105" s="103" t="s">
        <v>402</v>
      </c>
      <c r="D105" s="22"/>
      <c r="E105" s="22"/>
      <c r="F105" s="22"/>
      <c r="G105" s="22"/>
      <c r="H105" s="23"/>
    </row>
    <row r="106" spans="1:8" s="2" customFormat="1" ht="16.95" customHeight="1">
      <c r="A106" s="22"/>
      <c r="B106" s="23"/>
      <c r="C106" s="101" t="s">
        <v>359</v>
      </c>
      <c r="D106" s="101" t="s">
        <v>360</v>
      </c>
      <c r="E106" s="11" t="s">
        <v>220</v>
      </c>
      <c r="F106" s="102">
        <v>11.7</v>
      </c>
      <c r="G106" s="22"/>
      <c r="H106" s="23"/>
    </row>
    <row r="107" spans="1:8" s="2" customFormat="1" ht="16.95" customHeight="1">
      <c r="A107" s="22"/>
      <c r="B107" s="23"/>
      <c r="C107" s="101" t="s">
        <v>236</v>
      </c>
      <c r="D107" s="101" t="s">
        <v>237</v>
      </c>
      <c r="E107" s="11" t="s">
        <v>220</v>
      </c>
      <c r="F107" s="102">
        <v>11.7</v>
      </c>
      <c r="G107" s="22"/>
      <c r="H107" s="23"/>
    </row>
    <row r="108" spans="1:8" s="2" customFormat="1" ht="16.95" customHeight="1">
      <c r="A108" s="22"/>
      <c r="B108" s="23"/>
      <c r="C108" s="101" t="s">
        <v>240</v>
      </c>
      <c r="D108" s="101" t="s">
        <v>241</v>
      </c>
      <c r="E108" s="11" t="s">
        <v>220</v>
      </c>
      <c r="F108" s="102">
        <v>11.7</v>
      </c>
      <c r="G108" s="22"/>
      <c r="H108" s="23"/>
    </row>
    <row r="109" spans="1:8" s="2" customFormat="1" ht="7.35" customHeight="1">
      <c r="A109" s="22"/>
      <c r="B109" s="36"/>
      <c r="C109" s="37"/>
      <c r="D109" s="37"/>
      <c r="E109" s="37"/>
      <c r="F109" s="37"/>
      <c r="G109" s="37"/>
      <c r="H109" s="23"/>
    </row>
    <row r="110" spans="1:8" s="2" customFormat="1">
      <c r="A110" s="22"/>
      <c r="B110" s="22"/>
      <c r="C110" s="22"/>
      <c r="D110" s="22"/>
      <c r="E110" s="22"/>
      <c r="F110" s="22"/>
      <c r="G110" s="22"/>
      <c r="H110" s="22"/>
    </row>
  </sheetData>
  <sheetProtection password="C7E4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04.1 - STROMY- Následn...</vt:lpstr>
      <vt:lpstr>SO 04.2 - A- NOVÝ TRÁVNÍK...</vt:lpstr>
      <vt:lpstr>SO 04.3 - B- OBNOVEN. TRÁ...</vt:lpstr>
      <vt:lpstr>SO 04.4 - C- ŠTĚRKOVÝ TRÁ...</vt:lpstr>
      <vt:lpstr>SO 04.5 - PODROSTOVÝ ZÁHO...</vt:lpstr>
      <vt:lpstr>Seznam figur</vt:lpstr>
      <vt:lpstr>'Rekapitulace stavby'!Názvy_tisku</vt:lpstr>
      <vt:lpstr>'Seznam figur'!Názvy_tisku</vt:lpstr>
      <vt:lpstr>'SO 04.1 - STROMY- Následn...'!Názvy_tisku</vt:lpstr>
      <vt:lpstr>'SO 04.2 - A- NOVÝ TRÁVNÍK...'!Názvy_tisku</vt:lpstr>
      <vt:lpstr>'SO 04.3 - B- OBNOVEN. TRÁ...'!Názvy_tisku</vt:lpstr>
      <vt:lpstr>'SO 04.4 - C- ŠTĚRKOVÝ TRÁ...'!Názvy_tisku</vt:lpstr>
      <vt:lpstr>'SO 04.5 - PODROSTOVÝ ZÁHO...'!Názvy_tisku</vt:lpstr>
      <vt:lpstr>'Rekapitulace stavby'!Oblast_tisku</vt:lpstr>
      <vt:lpstr>'Seznam figur'!Oblast_tisku</vt:lpstr>
      <vt:lpstr>'SO 04.1 - STROMY- Následn...'!Oblast_tisku</vt:lpstr>
      <vt:lpstr>'SO 04.2 - A- NOVÝ TRÁVNÍK...'!Oblast_tisku</vt:lpstr>
      <vt:lpstr>'SO 04.3 - B- OBNOVEN. TRÁ...'!Oblast_tisku</vt:lpstr>
      <vt:lpstr>'SO 04.4 - C- ŠTĚRKOVÝ TRÁ...'!Oblast_tisku</vt:lpstr>
      <vt:lpstr>'SO 04.5 - PODROSTOVÝ ZÁHO...'!Oblast_tisku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MILA\Admin</dc:creator>
  <cp:lastModifiedBy>Barbora</cp:lastModifiedBy>
  <dcterms:created xsi:type="dcterms:W3CDTF">2021-01-25T15:47:16Z</dcterms:created>
  <dcterms:modified xsi:type="dcterms:W3CDTF">2022-04-07T16:54:01Z</dcterms:modified>
</cp:coreProperties>
</file>