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47745D44-0E57-41D4-A523-67E46CF32F88}" xr6:coauthVersionLast="36" xr6:coauthVersionMax="36" xr10:uidLastSave="{00000000-0000-0000-0000-000000000000}"/>
  <bookViews>
    <workbookView xWindow="0" yWindow="0" windowWidth="28800" windowHeight="12228" xr2:uid="{896E59C3-C453-4170-AC68-BA6DDA4B2426}"/>
  </bookViews>
  <sheets>
    <sheet name="Rekapitulace stavby" sheetId="1" r:id="rId1"/>
    <sheet name="SO 09.1-a - stavební část ..." sheetId="2" r:id="rId2"/>
    <sheet name="SO 09.1-b1 - elektroinsta..." sheetId="3" r:id="rId3"/>
    <sheet name="SO 09.1-b2 - elektro mate..." sheetId="4" r:id="rId4"/>
    <sheet name="SO 09.1-d - AV technika +..." sheetId="5" r:id="rId5"/>
    <sheet name="SO 09.1-e - VZT" sheetId="6" r:id="rId6"/>
    <sheet name="SO 09.1-VRN - VRN" sheetId="7" r:id="rId7"/>
    <sheet name="Pokyny pro vyplnění" sheetId="8" r:id="rId8"/>
  </sheets>
  <externalReferences>
    <externalReference r:id="rId9"/>
  </externalReferences>
  <definedNames>
    <definedName name="_xlnm._FilterDatabase" localSheetId="1" hidden="1">'SO 09.1-a - stavební část ...'!$C$96:$K$348</definedName>
    <definedName name="_xlnm._FilterDatabase" localSheetId="2" hidden="1">'SO 09.1-b1 - elektroinsta...'!$C$88:$K$150</definedName>
    <definedName name="_xlnm._FilterDatabase" localSheetId="3" hidden="1">'SO 09.1-b2 - elektro mate...'!$C$82:$K$135</definedName>
    <definedName name="_xlnm._FilterDatabase" localSheetId="4" hidden="1">'SO 09.1-d - AV technika +...'!$C$82:$K$98</definedName>
    <definedName name="_xlnm._FilterDatabase" localSheetId="5" hidden="1">'SO 09.1-e - VZT'!$C$79:$K$96</definedName>
    <definedName name="_xlnm._FilterDatabase" localSheetId="6" hidden="1">'SO 09.1-VRN - VRN'!$C$81:$K$87</definedName>
    <definedName name="_xlnm.Print_Titles" localSheetId="0">'Rekapitulace stavby'!$52:$52</definedName>
    <definedName name="_xlnm.Print_Titles" localSheetId="1">'SO 09.1-a - stavební část ...'!$96:$96</definedName>
    <definedName name="_xlnm.Print_Titles" localSheetId="2">'SO 09.1-b1 - elektroinsta...'!$88:$88</definedName>
    <definedName name="_xlnm.Print_Titles" localSheetId="3">'SO 09.1-b2 - elektro mate...'!$82:$82</definedName>
    <definedName name="_xlnm.Print_Titles" localSheetId="4">'SO 09.1-d - AV technika +...'!$82:$82</definedName>
    <definedName name="_xlnm.Print_Titles" localSheetId="5">'SO 09.1-e - VZT'!$79:$79</definedName>
    <definedName name="_xlnm.Print_Titles" localSheetId="6">'SO 09.1-VRN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09.1-a - stavební část ...'!$C$4:$J$39,'SO 09.1-a - stavební část ...'!$C$45:$J$78,'SO 09.1-a - stavební část ...'!$C$84:$K$348</definedName>
    <definedName name="_xlnm.Print_Area" localSheetId="2">'SO 09.1-b1 - elektroinsta...'!$C$4:$J$39,'SO 09.1-b1 - elektroinsta...'!$C$45:$J$70,'SO 09.1-b1 - elektroinsta...'!$C$76:$K$150</definedName>
    <definedName name="_xlnm.Print_Area" localSheetId="3">'SO 09.1-b2 - elektro mate...'!$C$4:$J$39,'SO 09.1-b2 - elektro mate...'!$C$45:$J$64,'SO 09.1-b2 - elektro mate...'!$C$70:$K$135</definedName>
    <definedName name="_xlnm.Print_Area" localSheetId="4">'SO 09.1-d - AV technika +...'!$C$4:$J$39,'SO 09.1-d - AV technika +...'!$C$45:$J$64,'SO 09.1-d - AV technika +...'!$C$70:$K$98</definedName>
    <definedName name="_xlnm.Print_Area" localSheetId="5">'SO 09.1-e - VZT'!$C$4:$J$39,'SO 09.1-e - VZT'!$C$45:$J$61,'SO 09.1-e - VZT'!$C$67:$K$96</definedName>
    <definedName name="_xlnm.Print_Area" localSheetId="6">'SO 09.1-VRN - VRN'!$C$4:$J$39,'SO 09.1-VRN - VRN'!$C$45:$J$63,'SO 09.1-VRN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0" i="4" l="1"/>
  <c r="BI90" i="4"/>
  <c r="BH90" i="4"/>
  <c r="BG90" i="4"/>
  <c r="BF90" i="4"/>
  <c r="T90" i="4"/>
  <c r="R90" i="4"/>
  <c r="P90" i="4"/>
  <c r="J90" i="4"/>
  <c r="BE90" i="4" s="1"/>
  <c r="BK93" i="5"/>
  <c r="BI93" i="5"/>
  <c r="BH93" i="5"/>
  <c r="BG93" i="5"/>
  <c r="BF93" i="5"/>
  <c r="T93" i="5"/>
  <c r="R93" i="5"/>
  <c r="P93" i="5"/>
  <c r="J93" i="5"/>
  <c r="BE93" i="5" s="1"/>
  <c r="BK92" i="5"/>
  <c r="BI92" i="5"/>
  <c r="BH92" i="5"/>
  <c r="BG92" i="5"/>
  <c r="BF92" i="5"/>
  <c r="BE92" i="5"/>
  <c r="T92" i="5"/>
  <c r="R92" i="5"/>
  <c r="P92" i="5"/>
  <c r="J92" i="5"/>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BK87" i="5"/>
  <c r="BI87" i="5"/>
  <c r="BH87" i="5"/>
  <c r="BG87" i="5"/>
  <c r="BF87" i="5"/>
  <c r="T87" i="5"/>
  <c r="R87" i="5"/>
  <c r="P87" i="5"/>
  <c r="P85" i="5" s="1"/>
  <c r="P84" i="5" s="1"/>
  <c r="J87" i="5"/>
  <c r="BE87" i="5" s="1"/>
  <c r="BK86" i="5"/>
  <c r="BI86" i="5"/>
  <c r="BH86" i="5"/>
  <c r="BG86" i="5"/>
  <c r="BF86" i="5"/>
  <c r="T86" i="5"/>
  <c r="R86" i="5"/>
  <c r="P86" i="5"/>
  <c r="J86" i="5"/>
  <c r="BE86" i="5" s="1"/>
  <c r="T85" i="5" l="1"/>
  <c r="T84" i="5" s="1"/>
  <c r="R85" i="5"/>
  <c r="BK85" i="5"/>
  <c r="J85" i="5" s="1"/>
  <c r="J84" i="5" s="1"/>
  <c r="J61" i="5" s="1"/>
  <c r="J60" i="5" s="1"/>
  <c r="R84" i="5"/>
  <c r="BK84" i="5" l="1"/>
  <c r="BK86" i="4"/>
  <c r="BI86" i="4"/>
  <c r="BH86" i="4"/>
  <c r="BG86" i="4"/>
  <c r="BF86" i="4"/>
  <c r="T86" i="4"/>
  <c r="R86" i="4"/>
  <c r="P86" i="4"/>
  <c r="J86" i="4"/>
  <c r="BE86" i="4" s="1"/>
  <c r="J97" i="3"/>
  <c r="BE97" i="3" s="1"/>
  <c r="P97" i="3"/>
  <c r="R97" i="3"/>
  <c r="T97" i="3"/>
  <c r="BF97" i="3"/>
  <c r="BG97" i="3"/>
  <c r="BH97" i="3"/>
  <c r="BI97" i="3"/>
  <c r="BK97" i="3"/>
  <c r="J123" i="4"/>
  <c r="BE123" i="4" s="1"/>
  <c r="P123" i="4"/>
  <c r="R123" i="4"/>
  <c r="T123" i="4"/>
  <c r="BF123" i="4"/>
  <c r="BG123" i="4"/>
  <c r="BH123" i="4"/>
  <c r="BI123" i="4"/>
  <c r="BK123" i="4"/>
  <c r="J124" i="4"/>
  <c r="BE124" i="4" s="1"/>
  <c r="P124" i="4"/>
  <c r="R124" i="4"/>
  <c r="T124" i="4"/>
  <c r="BF124" i="4"/>
  <c r="BG124" i="4"/>
  <c r="BH124" i="4"/>
  <c r="BI124" i="4"/>
  <c r="BK124" i="4"/>
  <c r="J125" i="4"/>
  <c r="BE125" i="4" s="1"/>
  <c r="P125" i="4"/>
  <c r="R125" i="4"/>
  <c r="T125" i="4"/>
  <c r="BF125" i="4"/>
  <c r="BG125" i="4"/>
  <c r="BH125" i="4"/>
  <c r="BI125" i="4"/>
  <c r="BK125" i="4"/>
  <c r="J126" i="4"/>
  <c r="BE126" i="4" s="1"/>
  <c r="P126" i="4"/>
  <c r="R126" i="4"/>
  <c r="T126" i="4"/>
  <c r="BF126" i="4"/>
  <c r="BG126" i="4"/>
  <c r="BH126" i="4"/>
  <c r="BI126" i="4"/>
  <c r="BK126" i="4"/>
  <c r="J108" i="4"/>
  <c r="BE108" i="4" s="1"/>
  <c r="P108" i="4"/>
  <c r="R108" i="4"/>
  <c r="T108" i="4"/>
  <c r="BF108" i="4"/>
  <c r="BG108" i="4"/>
  <c r="BH108" i="4"/>
  <c r="BI108" i="4"/>
  <c r="BK108" i="4"/>
  <c r="J109" i="4"/>
  <c r="BE109" i="4" s="1"/>
  <c r="P109" i="4"/>
  <c r="R109" i="4"/>
  <c r="T109" i="4"/>
  <c r="BF109" i="4"/>
  <c r="BG109" i="4"/>
  <c r="BH109" i="4"/>
  <c r="BI109" i="4"/>
  <c r="BK109" i="4"/>
  <c r="J110" i="4"/>
  <c r="BE110" i="4" s="1"/>
  <c r="P110" i="4"/>
  <c r="R110" i="4"/>
  <c r="T110" i="4"/>
  <c r="BF110" i="4"/>
  <c r="BG110" i="4"/>
  <c r="BH110" i="4"/>
  <c r="BI110" i="4"/>
  <c r="BK110" i="4"/>
  <c r="J111" i="4"/>
  <c r="BE111" i="4" s="1"/>
  <c r="P111" i="4"/>
  <c r="R111" i="4"/>
  <c r="T111" i="4"/>
  <c r="BF111" i="4"/>
  <c r="BG111" i="4"/>
  <c r="BH111" i="4"/>
  <c r="BI111" i="4"/>
  <c r="BK111" i="4"/>
  <c r="J107" i="4"/>
  <c r="BE107" i="4" s="1"/>
  <c r="P107" i="4"/>
  <c r="R107" i="4"/>
  <c r="T107" i="4"/>
  <c r="BF107" i="4"/>
  <c r="BG107" i="4"/>
  <c r="BH107" i="4"/>
  <c r="BI107" i="4"/>
  <c r="BK107" i="4"/>
  <c r="BK127" i="4"/>
  <c r="BI127" i="4"/>
  <c r="BH127" i="4"/>
  <c r="BG127" i="4"/>
  <c r="BF127" i="4"/>
  <c r="T127" i="4"/>
  <c r="R127" i="4"/>
  <c r="P127" i="4"/>
  <c r="J127" i="4"/>
  <c r="BE127" i="4" s="1"/>
  <c r="BK85" i="4"/>
  <c r="BI85" i="4"/>
  <c r="BH85" i="4"/>
  <c r="BG85" i="4"/>
  <c r="BF85" i="4"/>
  <c r="T85" i="4"/>
  <c r="R85" i="4"/>
  <c r="P85" i="4"/>
  <c r="J85" i="4"/>
  <c r="BE85" i="4" s="1"/>
  <c r="BK120" i="3"/>
  <c r="BI120" i="3"/>
  <c r="BH120" i="3"/>
  <c r="BG120" i="3"/>
  <c r="BF120" i="3"/>
  <c r="T120" i="3"/>
  <c r="R120" i="3"/>
  <c r="P120" i="3"/>
  <c r="J120" i="3"/>
  <c r="BE120" i="3" s="1"/>
  <c r="BK98" i="3"/>
  <c r="BI98" i="3"/>
  <c r="BH98" i="3"/>
  <c r="BG98" i="3"/>
  <c r="BF98" i="3"/>
  <c r="T98" i="3"/>
  <c r="R98" i="3"/>
  <c r="P98" i="3"/>
  <c r="J98" i="3"/>
  <c r="BE98" i="3" s="1"/>
  <c r="BK119" i="3"/>
  <c r="BI119" i="3"/>
  <c r="BH119" i="3"/>
  <c r="BG119" i="3"/>
  <c r="BF119" i="3"/>
  <c r="T119" i="3"/>
  <c r="R119" i="3"/>
  <c r="P119" i="3"/>
  <c r="J119" i="3"/>
  <c r="BE119" i="3" s="1"/>
  <c r="BK118" i="3"/>
  <c r="BI118" i="3"/>
  <c r="BH118" i="3"/>
  <c r="BG118" i="3"/>
  <c r="BF118" i="3"/>
  <c r="T118" i="3"/>
  <c r="R118" i="3"/>
  <c r="P118" i="3"/>
  <c r="J118" i="3"/>
  <c r="BE118" i="3" s="1"/>
  <c r="BK117" i="3"/>
  <c r="BI117" i="3"/>
  <c r="BH117" i="3"/>
  <c r="BG117" i="3"/>
  <c r="BF117" i="3"/>
  <c r="T117" i="3"/>
  <c r="R117" i="3"/>
  <c r="P117" i="3"/>
  <c r="J117" i="3"/>
  <c r="BE117" i="3" s="1"/>
  <c r="J116" i="3"/>
  <c r="BE116" i="3" s="1"/>
  <c r="P116" i="3"/>
  <c r="R116" i="3"/>
  <c r="T116" i="3"/>
  <c r="BF116" i="3"/>
  <c r="BG116" i="3"/>
  <c r="BH116" i="3"/>
  <c r="BI116" i="3"/>
  <c r="BK116" i="3"/>
  <c r="BK115" i="3"/>
  <c r="BI115" i="3"/>
  <c r="BH115" i="3"/>
  <c r="BG115" i="3"/>
  <c r="BF115" i="3"/>
  <c r="T115" i="3"/>
  <c r="R115" i="3"/>
  <c r="P115" i="3"/>
  <c r="J115" i="3"/>
  <c r="BE115" i="3" s="1"/>
  <c r="BK101" i="3"/>
  <c r="BI101" i="3"/>
  <c r="BH101" i="3"/>
  <c r="BG101" i="3"/>
  <c r="BF101" i="3"/>
  <c r="T101" i="3"/>
  <c r="R101" i="3"/>
  <c r="P101" i="3"/>
  <c r="J101" i="3"/>
  <c r="BE101" i="3" s="1"/>
  <c r="BK100" i="3"/>
  <c r="BI100" i="3"/>
  <c r="BH100" i="3"/>
  <c r="BG100" i="3"/>
  <c r="BF100" i="3"/>
  <c r="T100" i="3"/>
  <c r="R100" i="3"/>
  <c r="P100" i="3"/>
  <c r="J100" i="3"/>
  <c r="BE100" i="3" s="1"/>
  <c r="BK99" i="3"/>
  <c r="BI99" i="3"/>
  <c r="BH99" i="3"/>
  <c r="BG99" i="3"/>
  <c r="BF99" i="3"/>
  <c r="T99" i="3"/>
  <c r="R99" i="3"/>
  <c r="P99" i="3"/>
  <c r="J99" i="3"/>
  <c r="BE99" i="3" s="1"/>
  <c r="J114" i="3"/>
  <c r="BE114" i="3" s="1"/>
  <c r="P114" i="3"/>
  <c r="R114" i="3"/>
  <c r="T114" i="3"/>
  <c r="BF114" i="3"/>
  <c r="BG114" i="3"/>
  <c r="BH114" i="3"/>
  <c r="BI114" i="3"/>
  <c r="BK114" i="3"/>
  <c r="J96" i="3"/>
  <c r="BE96" i="3" s="1"/>
  <c r="P96" i="3"/>
  <c r="R96" i="3"/>
  <c r="T96" i="3"/>
  <c r="BF96" i="3"/>
  <c r="BG96" i="3"/>
  <c r="BH96" i="3"/>
  <c r="BI96" i="3"/>
  <c r="BK96" i="3"/>
  <c r="BK87" i="7"/>
  <c r="BK86" i="7" s="1"/>
  <c r="J86" i="7" s="1"/>
  <c r="J62" i="7" s="1"/>
  <c r="BI87" i="7"/>
  <c r="BH87" i="7"/>
  <c r="BG87" i="7"/>
  <c r="BF87" i="7"/>
  <c r="F34" i="7" s="1"/>
  <c r="T87" i="7"/>
  <c r="T86" i="7" s="1"/>
  <c r="R87" i="7"/>
  <c r="R86" i="7" s="1"/>
  <c r="P87" i="7"/>
  <c r="P86" i="7" s="1"/>
  <c r="J87" i="7"/>
  <c r="BE87" i="7" s="1"/>
  <c r="BK85" i="7"/>
  <c r="BK84" i="7" s="1"/>
  <c r="BI85" i="7"/>
  <c r="BH85" i="7"/>
  <c r="BG85" i="7"/>
  <c r="BF85" i="7"/>
  <c r="T85" i="7"/>
  <c r="T84" i="7" s="1"/>
  <c r="R85" i="7"/>
  <c r="R84" i="7" s="1"/>
  <c r="R83" i="7" s="1"/>
  <c r="R82" i="7" s="1"/>
  <c r="P85" i="7"/>
  <c r="P84" i="7" s="1"/>
  <c r="J85" i="7"/>
  <c r="BE85" i="7" s="1"/>
  <c r="F76" i="7"/>
  <c r="E74" i="7"/>
  <c r="F52" i="7"/>
  <c r="E50" i="7"/>
  <c r="J37" i="7"/>
  <c r="J36" i="7"/>
  <c r="J35" i="7"/>
  <c r="J24" i="7"/>
  <c r="E24" i="7"/>
  <c r="J79" i="7" s="1"/>
  <c r="J23" i="7"/>
  <c r="J21" i="7"/>
  <c r="E21" i="7"/>
  <c r="J78" i="7" s="1"/>
  <c r="J20" i="7"/>
  <c r="J18" i="7"/>
  <c r="E18" i="7"/>
  <c r="F79" i="7" s="1"/>
  <c r="J17" i="7"/>
  <c r="J15" i="7"/>
  <c r="E15" i="7"/>
  <c r="F78" i="7" s="1"/>
  <c r="J14" i="7"/>
  <c r="J12" i="7"/>
  <c r="J76" i="7" s="1"/>
  <c r="E7" i="7"/>
  <c r="BK96" i="6"/>
  <c r="BI96" i="6"/>
  <c r="BH96" i="6"/>
  <c r="BG96" i="6"/>
  <c r="BF96" i="6"/>
  <c r="T96" i="6"/>
  <c r="R96" i="6"/>
  <c r="P96" i="6"/>
  <c r="J96" i="6"/>
  <c r="BE96" i="6" s="1"/>
  <c r="BK95" i="6"/>
  <c r="BI95" i="6"/>
  <c r="BH95" i="6"/>
  <c r="BG95" i="6"/>
  <c r="BF95" i="6"/>
  <c r="T95" i="6"/>
  <c r="R95" i="6"/>
  <c r="P95" i="6"/>
  <c r="J95" i="6"/>
  <c r="BE95" i="6" s="1"/>
  <c r="BK94" i="6"/>
  <c r="BI94" i="6"/>
  <c r="BH94" i="6"/>
  <c r="BG94" i="6"/>
  <c r="BF94" i="6"/>
  <c r="T94" i="6"/>
  <c r="R94" i="6"/>
  <c r="P94" i="6"/>
  <c r="J94" i="6"/>
  <c r="BE94" i="6" s="1"/>
  <c r="BK93" i="6"/>
  <c r="BI93" i="6"/>
  <c r="BH93" i="6"/>
  <c r="BG93" i="6"/>
  <c r="BF93" i="6"/>
  <c r="T93" i="6"/>
  <c r="R93" i="6"/>
  <c r="P93" i="6"/>
  <c r="J93" i="6"/>
  <c r="BE93" i="6" s="1"/>
  <c r="BK92" i="6"/>
  <c r="BI92" i="6"/>
  <c r="BH92" i="6"/>
  <c r="BG92" i="6"/>
  <c r="BF92" i="6"/>
  <c r="T92" i="6"/>
  <c r="R92" i="6"/>
  <c r="P92" i="6"/>
  <c r="J92" i="6"/>
  <c r="BE92" i="6" s="1"/>
  <c r="BK91" i="6"/>
  <c r="BI91" i="6"/>
  <c r="BH91" i="6"/>
  <c r="BG91" i="6"/>
  <c r="BF91" i="6"/>
  <c r="T91" i="6"/>
  <c r="R91" i="6"/>
  <c r="P91" i="6"/>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R82" i="6"/>
  <c r="P82" i="6"/>
  <c r="J82" i="6"/>
  <c r="BE82" i="6" s="1"/>
  <c r="F74" i="6"/>
  <c r="E72" i="6"/>
  <c r="F52" i="6"/>
  <c r="E50" i="6"/>
  <c r="J37" i="6"/>
  <c r="J36" i="6"/>
  <c r="J35" i="6"/>
  <c r="J24" i="6"/>
  <c r="E24" i="6"/>
  <c r="J55" i="6" s="1"/>
  <c r="J23" i="6"/>
  <c r="J21" i="6"/>
  <c r="E21" i="6"/>
  <c r="J76" i="6" s="1"/>
  <c r="J20" i="6"/>
  <c r="J18" i="6"/>
  <c r="E18" i="6"/>
  <c r="F55" i="6" s="1"/>
  <c r="J17" i="6"/>
  <c r="J15" i="6"/>
  <c r="E15" i="6"/>
  <c r="F76" i="6" s="1"/>
  <c r="J14" i="6"/>
  <c r="J12" i="6"/>
  <c r="J52" i="6" s="1"/>
  <c r="E7" i="6"/>
  <c r="E48" i="6" s="1"/>
  <c r="BK98" i="5"/>
  <c r="BI98" i="5"/>
  <c r="BH98" i="5"/>
  <c r="BG98" i="5"/>
  <c r="BF98" i="5"/>
  <c r="T98" i="5"/>
  <c r="R98" i="5"/>
  <c r="P98" i="5"/>
  <c r="J98" i="5"/>
  <c r="BE98" i="5" s="1"/>
  <c r="BK97" i="5"/>
  <c r="BI97" i="5"/>
  <c r="BH97" i="5"/>
  <c r="BG97" i="5"/>
  <c r="BF97" i="5"/>
  <c r="T97" i="5"/>
  <c r="R97" i="5"/>
  <c r="P97" i="5"/>
  <c r="J97" i="5"/>
  <c r="BE97" i="5" s="1"/>
  <c r="BK96" i="5"/>
  <c r="BI96" i="5"/>
  <c r="BH96" i="5"/>
  <c r="BG96" i="5"/>
  <c r="BF96" i="5"/>
  <c r="T96" i="5"/>
  <c r="R96" i="5"/>
  <c r="P96" i="5"/>
  <c r="J96" i="5"/>
  <c r="BE96" i="5" s="1"/>
  <c r="F77" i="5"/>
  <c r="E75" i="5"/>
  <c r="F52" i="5"/>
  <c r="E50" i="5"/>
  <c r="J37" i="5"/>
  <c r="J36" i="5"/>
  <c r="J35" i="5"/>
  <c r="J24" i="5"/>
  <c r="E24" i="5"/>
  <c r="J55" i="5" s="1"/>
  <c r="J23" i="5"/>
  <c r="J21" i="5"/>
  <c r="E21" i="5"/>
  <c r="J54" i="5" s="1"/>
  <c r="J20" i="5"/>
  <c r="J18" i="5"/>
  <c r="E18" i="5"/>
  <c r="F55" i="5" s="1"/>
  <c r="J17" i="5"/>
  <c r="J15" i="5"/>
  <c r="E15" i="5"/>
  <c r="F54" i="5" s="1"/>
  <c r="J14" i="5"/>
  <c r="J12" i="5"/>
  <c r="J77" i="5" s="1"/>
  <c r="E7" i="5"/>
  <c r="E48" i="5" s="1"/>
  <c r="BK134" i="4"/>
  <c r="BI134" i="4"/>
  <c r="BH134" i="4"/>
  <c r="BG134" i="4"/>
  <c r="BF134" i="4"/>
  <c r="T134" i="4"/>
  <c r="R134" i="4"/>
  <c r="P134" i="4"/>
  <c r="J134" i="4"/>
  <c r="BE134" i="4" s="1"/>
  <c r="BK133" i="4"/>
  <c r="BI133" i="4"/>
  <c r="BH133" i="4"/>
  <c r="BG133" i="4"/>
  <c r="BF133" i="4"/>
  <c r="T133" i="4"/>
  <c r="R133" i="4"/>
  <c r="P133" i="4"/>
  <c r="J133" i="4"/>
  <c r="BE133" i="4" s="1"/>
  <c r="BK132" i="4"/>
  <c r="BI132" i="4"/>
  <c r="BH132" i="4"/>
  <c r="BG132" i="4"/>
  <c r="BF132" i="4"/>
  <c r="T132" i="4"/>
  <c r="R132" i="4"/>
  <c r="P132" i="4"/>
  <c r="J132" i="4"/>
  <c r="BE132"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7" i="4"/>
  <c r="BI117" i="4"/>
  <c r="BH117" i="4"/>
  <c r="BG117" i="4"/>
  <c r="BF117" i="4"/>
  <c r="T117" i="4"/>
  <c r="R117" i="4"/>
  <c r="P117" i="4"/>
  <c r="J117" i="4"/>
  <c r="BE117" i="4" s="1"/>
  <c r="BK116" i="4"/>
  <c r="BI116" i="4"/>
  <c r="BH116" i="4"/>
  <c r="BG116" i="4"/>
  <c r="BF116" i="4"/>
  <c r="T116" i="4"/>
  <c r="R116" i="4"/>
  <c r="P116" i="4"/>
  <c r="J116" i="4"/>
  <c r="BE116" i="4" s="1"/>
  <c r="BK115" i="4"/>
  <c r="BI115" i="4"/>
  <c r="BH115" i="4"/>
  <c r="BG115" i="4"/>
  <c r="BF115" i="4"/>
  <c r="T115" i="4"/>
  <c r="R115" i="4"/>
  <c r="P115" i="4"/>
  <c r="J115" i="4"/>
  <c r="BE115" i="4" s="1"/>
  <c r="BK114" i="4"/>
  <c r="BI114" i="4"/>
  <c r="BH114" i="4"/>
  <c r="BG114" i="4"/>
  <c r="BF114" i="4"/>
  <c r="T114" i="4"/>
  <c r="R114" i="4"/>
  <c r="P114" i="4"/>
  <c r="J114" i="4"/>
  <c r="BE114" i="4" s="1"/>
  <c r="BK113" i="4"/>
  <c r="BI113" i="4"/>
  <c r="BH113" i="4"/>
  <c r="BG113" i="4"/>
  <c r="BF113" i="4"/>
  <c r="T113" i="4"/>
  <c r="R113" i="4"/>
  <c r="P113" i="4"/>
  <c r="J113" i="4"/>
  <c r="BE113" i="4" s="1"/>
  <c r="BK112" i="4"/>
  <c r="BI112" i="4"/>
  <c r="BH112" i="4"/>
  <c r="BG112" i="4"/>
  <c r="BF112" i="4"/>
  <c r="T112" i="4"/>
  <c r="R112" i="4"/>
  <c r="P112" i="4"/>
  <c r="J112" i="4"/>
  <c r="BE112" i="4" s="1"/>
  <c r="BK105" i="4"/>
  <c r="BI105" i="4"/>
  <c r="BH105" i="4"/>
  <c r="BG105" i="4"/>
  <c r="BF105" i="4"/>
  <c r="T105" i="4"/>
  <c r="R105" i="4"/>
  <c r="P105" i="4"/>
  <c r="J105" i="4"/>
  <c r="BE105" i="4" s="1"/>
  <c r="BK104" i="4"/>
  <c r="BI104" i="4"/>
  <c r="BH104" i="4"/>
  <c r="BG104" i="4"/>
  <c r="BF104" i="4"/>
  <c r="T104" i="4"/>
  <c r="R104" i="4"/>
  <c r="P104" i="4"/>
  <c r="J104" i="4"/>
  <c r="BE104" i="4" s="1"/>
  <c r="BK103" i="4"/>
  <c r="BI103" i="4"/>
  <c r="BH103" i="4"/>
  <c r="BG103" i="4"/>
  <c r="BF103" i="4"/>
  <c r="T103" i="4"/>
  <c r="R103" i="4"/>
  <c r="P103" i="4"/>
  <c r="J103" i="4"/>
  <c r="BE103" i="4" s="1"/>
  <c r="BK102" i="4"/>
  <c r="BI102" i="4"/>
  <c r="BH102" i="4"/>
  <c r="BG102" i="4"/>
  <c r="BF102" i="4"/>
  <c r="T102" i="4"/>
  <c r="R102" i="4"/>
  <c r="P102" i="4"/>
  <c r="J102" i="4"/>
  <c r="BE102" i="4" s="1"/>
  <c r="BK101" i="4"/>
  <c r="BI101" i="4"/>
  <c r="BH101" i="4"/>
  <c r="BG101" i="4"/>
  <c r="BF101" i="4"/>
  <c r="T101" i="4"/>
  <c r="R101" i="4"/>
  <c r="P101" i="4"/>
  <c r="J101" i="4"/>
  <c r="BE101" i="4" s="1"/>
  <c r="BK99" i="4"/>
  <c r="BI99" i="4"/>
  <c r="BH99" i="4"/>
  <c r="BG99" i="4"/>
  <c r="BF99" i="4"/>
  <c r="T99" i="4"/>
  <c r="R99" i="4"/>
  <c r="P99" i="4"/>
  <c r="J99" i="4"/>
  <c r="BE99" i="4" s="1"/>
  <c r="BK97" i="4"/>
  <c r="BI97" i="4"/>
  <c r="BH97" i="4"/>
  <c r="BG97" i="4"/>
  <c r="BF97" i="4"/>
  <c r="T97" i="4"/>
  <c r="R97" i="4"/>
  <c r="P97" i="4"/>
  <c r="J97" i="4"/>
  <c r="BE97" i="4" s="1"/>
  <c r="BK96" i="4"/>
  <c r="BI96" i="4"/>
  <c r="BH96" i="4"/>
  <c r="BG96" i="4"/>
  <c r="BF96" i="4"/>
  <c r="T96" i="4"/>
  <c r="R96" i="4"/>
  <c r="P96" i="4"/>
  <c r="J96" i="4"/>
  <c r="BE96" i="4" s="1"/>
  <c r="BK94" i="4"/>
  <c r="BI94" i="4"/>
  <c r="BH94" i="4"/>
  <c r="BG94" i="4"/>
  <c r="BF94" i="4"/>
  <c r="T94" i="4"/>
  <c r="R94" i="4"/>
  <c r="P94" i="4"/>
  <c r="J94" i="4"/>
  <c r="BE94" i="4" s="1"/>
  <c r="BK93" i="4"/>
  <c r="BI93" i="4"/>
  <c r="BH93" i="4"/>
  <c r="BG93" i="4"/>
  <c r="BF93" i="4"/>
  <c r="T93" i="4"/>
  <c r="R93" i="4"/>
  <c r="P93" i="4"/>
  <c r="J93" i="4"/>
  <c r="BE93" i="4" s="1"/>
  <c r="BK92" i="4"/>
  <c r="BI92" i="4"/>
  <c r="BH92" i="4"/>
  <c r="BG92" i="4"/>
  <c r="BF92" i="4"/>
  <c r="T92" i="4"/>
  <c r="R92" i="4"/>
  <c r="P92" i="4"/>
  <c r="J92" i="4"/>
  <c r="BE92" i="4" s="1"/>
  <c r="BK91" i="4"/>
  <c r="BI91" i="4"/>
  <c r="BH91" i="4"/>
  <c r="BG91" i="4"/>
  <c r="BF91" i="4"/>
  <c r="T91" i="4"/>
  <c r="R91" i="4"/>
  <c r="P91" i="4"/>
  <c r="J91" i="4"/>
  <c r="BE91"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F77" i="4"/>
  <c r="E75" i="4"/>
  <c r="F52" i="4"/>
  <c r="E50" i="4"/>
  <c r="J37" i="4"/>
  <c r="J36" i="4"/>
  <c r="J35" i="4"/>
  <c r="J24" i="4"/>
  <c r="E24" i="4"/>
  <c r="J55" i="4" s="1"/>
  <c r="J23" i="4"/>
  <c r="J21" i="4"/>
  <c r="E21" i="4"/>
  <c r="J79" i="4" s="1"/>
  <c r="J20" i="4"/>
  <c r="J18" i="4"/>
  <c r="E18" i="4"/>
  <c r="F80" i="4" s="1"/>
  <c r="J17" i="4"/>
  <c r="J15" i="4"/>
  <c r="E15" i="4"/>
  <c r="F79" i="4" s="1"/>
  <c r="J14" i="4"/>
  <c r="J12" i="4"/>
  <c r="J52" i="4" s="1"/>
  <c r="E7" i="4"/>
  <c r="E73" i="4"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3" i="3"/>
  <c r="BI143" i="3"/>
  <c r="BH143" i="3"/>
  <c r="BG143" i="3"/>
  <c r="BF143" i="3"/>
  <c r="T143" i="3"/>
  <c r="R143" i="3"/>
  <c r="P143" i="3"/>
  <c r="J143" i="3"/>
  <c r="BE143" i="3" s="1"/>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6" i="3"/>
  <c r="BI126" i="3"/>
  <c r="BH126" i="3"/>
  <c r="BG126" i="3"/>
  <c r="BF126" i="3"/>
  <c r="T126" i="3"/>
  <c r="R126" i="3"/>
  <c r="P126" i="3"/>
  <c r="J126" i="3"/>
  <c r="BE126" i="3" s="1"/>
  <c r="BK125" i="3"/>
  <c r="BI125" i="3"/>
  <c r="BH125" i="3"/>
  <c r="BG125" i="3"/>
  <c r="BF125" i="3"/>
  <c r="T125" i="3"/>
  <c r="R125" i="3"/>
  <c r="P125" i="3"/>
  <c r="J125" i="3"/>
  <c r="BE125"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48" i="2"/>
  <c r="BK347" i="2" s="1"/>
  <c r="J347" i="2" s="1"/>
  <c r="J77" i="2" s="1"/>
  <c r="BI348" i="2"/>
  <c r="BH348" i="2"/>
  <c r="BG348" i="2"/>
  <c r="BF348" i="2"/>
  <c r="T348" i="2"/>
  <c r="R348" i="2"/>
  <c r="R347" i="2" s="1"/>
  <c r="P348" i="2"/>
  <c r="P347" i="2" s="1"/>
  <c r="J348" i="2"/>
  <c r="BE348" i="2" s="1"/>
  <c r="T347" i="2"/>
  <c r="BK343" i="2"/>
  <c r="BI343" i="2"/>
  <c r="BH343" i="2"/>
  <c r="BG343" i="2"/>
  <c r="BF343" i="2"/>
  <c r="T343" i="2"/>
  <c r="R343" i="2"/>
  <c r="P343" i="2"/>
  <c r="J343" i="2"/>
  <c r="BE343" i="2" s="1"/>
  <c r="BK338" i="2"/>
  <c r="BI338" i="2"/>
  <c r="BH338" i="2"/>
  <c r="BG338" i="2"/>
  <c r="BF338" i="2"/>
  <c r="T338" i="2"/>
  <c r="R338" i="2"/>
  <c r="P338" i="2"/>
  <c r="J338" i="2"/>
  <c r="BE338" i="2" s="1"/>
  <c r="BK334" i="2"/>
  <c r="BI334" i="2"/>
  <c r="BH334" i="2"/>
  <c r="BG334" i="2"/>
  <c r="BF334" i="2"/>
  <c r="T334" i="2"/>
  <c r="R334" i="2"/>
  <c r="P334" i="2"/>
  <c r="J334" i="2"/>
  <c r="BE334" i="2" s="1"/>
  <c r="BK333" i="2"/>
  <c r="BI333" i="2"/>
  <c r="BH333" i="2"/>
  <c r="BG333" i="2"/>
  <c r="BF333" i="2"/>
  <c r="T333" i="2"/>
  <c r="R333" i="2"/>
  <c r="P333" i="2"/>
  <c r="J333" i="2"/>
  <c r="BE333" i="2" s="1"/>
  <c r="BK331" i="2"/>
  <c r="BI331" i="2"/>
  <c r="BH331" i="2"/>
  <c r="BG331" i="2"/>
  <c r="BF331" i="2"/>
  <c r="T331" i="2"/>
  <c r="R331" i="2"/>
  <c r="P331" i="2"/>
  <c r="J331" i="2"/>
  <c r="BE331" i="2" s="1"/>
  <c r="BK329" i="2"/>
  <c r="BI329" i="2"/>
  <c r="BH329" i="2"/>
  <c r="BG329" i="2"/>
  <c r="BF329" i="2"/>
  <c r="T329" i="2"/>
  <c r="R329" i="2"/>
  <c r="P329" i="2"/>
  <c r="J329" i="2"/>
  <c r="BE329" i="2" s="1"/>
  <c r="BK328" i="2"/>
  <c r="BI328" i="2"/>
  <c r="BH328" i="2"/>
  <c r="BG328" i="2"/>
  <c r="BF328" i="2"/>
  <c r="T328" i="2"/>
  <c r="R328" i="2"/>
  <c r="P328" i="2"/>
  <c r="J328" i="2"/>
  <c r="BE328" i="2" s="1"/>
  <c r="BK327" i="2"/>
  <c r="BI327" i="2"/>
  <c r="BH327" i="2"/>
  <c r="BG327" i="2"/>
  <c r="BF327" i="2"/>
  <c r="T327" i="2"/>
  <c r="R327" i="2"/>
  <c r="P327" i="2"/>
  <c r="J327" i="2"/>
  <c r="BE327" i="2" s="1"/>
  <c r="BK325" i="2"/>
  <c r="BI325" i="2"/>
  <c r="BH325" i="2"/>
  <c r="BG325" i="2"/>
  <c r="BF325" i="2"/>
  <c r="T325" i="2"/>
  <c r="R325" i="2"/>
  <c r="P325" i="2"/>
  <c r="J325" i="2"/>
  <c r="BE325" i="2" s="1"/>
  <c r="BK324" i="2"/>
  <c r="BI324" i="2"/>
  <c r="BH324" i="2"/>
  <c r="BG324" i="2"/>
  <c r="BF324" i="2"/>
  <c r="T324" i="2"/>
  <c r="R324" i="2"/>
  <c r="P324" i="2"/>
  <c r="J324" i="2"/>
  <c r="BE324" i="2" s="1"/>
  <c r="BK323" i="2"/>
  <c r="BI323" i="2"/>
  <c r="BH323" i="2"/>
  <c r="BG323" i="2"/>
  <c r="BF323" i="2"/>
  <c r="T323" i="2"/>
  <c r="R323" i="2"/>
  <c r="P323" i="2"/>
  <c r="J323" i="2"/>
  <c r="BE323" i="2" s="1"/>
  <c r="BK322" i="2"/>
  <c r="BI322" i="2"/>
  <c r="BH322" i="2"/>
  <c r="BG322" i="2"/>
  <c r="BF322" i="2"/>
  <c r="T322" i="2"/>
  <c r="R322" i="2"/>
  <c r="P322" i="2"/>
  <c r="J322" i="2"/>
  <c r="BE322" i="2" s="1"/>
  <c r="BK321" i="2"/>
  <c r="BI321" i="2"/>
  <c r="BH321" i="2"/>
  <c r="BG321" i="2"/>
  <c r="BF321" i="2"/>
  <c r="T321" i="2"/>
  <c r="R321" i="2"/>
  <c r="P321" i="2"/>
  <c r="J321" i="2"/>
  <c r="BE321" i="2" s="1"/>
  <c r="BK320" i="2"/>
  <c r="BI320" i="2"/>
  <c r="BH320" i="2"/>
  <c r="BG320" i="2"/>
  <c r="BF320" i="2"/>
  <c r="T320" i="2"/>
  <c r="R320" i="2"/>
  <c r="P320" i="2"/>
  <c r="J320" i="2"/>
  <c r="BE320" i="2" s="1"/>
  <c r="BK319" i="2"/>
  <c r="BI319" i="2"/>
  <c r="BH319" i="2"/>
  <c r="BG319" i="2"/>
  <c r="BF319" i="2"/>
  <c r="T319" i="2"/>
  <c r="R319" i="2"/>
  <c r="P319" i="2"/>
  <c r="J319" i="2"/>
  <c r="BE319" i="2" s="1"/>
  <c r="BK318" i="2"/>
  <c r="BI318" i="2"/>
  <c r="BH318" i="2"/>
  <c r="BG318" i="2"/>
  <c r="BF318" i="2"/>
  <c r="T318" i="2"/>
  <c r="R318" i="2"/>
  <c r="P318" i="2"/>
  <c r="J318" i="2"/>
  <c r="BE318" i="2" s="1"/>
  <c r="BK317" i="2"/>
  <c r="BI317" i="2"/>
  <c r="BH317" i="2"/>
  <c r="BG317" i="2"/>
  <c r="BF317" i="2"/>
  <c r="T317" i="2"/>
  <c r="R317" i="2"/>
  <c r="P317" i="2"/>
  <c r="J317" i="2"/>
  <c r="BE317" i="2" s="1"/>
  <c r="BK316" i="2"/>
  <c r="BI316" i="2"/>
  <c r="BH316" i="2"/>
  <c r="BG316" i="2"/>
  <c r="BF316" i="2"/>
  <c r="T316" i="2"/>
  <c r="R316" i="2"/>
  <c r="P316" i="2"/>
  <c r="J316" i="2"/>
  <c r="BE316" i="2" s="1"/>
  <c r="BK315" i="2"/>
  <c r="BI315" i="2"/>
  <c r="BH315" i="2"/>
  <c r="BG315" i="2"/>
  <c r="BF315" i="2"/>
  <c r="T315" i="2"/>
  <c r="R315" i="2"/>
  <c r="P315" i="2"/>
  <c r="J315" i="2"/>
  <c r="BE315" i="2" s="1"/>
  <c r="BK314" i="2"/>
  <c r="BI314" i="2"/>
  <c r="BH314" i="2"/>
  <c r="BG314" i="2"/>
  <c r="BF314" i="2"/>
  <c r="T314" i="2"/>
  <c r="R314" i="2"/>
  <c r="P314" i="2"/>
  <c r="J314" i="2"/>
  <c r="BE314" i="2" s="1"/>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J308" i="2"/>
  <c r="BE308" i="2" s="1"/>
  <c r="BK307" i="2"/>
  <c r="BI307" i="2"/>
  <c r="BH307" i="2"/>
  <c r="BG307" i="2"/>
  <c r="BF307" i="2"/>
  <c r="T307" i="2"/>
  <c r="R307" i="2"/>
  <c r="P307" i="2"/>
  <c r="J307" i="2"/>
  <c r="BE307" i="2" s="1"/>
  <c r="BK304" i="2"/>
  <c r="BI304" i="2"/>
  <c r="BH304" i="2"/>
  <c r="BG304" i="2"/>
  <c r="BF304" i="2"/>
  <c r="T304" i="2"/>
  <c r="R304" i="2"/>
  <c r="P304" i="2"/>
  <c r="J304" i="2"/>
  <c r="BE304" i="2" s="1"/>
  <c r="BK302" i="2"/>
  <c r="BI302" i="2"/>
  <c r="BH302" i="2"/>
  <c r="BG302" i="2"/>
  <c r="BF302" i="2"/>
  <c r="T302" i="2"/>
  <c r="R302" i="2"/>
  <c r="P302" i="2"/>
  <c r="J302" i="2"/>
  <c r="BE302" i="2" s="1"/>
  <c r="BK300" i="2"/>
  <c r="BI300" i="2"/>
  <c r="BH300" i="2"/>
  <c r="BG300" i="2"/>
  <c r="BF300" i="2"/>
  <c r="T300" i="2"/>
  <c r="R300" i="2"/>
  <c r="P300" i="2"/>
  <c r="J300" i="2"/>
  <c r="BE300" i="2" s="1"/>
  <c r="BK298" i="2"/>
  <c r="BI298" i="2"/>
  <c r="BH298" i="2"/>
  <c r="BG298" i="2"/>
  <c r="BF298" i="2"/>
  <c r="T298" i="2"/>
  <c r="R298" i="2"/>
  <c r="P298" i="2"/>
  <c r="J298" i="2"/>
  <c r="BE298" i="2" s="1"/>
  <c r="BK296" i="2"/>
  <c r="BI296" i="2"/>
  <c r="BH296" i="2"/>
  <c r="BG296" i="2"/>
  <c r="BF296" i="2"/>
  <c r="T296" i="2"/>
  <c r="R296" i="2"/>
  <c r="P296" i="2"/>
  <c r="J296" i="2"/>
  <c r="BE296" i="2" s="1"/>
  <c r="BK293" i="2"/>
  <c r="BI293" i="2"/>
  <c r="BH293" i="2"/>
  <c r="BG293" i="2"/>
  <c r="BF293" i="2"/>
  <c r="T293" i="2"/>
  <c r="R293" i="2"/>
  <c r="P293" i="2"/>
  <c r="J293" i="2"/>
  <c r="BE293" i="2" s="1"/>
  <c r="BK291" i="2"/>
  <c r="BI291" i="2"/>
  <c r="BH291" i="2"/>
  <c r="BG291" i="2"/>
  <c r="BF291" i="2"/>
  <c r="T291" i="2"/>
  <c r="R291" i="2"/>
  <c r="P291" i="2"/>
  <c r="J291" i="2"/>
  <c r="BE291" i="2" s="1"/>
  <c r="BK289" i="2"/>
  <c r="BI289" i="2"/>
  <c r="BH289" i="2"/>
  <c r="BG289" i="2"/>
  <c r="BF289" i="2"/>
  <c r="T289" i="2"/>
  <c r="R289" i="2"/>
  <c r="P289" i="2"/>
  <c r="J289" i="2"/>
  <c r="BE289" i="2" s="1"/>
  <c r="BK287" i="2"/>
  <c r="BI287" i="2"/>
  <c r="BH287" i="2"/>
  <c r="BG287" i="2"/>
  <c r="BF287" i="2"/>
  <c r="T287" i="2"/>
  <c r="R287" i="2"/>
  <c r="R286" i="2" s="1"/>
  <c r="P287" i="2"/>
  <c r="J287" i="2"/>
  <c r="BE287" i="2" s="1"/>
  <c r="BK285" i="2"/>
  <c r="BI285" i="2"/>
  <c r="BH285" i="2"/>
  <c r="BG285" i="2"/>
  <c r="BF285" i="2"/>
  <c r="T285" i="2"/>
  <c r="R285" i="2"/>
  <c r="P285" i="2"/>
  <c r="J285" i="2"/>
  <c r="BE285" i="2" s="1"/>
  <c r="BK283" i="2"/>
  <c r="BI283" i="2"/>
  <c r="BH283" i="2"/>
  <c r="BG283" i="2"/>
  <c r="BF283" i="2"/>
  <c r="T283" i="2"/>
  <c r="R283" i="2"/>
  <c r="P283" i="2"/>
  <c r="J283" i="2"/>
  <c r="BE283" i="2" s="1"/>
  <c r="BK281" i="2"/>
  <c r="BI281" i="2"/>
  <c r="BH281" i="2"/>
  <c r="BG281" i="2"/>
  <c r="BF281" i="2"/>
  <c r="T281" i="2"/>
  <c r="R281" i="2"/>
  <c r="P281" i="2"/>
  <c r="J281" i="2"/>
  <c r="BE281" i="2" s="1"/>
  <c r="BK279" i="2"/>
  <c r="BI279" i="2"/>
  <c r="BH279" i="2"/>
  <c r="BG279" i="2"/>
  <c r="BF279" i="2"/>
  <c r="T279" i="2"/>
  <c r="R279" i="2"/>
  <c r="P279" i="2"/>
  <c r="J279" i="2"/>
  <c r="BE279" i="2" s="1"/>
  <c r="BK276" i="2"/>
  <c r="BI276" i="2"/>
  <c r="BH276" i="2"/>
  <c r="BG276" i="2"/>
  <c r="BF276" i="2"/>
  <c r="T276" i="2"/>
  <c r="R276" i="2"/>
  <c r="P276" i="2"/>
  <c r="J276" i="2"/>
  <c r="BE276" i="2" s="1"/>
  <c r="BK273" i="2"/>
  <c r="BI273" i="2"/>
  <c r="BH273" i="2"/>
  <c r="BG273" i="2"/>
  <c r="BF273" i="2"/>
  <c r="T273" i="2"/>
  <c r="R273" i="2"/>
  <c r="P273" i="2"/>
  <c r="J273" i="2"/>
  <c r="BE273" i="2" s="1"/>
  <c r="BK272" i="2"/>
  <c r="BI272" i="2"/>
  <c r="BH272" i="2"/>
  <c r="BG272" i="2"/>
  <c r="BF272" i="2"/>
  <c r="T272" i="2"/>
  <c r="R272" i="2"/>
  <c r="P272" i="2"/>
  <c r="J272" i="2"/>
  <c r="BE272" i="2" s="1"/>
  <c r="BK270" i="2"/>
  <c r="BI270" i="2"/>
  <c r="BH270" i="2"/>
  <c r="BG270" i="2"/>
  <c r="BF270" i="2"/>
  <c r="T270" i="2"/>
  <c r="R270" i="2"/>
  <c r="P270" i="2"/>
  <c r="J270" i="2"/>
  <c r="BE270" i="2" s="1"/>
  <c r="BK269" i="2"/>
  <c r="BI269" i="2"/>
  <c r="BH269" i="2"/>
  <c r="BG269" i="2"/>
  <c r="BF269" i="2"/>
  <c r="T269" i="2"/>
  <c r="R269" i="2"/>
  <c r="P269" i="2"/>
  <c r="J269" i="2"/>
  <c r="BE269" i="2" s="1"/>
  <c r="BK268" i="2"/>
  <c r="BI268" i="2"/>
  <c r="BH268" i="2"/>
  <c r="BG268" i="2"/>
  <c r="BF268" i="2"/>
  <c r="T268" i="2"/>
  <c r="R268" i="2"/>
  <c r="P268" i="2"/>
  <c r="J268" i="2"/>
  <c r="BE268" i="2" s="1"/>
  <c r="BK266" i="2"/>
  <c r="BI266" i="2"/>
  <c r="BH266" i="2"/>
  <c r="BG266" i="2"/>
  <c r="BF266" i="2"/>
  <c r="T266" i="2"/>
  <c r="R266" i="2"/>
  <c r="P266" i="2"/>
  <c r="J266" i="2"/>
  <c r="BE266" i="2" s="1"/>
  <c r="BK264" i="2"/>
  <c r="BI264" i="2"/>
  <c r="BH264" i="2"/>
  <c r="BG264" i="2"/>
  <c r="BF264" i="2"/>
  <c r="T264" i="2"/>
  <c r="R264" i="2"/>
  <c r="P264" i="2"/>
  <c r="J264" i="2"/>
  <c r="BE264" i="2" s="1"/>
  <c r="BK262" i="2"/>
  <c r="BI262" i="2"/>
  <c r="BH262" i="2"/>
  <c r="BG262" i="2"/>
  <c r="BF262" i="2"/>
  <c r="T262" i="2"/>
  <c r="R262" i="2"/>
  <c r="P262" i="2"/>
  <c r="J262" i="2"/>
  <c r="BE262" i="2" s="1"/>
  <c r="BK260" i="2"/>
  <c r="BI260" i="2"/>
  <c r="BH260" i="2"/>
  <c r="BG260" i="2"/>
  <c r="BF260" i="2"/>
  <c r="T260" i="2"/>
  <c r="R260" i="2"/>
  <c r="P260" i="2"/>
  <c r="J260" i="2"/>
  <c r="BE260" i="2" s="1"/>
  <c r="BK257" i="2"/>
  <c r="BI257" i="2"/>
  <c r="BH257" i="2"/>
  <c r="BG257" i="2"/>
  <c r="BF257" i="2"/>
  <c r="T257" i="2"/>
  <c r="R257" i="2"/>
  <c r="P257" i="2"/>
  <c r="J257" i="2"/>
  <c r="BE257" i="2" s="1"/>
  <c r="BK256" i="2"/>
  <c r="BI256" i="2"/>
  <c r="BH256" i="2"/>
  <c r="BG256" i="2"/>
  <c r="BF256" i="2"/>
  <c r="T256" i="2"/>
  <c r="R256" i="2"/>
  <c r="P256" i="2"/>
  <c r="J256" i="2"/>
  <c r="BE256" i="2" s="1"/>
  <c r="BK254" i="2"/>
  <c r="BK253" i="2" s="1"/>
  <c r="J253" i="2" s="1"/>
  <c r="J72" i="2" s="1"/>
  <c r="BI254" i="2"/>
  <c r="BH254" i="2"/>
  <c r="BG254" i="2"/>
  <c r="BF254" i="2"/>
  <c r="T254" i="2"/>
  <c r="R254" i="2"/>
  <c r="R253" i="2" s="1"/>
  <c r="P254" i="2"/>
  <c r="P253" i="2" s="1"/>
  <c r="J254" i="2"/>
  <c r="BE254" i="2" s="1"/>
  <c r="BK251" i="2"/>
  <c r="BI251" i="2"/>
  <c r="BH251" i="2"/>
  <c r="BG251" i="2"/>
  <c r="BF251" i="2"/>
  <c r="T251" i="2"/>
  <c r="R251" i="2"/>
  <c r="P251" i="2"/>
  <c r="J251" i="2"/>
  <c r="BE251" i="2" s="1"/>
  <c r="BK249" i="2"/>
  <c r="BI249" i="2"/>
  <c r="BH249" i="2"/>
  <c r="BG249" i="2"/>
  <c r="BF249" i="2"/>
  <c r="T249" i="2"/>
  <c r="R249" i="2"/>
  <c r="P249" i="2"/>
  <c r="J249" i="2"/>
  <c r="BE249" i="2" s="1"/>
  <c r="BK248" i="2"/>
  <c r="BI248" i="2"/>
  <c r="BH248" i="2"/>
  <c r="BG248" i="2"/>
  <c r="BF248" i="2"/>
  <c r="T248" i="2"/>
  <c r="R248" i="2"/>
  <c r="P248" i="2"/>
  <c r="J248" i="2"/>
  <c r="BE248" i="2" s="1"/>
  <c r="BK247" i="2"/>
  <c r="BI247" i="2"/>
  <c r="BH247" i="2"/>
  <c r="BG247" i="2"/>
  <c r="BF247" i="2"/>
  <c r="T247" i="2"/>
  <c r="R247" i="2"/>
  <c r="P247" i="2"/>
  <c r="J247" i="2"/>
  <c r="BE247" i="2" s="1"/>
  <c r="BK246" i="2"/>
  <c r="BI246" i="2"/>
  <c r="BH246" i="2"/>
  <c r="BG246" i="2"/>
  <c r="BF246" i="2"/>
  <c r="T246" i="2"/>
  <c r="R246" i="2"/>
  <c r="P246" i="2"/>
  <c r="J246" i="2"/>
  <c r="BE246" i="2" s="1"/>
  <c r="BK245" i="2"/>
  <c r="BI245" i="2"/>
  <c r="BH245" i="2"/>
  <c r="BG245" i="2"/>
  <c r="BF245" i="2"/>
  <c r="T245" i="2"/>
  <c r="R245" i="2"/>
  <c r="P245" i="2"/>
  <c r="J245" i="2"/>
  <c r="BE245" i="2" s="1"/>
  <c r="BK244" i="2"/>
  <c r="BI244" i="2"/>
  <c r="BH244" i="2"/>
  <c r="BG244" i="2"/>
  <c r="BF244" i="2"/>
  <c r="T244" i="2"/>
  <c r="R244" i="2"/>
  <c r="P244" i="2"/>
  <c r="J244" i="2"/>
  <c r="BE244" i="2" s="1"/>
  <c r="BK243" i="2"/>
  <c r="BI243" i="2"/>
  <c r="BH243" i="2"/>
  <c r="BG243" i="2"/>
  <c r="BF243" i="2"/>
  <c r="T243" i="2"/>
  <c r="R243" i="2"/>
  <c r="P243" i="2"/>
  <c r="J243" i="2"/>
  <c r="BE243" i="2" s="1"/>
  <c r="BK242" i="2"/>
  <c r="BI242" i="2"/>
  <c r="BH242" i="2"/>
  <c r="BG242" i="2"/>
  <c r="BF242" i="2"/>
  <c r="T242" i="2"/>
  <c r="R242" i="2"/>
  <c r="P242" i="2"/>
  <c r="J242" i="2"/>
  <c r="BE242" i="2" s="1"/>
  <c r="BK240" i="2"/>
  <c r="BI240" i="2"/>
  <c r="BH240" i="2"/>
  <c r="BG240" i="2"/>
  <c r="BF240" i="2"/>
  <c r="T240" i="2"/>
  <c r="R240" i="2"/>
  <c r="P240" i="2"/>
  <c r="J240" i="2"/>
  <c r="BE240" i="2" s="1"/>
  <c r="BK238" i="2"/>
  <c r="BI238" i="2"/>
  <c r="BH238" i="2"/>
  <c r="BG238" i="2"/>
  <c r="BF238" i="2"/>
  <c r="T238" i="2"/>
  <c r="R238" i="2"/>
  <c r="P238" i="2"/>
  <c r="J238" i="2"/>
  <c r="BE238" i="2" s="1"/>
  <c r="BK235" i="2"/>
  <c r="BI235" i="2"/>
  <c r="BH235" i="2"/>
  <c r="BG235" i="2"/>
  <c r="BF235" i="2"/>
  <c r="T235" i="2"/>
  <c r="R235" i="2"/>
  <c r="P235" i="2"/>
  <c r="J235" i="2"/>
  <c r="BE235" i="2" s="1"/>
  <c r="BK232" i="2"/>
  <c r="BI232" i="2"/>
  <c r="BH232" i="2"/>
  <c r="BG232" i="2"/>
  <c r="BF232" i="2"/>
  <c r="T232" i="2"/>
  <c r="T231" i="2" s="1"/>
  <c r="R232" i="2"/>
  <c r="P232" i="2"/>
  <c r="J232" i="2"/>
  <c r="BE232" i="2" s="1"/>
  <c r="BK229" i="2"/>
  <c r="BI229" i="2"/>
  <c r="BH229" i="2"/>
  <c r="BG229" i="2"/>
  <c r="BF229" i="2"/>
  <c r="T229" i="2"/>
  <c r="R229" i="2"/>
  <c r="P229" i="2"/>
  <c r="J229" i="2"/>
  <c r="BE229" i="2" s="1"/>
  <c r="BK226" i="2"/>
  <c r="BI226" i="2"/>
  <c r="BH226" i="2"/>
  <c r="BG226" i="2"/>
  <c r="BF226" i="2"/>
  <c r="T226" i="2"/>
  <c r="R226" i="2"/>
  <c r="P226" i="2"/>
  <c r="J226" i="2"/>
  <c r="BE226" i="2" s="1"/>
  <c r="BK225" i="2"/>
  <c r="BK224" i="2" s="1"/>
  <c r="J224" i="2" s="1"/>
  <c r="J69" i="2" s="1"/>
  <c r="BI225" i="2"/>
  <c r="BH225" i="2"/>
  <c r="BG225" i="2"/>
  <c r="BF225" i="2"/>
  <c r="T225" i="2"/>
  <c r="R225" i="2"/>
  <c r="R224" i="2" s="1"/>
  <c r="P225" i="2"/>
  <c r="J225" i="2"/>
  <c r="BE225" i="2" s="1"/>
  <c r="BK223" i="2"/>
  <c r="BI223" i="2"/>
  <c r="BH223" i="2"/>
  <c r="BG223" i="2"/>
  <c r="BF223" i="2"/>
  <c r="T223" i="2"/>
  <c r="R223" i="2"/>
  <c r="P223" i="2"/>
  <c r="J223" i="2"/>
  <c r="BE223" i="2" s="1"/>
  <c r="BK221" i="2"/>
  <c r="BI221" i="2"/>
  <c r="BH221" i="2"/>
  <c r="BG221" i="2"/>
  <c r="BF221" i="2"/>
  <c r="T221" i="2"/>
  <c r="R221" i="2"/>
  <c r="P221" i="2"/>
  <c r="J221" i="2"/>
  <c r="BE221" i="2" s="1"/>
  <c r="BK219" i="2"/>
  <c r="BI219" i="2"/>
  <c r="BH219" i="2"/>
  <c r="BG219" i="2"/>
  <c r="BF219" i="2"/>
  <c r="T219" i="2"/>
  <c r="R219" i="2"/>
  <c r="P219" i="2"/>
  <c r="J219" i="2"/>
  <c r="BE219" i="2" s="1"/>
  <c r="BK218" i="2"/>
  <c r="BI218" i="2"/>
  <c r="BH218" i="2"/>
  <c r="BG218" i="2"/>
  <c r="BF218" i="2"/>
  <c r="T218" i="2"/>
  <c r="R218" i="2"/>
  <c r="P218" i="2"/>
  <c r="J218" i="2"/>
  <c r="BE218" i="2" s="1"/>
  <c r="BK217" i="2"/>
  <c r="BI217" i="2"/>
  <c r="BH217" i="2"/>
  <c r="BG217" i="2"/>
  <c r="BF217" i="2"/>
  <c r="T217" i="2"/>
  <c r="R217" i="2"/>
  <c r="P217" i="2"/>
  <c r="J217" i="2"/>
  <c r="BE217" i="2" s="1"/>
  <c r="BK215" i="2"/>
  <c r="BI215" i="2"/>
  <c r="BH215" i="2"/>
  <c r="BG215" i="2"/>
  <c r="BF215" i="2"/>
  <c r="T215" i="2"/>
  <c r="R215" i="2"/>
  <c r="P215" i="2"/>
  <c r="J215" i="2"/>
  <c r="BE215" i="2" s="1"/>
  <c r="BK214" i="2"/>
  <c r="BI214" i="2"/>
  <c r="BH214" i="2"/>
  <c r="BG214" i="2"/>
  <c r="BF214" i="2"/>
  <c r="T214" i="2"/>
  <c r="R214" i="2"/>
  <c r="P214" i="2"/>
  <c r="J214" i="2"/>
  <c r="BE214" i="2" s="1"/>
  <c r="BK213" i="2"/>
  <c r="BI213" i="2"/>
  <c r="BH213" i="2"/>
  <c r="BG213" i="2"/>
  <c r="BF213" i="2"/>
  <c r="T213" i="2"/>
  <c r="R213" i="2"/>
  <c r="P213" i="2"/>
  <c r="J213" i="2"/>
  <c r="BE213" i="2" s="1"/>
  <c r="BK212" i="2"/>
  <c r="BI212" i="2"/>
  <c r="BH212" i="2"/>
  <c r="BG212" i="2"/>
  <c r="BF212" i="2"/>
  <c r="T212" i="2"/>
  <c r="R212" i="2"/>
  <c r="P212" i="2"/>
  <c r="J212" i="2"/>
  <c r="BE212" i="2" s="1"/>
  <c r="BK211" i="2"/>
  <c r="BI211" i="2"/>
  <c r="BH211" i="2"/>
  <c r="BG211" i="2"/>
  <c r="BF211" i="2"/>
  <c r="T211" i="2"/>
  <c r="R211" i="2"/>
  <c r="P211" i="2"/>
  <c r="J211" i="2"/>
  <c r="BE211" i="2" s="1"/>
  <c r="BK209" i="2"/>
  <c r="BI209" i="2"/>
  <c r="BH209" i="2"/>
  <c r="BG209" i="2"/>
  <c r="BF209" i="2"/>
  <c r="T209" i="2"/>
  <c r="R209" i="2"/>
  <c r="P209" i="2"/>
  <c r="J209" i="2"/>
  <c r="BE209" i="2" s="1"/>
  <c r="BK208" i="2"/>
  <c r="BI208" i="2"/>
  <c r="BH208" i="2"/>
  <c r="BG208" i="2"/>
  <c r="BF208" i="2"/>
  <c r="T208" i="2"/>
  <c r="R208" i="2"/>
  <c r="P208" i="2"/>
  <c r="J208" i="2"/>
  <c r="BE208" i="2" s="1"/>
  <c r="BK206" i="2"/>
  <c r="BI206" i="2"/>
  <c r="BH206" i="2"/>
  <c r="BG206" i="2"/>
  <c r="BF206" i="2"/>
  <c r="T206" i="2"/>
  <c r="R206" i="2"/>
  <c r="P206" i="2"/>
  <c r="J206" i="2"/>
  <c r="BE206" i="2" s="1"/>
  <c r="BK204" i="2"/>
  <c r="BI204" i="2"/>
  <c r="BH204" i="2"/>
  <c r="BG204" i="2"/>
  <c r="BF204" i="2"/>
  <c r="T204" i="2"/>
  <c r="R204" i="2"/>
  <c r="P204" i="2"/>
  <c r="J204" i="2"/>
  <c r="BE204" i="2" s="1"/>
  <c r="BK202" i="2"/>
  <c r="BI202" i="2"/>
  <c r="BH202" i="2"/>
  <c r="BG202" i="2"/>
  <c r="BF202" i="2"/>
  <c r="T202" i="2"/>
  <c r="R202" i="2"/>
  <c r="P202" i="2"/>
  <c r="J202" i="2"/>
  <c r="BE202" i="2" s="1"/>
  <c r="BK200" i="2"/>
  <c r="BI200" i="2"/>
  <c r="BH200" i="2"/>
  <c r="BG200" i="2"/>
  <c r="BF200" i="2"/>
  <c r="T200" i="2"/>
  <c r="R200" i="2"/>
  <c r="P200" i="2"/>
  <c r="J200" i="2"/>
  <c r="BE200" i="2" s="1"/>
  <c r="BK198" i="2"/>
  <c r="BI198" i="2"/>
  <c r="BH198" i="2"/>
  <c r="BG198" i="2"/>
  <c r="BF198" i="2"/>
  <c r="T198" i="2"/>
  <c r="R198" i="2"/>
  <c r="P198" i="2"/>
  <c r="J198" i="2"/>
  <c r="BE198" i="2" s="1"/>
  <c r="BK196" i="2"/>
  <c r="BI196" i="2"/>
  <c r="BH196" i="2"/>
  <c r="BG196" i="2"/>
  <c r="BF196" i="2"/>
  <c r="T196" i="2"/>
  <c r="R196" i="2"/>
  <c r="P196" i="2"/>
  <c r="J196" i="2"/>
  <c r="BE196" i="2" s="1"/>
  <c r="BK194" i="2"/>
  <c r="BI194" i="2"/>
  <c r="BH194" i="2"/>
  <c r="BG194" i="2"/>
  <c r="BF194" i="2"/>
  <c r="T194" i="2"/>
  <c r="R194" i="2"/>
  <c r="P194" i="2"/>
  <c r="J194" i="2"/>
  <c r="BE194" i="2" s="1"/>
  <c r="BK192" i="2"/>
  <c r="BI192" i="2"/>
  <c r="BH192" i="2"/>
  <c r="BG192" i="2"/>
  <c r="BF192" i="2"/>
  <c r="T192" i="2"/>
  <c r="R192" i="2"/>
  <c r="P192" i="2"/>
  <c r="J192" i="2"/>
  <c r="BE192" i="2" s="1"/>
  <c r="BK190" i="2"/>
  <c r="BI190" i="2"/>
  <c r="BH190" i="2"/>
  <c r="BG190" i="2"/>
  <c r="BF190" i="2"/>
  <c r="T190" i="2"/>
  <c r="R190" i="2"/>
  <c r="P190" i="2"/>
  <c r="J190" i="2"/>
  <c r="BE190" i="2" s="1"/>
  <c r="BK188" i="2"/>
  <c r="BI188" i="2"/>
  <c r="BH188" i="2"/>
  <c r="BG188" i="2"/>
  <c r="BF188" i="2"/>
  <c r="T188" i="2"/>
  <c r="R188" i="2"/>
  <c r="R187" i="2" s="1"/>
  <c r="P188" i="2"/>
  <c r="J188" i="2"/>
  <c r="BE188" i="2" s="1"/>
  <c r="T187" i="2"/>
  <c r="BK185" i="2"/>
  <c r="BI185" i="2"/>
  <c r="BH185" i="2"/>
  <c r="BG185" i="2"/>
  <c r="BF185" i="2"/>
  <c r="T185" i="2"/>
  <c r="R185" i="2"/>
  <c r="P185" i="2"/>
  <c r="J185" i="2"/>
  <c r="BE185" i="2" s="1"/>
  <c r="BK183" i="2"/>
  <c r="BI183" i="2"/>
  <c r="BH183" i="2"/>
  <c r="BG183" i="2"/>
  <c r="BF183" i="2"/>
  <c r="T183" i="2"/>
  <c r="R183" i="2"/>
  <c r="P183" i="2"/>
  <c r="J183" i="2"/>
  <c r="BE183" i="2" s="1"/>
  <c r="BK181" i="2"/>
  <c r="BI181" i="2"/>
  <c r="BH181" i="2"/>
  <c r="BG181" i="2"/>
  <c r="BF181" i="2"/>
  <c r="T181" i="2"/>
  <c r="R181" i="2"/>
  <c r="P181" i="2"/>
  <c r="J181" i="2"/>
  <c r="BE181" i="2" s="1"/>
  <c r="BK179" i="2"/>
  <c r="BI179" i="2"/>
  <c r="BH179" i="2"/>
  <c r="BG179" i="2"/>
  <c r="BF179" i="2"/>
  <c r="T179" i="2"/>
  <c r="R179" i="2"/>
  <c r="P179" i="2"/>
  <c r="J179" i="2"/>
  <c r="BE179" i="2" s="1"/>
  <c r="BK177" i="2"/>
  <c r="BI177" i="2"/>
  <c r="BH177" i="2"/>
  <c r="BG177" i="2"/>
  <c r="BF177" i="2"/>
  <c r="T177" i="2"/>
  <c r="R177" i="2"/>
  <c r="P177" i="2"/>
  <c r="J177" i="2"/>
  <c r="BE177" i="2" s="1"/>
  <c r="BK175" i="2"/>
  <c r="BI175" i="2"/>
  <c r="BH175" i="2"/>
  <c r="BG175" i="2"/>
  <c r="BF175" i="2"/>
  <c r="T175" i="2"/>
  <c r="R175" i="2"/>
  <c r="P175" i="2"/>
  <c r="J175" i="2"/>
  <c r="BE175" i="2" s="1"/>
  <c r="BK173" i="2"/>
  <c r="BI173" i="2"/>
  <c r="BH173" i="2"/>
  <c r="BG173" i="2"/>
  <c r="BF173" i="2"/>
  <c r="T173" i="2"/>
  <c r="R173" i="2"/>
  <c r="P173" i="2"/>
  <c r="J173" i="2"/>
  <c r="BE173" i="2" s="1"/>
  <c r="BK172" i="2"/>
  <c r="BI172" i="2"/>
  <c r="BH172" i="2"/>
  <c r="BG172" i="2"/>
  <c r="BF172" i="2"/>
  <c r="T172" i="2"/>
  <c r="R172" i="2"/>
  <c r="P172" i="2"/>
  <c r="J172" i="2"/>
  <c r="BE172" i="2" s="1"/>
  <c r="BK169" i="2"/>
  <c r="BI169" i="2"/>
  <c r="BH169" i="2"/>
  <c r="BG169" i="2"/>
  <c r="BF169" i="2"/>
  <c r="T169" i="2"/>
  <c r="R169" i="2"/>
  <c r="P169" i="2"/>
  <c r="J169" i="2"/>
  <c r="BE169" i="2" s="1"/>
  <c r="BK167" i="2"/>
  <c r="BI167" i="2"/>
  <c r="BH167" i="2"/>
  <c r="BG167" i="2"/>
  <c r="BF167" i="2"/>
  <c r="T167" i="2"/>
  <c r="R167" i="2"/>
  <c r="P167" i="2"/>
  <c r="J167" i="2"/>
  <c r="BE167" i="2" s="1"/>
  <c r="BK165" i="2"/>
  <c r="BI165" i="2"/>
  <c r="BH165" i="2"/>
  <c r="BG165" i="2"/>
  <c r="BF165" i="2"/>
  <c r="T165" i="2"/>
  <c r="R165" i="2"/>
  <c r="P165" i="2"/>
  <c r="J165" i="2"/>
  <c r="BE165" i="2" s="1"/>
  <c r="BK164" i="2"/>
  <c r="BI164" i="2"/>
  <c r="BH164" i="2"/>
  <c r="BG164" i="2"/>
  <c r="BF164" i="2"/>
  <c r="T164" i="2"/>
  <c r="R164" i="2"/>
  <c r="P164" i="2"/>
  <c r="J164" i="2"/>
  <c r="BE164" i="2" s="1"/>
  <c r="BK163" i="2"/>
  <c r="BI163" i="2"/>
  <c r="BH163" i="2"/>
  <c r="BG163" i="2"/>
  <c r="BF163" i="2"/>
  <c r="T163" i="2"/>
  <c r="R163" i="2"/>
  <c r="P163" i="2"/>
  <c r="J163" i="2"/>
  <c r="BE163" i="2" s="1"/>
  <c r="BK159" i="2"/>
  <c r="BI159" i="2"/>
  <c r="BH159" i="2"/>
  <c r="BG159" i="2"/>
  <c r="BF159" i="2"/>
  <c r="T159" i="2"/>
  <c r="R159" i="2"/>
  <c r="P159" i="2"/>
  <c r="J159" i="2"/>
  <c r="BE159" i="2" s="1"/>
  <c r="BK157" i="2"/>
  <c r="BI157" i="2"/>
  <c r="BH157" i="2"/>
  <c r="BG157" i="2"/>
  <c r="BF157" i="2"/>
  <c r="T157" i="2"/>
  <c r="R157" i="2"/>
  <c r="P157" i="2"/>
  <c r="J157" i="2"/>
  <c r="BE157" i="2" s="1"/>
  <c r="BK154" i="2"/>
  <c r="BI154" i="2"/>
  <c r="BH154" i="2"/>
  <c r="BG154" i="2"/>
  <c r="BF154" i="2"/>
  <c r="T154" i="2"/>
  <c r="R154" i="2"/>
  <c r="P154" i="2"/>
  <c r="J154" i="2"/>
  <c r="BE154" i="2" s="1"/>
  <c r="BK152" i="2"/>
  <c r="BI152" i="2"/>
  <c r="BH152" i="2"/>
  <c r="BG152" i="2"/>
  <c r="BF152" i="2"/>
  <c r="T152" i="2"/>
  <c r="R152" i="2"/>
  <c r="P152" i="2"/>
  <c r="J152" i="2"/>
  <c r="BE152" i="2" s="1"/>
  <c r="BK149" i="2"/>
  <c r="BI149" i="2"/>
  <c r="BH149" i="2"/>
  <c r="BG149" i="2"/>
  <c r="BF149" i="2"/>
  <c r="T149" i="2"/>
  <c r="R149" i="2"/>
  <c r="P149" i="2"/>
  <c r="J149" i="2"/>
  <c r="BE149" i="2" s="1"/>
  <c r="BK147" i="2"/>
  <c r="BI147" i="2"/>
  <c r="BH147" i="2"/>
  <c r="BG147" i="2"/>
  <c r="BF147" i="2"/>
  <c r="T147" i="2"/>
  <c r="T146" i="2" s="1"/>
  <c r="R147" i="2"/>
  <c r="P147" i="2"/>
  <c r="J147" i="2"/>
  <c r="BE147" i="2" s="1"/>
  <c r="BK143" i="2"/>
  <c r="BI143" i="2"/>
  <c r="BH143" i="2"/>
  <c r="BG143" i="2"/>
  <c r="BF143" i="2"/>
  <c r="T143" i="2"/>
  <c r="R143" i="2"/>
  <c r="P143" i="2"/>
  <c r="J143" i="2"/>
  <c r="BE143" i="2" s="1"/>
  <c r="BK139" i="2"/>
  <c r="BI139" i="2"/>
  <c r="BH139" i="2"/>
  <c r="BG139" i="2"/>
  <c r="BF139" i="2"/>
  <c r="T139" i="2"/>
  <c r="R139" i="2"/>
  <c r="P139" i="2"/>
  <c r="J139" i="2"/>
  <c r="BE139" i="2" s="1"/>
  <c r="BK137" i="2"/>
  <c r="BI137" i="2"/>
  <c r="BH137" i="2"/>
  <c r="BG137" i="2"/>
  <c r="BF137" i="2"/>
  <c r="T137" i="2"/>
  <c r="R137" i="2"/>
  <c r="P137" i="2"/>
  <c r="J137" i="2"/>
  <c r="BE137" i="2" s="1"/>
  <c r="BK135" i="2"/>
  <c r="BI135" i="2"/>
  <c r="BH135" i="2"/>
  <c r="BG135" i="2"/>
  <c r="BF135" i="2"/>
  <c r="T135" i="2"/>
  <c r="R135" i="2"/>
  <c r="P135" i="2"/>
  <c r="J135" i="2"/>
  <c r="BE135" i="2" s="1"/>
  <c r="BK134" i="2"/>
  <c r="BI134" i="2"/>
  <c r="BH134" i="2"/>
  <c r="BG134" i="2"/>
  <c r="BF134" i="2"/>
  <c r="T134" i="2"/>
  <c r="R134" i="2"/>
  <c r="P134" i="2"/>
  <c r="J134" i="2"/>
  <c r="BE134" i="2" s="1"/>
  <c r="BK132" i="2"/>
  <c r="BI132" i="2"/>
  <c r="BH132" i="2"/>
  <c r="BG132" i="2"/>
  <c r="BF132" i="2"/>
  <c r="T132" i="2"/>
  <c r="R132" i="2"/>
  <c r="P132" i="2"/>
  <c r="J132" i="2"/>
  <c r="BE132" i="2" s="1"/>
  <c r="BK130" i="2"/>
  <c r="BI130" i="2"/>
  <c r="BH130" i="2"/>
  <c r="BG130" i="2"/>
  <c r="BF130" i="2"/>
  <c r="BE130" i="2"/>
  <c r="T130" i="2"/>
  <c r="R130" i="2"/>
  <c r="P130" i="2"/>
  <c r="J130" i="2"/>
  <c r="BK127" i="2"/>
  <c r="BI127" i="2"/>
  <c r="BH127" i="2"/>
  <c r="BG127" i="2"/>
  <c r="BF127" i="2"/>
  <c r="T127" i="2"/>
  <c r="R127" i="2"/>
  <c r="P127" i="2"/>
  <c r="J127" i="2"/>
  <c r="BE127" i="2" s="1"/>
  <c r="BK126" i="2"/>
  <c r="BI126" i="2"/>
  <c r="BH126" i="2"/>
  <c r="BG126" i="2"/>
  <c r="BF126" i="2"/>
  <c r="T126" i="2"/>
  <c r="R126" i="2"/>
  <c r="P126" i="2"/>
  <c r="J126" i="2"/>
  <c r="BE126" i="2" s="1"/>
  <c r="BK124" i="2"/>
  <c r="BI124" i="2"/>
  <c r="BH124" i="2"/>
  <c r="BG124" i="2"/>
  <c r="BF124" i="2"/>
  <c r="T124" i="2"/>
  <c r="R124" i="2"/>
  <c r="P124" i="2"/>
  <c r="J124" i="2"/>
  <c r="BE124" i="2" s="1"/>
  <c r="BK118" i="2"/>
  <c r="BI118" i="2"/>
  <c r="BH118" i="2"/>
  <c r="BG118" i="2"/>
  <c r="BF118" i="2"/>
  <c r="T118" i="2"/>
  <c r="R118" i="2"/>
  <c r="P118" i="2"/>
  <c r="J118" i="2"/>
  <c r="BE118" i="2" s="1"/>
  <c r="BK112" i="2"/>
  <c r="BI112" i="2"/>
  <c r="BH112" i="2"/>
  <c r="BG112" i="2"/>
  <c r="BF112" i="2"/>
  <c r="T112" i="2"/>
  <c r="R112" i="2"/>
  <c r="P112" i="2"/>
  <c r="J112" i="2"/>
  <c r="BE112" i="2" s="1"/>
  <c r="BK109" i="2"/>
  <c r="BI109" i="2"/>
  <c r="BH109" i="2"/>
  <c r="BG109" i="2"/>
  <c r="BF109" i="2"/>
  <c r="T109" i="2"/>
  <c r="R109" i="2"/>
  <c r="P109" i="2"/>
  <c r="J109" i="2"/>
  <c r="BE109" i="2" s="1"/>
  <c r="BK108" i="2"/>
  <c r="BI108" i="2"/>
  <c r="BH108" i="2"/>
  <c r="BG108" i="2"/>
  <c r="BF108" i="2"/>
  <c r="T108" i="2"/>
  <c r="R108" i="2"/>
  <c r="P108" i="2"/>
  <c r="J108" i="2"/>
  <c r="BE108" i="2" s="1"/>
  <c r="BK106" i="2"/>
  <c r="BI106" i="2"/>
  <c r="BH106" i="2"/>
  <c r="BG106" i="2"/>
  <c r="BF106" i="2"/>
  <c r="T106" i="2"/>
  <c r="R106" i="2"/>
  <c r="P106" i="2"/>
  <c r="J106" i="2"/>
  <c r="BE106" i="2" s="1"/>
  <c r="BK105" i="2"/>
  <c r="BI105" i="2"/>
  <c r="BH105" i="2"/>
  <c r="BG105" i="2"/>
  <c r="BF105" i="2"/>
  <c r="T105" i="2"/>
  <c r="R105" i="2"/>
  <c r="P105" i="2"/>
  <c r="J105" i="2"/>
  <c r="BE105" i="2" s="1"/>
  <c r="BK103" i="2"/>
  <c r="BI103" i="2"/>
  <c r="BH103" i="2"/>
  <c r="BG103" i="2"/>
  <c r="BF103" i="2"/>
  <c r="T103" i="2"/>
  <c r="R103" i="2"/>
  <c r="P103" i="2"/>
  <c r="J103" i="2"/>
  <c r="BE103" i="2" s="1"/>
  <c r="BK101" i="2"/>
  <c r="BI101" i="2"/>
  <c r="BH101" i="2"/>
  <c r="BG101" i="2"/>
  <c r="BF101" i="2"/>
  <c r="T101" i="2"/>
  <c r="R101" i="2"/>
  <c r="P101" i="2"/>
  <c r="J101" i="2"/>
  <c r="BE101" i="2" s="1"/>
  <c r="BK100" i="2"/>
  <c r="BI100" i="2"/>
  <c r="BH100" i="2"/>
  <c r="BG100" i="2"/>
  <c r="BF100" i="2"/>
  <c r="T100" i="2"/>
  <c r="R100" i="2"/>
  <c r="P100" i="2"/>
  <c r="P99" i="2" s="1"/>
  <c r="J100" i="2"/>
  <c r="BE100" i="2" s="1"/>
  <c r="F91" i="2"/>
  <c r="E89" i="2"/>
  <c r="J54" i="2"/>
  <c r="F52" i="2"/>
  <c r="E50" i="2"/>
  <c r="J37" i="2"/>
  <c r="J36" i="2"/>
  <c r="J35" i="2"/>
  <c r="J24" i="2"/>
  <c r="E24" i="2"/>
  <c r="J94" i="2" s="1"/>
  <c r="J23" i="2"/>
  <c r="J21" i="2"/>
  <c r="E21" i="2"/>
  <c r="J93" i="2" s="1"/>
  <c r="J20" i="2"/>
  <c r="J18" i="2"/>
  <c r="E18" i="2"/>
  <c r="F94" i="2" s="1"/>
  <c r="J17" i="2"/>
  <c r="J15" i="2"/>
  <c r="E15" i="2"/>
  <c r="J14" i="2"/>
  <c r="J12" i="2"/>
  <c r="J91" i="2" s="1"/>
  <c r="E7" i="2"/>
  <c r="E87" i="2" s="1"/>
  <c r="BD60" i="1"/>
  <c r="BC60" i="1"/>
  <c r="BB60" i="1"/>
  <c r="BA60" i="1"/>
  <c r="AZ60" i="1"/>
  <c r="AY60" i="1"/>
  <c r="AX60" i="1"/>
  <c r="AW60" i="1"/>
  <c r="AV60" i="1"/>
  <c r="AU60" i="1"/>
  <c r="BD59" i="1"/>
  <c r="BC59" i="1"/>
  <c r="BB59" i="1"/>
  <c r="BA59" i="1"/>
  <c r="AZ59" i="1"/>
  <c r="AY59" i="1"/>
  <c r="AX59" i="1"/>
  <c r="AW59" i="1"/>
  <c r="AV59" i="1"/>
  <c r="AT59" i="1" s="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J34" i="7" l="1"/>
  <c r="F36" i="6"/>
  <c r="BK231" i="2"/>
  <c r="J231" i="2" s="1"/>
  <c r="J70" i="2" s="1"/>
  <c r="F54" i="6"/>
  <c r="F55" i="7"/>
  <c r="T171" i="2"/>
  <c r="F37" i="7"/>
  <c r="T237" i="2"/>
  <c r="J34" i="2"/>
  <c r="F37" i="2"/>
  <c r="R162" i="2"/>
  <c r="T224" i="2"/>
  <c r="R129" i="2"/>
  <c r="P207" i="2"/>
  <c r="P259" i="2"/>
  <c r="BK259" i="2"/>
  <c r="J259" i="2" s="1"/>
  <c r="J73" i="2" s="1"/>
  <c r="J52" i="2"/>
  <c r="P224" i="2"/>
  <c r="P81" i="6"/>
  <c r="P80" i="6" s="1"/>
  <c r="AT60" i="1"/>
  <c r="BK207" i="2"/>
  <c r="J207" i="2" s="1"/>
  <c r="J68" i="2" s="1"/>
  <c r="P83" i="7"/>
  <c r="P82" i="7" s="1"/>
  <c r="F35" i="7"/>
  <c r="R146" i="2"/>
  <c r="T286" i="2"/>
  <c r="F35" i="6"/>
  <c r="T81" i="6"/>
  <c r="T80" i="6" s="1"/>
  <c r="T259" i="2"/>
  <c r="T99" i="2"/>
  <c r="T306" i="2"/>
  <c r="F36" i="7"/>
  <c r="J77" i="4"/>
  <c r="R100" i="4"/>
  <c r="T122" i="4"/>
  <c r="BK100" i="4"/>
  <c r="J100" i="4" s="1"/>
  <c r="J61" i="4" s="1"/>
  <c r="R122" i="4"/>
  <c r="T141" i="3"/>
  <c r="T113" i="3"/>
  <c r="BK113" i="3"/>
  <c r="J113" i="3" s="1"/>
  <c r="J65" i="3" s="1"/>
  <c r="R128" i="3"/>
  <c r="T95" i="3"/>
  <c r="T94" i="3" s="1"/>
  <c r="P141" i="3"/>
  <c r="P95" i="3"/>
  <c r="P94" i="3" s="1"/>
  <c r="BK141" i="3"/>
  <c r="J141" i="3" s="1"/>
  <c r="J67" i="3" s="1"/>
  <c r="F79" i="5"/>
  <c r="F54" i="3"/>
  <c r="R95" i="3"/>
  <c r="R94" i="3" s="1"/>
  <c r="J83" i="3"/>
  <c r="BK145" i="3"/>
  <c r="J145" i="3" s="1"/>
  <c r="J69" i="3" s="1"/>
  <c r="P113" i="3"/>
  <c r="P95" i="5"/>
  <c r="BK95" i="3"/>
  <c r="BK94" i="3" s="1"/>
  <c r="J94" i="3" s="1"/>
  <c r="J62" i="3" s="1"/>
  <c r="R237" i="2"/>
  <c r="R306" i="2"/>
  <c r="BK326" i="2"/>
  <c r="J326" i="2" s="1"/>
  <c r="J76" i="2" s="1"/>
  <c r="J91" i="3"/>
  <c r="J61" i="3" s="1"/>
  <c r="BK90" i="3"/>
  <c r="J90" i="3" s="1"/>
  <c r="J60" i="3" s="1"/>
  <c r="F36" i="3"/>
  <c r="F34" i="3"/>
  <c r="J34" i="6"/>
  <c r="F34" i="6"/>
  <c r="BK99" i="2"/>
  <c r="R207" i="2"/>
  <c r="J33" i="3"/>
  <c r="F37" i="3"/>
  <c r="R113" i="3"/>
  <c r="F54" i="4"/>
  <c r="J80" i="4"/>
  <c r="T84" i="4"/>
  <c r="F36" i="4"/>
  <c r="J34" i="4"/>
  <c r="F35" i="5"/>
  <c r="BK171" i="2"/>
  <c r="J171" i="2" s="1"/>
  <c r="J66" i="2" s="1"/>
  <c r="P231" i="2"/>
  <c r="T326" i="2"/>
  <c r="T145" i="3"/>
  <c r="T144" i="3" s="1"/>
  <c r="P145" i="3"/>
  <c r="P144" i="3" s="1"/>
  <c r="P106" i="4"/>
  <c r="BK106" i="4"/>
  <c r="J106" i="4" s="1"/>
  <c r="J62" i="4" s="1"/>
  <c r="F36" i="5"/>
  <c r="BK95" i="5"/>
  <c r="J95" i="5" s="1"/>
  <c r="J83" i="5" s="1"/>
  <c r="AG58" i="1" s="1"/>
  <c r="T95" i="5"/>
  <c r="E72" i="7"/>
  <c r="E48" i="7"/>
  <c r="AU54" i="1"/>
  <c r="BC54" i="1"/>
  <c r="W32" i="1" s="1"/>
  <c r="F93" i="2"/>
  <c r="F54" i="2"/>
  <c r="T129" i="2"/>
  <c r="T98" i="2" s="1"/>
  <c r="F34" i="2"/>
  <c r="P162" i="2"/>
  <c r="R171" i="2"/>
  <c r="BK237" i="2"/>
  <c r="J237" i="2" s="1"/>
  <c r="J71" i="2" s="1"/>
  <c r="BK306" i="2"/>
  <c r="J306" i="2" s="1"/>
  <c r="J75" i="2" s="1"/>
  <c r="J34" i="3"/>
  <c r="P128" i="3"/>
  <c r="BK128" i="3"/>
  <c r="J128" i="3" s="1"/>
  <c r="J66" i="3" s="1"/>
  <c r="P100" i="4"/>
  <c r="BK122" i="4"/>
  <c r="J122" i="4" s="1"/>
  <c r="J63" i="4" s="1"/>
  <c r="J34" i="5"/>
  <c r="T162" i="2"/>
  <c r="R231" i="2"/>
  <c r="P237" i="2"/>
  <c r="T253" i="2"/>
  <c r="P286" i="2"/>
  <c r="BK286" i="2"/>
  <c r="J286" i="2" s="1"/>
  <c r="J74" i="2" s="1"/>
  <c r="P306" i="2"/>
  <c r="P326" i="2"/>
  <c r="F35" i="3"/>
  <c r="J54" i="4"/>
  <c r="P84" i="4"/>
  <c r="BK84" i="4"/>
  <c r="J84" i="4" s="1"/>
  <c r="J60" i="4" s="1"/>
  <c r="F35" i="4"/>
  <c r="T100" i="4"/>
  <c r="R106" i="4"/>
  <c r="P122" i="4"/>
  <c r="R95" i="5"/>
  <c r="F37" i="6"/>
  <c r="R81" i="6"/>
  <c r="R80" i="6" s="1"/>
  <c r="T83" i="7"/>
  <c r="T82" i="7" s="1"/>
  <c r="AT55" i="1"/>
  <c r="F35" i="2"/>
  <c r="AT57" i="1"/>
  <c r="R99" i="2"/>
  <c r="F36" i="2"/>
  <c r="BK129" i="2"/>
  <c r="J129" i="2" s="1"/>
  <c r="J62" i="2" s="1"/>
  <c r="P129" i="2"/>
  <c r="P146" i="2"/>
  <c r="BK146" i="2"/>
  <c r="J146" i="2" s="1"/>
  <c r="J63" i="2" s="1"/>
  <c r="BK162" i="2"/>
  <c r="J162" i="2" s="1"/>
  <c r="J65" i="2" s="1"/>
  <c r="P171" i="2"/>
  <c r="P187" i="2"/>
  <c r="BK187" i="2"/>
  <c r="J187" i="2" s="1"/>
  <c r="J67" i="2" s="1"/>
  <c r="T207" i="2"/>
  <c r="R259" i="2"/>
  <c r="R326" i="2"/>
  <c r="T128" i="3"/>
  <c r="R141" i="3"/>
  <c r="R145" i="3"/>
  <c r="R144" i="3" s="1"/>
  <c r="R84" i="4"/>
  <c r="F37" i="4"/>
  <c r="T106" i="4"/>
  <c r="F37" i="5"/>
  <c r="BK81" i="6"/>
  <c r="BK80" i="6" s="1"/>
  <c r="J80" i="6" s="1"/>
  <c r="AG59" i="1" s="1"/>
  <c r="AT58" i="1"/>
  <c r="AZ54" i="1"/>
  <c r="AV54" i="1" s="1"/>
  <c r="BA54" i="1"/>
  <c r="W30" i="1" s="1"/>
  <c r="AT56" i="1"/>
  <c r="BD54" i="1"/>
  <c r="W33" i="1" s="1"/>
  <c r="BB54" i="1"/>
  <c r="W31" i="1" s="1"/>
  <c r="J33" i="7"/>
  <c r="F33" i="7"/>
  <c r="BK83" i="7"/>
  <c r="J84" i="7"/>
  <c r="J61" i="7" s="1"/>
  <c r="J55" i="7"/>
  <c r="J52" i="7"/>
  <c r="F54" i="7"/>
  <c r="J54" i="7"/>
  <c r="J33" i="6"/>
  <c r="F33" i="6"/>
  <c r="E70" i="6"/>
  <c r="J54" i="6"/>
  <c r="J77" i="6"/>
  <c r="F77" i="6"/>
  <c r="J74" i="6"/>
  <c r="F33" i="5"/>
  <c r="J33" i="5"/>
  <c r="F34" i="5"/>
  <c r="J52" i="5"/>
  <c r="J79" i="5"/>
  <c r="E73" i="5"/>
  <c r="F80" i="5"/>
  <c r="J80" i="5"/>
  <c r="J33" i="4"/>
  <c r="F33" i="4"/>
  <c r="F55" i="4"/>
  <c r="F34" i="4"/>
  <c r="E48" i="4"/>
  <c r="J54" i="3"/>
  <c r="E48" i="3"/>
  <c r="F55" i="3"/>
  <c r="F33" i="3"/>
  <c r="J55" i="3"/>
  <c r="J33" i="2"/>
  <c r="F33" i="2"/>
  <c r="R161" i="2"/>
  <c r="R98" i="2"/>
  <c r="J99" i="2"/>
  <c r="J61" i="2" s="1"/>
  <c r="E48" i="2"/>
  <c r="F55" i="2"/>
  <c r="J55" i="2"/>
  <c r="AY54" i="1"/>
  <c r="BK98" i="2" l="1"/>
  <c r="J63" i="5"/>
  <c r="J62" i="5" s="1"/>
  <c r="J59" i="5" s="1"/>
  <c r="AN58" i="1"/>
  <c r="P98" i="2"/>
  <c r="BK161" i="2"/>
  <c r="J161" i="2" s="1"/>
  <c r="J64" i="2" s="1"/>
  <c r="AW54" i="1"/>
  <c r="AK30" i="1" s="1"/>
  <c r="T161" i="2"/>
  <c r="T97" i="2" s="1"/>
  <c r="J81" i="6"/>
  <c r="J60" i="6" s="1"/>
  <c r="T112" i="3"/>
  <c r="T89" i="3" s="1"/>
  <c r="T83" i="4"/>
  <c r="P83" i="4"/>
  <c r="R83" i="4"/>
  <c r="BK112" i="3"/>
  <c r="J112" i="3" s="1"/>
  <c r="J64" i="3" s="1"/>
  <c r="R112" i="3"/>
  <c r="R89" i="3" s="1"/>
  <c r="J95" i="3"/>
  <c r="J63" i="3" s="1"/>
  <c r="BK144" i="3"/>
  <c r="J144" i="3" s="1"/>
  <c r="J68" i="3" s="1"/>
  <c r="P112" i="3"/>
  <c r="P89" i="3" s="1"/>
  <c r="P83" i="5"/>
  <c r="R83" i="5"/>
  <c r="T83" i="5"/>
  <c r="P161" i="2"/>
  <c r="P97" i="2" s="1"/>
  <c r="BK83" i="4"/>
  <c r="J83" i="4" s="1"/>
  <c r="AG57" i="1" s="1"/>
  <c r="AX54" i="1"/>
  <c r="BK82" i="7"/>
  <c r="J82" i="7" s="1"/>
  <c r="AG60" i="1" s="1"/>
  <c r="J83" i="7"/>
  <c r="J60" i="7" s="1"/>
  <c r="J59" i="6"/>
  <c r="AN59" i="1" s="1"/>
  <c r="J30" i="6"/>
  <c r="J39" i="6" s="1"/>
  <c r="R97" i="2"/>
  <c r="BK97" i="2" l="1"/>
  <c r="J97" i="2" s="1"/>
  <c r="AG55" i="1" s="1"/>
  <c r="J98" i="2"/>
  <c r="J60" i="2" s="1"/>
  <c r="J59" i="4"/>
  <c r="AN57" i="1"/>
  <c r="BK89" i="3"/>
  <c r="J89" i="3" s="1"/>
  <c r="J59" i="3" s="1"/>
  <c r="AT54" i="1"/>
  <c r="J30" i="4"/>
  <c r="J39" i="4" s="1"/>
  <c r="BK83" i="5"/>
  <c r="J30" i="5" s="1"/>
  <c r="J39" i="5" s="1"/>
  <c r="J30" i="7"/>
  <c r="J39" i="7" s="1"/>
  <c r="J59" i="7"/>
  <c r="AN60" i="1" s="1"/>
  <c r="AG56" i="1" l="1"/>
  <c r="AN56" i="1" s="1"/>
  <c r="AG54" i="1"/>
  <c r="AK26" i="1" s="1"/>
  <c r="J30" i="3"/>
  <c r="J39" i="3" s="1"/>
  <c r="J59" i="2"/>
  <c r="J30" i="2"/>
  <c r="J39" i="2" s="1"/>
  <c r="AN55" i="1"/>
  <c r="AN54" i="1" l="1"/>
  <c r="W29" i="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77C18CAC-3E0D-49C0-A5EE-2D438FDC99B4}">
      <text>
        <r>
          <rPr>
            <b/>
            <sz val="9"/>
            <color indexed="81"/>
            <rFont val="Tahoma"/>
            <charset val="1"/>
          </rPr>
          <t>Brožíková Petra:</t>
        </r>
        <r>
          <rPr>
            <sz val="9"/>
            <color indexed="81"/>
            <rFont val="Tahoma"/>
            <charset val="1"/>
          </rPr>
          <t xml:space="preserve">
přesun hmot - měřitelné položky označeno zeleně</t>
        </r>
      </text>
    </comment>
  </commentList>
</comments>
</file>

<file path=xl/sharedStrings.xml><?xml version="1.0" encoding="utf-8"?>
<sst xmlns="http://schemas.openxmlformats.org/spreadsheetml/2006/main" count="5811" uniqueCount="1300">
  <si>
    <t>Export Komplet</t>
  </si>
  <si>
    <t>VZ</t>
  </si>
  <si>
    <t>2.0</t>
  </si>
  <si>
    <t>ZAMOK</t>
  </si>
  <si>
    <t>False</t>
  </si>
  <si>
    <t>{437d20b1-339a-4d79-a311-4803360c1624}</t>
  </si>
  <si>
    <t>0,01</t>
  </si>
  <si>
    <t>21</t>
  </si>
  <si>
    <t>15</t>
  </si>
  <si>
    <t>REKAPITULACE STAVBY</t>
  </si>
  <si>
    <t>v ---  níže se nacházejí doplnkové a pomocné údaje k sestavám  --- v</t>
  </si>
  <si>
    <t>0,001</t>
  </si>
  <si>
    <t>Kód:</t>
  </si>
  <si>
    <t>2020-09B-9-1</t>
  </si>
  <si>
    <t>Stavba:</t>
  </si>
  <si>
    <t>INFRASTRUKTURA ZŠ CHOMUTOV - učebna pří.vědy -ZŠ Písečná, Chomutov</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</si>
  <si>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</si>
  <si>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</si>
  <si>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</si>
  <si>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</si>
  <si>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</si>
  <si>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</si>
  <si>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</si>
  <si>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</si>
  <si>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</si>
  <si>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</si>
  <si>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</si>
  <si>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</si>
  <si>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</si>
  <si>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</si>
  <si>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</si>
  <si>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</si>
  <si>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</si>
  <si>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</si>
  <si>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</si>
  <si>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</si>
  <si>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</si>
  <si>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</si>
  <si>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</si>
  <si>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</si>
  <si>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</si>
  <si>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</si>
  <si>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</si>
  <si>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</si>
  <si>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</si>
  <si>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</si>
  <si>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</si>
  <si>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</si>
  <si>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</si>
  <si>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</si>
  <si>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</si>
  <si>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</si>
  <si>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</si>
  <si>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</si>
  <si>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</si>
  <si>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</si>
  <si>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</si>
  <si>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</si>
  <si>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</si>
  <si>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</si>
  <si>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</si>
  <si>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</si>
  <si>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</si>
  <si>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</si>
  <si>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</si>
  <si>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</si>
  <si>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</si>
  <si>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</si>
  <si>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</si>
  <si>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</si>
  <si>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</si>
  <si>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</si>
  <si>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</si>
  <si>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</si>
  <si>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</si>
  <si>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</si>
  <si>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09.1-a</t>
  </si>
  <si>
    <t>stabení část - přír.vědy</t>
  </si>
  <si>
    <t>STA</t>
  </si>
  <si>
    <t>1</t>
  </si>
  <si>
    <t>{97036a19-58ca-4e29-bb99-3644273715d6}</t>
  </si>
  <si>
    <t>2</t>
  </si>
  <si>
    <t>SO 09.1-b1</t>
  </si>
  <si>
    <t>elektroinstalace</t>
  </si>
  <si>
    <t>{567ef5a1-ce5a-469e-9abd-e6965f1d0e50}</t>
  </si>
  <si>
    <t>SO 09.1-b2</t>
  </si>
  <si>
    <t>elektro materiál</t>
  </si>
  <si>
    <t>{aadd24e7-7d59-4491-9e71-4d30bdd80e55}</t>
  </si>
  <si>
    <t>SO 09.1-d</t>
  </si>
  <si>
    <t>AV technika + silnoproud + slaboproud</t>
  </si>
  <si>
    <t>{7a2602fd-cd8a-46ce-be88-d0e5cf77f071}</t>
  </si>
  <si>
    <t>SO 09.1-e</t>
  </si>
  <si>
    <t>VZT</t>
  </si>
  <si>
    <t>{ea5be48b-5801-49db-9abb-1a01b355a4db}</t>
  </si>
  <si>
    <t>SO 09.1-VRN</t>
  </si>
  <si>
    <t>VRN</t>
  </si>
  <si>
    <t>{889ceeb2-2aec-4351-91c5-221b633530a4}</t>
  </si>
  <si>
    <t>KRYCÍ LIST SOUPISU PRACÍ</t>
  </si>
  <si>
    <t>Objekt:</t>
  </si>
  <si>
    <t>SO 09.1-a - stabení část - přír.vědy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</si>
  <si>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</si>
  <si>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</si>
  <si>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</si>
  <si>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</si>
  <si>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</si>
  <si>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</si>
  <si>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</si>
  <si>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</si>
  <si>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</si>
  <si>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</si>
  <si>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</si>
  <si>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</si>
  <si>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</si>
  <si>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</si>
  <si>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</si>
  <si>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</si>
  <si>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</si>
  <si>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</si>
  <si>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</si>
  <si>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</si>
  <si>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</si>
  <si>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</si>
  <si>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</si>
  <si>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</si>
  <si>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</si>
  <si>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</si>
  <si>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</si>
  <si>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</si>
  <si>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</si>
  <si>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</si>
  <si>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</si>
  <si>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</si>
  <si>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</si>
  <si>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</si>
  <si>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</si>
  <si>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</si>
  <si>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</si>
  <si>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</si>
  <si>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</si>
  <si>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</si>
  <si>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</si>
  <si>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</si>
  <si>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</si>
  <si>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</si>
  <si>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</si>
  <si>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</si>
  <si>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1611330465</t>
  </si>
  <si>
    <t>611135095</t>
  </si>
  <si>
    <t>Vyrovnání nerovností podkladu vnitřních omítaných ploch Příplatek k ceně za každý další 1 mm tloušťky podkladní vrstvy přes 2 mm tmelem stropů</t>
  </si>
  <si>
    <t>-1490158281</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</si>
  <si>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</si>
  <si>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</si>
  <si>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</si>
  <si>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</si>
  <si>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</si>
  <si>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-1110383943</t>
  </si>
  <si>
    <t xml:space="preserve">Poznámka k souboru cen:_x000D_
1. V cenách -2001 jsou započteny i náklady na tmel._x000D_
</t>
  </si>
  <si>
    <t>611311131</t>
  </si>
  <si>
    <t>Potažení vnitřních ploch štukem tloušťky do 3 mm vodorovných konstrukcí stropů rovných</t>
  </si>
  <si>
    <t>-1237276069</t>
  </si>
  <si>
    <t>5</t>
  </si>
  <si>
    <t>611325412</t>
  </si>
  <si>
    <t>Oprava vápenocementové omítky vnitřních ploch hladké, tloušťky do 20 mm stropů, v rozsahu opravované plochy přes 10 do 30%</t>
  </si>
  <si>
    <t>610234697</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</si>
  <si>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</si>
  <si>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</si>
  <si>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</si>
  <si>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1700281246</t>
  </si>
  <si>
    <t>7</t>
  </si>
  <si>
    <t>612135095</t>
  </si>
  <si>
    <t>Vyrovnání nerovností podkladu vnitřních omítaných ploch Příplatek k ceně za každý další 1 mm tloušťky podkladní vrstvy přes 2 mm tmelem stěn</t>
  </si>
  <si>
    <t>2126657720</t>
  </si>
  <si>
    <t>VV</t>
  </si>
  <si>
    <t>101,409*2</t>
  </si>
  <si>
    <t>8</t>
  </si>
  <si>
    <t>612142001</t>
  </si>
  <si>
    <t>Potažení vnitřních ploch pletivem v ploše nebo pruzích, na plném podkladu sklovláknitým vtlačením do tmelu stěn</t>
  </si>
  <si>
    <t>-895154885</t>
  </si>
  <si>
    <t>3,189*(11,808*2+6,377*2+0,415*2+0,415*4)</t>
  </si>
  <si>
    <t>-2,35*2,039*4</t>
  </si>
  <si>
    <t>-0,9*1,97-0,8*1,97</t>
  </si>
  <si>
    <t>Součet</t>
  </si>
  <si>
    <t>9</t>
  </si>
  <si>
    <t>612311131</t>
  </si>
  <si>
    <t>Potažení vnitřních ploch štukem tloušťky do 3 mm svislých konstrukcí stěn</t>
  </si>
  <si>
    <t>-539757379</t>
  </si>
  <si>
    <t>obklad</t>
  </si>
  <si>
    <t>-5,775</t>
  </si>
  <si>
    <t>štuk</t>
  </si>
  <si>
    <t>101,409</t>
  </si>
  <si>
    <t>10</t>
  </si>
  <si>
    <t>612325101</t>
  </si>
  <si>
    <t>Vápenocementová omítka rýh hrubá ve stěnách, šířky rýhy do 150 mm</t>
  </si>
  <si>
    <t>358835375</t>
  </si>
  <si>
    <t>2*0,15</t>
  </si>
  <si>
    <t>11</t>
  </si>
  <si>
    <t>612325111</t>
  </si>
  <si>
    <t>Vápenocementová omítka rýh hladká ve stěnách, šířky rýhy do 150 mm</t>
  </si>
  <si>
    <t>-1922492780</t>
  </si>
  <si>
    <t>12</t>
  </si>
  <si>
    <t>612325412</t>
  </si>
  <si>
    <t>Oprava vápenocementové omítky vnitřních ploch hladké, tloušťky do 20 mm stěn, v rozsahu opravované plochy přes 10 do 30%</t>
  </si>
  <si>
    <t>-331180129</t>
  </si>
  <si>
    <t>Ostatní konstrukce a práce, bourání</t>
  </si>
  <si>
    <t>13</t>
  </si>
  <si>
    <t>949101111</t>
  </si>
  <si>
    <t>Lešení pomocné pracovní pro objekty pozemních staveb pro zatížení do 150 kg/m2, o výšce lešeňové podlahy do 1,9 m</t>
  </si>
  <si>
    <t>-2010479851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</si>
  <si>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</si>
  <si>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</si>
  <si>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952901111</t>
  </si>
  <si>
    <t>Vyčištění budov nebo objektů před předáním do užívání budov bytové nebo občanské výstavby, světlé výšky podlaží do 4 m</t>
  </si>
  <si>
    <t>1879515233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</si>
  <si>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</si>
  <si>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974031143</t>
  </si>
  <si>
    <t>Vysekání rýh ve zdivu cihelném na maltu vápennou nebo vápenocementovou do hl. 70 mm a šířky do 100 mm</t>
  </si>
  <si>
    <t>m</t>
  </si>
  <si>
    <t>961904287</t>
  </si>
  <si>
    <t>16</t>
  </si>
  <si>
    <t>978011141</t>
  </si>
  <si>
    <t>Otlučení vápenných nebo vápenocementových omítek vnitřních ploch stropů, v rozsahu přes 10 do 30 %</t>
  </si>
  <si>
    <t>-1614521351</t>
  </si>
  <si>
    <t xml:space="preserve">Poznámka k souboru cen:_x000D_
1. Položky lze použít i pro ocenění otlučení sádrových, hliněných apod. vnitřních omítek._x000D_
</t>
  </si>
  <si>
    <t>17</t>
  </si>
  <si>
    <t>978013141</t>
  </si>
  <si>
    <t>Otlučení vápenných nebo vápenocementových omítek vnitřních ploch stěn s vyškrabáním spar, s očištěním zdiva, v rozsahu přes 10 do 30 %</t>
  </si>
  <si>
    <t>-1800491427</t>
  </si>
  <si>
    <t>18</t>
  </si>
  <si>
    <t>978035117</t>
  </si>
  <si>
    <t>Odstranění tenkovrstvých omítek nebo štuku tloušťky do 2 mm obroušením, rozsahu přes 50 do 100%</t>
  </si>
  <si>
    <t>1765234566</t>
  </si>
  <si>
    <t>84,25+101,409</t>
  </si>
  <si>
    <t>-2,052</t>
  </si>
  <si>
    <t>19</t>
  </si>
  <si>
    <t>978059541</t>
  </si>
  <si>
    <t>Odsekání obkladů stěn včetně otlučení podkladní omítky až na zdivo z obkládaček vnitřních, z jakýchkoliv materiálů, plochy přes 1 m2</t>
  </si>
  <si>
    <t>1871743115</t>
  </si>
  <si>
    <t xml:space="preserve">Poznámka k souboru cen:_x000D_
1. Odsekání soklíků se oceňuje cenami souboru cen 965 08._x000D_
</t>
  </si>
  <si>
    <t>1,466*(0,5+0,9)</t>
  </si>
  <si>
    <t>998</t>
  </si>
  <si>
    <t>Přesun hmot</t>
  </si>
  <si>
    <t>20</t>
  </si>
  <si>
    <t>997013211</t>
  </si>
  <si>
    <t>Vnitrostaveništní doprava suti a vybouraných hmot vodorovně do 50 m svisle ručně pro budovy a haly výšky do 6 m</t>
  </si>
  <si>
    <t>t</t>
  </si>
  <si>
    <t>-509606406</t>
  </si>
  <si>
    <t>997013219</t>
  </si>
  <si>
    <t>Vnitrostaveništní doprava suti a vybouraných hmot vodorovně do 50 m Příplatek k cenám -3111 až -3217 za zvětšenou vodorovnou dopravu přes vymezenou dopravní vzdálenost za každých dalších i započatých 10 m</t>
  </si>
  <si>
    <t>1429562796</t>
  </si>
  <si>
    <t>3,066*2 'Přepočtené koeficientem množství</t>
  </si>
  <si>
    <t>22</t>
  </si>
  <si>
    <t>997013501</t>
  </si>
  <si>
    <t>Odvoz suti a vybouraných hmot na skládku nebo meziskládku se složením, na vzdálenost do 1 km</t>
  </si>
  <si>
    <t>517107395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</si>
  <si>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</si>
  <si>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</si>
  <si>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</si>
  <si>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</si>
  <si>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110288727</t>
  </si>
  <si>
    <t>3,066*10 'Přepočtené koeficientem množství</t>
  </si>
  <si>
    <t>24</t>
  </si>
  <si>
    <t>997013631</t>
  </si>
  <si>
    <t>Poplatek za uložení stavebního odpadu na skládce (skládkovné) směsného stavebního a demoličního zatříděného do Katalogu odpadů pod kódem 17 09 04</t>
  </si>
  <si>
    <t>-1131543778</t>
  </si>
  <si>
    <t>25</t>
  </si>
  <si>
    <t>998018001</t>
  </si>
  <si>
    <t>Přesun hmot pro budovy občanské výstavby, bydlení, výrobu a služby ruční - bez užití mechanizace vodorovná dopravní vzdálenost do 100 m pro budovy s jakoukoliv nosnou konstrukcí výšky do 6 m</t>
  </si>
  <si>
    <t>-399842867</t>
  </si>
  <si>
    <t>PSV</t>
  </si>
  <si>
    <t>Práce a dodávky PSV</t>
  </si>
  <si>
    <t>721</t>
  </si>
  <si>
    <t>Zdravotechnika - vnitřní kanalizace</t>
  </si>
  <si>
    <t>26</t>
  </si>
  <si>
    <t>721171905</t>
  </si>
  <si>
    <t>Opravy odpadního potrubí plastového vsazení odbočky do potrubí DN 110</t>
  </si>
  <si>
    <t>kus</t>
  </si>
  <si>
    <t>-1052763948</t>
  </si>
  <si>
    <t>27</t>
  </si>
  <si>
    <t>721171913</t>
  </si>
  <si>
    <t>Opravy odpadního potrubí plastového propojení dosavadního potrubí DN 50</t>
  </si>
  <si>
    <t>412121650</t>
  </si>
  <si>
    <t>28</t>
  </si>
  <si>
    <t>721174043</t>
  </si>
  <si>
    <t>Potrubí z trub polypropylenových připojovací DN 50</t>
  </si>
  <si>
    <t>-1800982063</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</si>
  <si>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</si>
  <si>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29</t>
  </si>
  <si>
    <t>721290111</t>
  </si>
  <si>
    <t>Zkouška těsnosti kanalizace v objektech vodou do DN 125</t>
  </si>
  <si>
    <t>-1182232107</t>
  </si>
  <si>
    <t xml:space="preserve">Poznámka k souboru cen:_x000D_
1. V ceně -0123 není započteno dodání média; jeho dodávka se oceňuje ve specifikaci._x000D_
</t>
  </si>
  <si>
    <t>30</t>
  </si>
  <si>
    <t>998721101</t>
  </si>
  <si>
    <t>Přesun hmot pro vnitřní kanalizace stanovený z hmotnosti přesunovaného materiálu vodorovná dopravní vzdálenost do 50 m v objektech výšky do 6 m</t>
  </si>
  <si>
    <t>-986068224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</si>
  <si>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</si>
  <si>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</si>
  <si>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</si>
  <si>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31</t>
  </si>
  <si>
    <t>722171913</t>
  </si>
  <si>
    <t>Odříznutí trubky nebo tvarovky u rozvodů vody z plastů D přes 20 do 25 mm</t>
  </si>
  <si>
    <t>67489287</t>
  </si>
  <si>
    <t>32</t>
  </si>
  <si>
    <t>722173912</t>
  </si>
  <si>
    <t>Spoje rozvodů vody z plastů svary polyfuzí D přes 16 do 20 mm</t>
  </si>
  <si>
    <t>-1268250046</t>
  </si>
  <si>
    <t xml:space="preserve">Poznámka k souboru cen:_x000D_
1. Měrnou jednotkou kus se rozumí jeden spoj._x000D_
</t>
  </si>
  <si>
    <t>33</t>
  </si>
  <si>
    <t>722173913</t>
  </si>
  <si>
    <t>Spoje rozvodů vody z plastů svary polyfuzí D přes 20 do 25 mm</t>
  </si>
  <si>
    <t>1387761614</t>
  </si>
  <si>
    <t>34</t>
  </si>
  <si>
    <t>722174022</t>
  </si>
  <si>
    <t>Potrubí z plastových trubek z polypropylenu (PPR) svařovaných polyfuzně PN 20 (SDR 6) D 20 x 3,4</t>
  </si>
  <si>
    <t>1308272482</t>
  </si>
  <si>
    <t xml:space="preserve">Poznámka k souboru cen:_x000D_
1. V cenách -4001 až -4088 jsou započteny náklady na montáž a dodávku potrubí a tvarovek._x000D_
</t>
  </si>
  <si>
    <t>35</t>
  </si>
  <si>
    <t>722181241</t>
  </si>
  <si>
    <t>Ochrana potrubí termoizolačními trubicemi z pěnového polyetylenu PE přilepenými v příčných a podélných spojích, tloušťky izolace přes 13 do 20 mm, vnitřního průměru izolace DN do 22 mm</t>
  </si>
  <si>
    <t>-1461842947</t>
  </si>
  <si>
    <t xml:space="preserve">Poznámka k souboru cen:_x000D_
1. V cenách -1211 až -1256 jsou započteny i náklady na dodání tepelně izolačních trubic._x000D_
</t>
  </si>
  <si>
    <t>36</t>
  </si>
  <si>
    <t>722290226</t>
  </si>
  <si>
    <t>Zkoušky, proplach a desinfekce vodovodního potrubí zkoušky těsnosti vodovodního potrubí závitového do DN 50</t>
  </si>
  <si>
    <t>651511078</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</si>
  <si>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</si>
  <si>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37</t>
  </si>
  <si>
    <t>722290234</t>
  </si>
  <si>
    <t>Zkoušky, proplach a desinfekce vodovodního potrubí proplach a desinfekce vodovodního potrubí do DN 80</t>
  </si>
  <si>
    <t>649019041</t>
  </si>
  <si>
    <t>38</t>
  </si>
  <si>
    <t>998722101</t>
  </si>
  <si>
    <t>Přesun hmot pro vnitřní vodovod stanovený z hmotnosti přesunovaného materiálu vodorovná dopravní vzdálenost do 50 m v objektech výšky do 6 m</t>
  </si>
  <si>
    <t>-844948143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</si>
  <si>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</si>
  <si>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723</t>
  </si>
  <si>
    <t>Zdravotechnika - vnitřní plynovod</t>
  </si>
  <si>
    <t>39</t>
  </si>
  <si>
    <t>723111202</t>
  </si>
  <si>
    <t>Potrubí z ocelových trubek závitových černých spojovaných svařováním, bezešvých běžných DN 15</t>
  </si>
  <si>
    <t>-1906768676</t>
  </si>
  <si>
    <t>2,35+0,75</t>
  </si>
  <si>
    <t>40</t>
  </si>
  <si>
    <t>723111203</t>
  </si>
  <si>
    <t>Potrubí z ocelových trubek závitových černých spojovaných svařováním, bezešvých běžných DN 20</t>
  </si>
  <si>
    <t>-278657301</t>
  </si>
  <si>
    <t>1,5+2,8+3,0</t>
  </si>
  <si>
    <t>41</t>
  </si>
  <si>
    <t>723190202</t>
  </si>
  <si>
    <t>Přípojky plynovodní ke strojům a zařízením z trubek ocelových závitových černých spojovaných na závit, bezešvých, běžných DN 15</t>
  </si>
  <si>
    <t>soubor</t>
  </si>
  <si>
    <t>1750943336</t>
  </si>
  <si>
    <t xml:space="preserve">Poznámka k souboru cen:_x000D_
1. Cenami -0201 až -0207 se oceňují přípojky délky do 1,5 m. Přípojky délky přes 1,5 m se oceňují příslušnými cenami potrubí této části, jako rozvod._x000D_
2. Cenami -0251 až -0257 se oceňuje vyvedení a upevnění výpustek plynových zařizovacích předmětů a plynovodních výtokových armatur. Cenami nelze oceňovat přípojky ke strojům a zařízením._x000D_
3. Cenami -0201 až -0207 nelze oceňovat přípojky k zařizovacím předmětům části A05._x000D_
4. V cenách -0201 až -0207 je započteno i vyvedení a upevnění výpustek._x000D_
</t>
  </si>
  <si>
    <t>42</t>
  </si>
  <si>
    <t>723190901</t>
  </si>
  <si>
    <t>Opravy plynovodního potrubí uzavření nebo otevření potrubí</t>
  </si>
  <si>
    <t>-1877234340</t>
  </si>
  <si>
    <t xml:space="preserve">Poznámka k souboru cen:_x000D_
1. Cenami -0901 až -0909 se oceňuje jeden úsek, t.j. potrubí od hlavního uzávěru k plynoměru nebo od plynoměru po uzávěry před zařizovacím předmětem nebo výpustkou._x000D_
2. Při uzavírání nebo otevírání se za úsek považuje i potrubí od uzávěru stoupacího potrubí k plynoměru._x000D_
3. Pro oceňování účasti dodavatele stavebních prací při úředních tlakových zkouškách oprav a rekonstrukcí rozvodů plynu platí čl. 1311 Všeobecných podmínek části A 03._x000D_
</t>
  </si>
  <si>
    <t>43</t>
  </si>
  <si>
    <t>723190907</t>
  </si>
  <si>
    <t>Opravy plynovodního potrubí odvzdušnění a napuštění potrubí</t>
  </si>
  <si>
    <t>1285151858</t>
  </si>
  <si>
    <t>44</t>
  </si>
  <si>
    <t>723190909</t>
  </si>
  <si>
    <t>Opravy plynovodního potrubí neúřední zkouška těsnosti dosavadního potrubí</t>
  </si>
  <si>
    <t>-586050015</t>
  </si>
  <si>
    <t>45</t>
  </si>
  <si>
    <t>723190914</t>
  </si>
  <si>
    <t>Opravy plynovodního potrubí navaření odbočky na potrubí DN 25</t>
  </si>
  <si>
    <t>-466190824</t>
  </si>
  <si>
    <t>46</t>
  </si>
  <si>
    <t>723230102</t>
  </si>
  <si>
    <t>Armatury se dvěma závity s protipožární armaturou PN 5 kulové uzávěry přímé závity vnitřní G 1/2 FF</t>
  </si>
  <si>
    <t>-7118604</t>
  </si>
  <si>
    <t xml:space="preserve">Poznámka k souboru cen:_x000D_
1. Cenami -9101 až -9108 nelze oceňovat montáž středotlakých regulátorů nebo jejich souprav._x000D_
2. V cenách -4351 a -4352 je upevňovací spojovací materiál součástí dodávky skříňky a soklu._x000D_
</t>
  </si>
  <si>
    <t>47</t>
  </si>
  <si>
    <t>998723101</t>
  </si>
  <si>
    <t>Přesun hmot pro vnitřní plynovod stanovený z hmotnosti přesunovaného materiálu vodorovná dopravní vzdálenost do 50 m v objektech výšky do 6 m</t>
  </si>
  <si>
    <t>426656820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</si>
  <si>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</si>
  <si>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48</t>
  </si>
  <si>
    <t>R1</t>
  </si>
  <si>
    <t>revize plynu</t>
  </si>
  <si>
    <t>kpl</t>
  </si>
  <si>
    <t>vlastní</t>
  </si>
  <si>
    <t>1016186733</t>
  </si>
  <si>
    <t>725</t>
  </si>
  <si>
    <t>Zdravotechnika - zařizovací předměty</t>
  </si>
  <si>
    <t>49</t>
  </si>
  <si>
    <t>725210821</t>
  </si>
  <si>
    <t>Demontáž umyvadel bez výtokových armatur umyvadel</t>
  </si>
  <si>
    <t>-785708448</t>
  </si>
  <si>
    <t>50</t>
  </si>
  <si>
    <t>725211616</t>
  </si>
  <si>
    <t>Umyvadla keramická bílá bez výtokových armatur připevněná na stěnu šrouby s krytem na sifon (polosloupem) 550 mm</t>
  </si>
  <si>
    <t>132019587</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</si>
  <si>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</si>
  <si>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51</t>
  </si>
  <si>
    <t>725291511</t>
  </si>
  <si>
    <t>Doplňky zařízení koupelen a záchodů plastové dávkovač tekutého mýdla na 350 ml</t>
  </si>
  <si>
    <t>-1800387603</t>
  </si>
  <si>
    <t>52</t>
  </si>
  <si>
    <t>725291631</t>
  </si>
  <si>
    <t>Doplňky zařízení koupelen a záchodů nerezové zásobník papírových ručníků</t>
  </si>
  <si>
    <t>-817711925</t>
  </si>
  <si>
    <t>53</t>
  </si>
  <si>
    <t>725310823</t>
  </si>
  <si>
    <t>Demontáž dřezů jednodílných bez výtokových armatur vestavěných v kuchyňských sestavách</t>
  </si>
  <si>
    <t>-2141441300</t>
  </si>
  <si>
    <t>54</t>
  </si>
  <si>
    <t>725820801</t>
  </si>
  <si>
    <t>Demontáž baterií nástěnných do G 3/4</t>
  </si>
  <si>
    <t>1428681291</t>
  </si>
  <si>
    <t>55</t>
  </si>
  <si>
    <t>725829121</t>
  </si>
  <si>
    <t>Baterie umyvadlové montáž ostatních typů nástěnných pákových nebo klasických</t>
  </si>
  <si>
    <t>1966297725</t>
  </si>
  <si>
    <t xml:space="preserve">Poznámka k souboru cen:_x000D_
1. V cenách –2654, 56, -9101-9202 není započten napájecí zdroj._x000D_
</t>
  </si>
  <si>
    <t>56</t>
  </si>
  <si>
    <t>M</t>
  </si>
  <si>
    <t>55145615</t>
  </si>
  <si>
    <t>baterie umyvadlová nástěnná páková 150mm chrom</t>
  </si>
  <si>
    <t>1336660242</t>
  </si>
  <si>
    <t>57</t>
  </si>
  <si>
    <t>725860811</t>
  </si>
  <si>
    <t>Demontáž zápachových uzávěrek pro zařizovací předměty jednoduchých</t>
  </si>
  <si>
    <t>-1403498828</t>
  </si>
  <si>
    <t>58</t>
  </si>
  <si>
    <t>725861102</t>
  </si>
  <si>
    <t>Zápachové uzávěrky zařizovacích předmětů pro umyvadla DN 40</t>
  </si>
  <si>
    <t>-2107249375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</si>
  <si>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</si>
  <si>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59</t>
  </si>
  <si>
    <t>998725101</t>
  </si>
  <si>
    <t>Přesun hmot pro zařizovací předměty stanovený z hmotnosti přesunovaného materiálu vodorovná dopravní vzdálenost do 50 m v objektech výšky do 6 m</t>
  </si>
  <si>
    <t>-58883168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</si>
  <si>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</si>
  <si>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60</t>
  </si>
  <si>
    <t>725590811</t>
  </si>
  <si>
    <t>Vnitrostaveništní přemístění vybouraných (demontovaných) hmot zařizovacích předmětů vodorovně do 100 m v objektech výšky do 6 m</t>
  </si>
  <si>
    <t>-735693069</t>
  </si>
  <si>
    <t>735</t>
  </si>
  <si>
    <t>Ústřední vytápění - otopná tělesa</t>
  </si>
  <si>
    <t>61</t>
  </si>
  <si>
    <t>735131810</t>
  </si>
  <si>
    <t>Demontáž otopných těles hliníkových článkových</t>
  </si>
  <si>
    <t>-270061466</t>
  </si>
  <si>
    <t>62</t>
  </si>
  <si>
    <t>735191914</t>
  </si>
  <si>
    <t>Ostatní opravy otopných těles montáž otopných těles sestavených z použitých článků litinových</t>
  </si>
  <si>
    <t>747725898</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</si>
  <si>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</si>
  <si>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0,306*35*2</t>
  </si>
  <si>
    <t>63</t>
  </si>
  <si>
    <t>998735101</t>
  </si>
  <si>
    <t>Přesun hmot pro otopná tělesa stanovený z hmotnosti přesunovaného materiálu vodorovná dopravní vzdálenost do 50 m v objektech výšky do 6 m</t>
  </si>
  <si>
    <t>1092135548</t>
  </si>
  <si>
    <t>763</t>
  </si>
  <si>
    <t>Konstrukce suché výstavby</t>
  </si>
  <si>
    <t>64</t>
  </si>
  <si>
    <t>763164511</t>
  </si>
  <si>
    <t>Obklad konstrukcí sádrokartonovými deskami včetně ochranných úhelníků ve tvaru L rozvinuté šíře do 0,4 m, opláštěný deskou standardní A, tl. 12,5 mm</t>
  </si>
  <si>
    <t>736181750</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</si>
  <si>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</si>
  <si>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2,8</t>
  </si>
  <si>
    <t>65</t>
  </si>
  <si>
    <t>998763301</t>
  </si>
  <si>
    <t>Přesun hmot pro konstrukce montované z desek sádrokartonových, sádrovláknitých, cementovláknitých nebo cementových stanovený z hmotnosti přesunovaného materiálu vodorovná dopravní vzdálenost do 50 m v objektech výšky do 6 m</t>
  </si>
  <si>
    <t>-1899749935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</si>
  <si>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</si>
  <si>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</si>
  <si>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</si>
  <si>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66</t>
  </si>
  <si>
    <t>766660001</t>
  </si>
  <si>
    <t>Montáž dveřních křídel dřevěných nebo plastových otevíravých do ocelové zárubně povrchově upravených jednokřídlových, šířky do 800 mm</t>
  </si>
  <si>
    <t>800916303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</si>
  <si>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</si>
  <si>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67</t>
  </si>
  <si>
    <t>766660002</t>
  </si>
  <si>
    <t>Montáž dveřních křídel dřevěných nebo plastových otevíravých do ocelové zárubně povrchově upravených jednokřídlových, šířky přes 800 mm</t>
  </si>
  <si>
    <t>-694739408</t>
  </si>
  <si>
    <t>68</t>
  </si>
  <si>
    <t>766660728</t>
  </si>
  <si>
    <t>Montáž dveřních doplňků dveřního kování interiérového zámku</t>
  </si>
  <si>
    <t>-216940653</t>
  </si>
  <si>
    <t>69</t>
  </si>
  <si>
    <t>766660729</t>
  </si>
  <si>
    <t>Montáž dveřních doplňků dveřního kování interiérového štítku s klikou</t>
  </si>
  <si>
    <t>71665842</t>
  </si>
  <si>
    <t>70</t>
  </si>
  <si>
    <t>54914620</t>
  </si>
  <si>
    <t>kování dveřní vrchní klika včetně rozet a montážního materiálu R PZ nerez PK</t>
  </si>
  <si>
    <t>-1862006073</t>
  </si>
  <si>
    <t>71</t>
  </si>
  <si>
    <t>54924004</t>
  </si>
  <si>
    <t>zámek zadlabací 190/140/20 L cylinder</t>
  </si>
  <si>
    <t>362793957</t>
  </si>
  <si>
    <t>72</t>
  </si>
  <si>
    <t>61162086</t>
  </si>
  <si>
    <t>dveře jednokřídlé dřevotřískové povrch laminátový plné 800x1970/2100mm</t>
  </si>
  <si>
    <t>-1635005020</t>
  </si>
  <si>
    <t>73</t>
  </si>
  <si>
    <t>61162087</t>
  </si>
  <si>
    <t>dveře jednokřídlé dřevotřískové povrch laminátový plné 900x1970/2100mm</t>
  </si>
  <si>
    <t>-816065567</t>
  </si>
  <si>
    <t>74</t>
  </si>
  <si>
    <t>766662811</t>
  </si>
  <si>
    <t>Demontáž dveřních konstrukcí k opětovnému použití prahů dveří jednokřídlových</t>
  </si>
  <si>
    <t>-1686607064</t>
  </si>
  <si>
    <t>75</t>
  </si>
  <si>
    <t>766691914</t>
  </si>
  <si>
    <t>Ostatní práce vyvěšení nebo zavěšení křídel s případným uložením a opětovným zavěšením po provedení stavebních změn dřevěných dveřních, plochy do 2 m2</t>
  </si>
  <si>
    <t>-1950038459</t>
  </si>
  <si>
    <t xml:space="preserve">Poznámka k souboru cen:_x000D_
1. Ceny -1931 a -1932 lze užít jen pro křídlo mající současně obě jmenované funkce._x000D_
</t>
  </si>
  <si>
    <t>76</t>
  </si>
  <si>
    <t>998766101</t>
  </si>
  <si>
    <t>Přesun hmot pro konstrukce truhlářské stanovený z hmotnosti přesunovaného materiálu vodorovná dopravní vzdálenost do 50 m v objektech výšky do 6 m</t>
  </si>
  <si>
    <t>-1531399961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</si>
  <si>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</si>
  <si>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</si>
  <si>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</si>
  <si>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77</t>
  </si>
  <si>
    <t>767649194</t>
  </si>
  <si>
    <t>Montáž dveří ocelových doplňků dveří madel</t>
  </si>
  <si>
    <t>-161565246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</si>
  <si>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</si>
  <si>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78</t>
  </si>
  <si>
    <t>X2</t>
  </si>
  <si>
    <t>madlo dveřní nerez</t>
  </si>
  <si>
    <t>83040638</t>
  </si>
  <si>
    <t>79</t>
  </si>
  <si>
    <t>998767101</t>
  </si>
  <si>
    <t>Přesun hmot pro zámečnické konstrukce stanovený z hmotnosti přesunovaného materiálu vodorovná dopravní vzdálenost do 50 m v objektech výšky do 6 m</t>
  </si>
  <si>
    <t>347595285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</si>
  <si>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</si>
  <si>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</si>
  <si>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</si>
  <si>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80</t>
  </si>
  <si>
    <t>776111112</t>
  </si>
  <si>
    <t>Příprava podkladu broušení podlah nového podkladu betonového</t>
  </si>
  <si>
    <t>-1538339079</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</si>
  <si>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</si>
  <si>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81</t>
  </si>
  <si>
    <t>776111311</t>
  </si>
  <si>
    <t>Příprava podkladu vysátí podlah</t>
  </si>
  <si>
    <t>-1322395407</t>
  </si>
  <si>
    <t>82</t>
  </si>
  <si>
    <t>776121321</t>
  </si>
  <si>
    <t>Příprava podkladu penetrace neředěná podlah</t>
  </si>
  <si>
    <t>-1614989707</t>
  </si>
  <si>
    <t>83</t>
  </si>
  <si>
    <t>776141124</t>
  </si>
  <si>
    <t>Příprava podkladu vyrovnání samonivelační stěrkou podlah min.pevnosti 30 MPa, tloušťky přes 8 do 10 mm</t>
  </si>
  <si>
    <t>-926385777</t>
  </si>
  <si>
    <t>84</t>
  </si>
  <si>
    <t>776201812</t>
  </si>
  <si>
    <t>Demontáž povlakových podlahovin lepených ručně s podložkou</t>
  </si>
  <si>
    <t>-2018790538</t>
  </si>
  <si>
    <t>85</t>
  </si>
  <si>
    <t>776221221</t>
  </si>
  <si>
    <t>Montáž podlahovin z PVC lepením standardním lepidlem ze čtverců elektrostaticky vodivých</t>
  </si>
  <si>
    <t>1774637618</t>
  </si>
  <si>
    <t>86</t>
  </si>
  <si>
    <t>28410242</t>
  </si>
  <si>
    <t>krytina podlahová homogenní elektrostaticky vodivá tl 2,0mm 608x608mm</t>
  </si>
  <si>
    <t>1330900185</t>
  </si>
  <si>
    <t>84,25*1,1 'Přepočtené koeficientem množství</t>
  </si>
  <si>
    <t>87</t>
  </si>
  <si>
    <t>776410811</t>
  </si>
  <si>
    <t>Demontáž soklíků nebo lišt pryžových nebo plastových</t>
  </si>
  <si>
    <t>-1824402514</t>
  </si>
  <si>
    <t>88</t>
  </si>
  <si>
    <t>776411112</t>
  </si>
  <si>
    <t>Montáž soklíků lepením obvodových, výšky přes 80 do 100 mm</t>
  </si>
  <si>
    <t>-1713471923</t>
  </si>
  <si>
    <t>11,808*2+6,377*2+0,415*4+0,415*4-0,9</t>
  </si>
  <si>
    <t>89</t>
  </si>
  <si>
    <t>28411010</t>
  </si>
  <si>
    <t>lišta soklová PVC 20x100mm</t>
  </si>
  <si>
    <t>1757705861</t>
  </si>
  <si>
    <t>29,31</t>
  </si>
  <si>
    <t>29,31*1,1 'Přepočtené koeficientem množství</t>
  </si>
  <si>
    <t>90</t>
  </si>
  <si>
    <t>776421312</t>
  </si>
  <si>
    <t>Montáž lišt přechodových šroubovaných</t>
  </si>
  <si>
    <t>-446840400</t>
  </si>
  <si>
    <t>0,9+0,8</t>
  </si>
  <si>
    <t>91</t>
  </si>
  <si>
    <t>59054113</t>
  </si>
  <si>
    <t>profil přechodový Al s pohyblivým ramenem matně eloxovaný 15x30mm</t>
  </si>
  <si>
    <t>-1204091201</t>
  </si>
  <si>
    <t>1,7*1,1 'Přepočtené koeficientem množství</t>
  </si>
  <si>
    <t>92</t>
  </si>
  <si>
    <t>998776101</t>
  </si>
  <si>
    <t>Přesun hmot pro podlahy povlakové stanovený z hmotnosti přesunovaného materiálu vodorovná dopravní vzdálenost do 50 m v objektech výšky do 6 m</t>
  </si>
  <si>
    <t>-1065810289</t>
  </si>
  <si>
    <t>93</t>
  </si>
  <si>
    <t>X1</t>
  </si>
  <si>
    <t>revize antistat.lina</t>
  </si>
  <si>
    <t>1967021713</t>
  </si>
  <si>
    <t>781</t>
  </si>
  <si>
    <t>Dokončovací práce - obklady</t>
  </si>
  <si>
    <t>94</t>
  </si>
  <si>
    <t>781111011</t>
  </si>
  <si>
    <t>Příprava podkladu před provedením obkladu oprášení (ometení) stěny</t>
  </si>
  <si>
    <t>1106580444</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</si>
  <si>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</si>
  <si>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95</t>
  </si>
  <si>
    <t>781121011</t>
  </si>
  <si>
    <t>Příprava podkladu před provedením obkladu nátěr penetrační na stěnu</t>
  </si>
  <si>
    <t>1302826631</t>
  </si>
  <si>
    <t>96</t>
  </si>
  <si>
    <t>781151014</t>
  </si>
  <si>
    <t>Příprava podkladu před provedením obkladu lokální vyrovnání podkladu stěrkou, tloušťky do 3 mm, plochy přes 0,5 do 1,0 m2</t>
  </si>
  <si>
    <t>291027060</t>
  </si>
  <si>
    <t>97</t>
  </si>
  <si>
    <t>781474115</t>
  </si>
  <si>
    <t>Montáž obkladů vnitřních stěn z dlaždic keramických lepených flexibilním lepidlem maloformátových hladkých přes 22 do 25 ks/m2</t>
  </si>
  <si>
    <t>1102731810</t>
  </si>
  <si>
    <t xml:space="preserve">Poznámka k souboru cen:_x000D_
1. Položky jsou určeny pro všechny druhy povrchových úprav._x000D_
</t>
  </si>
  <si>
    <t>1,5*(0,5+0,95+0,6+1,8)</t>
  </si>
  <si>
    <t>98</t>
  </si>
  <si>
    <t>59761039</t>
  </si>
  <si>
    <t>obklad keramický hladký přes 22 do 25ks/m2</t>
  </si>
  <si>
    <t>-1782457871</t>
  </si>
  <si>
    <t>5,775*1,1 'Přepočtené koeficientem množství</t>
  </si>
  <si>
    <t>99</t>
  </si>
  <si>
    <t>781477111</t>
  </si>
  <si>
    <t>Montáž obkladů vnitřních stěn z dlaždic keramických Příplatek k cenám za plochu do 10 m2 jednotlivě</t>
  </si>
  <si>
    <t>-580516741</t>
  </si>
  <si>
    <t>100</t>
  </si>
  <si>
    <t>781495151</t>
  </si>
  <si>
    <t>Obklad - dokončující práce průnik obkladem hranatý, bez izolace, o delší straně do 30 mm</t>
  </si>
  <si>
    <t>1865808347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</si>
  <si>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</si>
  <si>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101</t>
  </si>
  <si>
    <t>781495152</t>
  </si>
  <si>
    <t>Obklad - dokončující práce průnik obkladem hranatý, bez izolace, o delší straně přes 30 do 90 mm</t>
  </si>
  <si>
    <t>-675223706</t>
  </si>
  <si>
    <t>102</t>
  </si>
  <si>
    <t>998781101</t>
  </si>
  <si>
    <t>Přesun hmot pro obklady keramické stanovený z hmotnosti přesunovaného materiálu vodorovná dopravní vzdálenost do 50 m v objektech výšky do 6 m</t>
  </si>
  <si>
    <t>-1128069521</t>
  </si>
  <si>
    <t>783</t>
  </si>
  <si>
    <t>Dokončovací práce - nátěry</t>
  </si>
  <si>
    <t>103</t>
  </si>
  <si>
    <t>783301313</t>
  </si>
  <si>
    <t>Příprava podkladu zámečnických konstrukcí před provedením nátěru odmaštění odmašťovačem ředidlovým</t>
  </si>
  <si>
    <t>-945550358</t>
  </si>
  <si>
    <t>104</t>
  </si>
  <si>
    <t>783301401</t>
  </si>
  <si>
    <t>Příprava podkladu zámečnických konstrukcí před provedením nátěru ometení</t>
  </si>
  <si>
    <t>-2124894082</t>
  </si>
  <si>
    <t>105</t>
  </si>
  <si>
    <t>783306801</t>
  </si>
  <si>
    <t>Odstranění nátěrů ze zámečnických konstrukcí obroušením</t>
  </si>
  <si>
    <t>-641041916</t>
  </si>
  <si>
    <t>106</t>
  </si>
  <si>
    <t>783314201</t>
  </si>
  <si>
    <t>Základní antikorozní nátěr zámečnických konstrukcí jednonásobný syntetický standardní</t>
  </si>
  <si>
    <t>1332163792</t>
  </si>
  <si>
    <t>107</t>
  </si>
  <si>
    <t>783315103</t>
  </si>
  <si>
    <t>Mezinátěr zámečnických konstrukcí jednonásobný syntetický samozákladující</t>
  </si>
  <si>
    <t>-1616714835</t>
  </si>
  <si>
    <t>108</t>
  </si>
  <si>
    <t>783317105</t>
  </si>
  <si>
    <t>Krycí nátěr (email) zámečnických konstrukcí jednonásobný syntetický samozákladující</t>
  </si>
  <si>
    <t>238989625</t>
  </si>
  <si>
    <t>0,25*4,9+0,25*4,8</t>
  </si>
  <si>
    <t>109</t>
  </si>
  <si>
    <t>783601321</t>
  </si>
  <si>
    <t>Příprava podkladu otopných těles před provedením nátěrů článkových odrezivěním bezoplachovým</t>
  </si>
  <si>
    <t>1197461492</t>
  </si>
  <si>
    <t>110</t>
  </si>
  <si>
    <t>783601325</t>
  </si>
  <si>
    <t>Příprava podkladu otopných těles před provedením nátěrů článkových odmaštěním vodou ředitelným</t>
  </si>
  <si>
    <t>193388316</t>
  </si>
  <si>
    <t>111</t>
  </si>
  <si>
    <t>783601421</t>
  </si>
  <si>
    <t>Příprava podkladu otopných těles před provedením nátěrů článkových očištění ometením</t>
  </si>
  <si>
    <t>2040951575</t>
  </si>
  <si>
    <t>112</t>
  </si>
  <si>
    <t>783606811</t>
  </si>
  <si>
    <t>Odstranění nátěrů z otopných těles článkových obroušením</t>
  </si>
  <si>
    <t>216845264</t>
  </si>
  <si>
    <t>113</t>
  </si>
  <si>
    <t>783614111</t>
  </si>
  <si>
    <t>Základní nátěr otopných těles jednonásobný článkových syntetický</t>
  </si>
  <si>
    <t>-50281179</t>
  </si>
  <si>
    <t>114</t>
  </si>
  <si>
    <t>783617117</t>
  </si>
  <si>
    <t>Krycí nátěr (email) otopných těles článkových dvojnásobný syntetický</t>
  </si>
  <si>
    <t>1246173862</t>
  </si>
  <si>
    <t>115</t>
  </si>
  <si>
    <t>783601711</t>
  </si>
  <si>
    <t>Příprava podkladu armatur a kovových potrubí před provedením nátěru potrubí do DN 50 mm odrezivěním, odrezovačem bezoplachovým</t>
  </si>
  <si>
    <t>46211561</t>
  </si>
  <si>
    <t>116</t>
  </si>
  <si>
    <t>783601713</t>
  </si>
  <si>
    <t>Příprava podkladu armatur a kovových potrubí před provedením nátěru potrubí do DN 50 mm odmaštěním, odmašťovačem vodou ředitelným</t>
  </si>
  <si>
    <t>353928845</t>
  </si>
  <si>
    <t>117</t>
  </si>
  <si>
    <t>783606861</t>
  </si>
  <si>
    <t>Odstranění nátěrů z armatur a kovových potrubí potrubí do DN 50 mm obroušením</t>
  </si>
  <si>
    <t>286235796</t>
  </si>
  <si>
    <t>118</t>
  </si>
  <si>
    <t>783614653</t>
  </si>
  <si>
    <t>Základní antikorozní nátěr armatur a kovových potrubí jednonásobný potrubí do DN 50 mm syntetický samozákladující</t>
  </si>
  <si>
    <t>-1574232710</t>
  </si>
  <si>
    <t>119</t>
  </si>
  <si>
    <t>783615553</t>
  </si>
  <si>
    <t>Mezinátěr armatur a kovových potrubí potrubí do DN 50 mm syntetický samozákladující</t>
  </si>
  <si>
    <t>-1621388005</t>
  </si>
  <si>
    <t>120</t>
  </si>
  <si>
    <t>783617613</t>
  </si>
  <si>
    <t>Krycí nátěr (email) armatur a kovových potrubí potrubí do DN 50 mm dvojnásobný syntetický samozákladující</t>
  </si>
  <si>
    <t>-2142887162</t>
  </si>
  <si>
    <t>784</t>
  </si>
  <si>
    <t>Dokončovací práce - malby a tapety</t>
  </si>
  <si>
    <t>121</t>
  </si>
  <si>
    <t>784111001</t>
  </si>
  <si>
    <t>Oprášení (ometení) podkladu v místnostech výšky do 3,80 m</t>
  </si>
  <si>
    <t>-1306920853</t>
  </si>
  <si>
    <t>122</t>
  </si>
  <si>
    <t>784111021</t>
  </si>
  <si>
    <t>Obroušení podkladu stěrky v místnostech výšky do 3,80 m</t>
  </si>
  <si>
    <t>1682250455</t>
  </si>
  <si>
    <t>123</t>
  </si>
  <si>
    <t>784121001</t>
  </si>
  <si>
    <t>Oškrabání malby v místnostech výšky do 3,80 m</t>
  </si>
  <si>
    <t>394471835</t>
  </si>
  <si>
    <t xml:space="preserve">Poznámka k souboru cen:_x000D_
1. Cenami souboru cen se oceňuje jakýkoli počet současně škrabaných vrstev barvy._x000D_
</t>
  </si>
  <si>
    <t>124</t>
  </si>
  <si>
    <t>784171101</t>
  </si>
  <si>
    <t>Zakrytí nemalovaných ploch (materiál ve specifikaci) včetně pozdějšího odkrytí podlah</t>
  </si>
  <si>
    <t>244772357</t>
  </si>
  <si>
    <t xml:space="preserve">Poznámka k souboru cen:_x000D_
1. V cenách nejsou započteny náklady na dodávku fólie, tyto se oceňují ve speifikaci.Ztratné lze stanovit ve výši 5%._x000D_
</t>
  </si>
  <si>
    <t>125</t>
  </si>
  <si>
    <t>58124844</t>
  </si>
  <si>
    <t>fólie pro malířské potřeby zakrývací tl 25µ 4x5m</t>
  </si>
  <si>
    <t>-934315855</t>
  </si>
  <si>
    <t>126</t>
  </si>
  <si>
    <t>784181121</t>
  </si>
  <si>
    <t>Penetrace podkladu jednonásobná hloubková v místnostech výšky do 3,80 m</t>
  </si>
  <si>
    <t>1549725065</t>
  </si>
  <si>
    <t>84,25</t>
  </si>
  <si>
    <t>95,634</t>
  </si>
  <si>
    <t>127</t>
  </si>
  <si>
    <t>784211101</t>
  </si>
  <si>
    <t>Malby z malířských směsí otěruvzdorných za mokra dvojnásobné, bílé za mokra otěruvzdorné výborně v místnostech výšky do 3,80 m</t>
  </si>
  <si>
    <t>-75319215</t>
  </si>
  <si>
    <t>1,5*(11,808*2+6,377*2+0,415*2+0,415*4)</t>
  </si>
  <si>
    <t>-2,35*(1,5-0,94)*4</t>
  </si>
  <si>
    <t>-0,9*1,5-0,8*1,5</t>
  </si>
  <si>
    <t>128</t>
  </si>
  <si>
    <t>784211111</t>
  </si>
  <si>
    <t>Malby z malířských směsí otěruvzdorných za mokra dvojnásobné, bílé za mokra otěruvzdorné velmi dobře v místnostech výšky do 3,80 m</t>
  </si>
  <si>
    <t>-1994073482</t>
  </si>
  <si>
    <t>179,884</t>
  </si>
  <si>
    <t>-50,476</t>
  </si>
  <si>
    <t>HZS</t>
  </si>
  <si>
    <t>Hodinové zúčtovací sazby</t>
  </si>
  <si>
    <t>129</t>
  </si>
  <si>
    <t>HZS1292</t>
  </si>
  <si>
    <t>Hodinové zúčtovací sazby profesí HSV zemní a pomocné práce stavební dělník</t>
  </si>
  <si>
    <t>hod</t>
  </si>
  <si>
    <t>512</t>
  </si>
  <si>
    <t>-1794736530</t>
  </si>
  <si>
    <t>SO 09.1-b1 -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</si>
  <si>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</si>
  <si>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</si>
  <si>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</si>
  <si>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</si>
  <si>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</si>
  <si>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</si>
  <si>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</si>
  <si>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</si>
  <si>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</si>
  <si>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</si>
  <si>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-1219084085</t>
  </si>
  <si>
    <t xml:space="preserve">Poznámka k souboru cen:_x000D_
1. Ceny uvedené v souboru cen je doporučeno upravit podle aktuálních cen místně příslušné skládky odpadů._x000D_
2. Uložení odpadů neuvedených v souboru cen se oceňuje individuálně._x000D_
</t>
  </si>
  <si>
    <t>741</t>
  </si>
  <si>
    <t>Elektroinstalace - silnoproud</t>
  </si>
  <si>
    <t>741110501</t>
  </si>
  <si>
    <t>Montáž lišt a kanálků elektroinstalačních se spojkami, ohyby a rohy a s nasunutím do krabic protahovacích, šířky do 60 mm</t>
  </si>
  <si>
    <t>1890929188</t>
  </si>
  <si>
    <t>741110502</t>
  </si>
  <si>
    <t>Montáž lišt a kanálků elektroinstalačních se spojkami, ohyby a rohy a s nasunutím do krabic protahovacích, šířky do přes 60 do 120 mm</t>
  </si>
  <si>
    <t>-1891592346</t>
  </si>
  <si>
    <t>741112001</t>
  </si>
  <si>
    <t>Montáž krabic elektroinstalačních bez napojení na trubky a lišty, demontáže a montáže víčka a přístroje protahovacích nebo odbočných zapuštěných plastových kruhových</t>
  </si>
  <si>
    <t>-496112155</t>
  </si>
  <si>
    <t>741122031</t>
  </si>
  <si>
    <t>Montáž kabelů měděných bez ukončení uložených pod omítku plných kulatých (CYKY), počtu a průřezu žil 5x1,5 až 2,5 mm2</t>
  </si>
  <si>
    <t>1523696866</t>
  </si>
  <si>
    <t>741210003</t>
  </si>
  <si>
    <t>Montáž rozvodnic oceloplechových nebo plastových bez zapojení vodičů běžných, hmotnosti do 100 kg</t>
  </si>
  <si>
    <t>1254519498</t>
  </si>
  <si>
    <t>741210004</t>
  </si>
  <si>
    <t>Montáž rozvodnic oceloplechových nebo plastových bez zapojení vodičů běžných, hmotnosti do 150 kg</t>
  </si>
  <si>
    <t>1185160790</t>
  </si>
  <si>
    <t>741310021</t>
  </si>
  <si>
    <t>Montáž spínačů jedno nebo dvoupólových nástěnných se zapojením vodičů, pro prostředí normální přepínačů, řazení 5-sériových</t>
  </si>
  <si>
    <t>-1672190462</t>
  </si>
  <si>
    <t>741311021</t>
  </si>
  <si>
    <t>Montáž spínačů speciálních se zapojením vodičů sporákových přípojek s doutnavkou</t>
  </si>
  <si>
    <t>-623350124</t>
  </si>
  <si>
    <t>741372112</t>
  </si>
  <si>
    <t>Montáž svítidel LED se zapojením vodičů bytových nebo společenských místností vestavných podhledových čtvercových nebo obdélníkových, obsahu přes 0,09 do 0,36 m2</t>
  </si>
  <si>
    <t>-1028986827</t>
  </si>
  <si>
    <t>741112101</t>
  </si>
  <si>
    <t>Montáž krabic elektroinstalačních bez napojení na trubky a lišty, demontáže a montáže víčka a přístroje rozvodek se zapojením vodičů na svorkovnici zapuštěných plastových kruhových</t>
  </si>
  <si>
    <t>-1189409695</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</si>
  <si>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</si>
  <si>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</si>
  <si>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</si>
  <si>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</si>
  <si>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</si>
  <si>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</si>
  <si>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</si>
  <si>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</si>
  <si>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-1654230579</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</si>
  <si>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</si>
  <si>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</si>
  <si>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</si>
  <si>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</si>
  <si>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</si>
  <si>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</si>
  <si>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</si>
  <si>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</si>
  <si>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</si>
  <si>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-143617638</t>
  </si>
  <si>
    <t>210813037</t>
  </si>
  <si>
    <t>Montáž izolovaných kabelů měděných do 1 kV bez ukončení plných a kulatých (CYKY, CHKE-R,...) uložených pevně počtu a průřezu žil 4x25 až 35 mm2</t>
  </si>
  <si>
    <t>212012303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</si>
  <si>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</si>
  <si>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</si>
  <si>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</si>
  <si>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</si>
  <si>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</si>
  <si>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</si>
  <si>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</si>
  <si>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</si>
  <si>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</si>
  <si>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</si>
  <si>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</si>
  <si>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</si>
  <si>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</si>
  <si>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</si>
  <si>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</si>
  <si>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</si>
  <si>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</si>
  <si>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</si>
  <si>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</si>
  <si>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</si>
  <si>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</si>
  <si>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</si>
  <si>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</si>
  <si>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</si>
  <si>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</si>
  <si>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</si>
  <si>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</si>
  <si>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</si>
  <si>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</si>
  <si>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</si>
  <si>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</si>
  <si>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Dokumentace skutečného provedení stavby</t>
  </si>
  <si>
    <t>Kč</t>
  </si>
  <si>
    <t>8192</t>
  </si>
  <si>
    <t>389258823</t>
  </si>
  <si>
    <t>045002000</t>
  </si>
  <si>
    <t>Kompletační a koordinační činnost</t>
  </si>
  <si>
    <t>131072</t>
  </si>
  <si>
    <t>-1552650714</t>
  </si>
  <si>
    <t>065002000</t>
  </si>
  <si>
    <t>Mimostaveništní doprava materiálů</t>
  </si>
  <si>
    <t>-794068241</t>
  </si>
  <si>
    <t>081002000</t>
  </si>
  <si>
    <t>Doprava zaměstnanců</t>
  </si>
  <si>
    <t>2048</t>
  </si>
  <si>
    <t>-568786568</t>
  </si>
  <si>
    <t>091002000</t>
  </si>
  <si>
    <t>Ostatní náklady související s objektem</t>
  </si>
  <si>
    <t>262144</t>
  </si>
  <si>
    <t>36860120</t>
  </si>
  <si>
    <t>SO 09.1-b2 - elektro materiál</t>
  </si>
  <si>
    <t>D1 - ROZPIS ROZVADĚČE R2-PŘÍRODOPIS</t>
  </si>
  <si>
    <t xml:space="preserve">D2 - SVÍTIDLA VČETNĚ ZDROJŮ </t>
  </si>
  <si>
    <t xml:space="preserve">D3 - 2.1 ZÁSUVKY,OVLADAČE,KRABICE,MOTORY,LIŠTY </t>
  </si>
  <si>
    <t xml:space="preserve">D4 - 2.2 KABELY,VODIČE </t>
  </si>
  <si>
    <t>D1</t>
  </si>
  <si>
    <t>ROZPIS ROZVADĚČE R2-PŘÍRODOPIS</t>
  </si>
  <si>
    <t>Pol1</t>
  </si>
  <si>
    <t>plastový rozvaděč  IP54/20 48 MODULŮ NA/POD OMÍTKU</t>
  </si>
  <si>
    <t>ks</t>
  </si>
  <si>
    <t>Pol2</t>
  </si>
  <si>
    <t>vypínač 40A/3f</t>
  </si>
  <si>
    <t>Pol3</t>
  </si>
  <si>
    <t>I.+II.stupeň přep.ochrany</t>
  </si>
  <si>
    <t>Pol12</t>
  </si>
  <si>
    <t>propojovací lišty - fázový hřeben 40A - komplet</t>
  </si>
  <si>
    <t>Pol14</t>
  </si>
  <si>
    <t>svorkovnice PE</t>
  </si>
  <si>
    <t>Pol15</t>
  </si>
  <si>
    <t>svorkovnice N</t>
  </si>
  <si>
    <t>Pol16</t>
  </si>
  <si>
    <t>podružný materiál</t>
  </si>
  <si>
    <t>P</t>
  </si>
  <si>
    <t>Poznámka k položce:_x000D_
M A T E R I Á L   R O Z V A D Ě Č E</t>
  </si>
  <si>
    <t>Pol18</t>
  </si>
  <si>
    <t>P O D R U Ž N Ý   M A T E R I Á L   R O Z V A D Ě Č E  15 %</t>
  </si>
  <si>
    <t>Pol21</t>
  </si>
  <si>
    <t>V Ý R O B A   R O Z V A D Ě Č E  20 %</t>
  </si>
  <si>
    <t>Poznámka k položce:_x000D_
C E L K E M   R O Z V A D Ě Č</t>
  </si>
  <si>
    <t>X</t>
  </si>
  <si>
    <t>mechanická úprava stáv.rozvaděče HR pro doplnění dalšího vývodu</t>
  </si>
  <si>
    <t>-1756430301</t>
  </si>
  <si>
    <t>D2</t>
  </si>
  <si>
    <t xml:space="preserve">SVÍTIDLA VČETNĚ ZDROJŮ </t>
  </si>
  <si>
    <t>Pol22</t>
  </si>
  <si>
    <t>C – PŘISAZENÉ LED SVÍTIDLO 600x600 32W,4200lm,Ra80,IP65</t>
  </si>
  <si>
    <t>Pol23</t>
  </si>
  <si>
    <t>B-ZAVĚŠENÉ ASYMETRICKÉ LED SVÍTIDLO 35W,4500lm,IP20 +ZÁVĚS</t>
  </si>
  <si>
    <t>Pol24</t>
  </si>
  <si>
    <t>NO –  NOUZ.SV. LED IP65 S PIKTOGRAMEM S VLASTNÍM ZÁL. ZDROJEM 1HOD.-PROVEDENÍ SE</t>
  </si>
  <si>
    <t>Pol26</t>
  </si>
  <si>
    <t>demontovaná svítidla před investorovi</t>
  </si>
  <si>
    <t>Pol27</t>
  </si>
  <si>
    <t>podružný materiál pro uchycení svítidel</t>
  </si>
  <si>
    <t>D3</t>
  </si>
  <si>
    <t xml:space="preserve">2.1 ZÁSUVKY,OVLADAČE,KRABICE,MOTORY,LIŠTY </t>
  </si>
  <si>
    <t>Pol28</t>
  </si>
  <si>
    <t>ovladač, řazení 1(vypínač), komplet , IP44</t>
  </si>
  <si>
    <t>Pol30</t>
  </si>
  <si>
    <t>ovladač, řazení 5 (sériový), komplet, IP44</t>
  </si>
  <si>
    <t>Pol32</t>
  </si>
  <si>
    <t>čtyřrámeček</t>
  </si>
  <si>
    <t>Pol33</t>
  </si>
  <si>
    <t>krabice přístrojová pod omítku KP</t>
  </si>
  <si>
    <t>Pol37</t>
  </si>
  <si>
    <t>krabice rozvodná pod omítku KR</t>
  </si>
  <si>
    <t>Pol40</t>
  </si>
  <si>
    <t>krabice rozvodná na omítku KR</t>
  </si>
  <si>
    <t>Pol41</t>
  </si>
  <si>
    <t>lišta vkladací 24x22 vč.uchycení-pro svítidla vedení na stropě</t>
  </si>
  <si>
    <t>Pol42</t>
  </si>
  <si>
    <t>kanál EKD 80x40 vč.rohů,uchycení-hl.trasa pod stropem v učebně</t>
  </si>
  <si>
    <t>Pol43</t>
  </si>
  <si>
    <t>kanál EKD 80x40 HF(bezhalogenová) vč.rohů,uchycení-hl.trasa z napoj.bodu do rozv.</t>
  </si>
  <si>
    <t>Poznámka k položce:_x000D_
C E L K E M</t>
  </si>
  <si>
    <t>D4</t>
  </si>
  <si>
    <t xml:space="preserve">2.2 KABELY,VODIČE </t>
  </si>
  <si>
    <t>Pol44</t>
  </si>
  <si>
    <t>CYKY 2Ax1,5</t>
  </si>
  <si>
    <t>Pol45</t>
  </si>
  <si>
    <t>CYKY 3Ax1,5</t>
  </si>
  <si>
    <t>Pol46</t>
  </si>
  <si>
    <t>CYKY 3Cx1,5</t>
  </si>
  <si>
    <t>Pol47</t>
  </si>
  <si>
    <t>CYKY 5Cx1,5</t>
  </si>
  <si>
    <t>Pol48</t>
  </si>
  <si>
    <t>CY6</t>
  </si>
  <si>
    <t>Pol49</t>
  </si>
  <si>
    <t>CYKY 5Cx6</t>
  </si>
  <si>
    <t>Pol65</t>
  </si>
  <si>
    <t>CHKE-R 5Cx10</t>
  </si>
  <si>
    <t>SO 09.1-d - AV technika + silnoproud + slaboproud</t>
  </si>
  <si>
    <t>EL - Slaboproudé, silnoproudé rozvody</t>
  </si>
  <si>
    <t xml:space="preserve">    741 - Silnoproudé rozvody + příslušenství</t>
  </si>
  <si>
    <t>AVT - Koncové prvky, nábytek, stínicí technika</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</si>
  <si>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</si>
  <si>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</si>
  <si>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</si>
  <si>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</si>
  <si>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</si>
  <si>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</si>
  <si>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</si>
  <si>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</si>
  <si>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</si>
  <si>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</si>
  <si>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</si>
  <si>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</si>
  <si>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</si>
  <si>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</si>
  <si>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</si>
  <si>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</si>
  <si>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</si>
  <si>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</si>
  <si>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</si>
  <si>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</si>
  <si>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</si>
  <si>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</si>
  <si>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</si>
  <si>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</si>
  <si>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</si>
  <si>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</si>
  <si>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</si>
  <si>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</si>
  <si>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</si>
  <si>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</si>
  <si>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</si>
  <si>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</si>
  <si>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</si>
  <si>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</si>
  <si>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</si>
  <si>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</si>
  <si>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</si>
  <si>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</si>
  <si>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</si>
  <si>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</si>
  <si>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</si>
  <si>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D5</t>
  </si>
  <si>
    <t>Stínící technika</t>
  </si>
  <si>
    <t>Látková roleta</t>
  </si>
  <si>
    <t>Látková roleta: látka blackout zatemňovací v provedení bez vodících lišt a bez kazety, ovládání motorické 230V, koncové spínače, rozměry látky 2350x2040mm. Přesný rozměr bude určen po zaměření dodavatelem. Cena včetně dopravy, instalace.</t>
  </si>
  <si>
    <t>168</t>
  </si>
  <si>
    <t>Motor 230V</t>
  </si>
  <si>
    <t>Motor 230V pro rolety s nastavitelnými koncovými spínači. Cena včetně dopravy, instalace.</t>
  </si>
  <si>
    <t>170</t>
  </si>
  <si>
    <t>172</t>
  </si>
  <si>
    <t>10.060.031</t>
  </si>
  <si>
    <t>Proudový chránič s jističem 10A, rozměry 2 DIN, jmenovité napětí 230/400V, Charakteristika B, Jmenovitý reziduální proud 0,03A.</t>
  </si>
  <si>
    <t>174</t>
  </si>
  <si>
    <t>10.048.243</t>
  </si>
  <si>
    <t>Silový kabel CYKY-J 5x1,5mm</t>
  </si>
  <si>
    <t>176</t>
  </si>
  <si>
    <t>178</t>
  </si>
  <si>
    <t>Ovládací tlačítko</t>
  </si>
  <si>
    <t>Ovládací tlačítko s ergonomií pro ovládání rolet. Cena včetně dopravy, instalace.</t>
  </si>
  <si>
    <t>180</t>
  </si>
  <si>
    <t>SO 09.1-e - VZT</t>
  </si>
  <si>
    <t>D2 - Zařízení č.2: větrání učebny</t>
  </si>
  <si>
    <t>Zařízení č.2: větrání učebny</t>
  </si>
  <si>
    <t>Pol50</t>
  </si>
  <si>
    <t>Odsávací ventilátor TD 1300, 250</t>
  </si>
  <si>
    <t>419952851</t>
  </si>
  <si>
    <t>Pol51</t>
  </si>
  <si>
    <t>Spiro potrubí o průměru 250 mm</t>
  </si>
  <si>
    <t>bm</t>
  </si>
  <si>
    <t>-773988037</t>
  </si>
  <si>
    <t>Pol52</t>
  </si>
  <si>
    <t>Spiro potrubí o průměru 160 mm</t>
  </si>
  <si>
    <t>-1088080781</t>
  </si>
  <si>
    <t>Pol53</t>
  </si>
  <si>
    <t>Výustka komfortní odtahová NOVA C1 + R1 625x75 mm</t>
  </si>
  <si>
    <t>-1320932976</t>
  </si>
  <si>
    <t>Pol54</t>
  </si>
  <si>
    <t>koleno 90° , 250 mm</t>
  </si>
  <si>
    <t>873739530</t>
  </si>
  <si>
    <t>Pol55</t>
  </si>
  <si>
    <t>Přechod 250 na 160 mm</t>
  </si>
  <si>
    <t>-1563040372</t>
  </si>
  <si>
    <t>Pol56</t>
  </si>
  <si>
    <t>T kus 250 na 160 mm</t>
  </si>
  <si>
    <t>2140151539</t>
  </si>
  <si>
    <t>Pol57</t>
  </si>
  <si>
    <t>Pomocné konstrukce, objímky, konzlole, chráničky potrubí, hydroizolační zatmelení</t>
  </si>
  <si>
    <t>sada</t>
  </si>
  <si>
    <t>1487254604</t>
  </si>
  <si>
    <t>Pol58</t>
  </si>
  <si>
    <t>Drobný a pomocný materiál</t>
  </si>
  <si>
    <t>-115341450</t>
  </si>
  <si>
    <t>Pol59</t>
  </si>
  <si>
    <t>-1182034595</t>
  </si>
  <si>
    <t>Pol60</t>
  </si>
  <si>
    <t>Vyregulování a uvedení do provozu</t>
  </si>
  <si>
    <t>738571250</t>
  </si>
  <si>
    <t>Pol61</t>
  </si>
  <si>
    <t>Provozní zkoušky</t>
  </si>
  <si>
    <t>-384715193</t>
  </si>
  <si>
    <t>Pol62</t>
  </si>
  <si>
    <t>Revize</t>
  </si>
  <si>
    <t>406263719</t>
  </si>
  <si>
    <t>Pol63</t>
  </si>
  <si>
    <t>Úklid pracoviště</t>
  </si>
  <si>
    <t>-684972344</t>
  </si>
  <si>
    <t>Pol64</t>
  </si>
  <si>
    <t>Lešení a pomocné plošiny</t>
  </si>
  <si>
    <t>1725771995</t>
  </si>
  <si>
    <t>SO 09.1-VRN - VRN</t>
  </si>
  <si>
    <t xml:space="preserve">    V01 - Průzkumné, geodetické a projektové práce</t>
  </si>
  <si>
    <t xml:space="preserve">    V03 - Zařízení staveniště</t>
  </si>
  <si>
    <t>V01</t>
  </si>
  <si>
    <t>Průzkumné, geodetické a projektové práce</t>
  </si>
  <si>
    <t>-152085986</t>
  </si>
  <si>
    <t>V03</t>
  </si>
  <si>
    <t>Zařízení staveniště</t>
  </si>
  <si>
    <t>030001000</t>
  </si>
  <si>
    <t>1449412852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</si>
  <si>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</si>
  <si>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</si>
  <si>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</si>
  <si>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</si>
  <si>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</si>
  <si>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</si>
  <si>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</si>
  <si>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</si>
  <si>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</si>
  <si>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</si>
  <si>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</si>
  <si>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</si>
  <si>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</si>
  <si>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</si>
  <si>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</si>
  <si>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</si>
  <si>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</si>
  <si>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</si>
  <si>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</si>
  <si>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</si>
  <si>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</si>
  <si>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</si>
  <si>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</si>
  <si>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</si>
  <si>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</si>
  <si>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</si>
  <si>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</si>
  <si>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</si>
  <si>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</si>
  <si>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</si>
  <si>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</si>
  <si>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</si>
  <si>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</si>
  <si>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</si>
  <si>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</si>
  <si>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</si>
  <si>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</si>
  <si>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</si>
  <si>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</si>
  <si>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</si>
  <si>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</si>
  <si>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</si>
  <si>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</si>
  <si>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</si>
  <si>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</si>
  <si>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</si>
  <si>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</si>
  <si>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</si>
  <si>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</si>
  <si>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</si>
  <si>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</si>
  <si>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</si>
  <si>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</si>
  <si>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</si>
  <si>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</si>
  <si>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</si>
  <si>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</si>
  <si>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</si>
  <si>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</si>
  <si>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</si>
  <si>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</si>
  <si>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</si>
  <si>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</si>
  <si>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</si>
  <si>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</si>
  <si>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</si>
  <si>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</si>
  <si>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</si>
  <si>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</si>
  <si>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</si>
  <si>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</si>
  <si>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</si>
  <si>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</si>
  <si>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</si>
  <si>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</si>
  <si>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</si>
  <si>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</si>
  <si>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</si>
  <si>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</si>
  <si>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</si>
  <si>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</si>
  <si>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</si>
  <si>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</si>
  <si>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</si>
  <si>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</si>
  <si>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</si>
  <si>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</si>
  <si>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</si>
  <si>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</si>
  <si>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</si>
  <si>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</si>
  <si>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</si>
  <si>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</si>
  <si>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</si>
  <si>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</si>
  <si>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</si>
  <si>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</si>
  <si>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</si>
  <si>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</si>
  <si>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</si>
  <si>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</si>
  <si>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</si>
  <si>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</si>
  <si>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</si>
  <si>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</si>
  <si>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</si>
  <si>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</si>
  <si>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</si>
  <si>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</si>
  <si>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</si>
  <si>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</si>
  <si>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</si>
  <si>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</si>
  <si>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</si>
  <si>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</si>
  <si>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</si>
  <si>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</si>
  <si>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</si>
  <si>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</si>
  <si>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</si>
  <si>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</si>
  <si>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</si>
  <si>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</si>
  <si>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</si>
  <si>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</si>
  <si>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</si>
  <si>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</si>
  <si>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</si>
  <si>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</si>
  <si>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</si>
  <si>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</si>
  <si>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</si>
  <si>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</si>
  <si>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</si>
  <si>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</si>
  <si>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</si>
  <si>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</si>
  <si>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</si>
  <si>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</si>
  <si>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</si>
  <si>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</si>
  <si>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</si>
  <si>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</si>
  <si>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</si>
  <si>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</si>
  <si>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</si>
  <si>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</si>
  <si>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</si>
  <si>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</si>
  <si>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</si>
  <si>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</si>
  <si>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</si>
  <si>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</si>
  <si>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</si>
  <si>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</si>
  <si>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</si>
  <si>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</si>
  <si>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</si>
  <si>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</si>
  <si>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</si>
  <si>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</si>
  <si>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</si>
  <si>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</si>
  <si>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</si>
  <si>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</si>
  <si>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</si>
  <si>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</si>
  <si>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</si>
  <si>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</si>
  <si>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</si>
  <si>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</si>
  <si>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</si>
  <si>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</si>
  <si>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</si>
  <si>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</si>
  <si>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</si>
  <si>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</si>
  <si>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</si>
  <si>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</si>
  <si>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</si>
  <si>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</si>
  <si>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</si>
  <si>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</si>
  <si>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</si>
  <si>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</si>
  <si>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</si>
  <si>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</si>
  <si>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</si>
  <si>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</si>
  <si>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</si>
  <si>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</si>
  <si>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</si>
  <si>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</si>
  <si>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</si>
  <si>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</si>
  <si>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</si>
  <si>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</si>
  <si>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</si>
  <si>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</si>
  <si>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</si>
  <si>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</si>
  <si>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</si>
  <si>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</si>
  <si>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 xml:space="preserve">Poznámka k souboru cen:_x000D_
1. Ceny -0001 až -0011 jsou určeny pro objem montážních prací včetně všech nákladů._x000D_
</t>
  </si>
  <si>
    <t>Pol7</t>
  </si>
  <si>
    <t>jistič 16A/1f/C 6kA</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</si>
  <si>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</si>
  <si>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</si>
  <si>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5. 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</si>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</sst>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sz val="9"/>
      <color indexed="81"/>
      <name val="Tahoma"/>
      <charset val="1"/>
    </font>
    <font>
      <b/>
      <sz val="9"/>
      <color indexed="81"/>
      <name val="Tahoma"/>
      <charset val="1"/>
    </font>
    <font>
      <b/>
      <i/>
      <sz val="7"/>
      <color rgb="FF969696"/>
      <name val="Arial CE"/>
      <charset val="238"/>
    </font>
  </fonts>
  <fills count="7">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3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style="hair">
        <color rgb="FF969696"/>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16">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167" fontId="31" fillId="0" borderId="0" xfId="0" applyNumberFormat="1" applyFont="1" applyAlignment="1" applyProtection="1">
      <alignment vertical="center"/>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34" fillId="5" borderId="22" xfId="0" applyFont="1" applyFill="1" applyBorder="1" applyAlignment="1">
      <alignment horizontal="center" vertical="center"/>
    </xf>
    <xf numFmtId="49" fontId="34" fillId="5" borderId="22" xfId="0" applyNumberFormat="1" applyFont="1" applyFill="1" applyBorder="1" applyAlignment="1">
      <alignment horizontal="left" vertical="center" wrapText="1"/>
    </xf>
    <xf numFmtId="0" fontId="34" fillId="5" borderId="22" xfId="0" applyFont="1" applyFill="1" applyBorder="1" applyAlignment="1">
      <alignment horizontal="left" vertical="center" wrapText="1"/>
    </xf>
    <xf numFmtId="0" fontId="34" fillId="5" borderId="22" xfId="0" applyFont="1" applyFill="1" applyBorder="1" applyAlignment="1">
      <alignment horizontal="center" vertical="center" wrapText="1"/>
    </xf>
    <xf numFmtId="167" fontId="34" fillId="5" borderId="22" xfId="0" applyNumberFormat="1" applyFont="1" applyFill="1" applyBorder="1" applyAlignment="1">
      <alignment vertical="center"/>
    </xf>
    <xf numFmtId="4" fontId="34" fillId="5" borderId="22" xfId="0" applyNumberFormat="1" applyFont="1" applyFill="1" applyBorder="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center" wrapText="1"/>
    </xf>
    <xf numFmtId="0" fontId="37" fillId="0" borderId="0" xfId="0" applyFont="1" applyBorder="1" applyAlignment="1">
      <alignment horizontal="center" vertical="center" wrapText="1"/>
    </xf>
    <xf numFmtId="0" fontId="38" fillId="0" borderId="28" xfId="0" applyFont="1" applyBorder="1" applyAlignment="1">
      <alignment horizontal="left" wrapText="1"/>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top"/>
    </xf>
    <xf numFmtId="0" fontId="38" fillId="0" borderId="28" xfId="0" applyFont="1" applyBorder="1" applyAlignment="1">
      <alignment horizontal="left"/>
    </xf>
    <xf numFmtId="0" fontId="39" fillId="0" borderId="0" xfId="0" applyFont="1" applyBorder="1" applyAlignment="1">
      <alignment horizontal="left" vertical="center"/>
    </xf>
    <xf numFmtId="0" fontId="12" fillId="6" borderId="32" xfId="0" applyFont="1" applyFill="1" applyBorder="1" applyAlignment="1" applyProtection="1">
      <alignment horizontal="left" vertical="center" wrapText="1"/>
    </xf>
    <xf numFmtId="0" fontId="30" fillId="0" borderId="31" xfId="0" applyFont="1" applyBorder="1" applyAlignment="1" applyProtection="1">
      <alignment vertical="center" wrapText="1"/>
    </xf>
    <xf numFmtId="0" fontId="12" fillId="6" borderId="33" xfId="0" applyFont="1" applyFill="1" applyBorder="1" applyAlignment="1" applyProtection="1">
      <alignment horizontal="left" vertical="center" wrapText="1"/>
    </xf>
    <xf numFmtId="0" fontId="12" fillId="6" borderId="34"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98427D8-108E-45B9-BE05-359261FEFEE2}"/>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A0C42400-2EFA-4C42-9C73-E9A8AAAF8C2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B4A70B7-5F0F-46E3-9F3F-CF62E43169F6}"/>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E7B251E-1BC9-4758-972B-413289F2D36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0983A9F-E1D0-4037-9AE2-CA546F3D9FC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DD5828B-60A4-4A5D-B6BC-EEEAB5F5768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11C293F-F58F-4EBB-962A-BBAD693C578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9-1%20-%20INFRASTRUKTURA%20Z&#352;%20CHOMUTOV%20-%20u&#269;ebna%20p&#345;&#237;.v&#283;dy%20-Z&#352;%20P&#237;se&#269;n&#225;,%20Chomutov.xlsx?110A6753" TargetMode="External"/><Relationship Id="rId1" Type="http://schemas.openxmlformats.org/officeDocument/2006/relationships/externalLinkPath" Target="file:///\\110A6753\2020-09B-9-1%20-%20INFRASTRUKTURA%20Z&#352;%20CHOMUTOV%20-%20u&#269;ebna%20p&#345;&#237;.v&#283;dy%20-Z&#352;%20P&#237;se&#269;n&#225;,%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9.1-a - stavební část ..."/>
      <sheetName val="SO 09.1-b1 - elektroinsta..."/>
      <sheetName val="SO 09.1-b2 - elektro mate..."/>
      <sheetName val="SO 09.1-c - strukturovaná..."/>
      <sheetName val="SO 09.1-d - AV technika +..."/>
      <sheetName val="SO 09.1-e - VZT"/>
      <sheetName val="SO 09.1-f - nábytek"/>
      <sheetName val="SO 09.1-VRN - VRN"/>
      <sheetName val="Pokyny pro vyplnění"/>
    </sheetNames>
    <sheetDataSet>
      <sheetData sheetId="0">
        <row r="6">
          <cell r="K6" t="str">
            <v>INFRASTRUKTURA ZŠ CHOMUTOV - učebna pří.vědy -ZŠ Písečná, Chomutov</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467627.12</v>
          </cell>
        </row>
        <row r="33">
          <cell r="F33">
            <v>467627.12</v>
          </cell>
          <cell r="J33">
            <v>98201.7</v>
          </cell>
        </row>
        <row r="34">
          <cell r="F34">
            <v>0</v>
          </cell>
          <cell r="J34">
            <v>0</v>
          </cell>
        </row>
        <row r="35">
          <cell r="F35">
            <v>0</v>
          </cell>
          <cell r="J35">
            <v>0</v>
          </cell>
        </row>
        <row r="36">
          <cell r="F36">
            <v>0</v>
          </cell>
          <cell r="J36">
            <v>0</v>
          </cell>
        </row>
        <row r="37">
          <cell r="F37">
            <v>0</v>
          </cell>
        </row>
        <row r="97">
          <cell r="P97">
            <v>630.99071399999991</v>
          </cell>
        </row>
      </sheetData>
      <sheetData sheetId="2">
        <row r="30">
          <cell r="J30">
            <v>93933.440000000002</v>
          </cell>
        </row>
        <row r="33">
          <cell r="F33">
            <v>93933.440000000002</v>
          </cell>
          <cell r="J33">
            <v>19726.02</v>
          </cell>
        </row>
        <row r="34">
          <cell r="F34">
            <v>0</v>
          </cell>
          <cell r="J34">
            <v>0</v>
          </cell>
        </row>
        <row r="35">
          <cell r="F35">
            <v>0</v>
          </cell>
          <cell r="J35">
            <v>0</v>
          </cell>
        </row>
        <row r="36">
          <cell r="F36">
            <v>0</v>
          </cell>
          <cell r="J36">
            <v>0</v>
          </cell>
        </row>
        <row r="37">
          <cell r="F37">
            <v>0</v>
          </cell>
        </row>
        <row r="89">
          <cell r="P89">
            <v>212.77499999999998</v>
          </cell>
        </row>
      </sheetData>
      <sheetData sheetId="3">
        <row r="30">
          <cell r="J30">
            <v>122402.1</v>
          </cell>
        </row>
        <row r="33">
          <cell r="F33">
            <v>122402.1</v>
          </cell>
          <cell r="J33">
            <v>25704.44</v>
          </cell>
        </row>
        <row r="34">
          <cell r="F34">
            <v>0</v>
          </cell>
          <cell r="J34">
            <v>0</v>
          </cell>
        </row>
        <row r="35">
          <cell r="F35">
            <v>0</v>
          </cell>
          <cell r="J35">
            <v>0</v>
          </cell>
        </row>
        <row r="36">
          <cell r="F36">
            <v>0</v>
          </cell>
          <cell r="J36">
            <v>0</v>
          </cell>
        </row>
        <row r="37">
          <cell r="F37">
            <v>0</v>
          </cell>
        </row>
        <row r="83">
          <cell r="P83">
            <v>0</v>
          </cell>
        </row>
      </sheetData>
      <sheetData sheetId="4"/>
      <sheetData sheetId="5">
        <row r="30">
          <cell r="J30">
            <v>1743187.62</v>
          </cell>
        </row>
        <row r="33">
          <cell r="F33">
            <v>1743187.62</v>
          </cell>
          <cell r="J33">
            <v>366069.4</v>
          </cell>
        </row>
        <row r="34">
          <cell r="F34">
            <v>0</v>
          </cell>
          <cell r="J34">
            <v>0</v>
          </cell>
        </row>
        <row r="35">
          <cell r="F35">
            <v>0</v>
          </cell>
          <cell r="J35">
            <v>0</v>
          </cell>
        </row>
        <row r="36">
          <cell r="F36">
            <v>0</v>
          </cell>
          <cell r="J36">
            <v>0</v>
          </cell>
        </row>
        <row r="37">
          <cell r="F37">
            <v>0</v>
          </cell>
        </row>
        <row r="86">
          <cell r="P86">
            <v>104.33999999999999</v>
          </cell>
        </row>
      </sheetData>
      <sheetData sheetId="6">
        <row r="30">
          <cell r="J30">
            <v>33502</v>
          </cell>
        </row>
        <row r="33">
          <cell r="F33">
            <v>33502</v>
          </cell>
          <cell r="J33">
            <v>7035.42</v>
          </cell>
        </row>
        <row r="34">
          <cell r="F34">
            <v>0</v>
          </cell>
          <cell r="J34">
            <v>0</v>
          </cell>
        </row>
        <row r="35">
          <cell r="F35">
            <v>0</v>
          </cell>
          <cell r="J35">
            <v>0</v>
          </cell>
        </row>
        <row r="36">
          <cell r="F36">
            <v>0</v>
          </cell>
          <cell r="J36">
            <v>0</v>
          </cell>
        </row>
        <row r="37">
          <cell r="F37">
            <v>0</v>
          </cell>
        </row>
        <row r="80">
          <cell r="P80">
            <v>0</v>
          </cell>
        </row>
      </sheetData>
      <sheetData sheetId="7"/>
      <sheetData sheetId="8">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A503C-2A97-4D70-AF31-1426CCCFAFEC}">
  <sheetPr>
    <pageSetUpPr fitToPage="1"/>
  </sheetPr>
  <dimension ref="A1:CM62"/>
  <sheetViews>
    <sheetView showGridLines="0" tabSelected="1" topLeftCell="A38" workbookViewId="0">
      <selection activeCell="AG57" sqref="AG57:AM57"/>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61"/>
      <c r="AS2" s="361"/>
      <c r="AT2" s="361"/>
      <c r="AU2" s="361"/>
      <c r="AV2" s="361"/>
      <c r="AW2" s="361"/>
      <c r="AX2" s="361"/>
      <c r="AY2" s="361"/>
      <c r="AZ2" s="361"/>
      <c r="BA2" s="361"/>
      <c r="BB2" s="361"/>
      <c r="BC2" s="361"/>
      <c r="BD2" s="361"/>
      <c r="BE2" s="361"/>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62" t="s">
        <v>13</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7"/>
      <c r="AQ5" s="7"/>
      <c r="AR5" s="5"/>
      <c r="BS5" s="2" t="s">
        <v>6</v>
      </c>
    </row>
    <row r="6" spans="1:74" ht="36.9" customHeight="1" x14ac:dyDescent="0.2">
      <c r="B6" s="6"/>
      <c r="C6" s="7"/>
      <c r="D6" s="11" t="s">
        <v>14</v>
      </c>
      <c r="E6" s="7"/>
      <c r="F6" s="7"/>
      <c r="G6" s="7"/>
      <c r="H6" s="7"/>
      <c r="I6" s="7"/>
      <c r="J6" s="7"/>
      <c r="K6" s="364" t="s">
        <v>15</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65" t="s">
        <v>36</v>
      </c>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5"/>
      <c r="AM23" s="365"/>
      <c r="AN23" s="365"/>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366">
        <f>ROUND(AG54,2)</f>
        <v>0</v>
      </c>
      <c r="AL26" s="367"/>
      <c r="AM26" s="367"/>
      <c r="AN26" s="367"/>
      <c r="AO26" s="367"/>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60" t="s">
        <v>38</v>
      </c>
      <c r="M28" s="360"/>
      <c r="N28" s="360"/>
      <c r="O28" s="360"/>
      <c r="P28" s="360"/>
      <c r="Q28" s="17"/>
      <c r="R28" s="17"/>
      <c r="S28" s="17"/>
      <c r="T28" s="17"/>
      <c r="U28" s="17"/>
      <c r="V28" s="17"/>
      <c r="W28" s="360" t="s">
        <v>39</v>
      </c>
      <c r="X28" s="360"/>
      <c r="Y28" s="360"/>
      <c r="Z28" s="360"/>
      <c r="AA28" s="360"/>
      <c r="AB28" s="360"/>
      <c r="AC28" s="360"/>
      <c r="AD28" s="360"/>
      <c r="AE28" s="360"/>
      <c r="AF28" s="17"/>
      <c r="AG28" s="17"/>
      <c r="AH28" s="17"/>
      <c r="AI28" s="17"/>
      <c r="AJ28" s="17"/>
      <c r="AK28" s="360" t="s">
        <v>40</v>
      </c>
      <c r="AL28" s="360"/>
      <c r="AM28" s="360"/>
      <c r="AN28" s="360"/>
      <c r="AO28" s="360"/>
      <c r="AP28" s="17"/>
      <c r="AQ28" s="17"/>
      <c r="AR28" s="20"/>
      <c r="BE28" s="15"/>
    </row>
    <row r="29" spans="1:71" s="22" customFormat="1" ht="14.4" customHeight="1" x14ac:dyDescent="0.2">
      <c r="B29" s="23"/>
      <c r="C29" s="24"/>
      <c r="D29" s="12" t="s">
        <v>41</v>
      </c>
      <c r="E29" s="24"/>
      <c r="F29" s="12" t="s">
        <v>42</v>
      </c>
      <c r="G29" s="24"/>
      <c r="H29" s="24"/>
      <c r="I29" s="24"/>
      <c r="J29" s="24"/>
      <c r="K29" s="24"/>
      <c r="L29" s="368">
        <v>0.21</v>
      </c>
      <c r="M29" s="369"/>
      <c r="N29" s="369"/>
      <c r="O29" s="369"/>
      <c r="P29" s="369"/>
      <c r="Q29" s="24"/>
      <c r="R29" s="24"/>
      <c r="S29" s="24"/>
      <c r="T29" s="24"/>
      <c r="U29" s="24"/>
      <c r="V29" s="24"/>
      <c r="W29" s="370">
        <f>AK26</f>
        <v>0</v>
      </c>
      <c r="X29" s="369"/>
      <c r="Y29" s="369"/>
      <c r="Z29" s="369"/>
      <c r="AA29" s="369"/>
      <c r="AB29" s="369"/>
      <c r="AC29" s="369"/>
      <c r="AD29" s="369"/>
      <c r="AE29" s="369"/>
      <c r="AF29" s="24"/>
      <c r="AG29" s="24"/>
      <c r="AH29" s="24"/>
      <c r="AI29" s="24"/>
      <c r="AJ29" s="24"/>
      <c r="AK29" s="370">
        <f>W29*0.21</f>
        <v>0</v>
      </c>
      <c r="AL29" s="369"/>
      <c r="AM29" s="369"/>
      <c r="AN29" s="369"/>
      <c r="AO29" s="369"/>
      <c r="AP29" s="24"/>
      <c r="AQ29" s="24"/>
      <c r="AR29" s="25"/>
    </row>
    <row r="30" spans="1:71" s="22" customFormat="1" ht="14.4" customHeight="1" x14ac:dyDescent="0.2">
      <c r="B30" s="23"/>
      <c r="C30" s="24"/>
      <c r="D30" s="24"/>
      <c r="E30" s="24"/>
      <c r="F30" s="12" t="s">
        <v>43</v>
      </c>
      <c r="G30" s="24"/>
      <c r="H30" s="24"/>
      <c r="I30" s="24"/>
      <c r="J30" s="24"/>
      <c r="K30" s="24"/>
      <c r="L30" s="368">
        <v>0.15</v>
      </c>
      <c r="M30" s="369"/>
      <c r="N30" s="369"/>
      <c r="O30" s="369"/>
      <c r="P30" s="369"/>
      <c r="Q30" s="24"/>
      <c r="R30" s="24"/>
      <c r="S30" s="24"/>
      <c r="T30" s="24"/>
      <c r="U30" s="24"/>
      <c r="V30" s="24"/>
      <c r="W30" s="370">
        <f>ROUND(BA54, 2)</f>
        <v>0</v>
      </c>
      <c r="X30" s="369"/>
      <c r="Y30" s="369"/>
      <c r="Z30" s="369"/>
      <c r="AA30" s="369"/>
      <c r="AB30" s="369"/>
      <c r="AC30" s="369"/>
      <c r="AD30" s="369"/>
      <c r="AE30" s="369"/>
      <c r="AF30" s="24"/>
      <c r="AG30" s="24"/>
      <c r="AH30" s="24"/>
      <c r="AI30" s="24"/>
      <c r="AJ30" s="24"/>
      <c r="AK30" s="370">
        <f>ROUND(AW54, 2)</f>
        <v>0</v>
      </c>
      <c r="AL30" s="369"/>
      <c r="AM30" s="369"/>
      <c r="AN30" s="369"/>
      <c r="AO30" s="369"/>
      <c r="AP30" s="24"/>
      <c r="AQ30" s="24"/>
      <c r="AR30" s="25"/>
    </row>
    <row r="31" spans="1:71" s="22" customFormat="1" ht="14.4" hidden="1" customHeight="1" x14ac:dyDescent="0.2">
      <c r="B31" s="23"/>
      <c r="C31" s="24"/>
      <c r="D31" s="24"/>
      <c r="E31" s="24"/>
      <c r="F31" s="12" t="s">
        <v>44</v>
      </c>
      <c r="G31" s="24"/>
      <c r="H31" s="24"/>
      <c r="I31" s="24"/>
      <c r="J31" s="24"/>
      <c r="K31" s="24"/>
      <c r="L31" s="368">
        <v>0.21</v>
      </c>
      <c r="M31" s="369"/>
      <c r="N31" s="369"/>
      <c r="O31" s="369"/>
      <c r="P31" s="369"/>
      <c r="Q31" s="24"/>
      <c r="R31" s="24"/>
      <c r="S31" s="24"/>
      <c r="T31" s="24"/>
      <c r="U31" s="24"/>
      <c r="V31" s="24"/>
      <c r="W31" s="370">
        <f>ROUND(BB54, 2)</f>
        <v>0</v>
      </c>
      <c r="X31" s="369"/>
      <c r="Y31" s="369"/>
      <c r="Z31" s="369"/>
      <c r="AA31" s="369"/>
      <c r="AB31" s="369"/>
      <c r="AC31" s="369"/>
      <c r="AD31" s="369"/>
      <c r="AE31" s="369"/>
      <c r="AF31" s="24"/>
      <c r="AG31" s="24"/>
      <c r="AH31" s="24"/>
      <c r="AI31" s="24"/>
      <c r="AJ31" s="24"/>
      <c r="AK31" s="370">
        <v>0</v>
      </c>
      <c r="AL31" s="369"/>
      <c r="AM31" s="369"/>
      <c r="AN31" s="369"/>
      <c r="AO31" s="369"/>
      <c r="AP31" s="24"/>
      <c r="AQ31" s="24"/>
      <c r="AR31" s="25"/>
    </row>
    <row r="32" spans="1:71" s="22" customFormat="1" ht="14.4" hidden="1" customHeight="1" x14ac:dyDescent="0.2">
      <c r="B32" s="23"/>
      <c r="C32" s="24"/>
      <c r="D32" s="24"/>
      <c r="E32" s="24"/>
      <c r="F32" s="12" t="s">
        <v>45</v>
      </c>
      <c r="G32" s="24"/>
      <c r="H32" s="24"/>
      <c r="I32" s="24"/>
      <c r="J32" s="24"/>
      <c r="K32" s="24"/>
      <c r="L32" s="368">
        <v>0.15</v>
      </c>
      <c r="M32" s="369"/>
      <c r="N32" s="369"/>
      <c r="O32" s="369"/>
      <c r="P32" s="369"/>
      <c r="Q32" s="24"/>
      <c r="R32" s="24"/>
      <c r="S32" s="24"/>
      <c r="T32" s="24"/>
      <c r="U32" s="24"/>
      <c r="V32" s="24"/>
      <c r="W32" s="370">
        <f>ROUND(BC54, 2)</f>
        <v>0</v>
      </c>
      <c r="X32" s="369"/>
      <c r="Y32" s="369"/>
      <c r="Z32" s="369"/>
      <c r="AA32" s="369"/>
      <c r="AB32" s="369"/>
      <c r="AC32" s="369"/>
      <c r="AD32" s="369"/>
      <c r="AE32" s="369"/>
      <c r="AF32" s="24"/>
      <c r="AG32" s="24"/>
      <c r="AH32" s="24"/>
      <c r="AI32" s="24"/>
      <c r="AJ32" s="24"/>
      <c r="AK32" s="370">
        <v>0</v>
      </c>
      <c r="AL32" s="369"/>
      <c r="AM32" s="369"/>
      <c r="AN32" s="369"/>
      <c r="AO32" s="369"/>
      <c r="AP32" s="24"/>
      <c r="AQ32" s="24"/>
      <c r="AR32" s="25"/>
    </row>
    <row r="33" spans="1:57" s="22" customFormat="1" ht="14.4" hidden="1" customHeight="1" x14ac:dyDescent="0.2">
      <c r="B33" s="23"/>
      <c r="C33" s="24"/>
      <c r="D33" s="24"/>
      <c r="E33" s="24"/>
      <c r="F33" s="12" t="s">
        <v>46</v>
      </c>
      <c r="G33" s="24"/>
      <c r="H33" s="24"/>
      <c r="I33" s="24"/>
      <c r="J33" s="24"/>
      <c r="K33" s="24"/>
      <c r="L33" s="368">
        <v>0</v>
      </c>
      <c r="M33" s="369"/>
      <c r="N33" s="369"/>
      <c r="O33" s="369"/>
      <c r="P33" s="369"/>
      <c r="Q33" s="24"/>
      <c r="R33" s="24"/>
      <c r="S33" s="24"/>
      <c r="T33" s="24"/>
      <c r="U33" s="24"/>
      <c r="V33" s="24"/>
      <c r="W33" s="370">
        <f>ROUND(BD54, 2)</f>
        <v>0</v>
      </c>
      <c r="X33" s="369"/>
      <c r="Y33" s="369"/>
      <c r="Z33" s="369"/>
      <c r="AA33" s="369"/>
      <c r="AB33" s="369"/>
      <c r="AC33" s="369"/>
      <c r="AD33" s="369"/>
      <c r="AE33" s="369"/>
      <c r="AF33" s="24"/>
      <c r="AG33" s="24"/>
      <c r="AH33" s="24"/>
      <c r="AI33" s="24"/>
      <c r="AJ33" s="24"/>
      <c r="AK33" s="370">
        <v>0</v>
      </c>
      <c r="AL33" s="369"/>
      <c r="AM33" s="369"/>
      <c r="AN33" s="369"/>
      <c r="AO33" s="369"/>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73" t="s">
        <v>49</v>
      </c>
      <c r="Y35" s="374"/>
      <c r="Z35" s="374"/>
      <c r="AA35" s="374"/>
      <c r="AB35" s="374"/>
      <c r="AC35" s="28"/>
      <c r="AD35" s="28"/>
      <c r="AE35" s="28"/>
      <c r="AF35" s="28"/>
      <c r="AG35" s="28"/>
      <c r="AH35" s="28"/>
      <c r="AI35" s="28"/>
      <c r="AJ35" s="28"/>
      <c r="AK35" s="375">
        <f>SUM(AK26:AK33)</f>
        <v>0</v>
      </c>
      <c r="AL35" s="374"/>
      <c r="AM35" s="374"/>
      <c r="AN35" s="374"/>
      <c r="AO35" s="376"/>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2020-09B-9-1</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71" t="str">
        <f>K6</f>
        <v>INFRASTRUKTURA ZŠ CHOMUTOV - učebna pří.vědy -ZŠ Písečná, Chomutov</v>
      </c>
      <c r="M45" s="372"/>
      <c r="N45" s="372"/>
      <c r="O45" s="372"/>
      <c r="P45" s="372"/>
      <c r="Q45" s="372"/>
      <c r="R45" s="372"/>
      <c r="S45" s="372"/>
      <c r="T45" s="372"/>
      <c r="U45" s="372"/>
      <c r="V45" s="372"/>
      <c r="W45" s="372"/>
      <c r="X45" s="372"/>
      <c r="Y45" s="372"/>
      <c r="Z45" s="372"/>
      <c r="AA45" s="372"/>
      <c r="AB45" s="372"/>
      <c r="AC45" s="372"/>
      <c r="AD45" s="372"/>
      <c r="AE45" s="372"/>
      <c r="AF45" s="372"/>
      <c r="AG45" s="372"/>
      <c r="AH45" s="372"/>
      <c r="AI45" s="372"/>
      <c r="AJ45" s="372"/>
      <c r="AK45" s="372"/>
      <c r="AL45" s="372"/>
      <c r="AM45" s="372"/>
      <c r="AN45" s="372"/>
      <c r="AO45" s="372"/>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77" t="str">
        <f>IF(AN8= "","",AN8)</f>
        <v>2. 3. 2020</v>
      </c>
      <c r="AN47" s="377"/>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78" t="str">
        <f>IF(E17="","",E17)</f>
        <v>KAP ATELIER s.r.o.</v>
      </c>
      <c r="AN49" s="379"/>
      <c r="AO49" s="379"/>
      <c r="AP49" s="379"/>
      <c r="AQ49" s="17"/>
      <c r="AR49" s="20"/>
      <c r="AS49" s="380" t="s">
        <v>51</v>
      </c>
      <c r="AT49" s="381"/>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78" t="str">
        <f>IF(E20="","",E20)</f>
        <v>ing. Kateřina Tumpachová</v>
      </c>
      <c r="AN50" s="379"/>
      <c r="AO50" s="379"/>
      <c r="AP50" s="379"/>
      <c r="AQ50" s="17"/>
      <c r="AR50" s="20"/>
      <c r="AS50" s="382"/>
      <c r="AT50" s="383"/>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384"/>
      <c r="AT51" s="385"/>
      <c r="AU51" s="48"/>
      <c r="AV51" s="48"/>
      <c r="AW51" s="48"/>
      <c r="AX51" s="48"/>
      <c r="AY51" s="48"/>
      <c r="AZ51" s="48"/>
      <c r="BA51" s="48"/>
      <c r="BB51" s="48"/>
      <c r="BC51" s="48"/>
      <c r="BD51" s="49"/>
      <c r="BE51" s="15"/>
    </row>
    <row r="52" spans="1:91" s="21" customFormat="1" ht="29.25" customHeight="1" x14ac:dyDescent="0.2">
      <c r="A52" s="15"/>
      <c r="B52" s="16"/>
      <c r="C52" s="386" t="s">
        <v>52</v>
      </c>
      <c r="D52" s="387"/>
      <c r="E52" s="387"/>
      <c r="F52" s="387"/>
      <c r="G52" s="387"/>
      <c r="H52" s="50"/>
      <c r="I52" s="388" t="s">
        <v>53</v>
      </c>
      <c r="J52" s="387"/>
      <c r="K52" s="387"/>
      <c r="L52" s="387"/>
      <c r="M52" s="387"/>
      <c r="N52" s="387"/>
      <c r="O52" s="387"/>
      <c r="P52" s="387"/>
      <c r="Q52" s="387"/>
      <c r="R52" s="387"/>
      <c r="S52" s="387"/>
      <c r="T52" s="387"/>
      <c r="U52" s="387"/>
      <c r="V52" s="387"/>
      <c r="W52" s="387"/>
      <c r="X52" s="387"/>
      <c r="Y52" s="387"/>
      <c r="Z52" s="387"/>
      <c r="AA52" s="387"/>
      <c r="AB52" s="387"/>
      <c r="AC52" s="387"/>
      <c r="AD52" s="387"/>
      <c r="AE52" s="387"/>
      <c r="AF52" s="387"/>
      <c r="AG52" s="389" t="s">
        <v>54</v>
      </c>
      <c r="AH52" s="387"/>
      <c r="AI52" s="387"/>
      <c r="AJ52" s="387"/>
      <c r="AK52" s="387"/>
      <c r="AL52" s="387"/>
      <c r="AM52" s="387"/>
      <c r="AN52" s="388" t="s">
        <v>55</v>
      </c>
      <c r="AO52" s="387"/>
      <c r="AP52" s="387"/>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90">
        <f>SUM(AG55:AM60)</f>
        <v>0</v>
      </c>
      <c r="AH54" s="390"/>
      <c r="AI54" s="390"/>
      <c r="AJ54" s="390"/>
      <c r="AK54" s="390"/>
      <c r="AL54" s="390"/>
      <c r="AM54" s="390"/>
      <c r="AN54" s="391">
        <f>SUM(AN55:AP60)</f>
        <v>0</v>
      </c>
      <c r="AO54" s="391"/>
      <c r="AP54" s="391"/>
      <c r="AQ54" s="62" t="s">
        <v>17</v>
      </c>
      <c r="AR54" s="63"/>
      <c r="AS54" s="64">
        <f>ROUND(SUM(AS55:AS60),2)</f>
        <v>0</v>
      </c>
      <c r="AT54" s="65">
        <f t="shared" ref="AT54:AT60" si="0">ROUND(SUM(AV54:AW54),2)</f>
        <v>524086.98</v>
      </c>
      <c r="AU54" s="66">
        <f>ROUND(SUM(AU55:AU60),5)</f>
        <v>948.10571000000004</v>
      </c>
      <c r="AV54" s="65">
        <f>ROUND(AZ54*L29,2)</f>
        <v>524086.98</v>
      </c>
      <c r="AW54" s="65">
        <f>ROUND(BA54*L30,2)</f>
        <v>0</v>
      </c>
      <c r="AX54" s="65">
        <f>ROUND(BB54*L29,2)</f>
        <v>0</v>
      </c>
      <c r="AY54" s="65">
        <f>ROUND(BC54*L30,2)</f>
        <v>0</v>
      </c>
      <c r="AZ54" s="65">
        <f>ROUND(SUM(AZ55:AZ60),2)</f>
        <v>2495652.2799999998</v>
      </c>
      <c r="BA54" s="65">
        <f>ROUND(SUM(BA55:BA60),2)</f>
        <v>0</v>
      </c>
      <c r="BB54" s="65">
        <f>ROUND(SUM(BB55:BB60),2)</f>
        <v>0</v>
      </c>
      <c r="BC54" s="65">
        <f>ROUND(SUM(BC55:BC60),2)</f>
        <v>0</v>
      </c>
      <c r="BD54" s="67">
        <f>ROUND(SUM(BD55:BD60),2)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92" t="s">
        <v>76</v>
      </c>
      <c r="E55" s="392"/>
      <c r="F55" s="392"/>
      <c r="G55" s="392"/>
      <c r="H55" s="392"/>
      <c r="I55" s="73"/>
      <c r="J55" s="392" t="s">
        <v>77</v>
      </c>
      <c r="K55" s="392"/>
      <c r="L55" s="392"/>
      <c r="M55" s="392"/>
      <c r="N55" s="392"/>
      <c r="O55" s="392"/>
      <c r="P55" s="392"/>
      <c r="Q55" s="392"/>
      <c r="R55" s="392"/>
      <c r="S55" s="392"/>
      <c r="T55" s="392"/>
      <c r="U55" s="392"/>
      <c r="V55" s="392"/>
      <c r="W55" s="392"/>
      <c r="X55" s="392"/>
      <c r="Y55" s="392"/>
      <c r="Z55" s="392"/>
      <c r="AA55" s="392"/>
      <c r="AB55" s="392"/>
      <c r="AC55" s="392"/>
      <c r="AD55" s="392"/>
      <c r="AE55" s="392"/>
      <c r="AF55" s="392"/>
      <c r="AG55" s="393">
        <f>'SO 09.1-a - stavební část ...'!J97</f>
        <v>0</v>
      </c>
      <c r="AH55" s="394"/>
      <c r="AI55" s="394"/>
      <c r="AJ55" s="394"/>
      <c r="AK55" s="394"/>
      <c r="AL55" s="394"/>
      <c r="AM55" s="394"/>
      <c r="AN55" s="393">
        <f>AG55*1.21</f>
        <v>0</v>
      </c>
      <c r="AO55" s="394"/>
      <c r="AP55" s="394"/>
      <c r="AQ55" s="74" t="s">
        <v>78</v>
      </c>
      <c r="AR55" s="75"/>
      <c r="AS55" s="76">
        <v>0</v>
      </c>
      <c r="AT55" s="77">
        <f t="shared" si="0"/>
        <v>98201.7</v>
      </c>
      <c r="AU55" s="78">
        <f>'[1]SO 09.1-a - stavební část ...'!P97</f>
        <v>630.99071399999991</v>
      </c>
      <c r="AV55" s="77">
        <f>'[1]SO 09.1-a - stavební část ...'!J33</f>
        <v>98201.7</v>
      </c>
      <c r="AW55" s="77">
        <f>'[1]SO 09.1-a - stavební část ...'!J34</f>
        <v>0</v>
      </c>
      <c r="AX55" s="77">
        <f>'[1]SO 09.1-a - stavební část ...'!J35</f>
        <v>0</v>
      </c>
      <c r="AY55" s="77">
        <f>'[1]SO 09.1-a - stavební část ...'!J36</f>
        <v>0</v>
      </c>
      <c r="AZ55" s="77">
        <f>'[1]SO 09.1-a - stavební část ...'!F33</f>
        <v>467627.12</v>
      </c>
      <c r="BA55" s="77">
        <f>'[1]SO 09.1-a - stavební část ...'!F34</f>
        <v>0</v>
      </c>
      <c r="BB55" s="77">
        <f>'[1]SO 09.1-a - stavební část ...'!F35</f>
        <v>0</v>
      </c>
      <c r="BC55" s="77">
        <f>'[1]SO 09.1-a - stavební část ...'!F36</f>
        <v>0</v>
      </c>
      <c r="BD55" s="79">
        <f>'[1]SO 09.1-a - stavební část ...'!F37</f>
        <v>0</v>
      </c>
      <c r="BT55" s="81" t="s">
        <v>79</v>
      </c>
      <c r="BV55" s="81" t="s">
        <v>73</v>
      </c>
      <c r="BW55" s="81" t="s">
        <v>80</v>
      </c>
      <c r="BX55" s="81" t="s">
        <v>5</v>
      </c>
      <c r="CL55" s="81" t="s">
        <v>17</v>
      </c>
      <c r="CM55" s="81" t="s">
        <v>81</v>
      </c>
    </row>
    <row r="56" spans="1:91" s="80" customFormat="1" ht="24.75" customHeight="1" x14ac:dyDescent="0.2">
      <c r="A56" s="70" t="s">
        <v>75</v>
      </c>
      <c r="B56" s="71"/>
      <c r="C56" s="72"/>
      <c r="D56" s="392" t="s">
        <v>82</v>
      </c>
      <c r="E56" s="392"/>
      <c r="F56" s="392"/>
      <c r="G56" s="392"/>
      <c r="H56" s="392"/>
      <c r="I56" s="73"/>
      <c r="J56" s="392" t="s">
        <v>83</v>
      </c>
      <c r="K56" s="392"/>
      <c r="L56" s="392"/>
      <c r="M56" s="392"/>
      <c r="N56" s="392"/>
      <c r="O56" s="392"/>
      <c r="P56" s="392"/>
      <c r="Q56" s="392"/>
      <c r="R56" s="392"/>
      <c r="S56" s="392"/>
      <c r="T56" s="392"/>
      <c r="U56" s="392"/>
      <c r="V56" s="392"/>
      <c r="W56" s="392"/>
      <c r="X56" s="392"/>
      <c r="Y56" s="392"/>
      <c r="Z56" s="392"/>
      <c r="AA56" s="392"/>
      <c r="AB56" s="392"/>
      <c r="AC56" s="392"/>
      <c r="AD56" s="392"/>
      <c r="AE56" s="392"/>
      <c r="AF56" s="392"/>
      <c r="AG56" s="393">
        <f>'SO 09.1-b1 - elektroinsta...'!J89</f>
        <v>0</v>
      </c>
      <c r="AH56" s="394"/>
      <c r="AI56" s="394"/>
      <c r="AJ56" s="394"/>
      <c r="AK56" s="394"/>
      <c r="AL56" s="394"/>
      <c r="AM56" s="394"/>
      <c r="AN56" s="393">
        <f t="shared" ref="AN56:AN60" si="1">AG56*1.21</f>
        <v>0</v>
      </c>
      <c r="AO56" s="394"/>
      <c r="AP56" s="394"/>
      <c r="AQ56" s="74" t="s">
        <v>78</v>
      </c>
      <c r="AR56" s="75"/>
      <c r="AS56" s="76">
        <v>0</v>
      </c>
      <c r="AT56" s="77">
        <f t="shared" si="0"/>
        <v>19726.02</v>
      </c>
      <c r="AU56" s="78">
        <f>'[1]SO 09.1-b1 - elektroinsta...'!P89</f>
        <v>212.77499999999998</v>
      </c>
      <c r="AV56" s="77">
        <f>'[1]SO 09.1-b1 - elektroinsta...'!J33</f>
        <v>19726.02</v>
      </c>
      <c r="AW56" s="77">
        <f>'[1]SO 09.1-b1 - elektroinsta...'!J34</f>
        <v>0</v>
      </c>
      <c r="AX56" s="77">
        <f>'[1]SO 09.1-b1 - elektroinsta...'!J35</f>
        <v>0</v>
      </c>
      <c r="AY56" s="77">
        <f>'[1]SO 09.1-b1 - elektroinsta...'!J36</f>
        <v>0</v>
      </c>
      <c r="AZ56" s="77">
        <f>'[1]SO 09.1-b1 - elektroinsta...'!F33</f>
        <v>93933.440000000002</v>
      </c>
      <c r="BA56" s="77">
        <f>'[1]SO 09.1-b1 - elektroinsta...'!F34</f>
        <v>0</v>
      </c>
      <c r="BB56" s="77">
        <f>'[1]SO 09.1-b1 - elektroinsta...'!F35</f>
        <v>0</v>
      </c>
      <c r="BC56" s="77">
        <f>'[1]SO 09.1-b1 - elektroinsta...'!F36</f>
        <v>0</v>
      </c>
      <c r="BD56" s="79">
        <f>'[1]SO 09.1-b1 - elektroinsta...'!F37</f>
        <v>0</v>
      </c>
      <c r="BT56" s="81" t="s">
        <v>79</v>
      </c>
      <c r="BV56" s="81" t="s">
        <v>73</v>
      </c>
      <c r="BW56" s="81" t="s">
        <v>84</v>
      </c>
      <c r="BX56" s="81" t="s">
        <v>5</v>
      </c>
      <c r="CL56" s="81" t="s">
        <v>17</v>
      </c>
      <c r="CM56" s="81" t="s">
        <v>81</v>
      </c>
    </row>
    <row r="57" spans="1:91" s="80" customFormat="1" ht="24.75" customHeight="1" x14ac:dyDescent="0.2">
      <c r="A57" s="70" t="s">
        <v>75</v>
      </c>
      <c r="B57" s="71"/>
      <c r="C57" s="72"/>
      <c r="D57" s="392" t="s">
        <v>85</v>
      </c>
      <c r="E57" s="392"/>
      <c r="F57" s="392"/>
      <c r="G57" s="392"/>
      <c r="H57" s="392"/>
      <c r="I57" s="73"/>
      <c r="J57" s="392" t="s">
        <v>86</v>
      </c>
      <c r="K57" s="392"/>
      <c r="L57" s="392"/>
      <c r="M57" s="392"/>
      <c r="N57" s="392"/>
      <c r="O57" s="392"/>
      <c r="P57" s="392"/>
      <c r="Q57" s="392"/>
      <c r="R57" s="392"/>
      <c r="S57" s="392"/>
      <c r="T57" s="392"/>
      <c r="U57" s="392"/>
      <c r="V57" s="392"/>
      <c r="W57" s="392"/>
      <c r="X57" s="392"/>
      <c r="Y57" s="392"/>
      <c r="Z57" s="392"/>
      <c r="AA57" s="392"/>
      <c r="AB57" s="392"/>
      <c r="AC57" s="392"/>
      <c r="AD57" s="392"/>
      <c r="AE57" s="392"/>
      <c r="AF57" s="392"/>
      <c r="AG57" s="393">
        <f>'SO 09.1-b2 - elektro mate...'!J83</f>
        <v>0</v>
      </c>
      <c r="AH57" s="394"/>
      <c r="AI57" s="394"/>
      <c r="AJ57" s="394"/>
      <c r="AK57" s="394"/>
      <c r="AL57" s="394"/>
      <c r="AM57" s="394"/>
      <c r="AN57" s="393">
        <f t="shared" si="1"/>
        <v>0</v>
      </c>
      <c r="AO57" s="394"/>
      <c r="AP57" s="394"/>
      <c r="AQ57" s="74" t="s">
        <v>78</v>
      </c>
      <c r="AR57" s="75"/>
      <c r="AS57" s="76">
        <v>0</v>
      </c>
      <c r="AT57" s="77">
        <f t="shared" si="0"/>
        <v>25704.44</v>
      </c>
      <c r="AU57" s="78">
        <f>'[1]SO 09.1-b2 - elektro mate...'!P83</f>
        <v>0</v>
      </c>
      <c r="AV57" s="77">
        <f>'[1]SO 09.1-b2 - elektro mate...'!J33</f>
        <v>25704.44</v>
      </c>
      <c r="AW57" s="77">
        <f>'[1]SO 09.1-b2 - elektro mate...'!J34</f>
        <v>0</v>
      </c>
      <c r="AX57" s="77">
        <f>'[1]SO 09.1-b2 - elektro mate...'!J35</f>
        <v>0</v>
      </c>
      <c r="AY57" s="77">
        <f>'[1]SO 09.1-b2 - elektro mate...'!J36</f>
        <v>0</v>
      </c>
      <c r="AZ57" s="77">
        <f>'[1]SO 09.1-b2 - elektro mate...'!F33</f>
        <v>122402.1</v>
      </c>
      <c r="BA57" s="77">
        <f>'[1]SO 09.1-b2 - elektro mate...'!F34</f>
        <v>0</v>
      </c>
      <c r="BB57" s="77">
        <f>'[1]SO 09.1-b2 - elektro mate...'!F35</f>
        <v>0</v>
      </c>
      <c r="BC57" s="77">
        <f>'[1]SO 09.1-b2 - elektro mate...'!F36</f>
        <v>0</v>
      </c>
      <c r="BD57" s="79">
        <f>'[1]SO 09.1-b2 - elektro mate...'!F37</f>
        <v>0</v>
      </c>
      <c r="BT57" s="81" t="s">
        <v>79</v>
      </c>
      <c r="BV57" s="81" t="s">
        <v>73</v>
      </c>
      <c r="BW57" s="81" t="s">
        <v>87</v>
      </c>
      <c r="BX57" s="81" t="s">
        <v>5</v>
      </c>
      <c r="CL57" s="81" t="s">
        <v>17</v>
      </c>
      <c r="CM57" s="81" t="s">
        <v>81</v>
      </c>
    </row>
    <row r="58" spans="1:91" s="80" customFormat="1" ht="24.75" customHeight="1" x14ac:dyDescent="0.2">
      <c r="A58" s="70" t="s">
        <v>75</v>
      </c>
      <c r="B58" s="71"/>
      <c r="C58" s="72"/>
      <c r="D58" s="392" t="s">
        <v>88</v>
      </c>
      <c r="E58" s="392"/>
      <c r="F58" s="392"/>
      <c r="G58" s="392"/>
      <c r="H58" s="392"/>
      <c r="I58" s="73"/>
      <c r="J58" s="392" t="s">
        <v>89</v>
      </c>
      <c r="K58" s="392"/>
      <c r="L58" s="392"/>
      <c r="M58" s="392"/>
      <c r="N58" s="392"/>
      <c r="O58" s="392"/>
      <c r="P58" s="392"/>
      <c r="Q58" s="392"/>
      <c r="R58" s="392"/>
      <c r="S58" s="392"/>
      <c r="T58" s="392"/>
      <c r="U58" s="392"/>
      <c r="V58" s="392"/>
      <c r="W58" s="392"/>
      <c r="X58" s="392"/>
      <c r="Y58" s="392"/>
      <c r="Z58" s="392"/>
      <c r="AA58" s="392"/>
      <c r="AB58" s="392"/>
      <c r="AC58" s="392"/>
      <c r="AD58" s="392"/>
      <c r="AE58" s="392"/>
      <c r="AF58" s="392"/>
      <c r="AG58" s="393">
        <f>'SO 09.1-d - AV technika +...'!J83</f>
        <v>0</v>
      </c>
      <c r="AH58" s="394"/>
      <c r="AI58" s="394"/>
      <c r="AJ58" s="394"/>
      <c r="AK58" s="394"/>
      <c r="AL58" s="394"/>
      <c r="AM58" s="394"/>
      <c r="AN58" s="393">
        <f t="shared" si="1"/>
        <v>0</v>
      </c>
      <c r="AO58" s="394"/>
      <c r="AP58" s="394"/>
      <c r="AQ58" s="74" t="s">
        <v>78</v>
      </c>
      <c r="AR58" s="75"/>
      <c r="AS58" s="76">
        <v>0</v>
      </c>
      <c r="AT58" s="77">
        <f t="shared" si="0"/>
        <v>366069.4</v>
      </c>
      <c r="AU58" s="78">
        <f>'[1]SO 09.1-d - AV technika +...'!P86</f>
        <v>104.33999999999999</v>
      </c>
      <c r="AV58" s="77">
        <f>'[1]SO 09.1-d - AV technika +...'!J33</f>
        <v>366069.4</v>
      </c>
      <c r="AW58" s="77">
        <f>'[1]SO 09.1-d - AV technika +...'!J34</f>
        <v>0</v>
      </c>
      <c r="AX58" s="77">
        <f>'[1]SO 09.1-d - AV technika +...'!J35</f>
        <v>0</v>
      </c>
      <c r="AY58" s="77">
        <f>'[1]SO 09.1-d - AV technika +...'!J36</f>
        <v>0</v>
      </c>
      <c r="AZ58" s="77">
        <f>'[1]SO 09.1-d - AV technika +...'!F33</f>
        <v>1743187.62</v>
      </c>
      <c r="BA58" s="77">
        <f>'[1]SO 09.1-d - AV technika +...'!F34</f>
        <v>0</v>
      </c>
      <c r="BB58" s="77">
        <f>'[1]SO 09.1-d - AV technika +...'!F35</f>
        <v>0</v>
      </c>
      <c r="BC58" s="77">
        <f>'[1]SO 09.1-d - AV technika +...'!F36</f>
        <v>0</v>
      </c>
      <c r="BD58" s="79">
        <f>'[1]SO 09.1-d - AV technika +...'!F37</f>
        <v>0</v>
      </c>
      <c r="BT58" s="81" t="s">
        <v>79</v>
      </c>
      <c r="BV58" s="81" t="s">
        <v>73</v>
      </c>
      <c r="BW58" s="81" t="s">
        <v>90</v>
      </c>
      <c r="BX58" s="81" t="s">
        <v>5</v>
      </c>
      <c r="CL58" s="81" t="s">
        <v>17</v>
      </c>
      <c r="CM58" s="81" t="s">
        <v>81</v>
      </c>
    </row>
    <row r="59" spans="1:91" s="80" customFormat="1" ht="24.75" customHeight="1" x14ac:dyDescent="0.2">
      <c r="A59" s="70" t="s">
        <v>75</v>
      </c>
      <c r="B59" s="71"/>
      <c r="C59" s="72"/>
      <c r="D59" s="392" t="s">
        <v>91</v>
      </c>
      <c r="E59" s="392"/>
      <c r="F59" s="392"/>
      <c r="G59" s="392"/>
      <c r="H59" s="392"/>
      <c r="I59" s="73"/>
      <c r="J59" s="392" t="s">
        <v>92</v>
      </c>
      <c r="K59" s="392"/>
      <c r="L59" s="392"/>
      <c r="M59" s="392"/>
      <c r="N59" s="392"/>
      <c r="O59" s="392"/>
      <c r="P59" s="392"/>
      <c r="Q59" s="392"/>
      <c r="R59" s="392"/>
      <c r="S59" s="392"/>
      <c r="T59" s="392"/>
      <c r="U59" s="392"/>
      <c r="V59" s="392"/>
      <c r="W59" s="392"/>
      <c r="X59" s="392"/>
      <c r="Y59" s="392"/>
      <c r="Z59" s="392"/>
      <c r="AA59" s="392"/>
      <c r="AB59" s="392"/>
      <c r="AC59" s="392"/>
      <c r="AD59" s="392"/>
      <c r="AE59" s="392"/>
      <c r="AF59" s="392"/>
      <c r="AG59" s="393">
        <f>'SO 09.1-e - VZT'!J80</f>
        <v>0</v>
      </c>
      <c r="AH59" s="394"/>
      <c r="AI59" s="394"/>
      <c r="AJ59" s="394"/>
      <c r="AK59" s="394"/>
      <c r="AL59" s="394"/>
      <c r="AM59" s="394"/>
      <c r="AN59" s="393">
        <f t="shared" si="1"/>
        <v>0</v>
      </c>
      <c r="AO59" s="394"/>
      <c r="AP59" s="394"/>
      <c r="AQ59" s="74" t="s">
        <v>78</v>
      </c>
      <c r="AR59" s="75"/>
      <c r="AS59" s="76">
        <v>0</v>
      </c>
      <c r="AT59" s="77">
        <f t="shared" si="0"/>
        <v>7035.42</v>
      </c>
      <c r="AU59" s="78">
        <f>'[1]SO 09.1-e - VZT'!P80</f>
        <v>0</v>
      </c>
      <c r="AV59" s="77">
        <f>'[1]SO 09.1-e - VZT'!J33</f>
        <v>7035.42</v>
      </c>
      <c r="AW59" s="77">
        <f>'[1]SO 09.1-e - VZT'!J34</f>
        <v>0</v>
      </c>
      <c r="AX59" s="77">
        <f>'[1]SO 09.1-e - VZT'!J35</f>
        <v>0</v>
      </c>
      <c r="AY59" s="77">
        <f>'[1]SO 09.1-e - VZT'!J36</f>
        <v>0</v>
      </c>
      <c r="AZ59" s="77">
        <f>'[1]SO 09.1-e - VZT'!F33</f>
        <v>33502</v>
      </c>
      <c r="BA59" s="77">
        <f>'[1]SO 09.1-e - VZT'!F34</f>
        <v>0</v>
      </c>
      <c r="BB59" s="77">
        <f>'[1]SO 09.1-e - VZT'!F35</f>
        <v>0</v>
      </c>
      <c r="BC59" s="77">
        <f>'[1]SO 09.1-e - VZT'!F36</f>
        <v>0</v>
      </c>
      <c r="BD59" s="79">
        <f>'[1]SO 09.1-e - VZT'!F37</f>
        <v>0</v>
      </c>
      <c r="BT59" s="81" t="s">
        <v>79</v>
      </c>
      <c r="BV59" s="81" t="s">
        <v>73</v>
      </c>
      <c r="BW59" s="81" t="s">
        <v>93</v>
      </c>
      <c r="BX59" s="81" t="s">
        <v>5</v>
      </c>
      <c r="CL59" s="81" t="s">
        <v>17</v>
      </c>
      <c r="CM59" s="81" t="s">
        <v>81</v>
      </c>
    </row>
    <row r="60" spans="1:91" s="80" customFormat="1" ht="37.5" customHeight="1" x14ac:dyDescent="0.2">
      <c r="A60" s="70" t="s">
        <v>75</v>
      </c>
      <c r="B60" s="71"/>
      <c r="C60" s="72"/>
      <c r="D60" s="392" t="s">
        <v>94</v>
      </c>
      <c r="E60" s="392"/>
      <c r="F60" s="392"/>
      <c r="G60" s="392"/>
      <c r="H60" s="392"/>
      <c r="I60" s="73"/>
      <c r="J60" s="392" t="s">
        <v>95</v>
      </c>
      <c r="K60" s="392"/>
      <c r="L60" s="392"/>
      <c r="M60" s="392"/>
      <c r="N60" s="392"/>
      <c r="O60" s="392"/>
      <c r="P60" s="392"/>
      <c r="Q60" s="392"/>
      <c r="R60" s="392"/>
      <c r="S60" s="392"/>
      <c r="T60" s="392"/>
      <c r="U60" s="392"/>
      <c r="V60" s="392"/>
      <c r="W60" s="392"/>
      <c r="X60" s="392"/>
      <c r="Y60" s="392"/>
      <c r="Z60" s="392"/>
      <c r="AA60" s="392"/>
      <c r="AB60" s="392"/>
      <c r="AC60" s="392"/>
      <c r="AD60" s="392"/>
      <c r="AE60" s="392"/>
      <c r="AF60" s="392"/>
      <c r="AG60" s="393">
        <f>'SO 09.1-VRN - VRN'!J82</f>
        <v>0</v>
      </c>
      <c r="AH60" s="394"/>
      <c r="AI60" s="394"/>
      <c r="AJ60" s="394"/>
      <c r="AK60" s="394"/>
      <c r="AL60" s="394"/>
      <c r="AM60" s="394"/>
      <c r="AN60" s="393">
        <f t="shared" si="1"/>
        <v>0</v>
      </c>
      <c r="AO60" s="394"/>
      <c r="AP60" s="394"/>
      <c r="AQ60" s="74" t="s">
        <v>78</v>
      </c>
      <c r="AR60" s="75"/>
      <c r="AS60" s="82">
        <v>0</v>
      </c>
      <c r="AT60" s="83">
        <f t="shared" si="0"/>
        <v>7350</v>
      </c>
      <c r="AU60" s="84">
        <f>'[1]SO 09.1-VRN - VRN'!P82</f>
        <v>0</v>
      </c>
      <c r="AV60" s="83">
        <f>'[1]SO 09.1-VRN - VRN'!J33</f>
        <v>7350</v>
      </c>
      <c r="AW60" s="83">
        <f>'[1]SO 09.1-VRN - VRN'!J34</f>
        <v>0</v>
      </c>
      <c r="AX60" s="83">
        <f>'[1]SO 09.1-VRN - VRN'!J35</f>
        <v>0</v>
      </c>
      <c r="AY60" s="83">
        <f>'[1]SO 09.1-VRN - VRN'!J36</f>
        <v>0</v>
      </c>
      <c r="AZ60" s="83">
        <f>'[1]SO 09.1-VRN - VRN'!F33</f>
        <v>35000</v>
      </c>
      <c r="BA60" s="83">
        <f>'[1]SO 09.1-VRN - VRN'!F34</f>
        <v>0</v>
      </c>
      <c r="BB60" s="83">
        <f>'[1]SO 09.1-VRN - VRN'!F35</f>
        <v>0</v>
      </c>
      <c r="BC60" s="83">
        <f>'[1]SO 09.1-VRN - VRN'!F36</f>
        <v>0</v>
      </c>
      <c r="BD60" s="85">
        <f>'[1]SO 09.1-VRN - VRN'!F37</f>
        <v>0</v>
      </c>
      <c r="BT60" s="81" t="s">
        <v>79</v>
      </c>
      <c r="BV60" s="81" t="s">
        <v>73</v>
      </c>
      <c r="BW60" s="81" t="s">
        <v>96</v>
      </c>
      <c r="BX60" s="81" t="s">
        <v>5</v>
      </c>
      <c r="CL60" s="81" t="s">
        <v>17</v>
      </c>
      <c r="CM60" s="81" t="s">
        <v>81</v>
      </c>
    </row>
    <row r="61" spans="1:91" s="21" customFormat="1" ht="30" customHeight="1" x14ac:dyDescent="0.2">
      <c r="A61" s="15"/>
      <c r="B61" s="16"/>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20"/>
      <c r="AS61" s="15"/>
      <c r="AT61" s="15"/>
      <c r="AU61" s="15"/>
      <c r="AV61" s="15"/>
      <c r="AW61" s="15"/>
      <c r="AX61" s="15"/>
      <c r="AY61" s="15"/>
      <c r="AZ61" s="15"/>
      <c r="BA61" s="15"/>
      <c r="BB61" s="15"/>
      <c r="BC61" s="15"/>
      <c r="BD61" s="15"/>
      <c r="BE61" s="15"/>
    </row>
    <row r="62" spans="1:91" s="21" customFormat="1" ht="6.9" customHeight="1" x14ac:dyDescent="0.2">
      <c r="A62" s="15"/>
      <c r="B62" s="30"/>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20"/>
      <c r="AS62" s="15"/>
      <c r="AT62" s="15"/>
      <c r="AU62" s="15"/>
      <c r="AV62" s="15"/>
      <c r="AW62" s="15"/>
      <c r="AX62" s="15"/>
      <c r="AY62" s="15"/>
      <c r="AZ62" s="15"/>
      <c r="BA62" s="15"/>
      <c r="BB62" s="15"/>
      <c r="BC62" s="15"/>
      <c r="BD62" s="15"/>
      <c r="BE62" s="15"/>
    </row>
  </sheetData>
  <sheetProtection formatColumns="0" formatRows="0"/>
  <mergeCells count="60">
    <mergeCell ref="D60:H60"/>
    <mergeCell ref="J60:AF60"/>
    <mergeCell ref="AG60:AM60"/>
    <mergeCell ref="AN60:AP60"/>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9.1-a - stabení část ...'!C2" display="/" xr:uid="{36B6FA23-A3A9-44F3-BD5E-19A043931518}"/>
    <hyperlink ref="A56" location="'SO 09.1-b1 - elektroinsta...'!C2" display="/" xr:uid="{A97BE580-CA22-4DEE-8CB4-BCB7C6FCB294}"/>
    <hyperlink ref="A57" location="'SO 09.1-b2 - elektro mate...'!C2" display="/" xr:uid="{55F509B5-52BE-43DB-AA96-5677CB184DFE}"/>
    <hyperlink ref="A58" location="'SO 09.1-d - AV technika +...'!C2" display="/" xr:uid="{7F82A219-982B-4DC1-8C3E-E987C9B1B3C7}"/>
    <hyperlink ref="A59" location="'SO 09.1-e - VZT'!C2" display="/" xr:uid="{31A0F0F1-AC26-4FC1-80BA-5CF0047792E4}"/>
    <hyperlink ref="A60" location="'SO 09.1-VRN - VRN'!C2" display="/" xr:uid="{8419A2CF-535D-4ED9-84DC-500566A98D33}"/>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E4D80-6B96-4F16-AEDD-E1F45AA173CE}">
  <sheetPr>
    <pageSetUpPr fitToPage="1"/>
  </sheetPr>
  <dimension ref="A1:BM349"/>
  <sheetViews>
    <sheetView showGridLines="0" topLeftCell="A155" workbookViewId="0">
      <selection activeCell="F161" sqref="F16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99</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ROUND((SUM(BE97:BE348)),  2)</f>
        <v>0</v>
      </c>
      <c r="G33" s="15"/>
      <c r="H33" s="15"/>
      <c r="I33" s="104">
        <v>0.21</v>
      </c>
      <c r="J33" s="103">
        <f>ROUND(((SUM(BE97:BE348))*I33),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ROUND((SUM(BF97:BF348)),  2)</f>
        <v>0</v>
      </c>
      <c r="G34" s="15"/>
      <c r="H34" s="15"/>
      <c r="I34" s="104">
        <v>0.15</v>
      </c>
      <c r="J34" s="103">
        <f>ROUND(((SUM(BF97:BF348))*I34),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ROUND((SUM(BG97:BG348)),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ROUND((SUM(BH97:BH348)),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ROUND((SUM(BI97:BI348)),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09.1-a - stabení část - přír.vědy</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104</v>
      </c>
      <c r="E60" s="127"/>
      <c r="F60" s="127"/>
      <c r="G60" s="127"/>
      <c r="H60" s="127"/>
      <c r="I60" s="127"/>
      <c r="J60" s="128">
        <f>J98</f>
        <v>0</v>
      </c>
      <c r="K60" s="125"/>
      <c r="L60" s="129"/>
    </row>
    <row r="61" spans="1:47" s="130" customFormat="1" ht="19.95" customHeight="1" x14ac:dyDescent="0.2">
      <c r="B61" s="131"/>
      <c r="C61" s="132"/>
      <c r="D61" s="133" t="s">
        <v>105</v>
      </c>
      <c r="E61" s="134"/>
      <c r="F61" s="134"/>
      <c r="G61" s="134"/>
      <c r="H61" s="134"/>
      <c r="I61" s="134"/>
      <c r="J61" s="135">
        <f>J99</f>
        <v>0</v>
      </c>
      <c r="K61" s="132"/>
      <c r="L61" s="136"/>
    </row>
    <row r="62" spans="1:47" s="130" customFormat="1" ht="19.95" customHeight="1" x14ac:dyDescent="0.2">
      <c r="B62" s="131"/>
      <c r="C62" s="132"/>
      <c r="D62" s="133" t="s">
        <v>106</v>
      </c>
      <c r="E62" s="134"/>
      <c r="F62" s="134"/>
      <c r="G62" s="134"/>
      <c r="H62" s="134"/>
      <c r="I62" s="134"/>
      <c r="J62" s="135">
        <f>J129</f>
        <v>0</v>
      </c>
      <c r="K62" s="132"/>
      <c r="L62" s="136"/>
    </row>
    <row r="63" spans="1:47" s="130" customFormat="1" ht="19.95" customHeight="1" x14ac:dyDescent="0.2">
      <c r="B63" s="131"/>
      <c r="C63" s="132"/>
      <c r="D63" s="133" t="s">
        <v>107</v>
      </c>
      <c r="E63" s="134"/>
      <c r="F63" s="134"/>
      <c r="G63" s="134"/>
      <c r="H63" s="134"/>
      <c r="I63" s="134"/>
      <c r="J63" s="135">
        <f>J146</f>
        <v>0</v>
      </c>
      <c r="K63" s="132"/>
      <c r="L63" s="136"/>
    </row>
    <row r="64" spans="1:47" s="123" customFormat="1" ht="24.9" customHeight="1" x14ac:dyDescent="0.2">
      <c r="B64" s="124"/>
      <c r="C64" s="125"/>
      <c r="D64" s="126" t="s">
        <v>108</v>
      </c>
      <c r="E64" s="127"/>
      <c r="F64" s="127"/>
      <c r="G64" s="127"/>
      <c r="H64" s="127"/>
      <c r="I64" s="127"/>
      <c r="J64" s="128">
        <f>J161</f>
        <v>0</v>
      </c>
      <c r="K64" s="125"/>
      <c r="L64" s="129"/>
    </row>
    <row r="65" spans="1:31" s="130" customFormat="1" ht="19.95" customHeight="1" x14ac:dyDescent="0.2">
      <c r="B65" s="131"/>
      <c r="C65" s="132"/>
      <c r="D65" s="133" t="s">
        <v>109</v>
      </c>
      <c r="E65" s="134"/>
      <c r="F65" s="134"/>
      <c r="G65" s="134"/>
      <c r="H65" s="134"/>
      <c r="I65" s="134"/>
      <c r="J65" s="135">
        <f>J162</f>
        <v>0</v>
      </c>
      <c r="K65" s="132"/>
      <c r="L65" s="136"/>
    </row>
    <row r="66" spans="1:31" s="130" customFormat="1" ht="19.95" customHeight="1" x14ac:dyDescent="0.2">
      <c r="B66" s="131"/>
      <c r="C66" s="132"/>
      <c r="D66" s="133" t="s">
        <v>110</v>
      </c>
      <c r="E66" s="134"/>
      <c r="F66" s="134"/>
      <c r="G66" s="134"/>
      <c r="H66" s="134"/>
      <c r="I66" s="134"/>
      <c r="J66" s="135">
        <f>J171</f>
        <v>0</v>
      </c>
      <c r="K66" s="132"/>
      <c r="L66" s="136"/>
    </row>
    <row r="67" spans="1:31" s="130" customFormat="1" ht="19.95" customHeight="1" x14ac:dyDescent="0.2">
      <c r="B67" s="131"/>
      <c r="C67" s="132"/>
      <c r="D67" s="133" t="s">
        <v>111</v>
      </c>
      <c r="E67" s="134"/>
      <c r="F67" s="134"/>
      <c r="G67" s="134"/>
      <c r="H67" s="134"/>
      <c r="I67" s="134"/>
      <c r="J67" s="135">
        <f>J187</f>
        <v>0</v>
      </c>
      <c r="K67" s="132"/>
      <c r="L67" s="136"/>
    </row>
    <row r="68" spans="1:31" s="130" customFormat="1" ht="19.95" customHeight="1" x14ac:dyDescent="0.2">
      <c r="B68" s="131"/>
      <c r="C68" s="132"/>
      <c r="D68" s="133" t="s">
        <v>112</v>
      </c>
      <c r="E68" s="134"/>
      <c r="F68" s="134"/>
      <c r="G68" s="134"/>
      <c r="H68" s="134"/>
      <c r="I68" s="134"/>
      <c r="J68" s="135">
        <f>J207</f>
        <v>0</v>
      </c>
      <c r="K68" s="132"/>
      <c r="L68" s="136"/>
    </row>
    <row r="69" spans="1:31" s="130" customFormat="1" ht="19.95" customHeight="1" x14ac:dyDescent="0.2">
      <c r="B69" s="131"/>
      <c r="C69" s="132"/>
      <c r="D69" s="133" t="s">
        <v>113</v>
      </c>
      <c r="E69" s="134"/>
      <c r="F69" s="134"/>
      <c r="G69" s="134"/>
      <c r="H69" s="134"/>
      <c r="I69" s="134"/>
      <c r="J69" s="135">
        <f>J224</f>
        <v>0</v>
      </c>
      <c r="K69" s="132"/>
      <c r="L69" s="136"/>
    </row>
    <row r="70" spans="1:31" s="130" customFormat="1" ht="19.95" customHeight="1" x14ac:dyDescent="0.2">
      <c r="B70" s="131"/>
      <c r="C70" s="132"/>
      <c r="D70" s="133" t="s">
        <v>114</v>
      </c>
      <c r="E70" s="134"/>
      <c r="F70" s="134"/>
      <c r="G70" s="134"/>
      <c r="H70" s="134"/>
      <c r="I70" s="134"/>
      <c r="J70" s="135">
        <f>J231</f>
        <v>0</v>
      </c>
      <c r="K70" s="132"/>
      <c r="L70" s="136"/>
    </row>
    <row r="71" spans="1:31" s="130" customFormat="1" ht="19.95" customHeight="1" x14ac:dyDescent="0.2">
      <c r="B71" s="131"/>
      <c r="C71" s="132"/>
      <c r="D71" s="133" t="s">
        <v>115</v>
      </c>
      <c r="E71" s="134"/>
      <c r="F71" s="134"/>
      <c r="G71" s="134"/>
      <c r="H71" s="134"/>
      <c r="I71" s="134"/>
      <c r="J71" s="135">
        <f>J237</f>
        <v>0</v>
      </c>
      <c r="K71" s="132"/>
      <c r="L71" s="136"/>
    </row>
    <row r="72" spans="1:31" s="130" customFormat="1" ht="19.95" customHeight="1" x14ac:dyDescent="0.2">
      <c r="B72" s="131"/>
      <c r="C72" s="132"/>
      <c r="D72" s="133" t="s">
        <v>116</v>
      </c>
      <c r="E72" s="134"/>
      <c r="F72" s="134"/>
      <c r="G72" s="134"/>
      <c r="H72" s="134"/>
      <c r="I72" s="134"/>
      <c r="J72" s="135">
        <f>J253</f>
        <v>0</v>
      </c>
      <c r="K72" s="132"/>
      <c r="L72" s="136"/>
    </row>
    <row r="73" spans="1:31" s="130" customFormat="1" ht="19.95" customHeight="1" x14ac:dyDescent="0.2">
      <c r="B73" s="131"/>
      <c r="C73" s="132"/>
      <c r="D73" s="133" t="s">
        <v>117</v>
      </c>
      <c r="E73" s="134"/>
      <c r="F73" s="134"/>
      <c r="G73" s="134"/>
      <c r="H73" s="134"/>
      <c r="I73" s="134"/>
      <c r="J73" s="135">
        <f>J259</f>
        <v>0</v>
      </c>
      <c r="K73" s="132"/>
      <c r="L73" s="136"/>
    </row>
    <row r="74" spans="1:31" s="130" customFormat="1" ht="19.95" customHeight="1" x14ac:dyDescent="0.2">
      <c r="B74" s="131"/>
      <c r="C74" s="132"/>
      <c r="D74" s="133" t="s">
        <v>118</v>
      </c>
      <c r="E74" s="134"/>
      <c r="F74" s="134"/>
      <c r="G74" s="134"/>
      <c r="H74" s="134"/>
      <c r="I74" s="134"/>
      <c r="J74" s="135">
        <f>J286</f>
        <v>0</v>
      </c>
      <c r="K74" s="132"/>
      <c r="L74" s="136"/>
    </row>
    <row r="75" spans="1:31" s="130" customFormat="1" ht="19.95" customHeight="1" x14ac:dyDescent="0.2">
      <c r="B75" s="131"/>
      <c r="C75" s="132"/>
      <c r="D75" s="133" t="s">
        <v>119</v>
      </c>
      <c r="E75" s="134"/>
      <c r="F75" s="134"/>
      <c r="G75" s="134"/>
      <c r="H75" s="134"/>
      <c r="I75" s="134"/>
      <c r="J75" s="135">
        <f>J306</f>
        <v>0</v>
      </c>
      <c r="K75" s="132"/>
      <c r="L75" s="136"/>
    </row>
    <row r="76" spans="1:31" s="130" customFormat="1" ht="19.95" customHeight="1" x14ac:dyDescent="0.2">
      <c r="B76" s="131"/>
      <c r="C76" s="132"/>
      <c r="D76" s="133" t="s">
        <v>120</v>
      </c>
      <c r="E76" s="134"/>
      <c r="F76" s="134"/>
      <c r="G76" s="134"/>
      <c r="H76" s="134"/>
      <c r="I76" s="134"/>
      <c r="J76" s="135">
        <f>J326</f>
        <v>0</v>
      </c>
      <c r="K76" s="132"/>
      <c r="L76" s="136"/>
    </row>
    <row r="77" spans="1:31" s="123" customFormat="1" ht="24.9" customHeight="1" x14ac:dyDescent="0.2">
      <c r="B77" s="124"/>
      <c r="C77" s="125"/>
      <c r="D77" s="126" t="s">
        <v>121</v>
      </c>
      <c r="E77" s="127"/>
      <c r="F77" s="127"/>
      <c r="G77" s="127"/>
      <c r="H77" s="127"/>
      <c r="I77" s="127"/>
      <c r="J77" s="128">
        <f>J347</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 customHeight="1" x14ac:dyDescent="0.2">
      <c r="A84" s="15"/>
      <c r="B84" s="16"/>
      <c r="C84" s="8" t="s">
        <v>122</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396" t="str">
        <f>E7</f>
        <v>INFRASTRUKTURA ZŠ CHOMUTOV - učebna pří.vědy -ZŠ Písečná, Chomutov</v>
      </c>
      <c r="F87" s="397"/>
      <c r="G87" s="397"/>
      <c r="H87" s="397"/>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98</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371" t="str">
        <f>E9</f>
        <v>SO 09.1-a - stabení část - přír.vědy</v>
      </c>
      <c r="F89" s="395"/>
      <c r="G89" s="395"/>
      <c r="H89" s="395"/>
      <c r="I89" s="17"/>
      <c r="J89" s="17"/>
      <c r="K89" s="17"/>
      <c r="L89" s="91"/>
      <c r="S89" s="15"/>
      <c r="T89" s="15"/>
      <c r="U89" s="15"/>
      <c r="V89" s="15"/>
      <c r="W89" s="15"/>
      <c r="X89" s="15"/>
      <c r="Y89" s="15"/>
      <c r="Z89" s="15"/>
      <c r="AA89" s="15"/>
      <c r="AB89" s="15"/>
      <c r="AC89" s="15"/>
      <c r="AD89" s="15"/>
      <c r="AE89" s="15"/>
    </row>
    <row r="90" spans="1:31" s="21" customFormat="1" ht="6.9"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65"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65"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123</v>
      </c>
      <c r="D96" s="140" t="s">
        <v>56</v>
      </c>
      <c r="E96" s="140" t="s">
        <v>52</v>
      </c>
      <c r="F96" s="140" t="s">
        <v>53</v>
      </c>
      <c r="G96" s="140" t="s">
        <v>124</v>
      </c>
      <c r="H96" s="140" t="s">
        <v>125</v>
      </c>
      <c r="I96" s="140" t="s">
        <v>126</v>
      </c>
      <c r="J96" s="140" t="s">
        <v>102</v>
      </c>
      <c r="K96" s="141" t="s">
        <v>127</v>
      </c>
      <c r="L96" s="142"/>
      <c r="M96" s="52" t="s">
        <v>17</v>
      </c>
      <c r="N96" s="53" t="s">
        <v>41</v>
      </c>
      <c r="O96" s="53" t="s">
        <v>128</v>
      </c>
      <c r="P96" s="53" t="s">
        <v>129</v>
      </c>
      <c r="Q96" s="53" t="s">
        <v>130</v>
      </c>
      <c r="R96" s="53" t="s">
        <v>131</v>
      </c>
      <c r="S96" s="53" t="s">
        <v>132</v>
      </c>
      <c r="T96" s="54" t="s">
        <v>133</v>
      </c>
      <c r="U96" s="137"/>
      <c r="V96" s="137"/>
      <c r="W96" s="137"/>
      <c r="X96" s="137"/>
      <c r="Y96" s="137"/>
      <c r="Z96" s="137"/>
      <c r="AA96" s="137"/>
      <c r="AB96" s="137"/>
      <c r="AC96" s="137"/>
      <c r="AD96" s="137"/>
      <c r="AE96" s="137"/>
    </row>
    <row r="97" spans="1:65" s="21" customFormat="1" ht="22.95" customHeight="1" x14ac:dyDescent="0.3">
      <c r="A97" s="15"/>
      <c r="B97" s="16"/>
      <c r="C97" s="60" t="s">
        <v>134</v>
      </c>
      <c r="D97" s="17"/>
      <c r="E97" s="17"/>
      <c r="F97" s="17"/>
      <c r="G97" s="17"/>
      <c r="H97" s="17"/>
      <c r="I97" s="17"/>
      <c r="J97" s="144">
        <f>BK97</f>
        <v>0</v>
      </c>
      <c r="K97" s="17"/>
      <c r="L97" s="20"/>
      <c r="M97" s="55"/>
      <c r="N97" s="145"/>
      <c r="O97" s="56"/>
      <c r="P97" s="146">
        <f>P98+P161+P347</f>
        <v>630.99071399999991</v>
      </c>
      <c r="Q97" s="56"/>
      <c r="R97" s="146">
        <f>R98+R161+R347</f>
        <v>7.254481480682001</v>
      </c>
      <c r="S97" s="56"/>
      <c r="T97" s="147">
        <f>T98+T161+T347</f>
        <v>3.0659041200000003</v>
      </c>
      <c r="U97" s="15"/>
      <c r="V97" s="15"/>
      <c r="W97" s="15"/>
      <c r="X97" s="15"/>
      <c r="Y97" s="15"/>
      <c r="Z97" s="15"/>
      <c r="AA97" s="15"/>
      <c r="AB97" s="15"/>
      <c r="AC97" s="15"/>
      <c r="AD97" s="15"/>
      <c r="AE97" s="15"/>
      <c r="AT97" s="2" t="s">
        <v>70</v>
      </c>
      <c r="AU97" s="2" t="s">
        <v>103</v>
      </c>
      <c r="BK97" s="148">
        <f>BK98+BK161+BK347</f>
        <v>0</v>
      </c>
    </row>
    <row r="98" spans="1:65" s="149" customFormat="1" ht="25.95" customHeight="1" x14ac:dyDescent="0.25">
      <c r="B98" s="150"/>
      <c r="C98" s="151"/>
      <c r="D98" s="152" t="s">
        <v>70</v>
      </c>
      <c r="E98" s="153" t="s">
        <v>135</v>
      </c>
      <c r="F98" s="153" t="s">
        <v>136</v>
      </c>
      <c r="G98" s="151"/>
      <c r="H98" s="151"/>
      <c r="I98" s="151"/>
      <c r="J98" s="154">
        <f>BK98</f>
        <v>0</v>
      </c>
      <c r="K98" s="151"/>
      <c r="L98" s="155"/>
      <c r="M98" s="156"/>
      <c r="N98" s="157"/>
      <c r="O98" s="157"/>
      <c r="P98" s="158">
        <f>P99+P129+P146</f>
        <v>370.26957699999997</v>
      </c>
      <c r="Q98" s="157"/>
      <c r="R98" s="158">
        <f>R99+R129+R146</f>
        <v>5.0484679480000008</v>
      </c>
      <c r="S98" s="157"/>
      <c r="T98" s="159">
        <f>T99+T129+T146</f>
        <v>2.5255042000000003</v>
      </c>
      <c r="AR98" s="160" t="s">
        <v>79</v>
      </c>
      <c r="AT98" s="161" t="s">
        <v>70</v>
      </c>
      <c r="AU98" s="161" t="s">
        <v>71</v>
      </c>
      <c r="AY98" s="160" t="s">
        <v>137</v>
      </c>
      <c r="BK98" s="162">
        <f>BK99+BK129+BK146</f>
        <v>0</v>
      </c>
    </row>
    <row r="99" spans="1:65" s="149" customFormat="1" ht="22.95" customHeight="1" x14ac:dyDescent="0.25">
      <c r="B99" s="150"/>
      <c r="C99" s="151"/>
      <c r="D99" s="152" t="s">
        <v>70</v>
      </c>
      <c r="E99" s="163" t="s">
        <v>138</v>
      </c>
      <c r="F99" s="163" t="s">
        <v>139</v>
      </c>
      <c r="G99" s="151"/>
      <c r="H99" s="151"/>
      <c r="I99" s="151"/>
      <c r="J99" s="164">
        <f>BK99</f>
        <v>0</v>
      </c>
      <c r="K99" s="151"/>
      <c r="L99" s="155"/>
      <c r="M99" s="156"/>
      <c r="N99" s="157"/>
      <c r="O99" s="157"/>
      <c r="P99" s="158">
        <f>SUM(P100:P128)</f>
        <v>234.078937</v>
      </c>
      <c r="Q99" s="157"/>
      <c r="R99" s="158">
        <f>SUM(R100:R128)</f>
        <v>5.0341875730000005</v>
      </c>
      <c r="S99" s="157"/>
      <c r="T99" s="159">
        <f>SUM(T100:T128)</f>
        <v>0</v>
      </c>
      <c r="AR99" s="160" t="s">
        <v>79</v>
      </c>
      <c r="AT99" s="161" t="s">
        <v>70</v>
      </c>
      <c r="AU99" s="161" t="s">
        <v>79</v>
      </c>
      <c r="AY99" s="160" t="s">
        <v>137</v>
      </c>
      <c r="BK99" s="162">
        <f>SUM(BK100:BK128)</f>
        <v>0</v>
      </c>
    </row>
    <row r="100" spans="1:65" s="21" customFormat="1" ht="16.5" customHeight="1" x14ac:dyDescent="0.2">
      <c r="A100" s="15"/>
      <c r="B100" s="16"/>
      <c r="C100" s="165" t="s">
        <v>79</v>
      </c>
      <c r="D100" s="165" t="s">
        <v>140</v>
      </c>
      <c r="E100" s="166" t="s">
        <v>141</v>
      </c>
      <c r="F100" s="167" t="s">
        <v>142</v>
      </c>
      <c r="G100" s="168" t="s">
        <v>143</v>
      </c>
      <c r="H100" s="169">
        <v>84.25</v>
      </c>
      <c r="I100" s="170">
        <v>0</v>
      </c>
      <c r="J100" s="170">
        <f>ROUND(I100*H100,2)</f>
        <v>0</v>
      </c>
      <c r="K100" s="167" t="s">
        <v>144</v>
      </c>
      <c r="L100" s="20"/>
      <c r="M100" s="171" t="s">
        <v>17</v>
      </c>
      <c r="N100" s="172" t="s">
        <v>42</v>
      </c>
      <c r="O100" s="173">
        <v>0.14799999999999999</v>
      </c>
      <c r="P100" s="173">
        <f>O100*H100</f>
        <v>12.468999999999999</v>
      </c>
      <c r="Q100" s="173">
        <v>2.63E-4</v>
      </c>
      <c r="R100" s="173">
        <f>Q100*H100</f>
        <v>2.215775E-2</v>
      </c>
      <c r="S100" s="173">
        <v>0</v>
      </c>
      <c r="T100" s="174">
        <f>S100*H100</f>
        <v>0</v>
      </c>
      <c r="U100" s="15"/>
      <c r="V100" s="15"/>
      <c r="W100" s="15"/>
      <c r="X100" s="15"/>
      <c r="Y100" s="15"/>
      <c r="Z100" s="15"/>
      <c r="AA100" s="15"/>
      <c r="AB100" s="15"/>
      <c r="AC100" s="15"/>
      <c r="AD100" s="15"/>
      <c r="AE100" s="15"/>
      <c r="AR100" s="175" t="s">
        <v>145</v>
      </c>
      <c r="AT100" s="175" t="s">
        <v>140</v>
      </c>
      <c r="AU100" s="175" t="s">
        <v>81</v>
      </c>
      <c r="AY100" s="2" t="s">
        <v>137</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145</v>
      </c>
      <c r="BM100" s="175" t="s">
        <v>146</v>
      </c>
    </row>
    <row r="101" spans="1:65" s="21" customFormat="1" ht="21.75" customHeight="1" x14ac:dyDescent="0.2">
      <c r="A101" s="15"/>
      <c r="B101" s="16"/>
      <c r="C101" s="165" t="s">
        <v>81</v>
      </c>
      <c r="D101" s="165" t="s">
        <v>140</v>
      </c>
      <c r="E101" s="166" t="s">
        <v>147</v>
      </c>
      <c r="F101" s="167" t="s">
        <v>148</v>
      </c>
      <c r="G101" s="168" t="s">
        <v>143</v>
      </c>
      <c r="H101" s="169">
        <v>84.25</v>
      </c>
      <c r="I101" s="170">
        <v>0</v>
      </c>
      <c r="J101" s="170">
        <f>ROUND(I101*H101,2)</f>
        <v>0</v>
      </c>
      <c r="K101" s="167" t="s">
        <v>144</v>
      </c>
      <c r="L101" s="20"/>
      <c r="M101" s="171" t="s">
        <v>17</v>
      </c>
      <c r="N101" s="172" t="s">
        <v>42</v>
      </c>
      <c r="O101" s="173">
        <v>6.5000000000000002E-2</v>
      </c>
      <c r="P101" s="173">
        <f>O101*H101</f>
        <v>5.4762500000000003</v>
      </c>
      <c r="Q101" s="173">
        <v>2.0999999999999999E-3</v>
      </c>
      <c r="R101" s="173">
        <f>Q101*H101</f>
        <v>0.176925</v>
      </c>
      <c r="S101" s="173">
        <v>0</v>
      </c>
      <c r="T101" s="174">
        <f>S101*H101</f>
        <v>0</v>
      </c>
      <c r="U101" s="15"/>
      <c r="V101" s="15"/>
      <c r="W101" s="15"/>
      <c r="X101" s="15"/>
      <c r="Y101" s="15"/>
      <c r="Z101" s="15"/>
      <c r="AA101" s="15"/>
      <c r="AB101" s="15"/>
      <c r="AC101" s="15"/>
      <c r="AD101" s="15"/>
      <c r="AE101" s="15"/>
      <c r="AR101" s="175" t="s">
        <v>145</v>
      </c>
      <c r="AT101" s="175" t="s">
        <v>140</v>
      </c>
      <c r="AU101" s="175" t="s">
        <v>81</v>
      </c>
      <c r="AY101" s="2" t="s">
        <v>137</v>
      </c>
      <c r="BE101" s="176">
        <f>IF(N101="základní",J101,0)</f>
        <v>0</v>
      </c>
      <c r="BF101" s="176">
        <f>IF(N101="snížená",J101,0)</f>
        <v>0</v>
      </c>
      <c r="BG101" s="176">
        <f>IF(N101="zákl. přenesená",J101,0)</f>
        <v>0</v>
      </c>
      <c r="BH101" s="176">
        <f>IF(N101="sníž. přenesená",J101,0)</f>
        <v>0</v>
      </c>
      <c r="BI101" s="176">
        <f>IF(N101="nulová",J101,0)</f>
        <v>0</v>
      </c>
      <c r="BJ101" s="2" t="s">
        <v>79</v>
      </c>
      <c r="BK101" s="176">
        <f>ROUND(I101*H101,2)</f>
        <v>0</v>
      </c>
      <c r="BL101" s="2" t="s">
        <v>145</v>
      </c>
      <c r="BM101" s="175" t="s">
        <v>149</v>
      </c>
    </row>
    <row r="102" spans="1:65" s="21" customFormat="1" ht="96" x14ac:dyDescent="0.2">
      <c r="A102" s="15"/>
      <c r="B102" s="16"/>
      <c r="C102" s="17"/>
      <c r="D102" s="177" t="s">
        <v>150</v>
      </c>
      <c r="E102" s="17"/>
      <c r="F102" s="178" t="s">
        <v>151</v>
      </c>
      <c r="G102" s="17"/>
      <c r="H102" s="17"/>
      <c r="I102" s="17"/>
      <c r="J102" s="17"/>
      <c r="K102" s="17"/>
      <c r="L102" s="20"/>
      <c r="M102" s="179"/>
      <c r="N102" s="180"/>
      <c r="O102" s="48"/>
      <c r="P102" s="48"/>
      <c r="Q102" s="48"/>
      <c r="R102" s="48"/>
      <c r="S102" s="48"/>
      <c r="T102" s="49"/>
      <c r="U102" s="15"/>
      <c r="V102" s="15"/>
      <c r="W102" s="15"/>
      <c r="X102" s="15"/>
      <c r="Y102" s="15"/>
      <c r="Z102" s="15"/>
      <c r="AA102" s="15"/>
      <c r="AB102" s="15"/>
      <c r="AC102" s="15"/>
      <c r="AD102" s="15"/>
      <c r="AE102" s="15"/>
      <c r="AT102" s="2" t="s">
        <v>150</v>
      </c>
      <c r="AU102" s="2" t="s">
        <v>81</v>
      </c>
    </row>
    <row r="103" spans="1:65" s="21" customFormat="1" ht="21.75" customHeight="1" x14ac:dyDescent="0.2">
      <c r="A103" s="15"/>
      <c r="B103" s="16"/>
      <c r="C103" s="165" t="s">
        <v>152</v>
      </c>
      <c r="D103" s="165" t="s">
        <v>140</v>
      </c>
      <c r="E103" s="166" t="s">
        <v>153</v>
      </c>
      <c r="F103" s="167" t="s">
        <v>154</v>
      </c>
      <c r="G103" s="168" t="s">
        <v>143</v>
      </c>
      <c r="H103" s="169">
        <v>84.25</v>
      </c>
      <c r="I103" s="170">
        <v>0</v>
      </c>
      <c r="J103" s="170">
        <f>ROUND(I103*H103,2)</f>
        <v>0</v>
      </c>
      <c r="K103" s="167" t="s">
        <v>144</v>
      </c>
      <c r="L103" s="20"/>
      <c r="M103" s="171" t="s">
        <v>17</v>
      </c>
      <c r="N103" s="172" t="s">
        <v>42</v>
      </c>
      <c r="O103" s="173">
        <v>0.46</v>
      </c>
      <c r="P103" s="173">
        <f>O103*H103</f>
        <v>38.755000000000003</v>
      </c>
      <c r="Q103" s="173">
        <v>4.3839999999999999E-3</v>
      </c>
      <c r="R103" s="173">
        <f>Q103*H103</f>
        <v>0.36935200000000001</v>
      </c>
      <c r="S103" s="173">
        <v>0</v>
      </c>
      <c r="T103" s="174">
        <f>S103*H103</f>
        <v>0</v>
      </c>
      <c r="U103" s="15"/>
      <c r="V103" s="15"/>
      <c r="W103" s="15"/>
      <c r="X103" s="15"/>
      <c r="Y103" s="15"/>
      <c r="Z103" s="15"/>
      <c r="AA103" s="15"/>
      <c r="AB103" s="15"/>
      <c r="AC103" s="15"/>
      <c r="AD103" s="15"/>
      <c r="AE103" s="15"/>
      <c r="AR103" s="175" t="s">
        <v>145</v>
      </c>
      <c r="AT103" s="175" t="s">
        <v>140</v>
      </c>
      <c r="AU103" s="175" t="s">
        <v>81</v>
      </c>
      <c r="AY103" s="2" t="s">
        <v>137</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145</v>
      </c>
      <c r="BM103" s="175" t="s">
        <v>155</v>
      </c>
    </row>
    <row r="104" spans="1:65" s="21" customFormat="1" ht="28.8" x14ac:dyDescent="0.2">
      <c r="A104" s="15"/>
      <c r="B104" s="16"/>
      <c r="C104" s="17"/>
      <c r="D104" s="177" t="s">
        <v>150</v>
      </c>
      <c r="E104" s="17"/>
      <c r="F104" s="178" t="s">
        <v>156</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150</v>
      </c>
      <c r="AU104" s="2" t="s">
        <v>81</v>
      </c>
    </row>
    <row r="105" spans="1:65" s="21" customFormat="1" ht="16.5" customHeight="1" x14ac:dyDescent="0.2">
      <c r="A105" s="15"/>
      <c r="B105" s="16"/>
      <c r="C105" s="165" t="s">
        <v>145</v>
      </c>
      <c r="D105" s="165" t="s">
        <v>140</v>
      </c>
      <c r="E105" s="166" t="s">
        <v>157</v>
      </c>
      <c r="F105" s="167" t="s">
        <v>158</v>
      </c>
      <c r="G105" s="168" t="s">
        <v>143</v>
      </c>
      <c r="H105" s="169">
        <v>84.25</v>
      </c>
      <c r="I105" s="170">
        <v>0</v>
      </c>
      <c r="J105" s="170">
        <f>ROUND(I105*H105,2)</f>
        <v>0</v>
      </c>
      <c r="K105" s="167" t="s">
        <v>144</v>
      </c>
      <c r="L105" s="20"/>
      <c r="M105" s="171" t="s">
        <v>17</v>
      </c>
      <c r="N105" s="172" t="s">
        <v>42</v>
      </c>
      <c r="O105" s="173">
        <v>0.35799999999999998</v>
      </c>
      <c r="P105" s="173">
        <f>O105*H105</f>
        <v>30.1615</v>
      </c>
      <c r="Q105" s="173">
        <v>3.0000000000000001E-3</v>
      </c>
      <c r="R105" s="173">
        <f>Q105*H105</f>
        <v>0.25275000000000003</v>
      </c>
      <c r="S105" s="173">
        <v>0</v>
      </c>
      <c r="T105" s="174">
        <f>S105*H105</f>
        <v>0</v>
      </c>
      <c r="U105" s="15"/>
      <c r="V105" s="15"/>
      <c r="W105" s="15"/>
      <c r="X105" s="15"/>
      <c r="Y105" s="15"/>
      <c r="Z105" s="15"/>
      <c r="AA105" s="15"/>
      <c r="AB105" s="15"/>
      <c r="AC105" s="15"/>
      <c r="AD105" s="15"/>
      <c r="AE105" s="15"/>
      <c r="AR105" s="175" t="s">
        <v>145</v>
      </c>
      <c r="AT105" s="175" t="s">
        <v>140</v>
      </c>
      <c r="AU105" s="175" t="s">
        <v>81</v>
      </c>
      <c r="AY105" s="2" t="s">
        <v>137</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145</v>
      </c>
      <c r="BM105" s="175" t="s">
        <v>159</v>
      </c>
    </row>
    <row r="106" spans="1:65" s="21" customFormat="1" ht="21.75" customHeight="1" x14ac:dyDescent="0.2">
      <c r="A106" s="15"/>
      <c r="B106" s="16"/>
      <c r="C106" s="165" t="s">
        <v>160</v>
      </c>
      <c r="D106" s="165" t="s">
        <v>140</v>
      </c>
      <c r="E106" s="166" t="s">
        <v>161</v>
      </c>
      <c r="F106" s="167" t="s">
        <v>162</v>
      </c>
      <c r="G106" s="168" t="s">
        <v>143</v>
      </c>
      <c r="H106" s="169">
        <v>84.25</v>
      </c>
      <c r="I106" s="170">
        <v>0</v>
      </c>
      <c r="J106" s="170">
        <f>ROUND(I106*H106,2)</f>
        <v>0</v>
      </c>
      <c r="K106" s="167" t="s">
        <v>144</v>
      </c>
      <c r="L106" s="20"/>
      <c r="M106" s="171" t="s">
        <v>17</v>
      </c>
      <c r="N106" s="172" t="s">
        <v>42</v>
      </c>
      <c r="O106" s="173">
        <v>0.38</v>
      </c>
      <c r="P106" s="173">
        <f>O106*H106</f>
        <v>32.015000000000001</v>
      </c>
      <c r="Q106" s="173">
        <v>1.6899999999999998E-2</v>
      </c>
      <c r="R106" s="173">
        <f>Q106*H106</f>
        <v>1.4238249999999999</v>
      </c>
      <c r="S106" s="173">
        <v>0</v>
      </c>
      <c r="T106" s="174">
        <f>S106*H106</f>
        <v>0</v>
      </c>
      <c r="U106" s="15"/>
      <c r="V106" s="15"/>
      <c r="W106" s="15"/>
      <c r="X106" s="15"/>
      <c r="Y106" s="15"/>
      <c r="Z106" s="15"/>
      <c r="AA106" s="15"/>
      <c r="AB106" s="15"/>
      <c r="AC106" s="15"/>
      <c r="AD106" s="15"/>
      <c r="AE106" s="15"/>
      <c r="AR106" s="175" t="s">
        <v>145</v>
      </c>
      <c r="AT106" s="175" t="s">
        <v>140</v>
      </c>
      <c r="AU106" s="175" t="s">
        <v>81</v>
      </c>
      <c r="AY106" s="2" t="s">
        <v>137</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145</v>
      </c>
      <c r="BM106" s="175" t="s">
        <v>163</v>
      </c>
    </row>
    <row r="107" spans="1:65" s="21" customFormat="1" ht="38.4" x14ac:dyDescent="0.2">
      <c r="A107" s="15"/>
      <c r="B107" s="16"/>
      <c r="C107" s="17"/>
      <c r="D107" s="177" t="s">
        <v>150</v>
      </c>
      <c r="E107" s="17"/>
      <c r="F107" s="178" t="s">
        <v>164</v>
      </c>
      <c r="G107" s="17"/>
      <c r="H107" s="17"/>
      <c r="I107" s="17"/>
      <c r="J107" s="17"/>
      <c r="K107" s="17"/>
      <c r="L107" s="20"/>
      <c r="M107" s="179"/>
      <c r="N107" s="180"/>
      <c r="O107" s="48"/>
      <c r="P107" s="48"/>
      <c r="Q107" s="48"/>
      <c r="R107" s="48"/>
      <c r="S107" s="48"/>
      <c r="T107" s="49"/>
      <c r="U107" s="15"/>
      <c r="V107" s="15"/>
      <c r="W107" s="15"/>
      <c r="X107" s="15"/>
      <c r="Y107" s="15"/>
      <c r="Z107" s="15"/>
      <c r="AA107" s="15"/>
      <c r="AB107" s="15"/>
      <c r="AC107" s="15"/>
      <c r="AD107" s="15"/>
      <c r="AE107" s="15"/>
      <c r="AT107" s="2" t="s">
        <v>150</v>
      </c>
      <c r="AU107" s="2" t="s">
        <v>81</v>
      </c>
    </row>
    <row r="108" spans="1:65" s="21" customFormat="1" ht="16.5" customHeight="1" x14ac:dyDescent="0.2">
      <c r="A108" s="15"/>
      <c r="B108" s="16"/>
      <c r="C108" s="165" t="s">
        <v>138</v>
      </c>
      <c r="D108" s="165" t="s">
        <v>140</v>
      </c>
      <c r="E108" s="166" t="s">
        <v>165</v>
      </c>
      <c r="F108" s="167" t="s">
        <v>166</v>
      </c>
      <c r="G108" s="168" t="s">
        <v>143</v>
      </c>
      <c r="H108" s="169">
        <v>101.40900000000001</v>
      </c>
      <c r="I108" s="170">
        <v>0</v>
      </c>
      <c r="J108" s="170">
        <f>ROUND(I108*H108,2)</f>
        <v>0</v>
      </c>
      <c r="K108" s="167" t="s">
        <v>144</v>
      </c>
      <c r="L108" s="20"/>
      <c r="M108" s="171" t="s">
        <v>17</v>
      </c>
      <c r="N108" s="172" t="s">
        <v>42</v>
      </c>
      <c r="O108" s="173">
        <v>0.104</v>
      </c>
      <c r="P108" s="173">
        <f>O108*H108</f>
        <v>10.546536</v>
      </c>
      <c r="Q108" s="173">
        <v>2.63E-4</v>
      </c>
      <c r="R108" s="173">
        <f>Q108*H108</f>
        <v>2.6670567000000003E-2</v>
      </c>
      <c r="S108" s="173">
        <v>0</v>
      </c>
      <c r="T108" s="174">
        <f>S108*H108</f>
        <v>0</v>
      </c>
      <c r="U108" s="15"/>
      <c r="V108" s="15"/>
      <c r="W108" s="15"/>
      <c r="X108" s="15"/>
      <c r="Y108" s="15"/>
      <c r="Z108" s="15"/>
      <c r="AA108" s="15"/>
      <c r="AB108" s="15"/>
      <c r="AC108" s="15"/>
      <c r="AD108" s="15"/>
      <c r="AE108" s="15"/>
      <c r="AR108" s="175" t="s">
        <v>145</v>
      </c>
      <c r="AT108" s="175" t="s">
        <v>140</v>
      </c>
      <c r="AU108" s="175" t="s">
        <v>81</v>
      </c>
      <c r="AY108" s="2" t="s">
        <v>137</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145</v>
      </c>
      <c r="BM108" s="175" t="s">
        <v>167</v>
      </c>
    </row>
    <row r="109" spans="1:65" s="21" customFormat="1" ht="21.75" customHeight="1" x14ac:dyDescent="0.2">
      <c r="A109" s="15"/>
      <c r="B109" s="16"/>
      <c r="C109" s="165" t="s">
        <v>168</v>
      </c>
      <c r="D109" s="165" t="s">
        <v>140</v>
      </c>
      <c r="E109" s="166" t="s">
        <v>169</v>
      </c>
      <c r="F109" s="167" t="s">
        <v>170</v>
      </c>
      <c r="G109" s="168" t="s">
        <v>143</v>
      </c>
      <c r="H109" s="169">
        <v>202.81800000000001</v>
      </c>
      <c r="I109" s="170">
        <v>0</v>
      </c>
      <c r="J109" s="170">
        <f>ROUND(I109*H109,2)</f>
        <v>0</v>
      </c>
      <c r="K109" s="167" t="s">
        <v>144</v>
      </c>
      <c r="L109" s="20"/>
      <c r="M109" s="171" t="s">
        <v>17</v>
      </c>
      <c r="N109" s="172" t="s">
        <v>42</v>
      </c>
      <c r="O109" s="173">
        <v>5.5E-2</v>
      </c>
      <c r="P109" s="173">
        <f>O109*H109</f>
        <v>11.154990000000002</v>
      </c>
      <c r="Q109" s="173">
        <v>2.0999999999999999E-3</v>
      </c>
      <c r="R109" s="173">
        <f>Q109*H109</f>
        <v>0.42591780000000001</v>
      </c>
      <c r="S109" s="173">
        <v>0</v>
      </c>
      <c r="T109" s="174">
        <f>S109*H109</f>
        <v>0</v>
      </c>
      <c r="U109" s="15"/>
      <c r="V109" s="15"/>
      <c r="W109" s="15"/>
      <c r="X109" s="15"/>
      <c r="Y109" s="15"/>
      <c r="Z109" s="15"/>
      <c r="AA109" s="15"/>
      <c r="AB109" s="15"/>
      <c r="AC109" s="15"/>
      <c r="AD109" s="15"/>
      <c r="AE109" s="15"/>
      <c r="AR109" s="175" t="s">
        <v>145</v>
      </c>
      <c r="AT109" s="175" t="s">
        <v>140</v>
      </c>
      <c r="AU109" s="175" t="s">
        <v>81</v>
      </c>
      <c r="AY109" s="2" t="s">
        <v>137</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145</v>
      </c>
      <c r="BM109" s="175" t="s">
        <v>171</v>
      </c>
    </row>
    <row r="110" spans="1:65" s="21" customFormat="1" ht="96" x14ac:dyDescent="0.2">
      <c r="A110" s="15"/>
      <c r="B110" s="16"/>
      <c r="C110" s="17"/>
      <c r="D110" s="177" t="s">
        <v>150</v>
      </c>
      <c r="E110" s="17"/>
      <c r="F110" s="178" t="s">
        <v>151</v>
      </c>
      <c r="G110" s="17"/>
      <c r="H110" s="17"/>
      <c r="I110" s="17"/>
      <c r="J110" s="17"/>
      <c r="K110" s="17"/>
      <c r="L110" s="20"/>
      <c r="M110" s="179"/>
      <c r="N110" s="180"/>
      <c r="O110" s="48"/>
      <c r="P110" s="48"/>
      <c r="Q110" s="48"/>
      <c r="R110" s="48"/>
      <c r="S110" s="48"/>
      <c r="T110" s="49"/>
      <c r="U110" s="15"/>
      <c r="V110" s="15"/>
      <c r="W110" s="15"/>
      <c r="X110" s="15"/>
      <c r="Y110" s="15"/>
      <c r="Z110" s="15"/>
      <c r="AA110" s="15"/>
      <c r="AB110" s="15"/>
      <c r="AC110" s="15"/>
      <c r="AD110" s="15"/>
      <c r="AE110" s="15"/>
      <c r="AT110" s="2" t="s">
        <v>150</v>
      </c>
      <c r="AU110" s="2" t="s">
        <v>81</v>
      </c>
    </row>
    <row r="111" spans="1:65" s="181" customFormat="1" x14ac:dyDescent="0.2">
      <c r="B111" s="182"/>
      <c r="C111" s="183"/>
      <c r="D111" s="177" t="s">
        <v>172</v>
      </c>
      <c r="E111" s="184" t="s">
        <v>17</v>
      </c>
      <c r="F111" s="185" t="s">
        <v>173</v>
      </c>
      <c r="G111" s="183"/>
      <c r="H111" s="186">
        <v>202.81800000000001</v>
      </c>
      <c r="I111" s="183"/>
      <c r="J111" s="183"/>
      <c r="K111" s="183"/>
      <c r="L111" s="187"/>
      <c r="M111" s="188"/>
      <c r="N111" s="189"/>
      <c r="O111" s="189"/>
      <c r="P111" s="189"/>
      <c r="Q111" s="189"/>
      <c r="R111" s="189"/>
      <c r="S111" s="189"/>
      <c r="T111" s="190"/>
      <c r="AT111" s="191" t="s">
        <v>172</v>
      </c>
      <c r="AU111" s="191" t="s">
        <v>81</v>
      </c>
      <c r="AV111" s="181" t="s">
        <v>81</v>
      </c>
      <c r="AW111" s="181" t="s">
        <v>31</v>
      </c>
      <c r="AX111" s="181" t="s">
        <v>79</v>
      </c>
      <c r="AY111" s="191" t="s">
        <v>137</v>
      </c>
    </row>
    <row r="112" spans="1:65" s="21" customFormat="1" ht="21.75" customHeight="1" x14ac:dyDescent="0.2">
      <c r="A112" s="15"/>
      <c r="B112" s="16"/>
      <c r="C112" s="165" t="s">
        <v>174</v>
      </c>
      <c r="D112" s="165" t="s">
        <v>140</v>
      </c>
      <c r="E112" s="166" t="s">
        <v>175</v>
      </c>
      <c r="F112" s="167" t="s">
        <v>176</v>
      </c>
      <c r="G112" s="168" t="s">
        <v>143</v>
      </c>
      <c r="H112" s="169">
        <v>101.40900000000001</v>
      </c>
      <c r="I112" s="170">
        <v>0</v>
      </c>
      <c r="J112" s="170">
        <f>ROUND(I112*H112,2)</f>
        <v>0</v>
      </c>
      <c r="K112" s="167" t="s">
        <v>144</v>
      </c>
      <c r="L112" s="20"/>
      <c r="M112" s="171" t="s">
        <v>17</v>
      </c>
      <c r="N112" s="172" t="s">
        <v>42</v>
      </c>
      <c r="O112" s="173">
        <v>0.36</v>
      </c>
      <c r="P112" s="173">
        <f>O112*H112</f>
        <v>36.507240000000003</v>
      </c>
      <c r="Q112" s="173">
        <v>4.3839999999999999E-3</v>
      </c>
      <c r="R112" s="173">
        <f>Q112*H112</f>
        <v>0.44457705600000003</v>
      </c>
      <c r="S112" s="173">
        <v>0</v>
      </c>
      <c r="T112" s="174">
        <f>S112*H112</f>
        <v>0</v>
      </c>
      <c r="U112" s="15"/>
      <c r="V112" s="15"/>
      <c r="W112" s="15"/>
      <c r="X112" s="15"/>
      <c r="Y112" s="15"/>
      <c r="Z112" s="15"/>
      <c r="AA112" s="15"/>
      <c r="AB112" s="15"/>
      <c r="AC112" s="15"/>
      <c r="AD112" s="15"/>
      <c r="AE112" s="15"/>
      <c r="AR112" s="175" t="s">
        <v>145</v>
      </c>
      <c r="AT112" s="175" t="s">
        <v>140</v>
      </c>
      <c r="AU112" s="175" t="s">
        <v>81</v>
      </c>
      <c r="AY112" s="2" t="s">
        <v>137</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145</v>
      </c>
      <c r="BM112" s="175" t="s">
        <v>177</v>
      </c>
    </row>
    <row r="113" spans="1:65" s="21" customFormat="1" ht="28.8" x14ac:dyDescent="0.2">
      <c r="A113" s="15"/>
      <c r="B113" s="16"/>
      <c r="C113" s="17"/>
      <c r="D113" s="177" t="s">
        <v>150</v>
      </c>
      <c r="E113" s="17"/>
      <c r="F113" s="178" t="s">
        <v>156</v>
      </c>
      <c r="G113" s="17"/>
      <c r="H113" s="17"/>
      <c r="I113" s="17"/>
      <c r="J113" s="17"/>
      <c r="K113" s="17"/>
      <c r="L113" s="20"/>
      <c r="M113" s="179"/>
      <c r="N113" s="180"/>
      <c r="O113" s="48"/>
      <c r="P113" s="48"/>
      <c r="Q113" s="48"/>
      <c r="R113" s="48"/>
      <c r="S113" s="48"/>
      <c r="T113" s="49"/>
      <c r="U113" s="15"/>
      <c r="V113" s="15"/>
      <c r="W113" s="15"/>
      <c r="X113" s="15"/>
      <c r="Y113" s="15"/>
      <c r="Z113" s="15"/>
      <c r="AA113" s="15"/>
      <c r="AB113" s="15"/>
      <c r="AC113" s="15"/>
      <c r="AD113" s="15"/>
      <c r="AE113" s="15"/>
      <c r="AT113" s="2" t="s">
        <v>150</v>
      </c>
      <c r="AU113" s="2" t="s">
        <v>81</v>
      </c>
    </row>
    <row r="114" spans="1:65" s="181" customFormat="1" x14ac:dyDescent="0.2">
      <c r="B114" s="182"/>
      <c r="C114" s="183"/>
      <c r="D114" s="177" t="s">
        <v>172</v>
      </c>
      <c r="E114" s="184" t="s">
        <v>17</v>
      </c>
      <c r="F114" s="185" t="s">
        <v>178</v>
      </c>
      <c r="G114" s="183"/>
      <c r="H114" s="186">
        <v>123.925</v>
      </c>
      <c r="I114" s="183"/>
      <c r="J114" s="183"/>
      <c r="K114" s="183"/>
      <c r="L114" s="187"/>
      <c r="M114" s="188"/>
      <c r="N114" s="189"/>
      <c r="O114" s="189"/>
      <c r="P114" s="189"/>
      <c r="Q114" s="189"/>
      <c r="R114" s="189"/>
      <c r="S114" s="189"/>
      <c r="T114" s="190"/>
      <c r="AT114" s="191" t="s">
        <v>172</v>
      </c>
      <c r="AU114" s="191" t="s">
        <v>81</v>
      </c>
      <c r="AV114" s="181" t="s">
        <v>81</v>
      </c>
      <c r="AW114" s="181" t="s">
        <v>31</v>
      </c>
      <c r="AX114" s="181" t="s">
        <v>71</v>
      </c>
      <c r="AY114" s="191" t="s">
        <v>137</v>
      </c>
    </row>
    <row r="115" spans="1:65" s="181" customFormat="1" x14ac:dyDescent="0.2">
      <c r="B115" s="182"/>
      <c r="C115" s="183"/>
      <c r="D115" s="177" t="s">
        <v>172</v>
      </c>
      <c r="E115" s="184" t="s">
        <v>17</v>
      </c>
      <c r="F115" s="185" t="s">
        <v>179</v>
      </c>
      <c r="G115" s="183"/>
      <c r="H115" s="186">
        <v>-19.167000000000002</v>
      </c>
      <c r="I115" s="183"/>
      <c r="J115" s="183"/>
      <c r="K115" s="183"/>
      <c r="L115" s="187"/>
      <c r="M115" s="188"/>
      <c r="N115" s="189"/>
      <c r="O115" s="189"/>
      <c r="P115" s="189"/>
      <c r="Q115" s="189"/>
      <c r="R115" s="189"/>
      <c r="S115" s="189"/>
      <c r="T115" s="190"/>
      <c r="AT115" s="191" t="s">
        <v>172</v>
      </c>
      <c r="AU115" s="191" t="s">
        <v>81</v>
      </c>
      <c r="AV115" s="181" t="s">
        <v>81</v>
      </c>
      <c r="AW115" s="181" t="s">
        <v>31</v>
      </c>
      <c r="AX115" s="181" t="s">
        <v>71</v>
      </c>
      <c r="AY115" s="191" t="s">
        <v>137</v>
      </c>
    </row>
    <row r="116" spans="1:65" s="181" customFormat="1" x14ac:dyDescent="0.2">
      <c r="B116" s="182"/>
      <c r="C116" s="183"/>
      <c r="D116" s="177" t="s">
        <v>172</v>
      </c>
      <c r="E116" s="184" t="s">
        <v>17</v>
      </c>
      <c r="F116" s="185" t="s">
        <v>180</v>
      </c>
      <c r="G116" s="183"/>
      <c r="H116" s="186">
        <v>-3.3490000000000002</v>
      </c>
      <c r="I116" s="183"/>
      <c r="J116" s="183"/>
      <c r="K116" s="183"/>
      <c r="L116" s="187"/>
      <c r="M116" s="188"/>
      <c r="N116" s="189"/>
      <c r="O116" s="189"/>
      <c r="P116" s="189"/>
      <c r="Q116" s="189"/>
      <c r="R116" s="189"/>
      <c r="S116" s="189"/>
      <c r="T116" s="190"/>
      <c r="AT116" s="191" t="s">
        <v>172</v>
      </c>
      <c r="AU116" s="191" t="s">
        <v>81</v>
      </c>
      <c r="AV116" s="181" t="s">
        <v>81</v>
      </c>
      <c r="AW116" s="181" t="s">
        <v>31</v>
      </c>
      <c r="AX116" s="181" t="s">
        <v>71</v>
      </c>
      <c r="AY116" s="191" t="s">
        <v>137</v>
      </c>
    </row>
    <row r="117" spans="1:65" s="192" customFormat="1" x14ac:dyDescent="0.2">
      <c r="B117" s="193"/>
      <c r="C117" s="194"/>
      <c r="D117" s="177" t="s">
        <v>172</v>
      </c>
      <c r="E117" s="195" t="s">
        <v>17</v>
      </c>
      <c r="F117" s="196" t="s">
        <v>181</v>
      </c>
      <c r="G117" s="194"/>
      <c r="H117" s="197">
        <v>101.40900000000001</v>
      </c>
      <c r="I117" s="194"/>
      <c r="J117" s="194"/>
      <c r="K117" s="194"/>
      <c r="L117" s="198"/>
      <c r="M117" s="199"/>
      <c r="N117" s="200"/>
      <c r="O117" s="200"/>
      <c r="P117" s="200"/>
      <c r="Q117" s="200"/>
      <c r="R117" s="200"/>
      <c r="S117" s="200"/>
      <c r="T117" s="201"/>
      <c r="AT117" s="202" t="s">
        <v>172</v>
      </c>
      <c r="AU117" s="202" t="s">
        <v>81</v>
      </c>
      <c r="AV117" s="192" t="s">
        <v>145</v>
      </c>
      <c r="AW117" s="192" t="s">
        <v>31</v>
      </c>
      <c r="AX117" s="192" t="s">
        <v>79</v>
      </c>
      <c r="AY117" s="202" t="s">
        <v>137</v>
      </c>
    </row>
    <row r="118" spans="1:65" s="21" customFormat="1" ht="16.5" customHeight="1" x14ac:dyDescent="0.2">
      <c r="A118" s="15"/>
      <c r="B118" s="16"/>
      <c r="C118" s="165" t="s">
        <v>182</v>
      </c>
      <c r="D118" s="165" t="s">
        <v>140</v>
      </c>
      <c r="E118" s="166" t="s">
        <v>183</v>
      </c>
      <c r="F118" s="167" t="s">
        <v>184</v>
      </c>
      <c r="G118" s="168" t="s">
        <v>143</v>
      </c>
      <c r="H118" s="169">
        <v>95.634</v>
      </c>
      <c r="I118" s="170">
        <v>0</v>
      </c>
      <c r="J118" s="170">
        <f>ROUND(I118*H118,2)</f>
        <v>0</v>
      </c>
      <c r="K118" s="167" t="s">
        <v>144</v>
      </c>
      <c r="L118" s="20"/>
      <c r="M118" s="171" t="s">
        <v>17</v>
      </c>
      <c r="N118" s="172" t="s">
        <v>42</v>
      </c>
      <c r="O118" s="173">
        <v>0.27200000000000002</v>
      </c>
      <c r="P118" s="173">
        <f>O118*H118</f>
        <v>26.012448000000003</v>
      </c>
      <c r="Q118" s="173">
        <v>3.0000000000000001E-3</v>
      </c>
      <c r="R118" s="173">
        <f>Q118*H118</f>
        <v>0.28690199999999999</v>
      </c>
      <c r="S118" s="173">
        <v>0</v>
      </c>
      <c r="T118" s="174">
        <f>S118*H118</f>
        <v>0</v>
      </c>
      <c r="U118" s="15"/>
      <c r="V118" s="15"/>
      <c r="W118" s="15"/>
      <c r="X118" s="15"/>
      <c r="Y118" s="15"/>
      <c r="Z118" s="15"/>
      <c r="AA118" s="15"/>
      <c r="AB118" s="15"/>
      <c r="AC118" s="15"/>
      <c r="AD118" s="15"/>
      <c r="AE118" s="15"/>
      <c r="AR118" s="175" t="s">
        <v>145</v>
      </c>
      <c r="AT118" s="175" t="s">
        <v>140</v>
      </c>
      <c r="AU118" s="175" t="s">
        <v>81</v>
      </c>
      <c r="AY118" s="2" t="s">
        <v>137</v>
      </c>
      <c r="BE118" s="176">
        <f>IF(N118="základní",J118,0)</f>
        <v>0</v>
      </c>
      <c r="BF118" s="176">
        <f>IF(N118="snížená",J118,0)</f>
        <v>0</v>
      </c>
      <c r="BG118" s="176">
        <f>IF(N118="zákl. přenesená",J118,0)</f>
        <v>0</v>
      </c>
      <c r="BH118" s="176">
        <f>IF(N118="sníž. přenesená",J118,0)</f>
        <v>0</v>
      </c>
      <c r="BI118" s="176">
        <f>IF(N118="nulová",J118,0)</f>
        <v>0</v>
      </c>
      <c r="BJ118" s="2" t="s">
        <v>79</v>
      </c>
      <c r="BK118" s="176">
        <f>ROUND(I118*H118,2)</f>
        <v>0</v>
      </c>
      <c r="BL118" s="2" t="s">
        <v>145</v>
      </c>
      <c r="BM118" s="175" t="s">
        <v>185</v>
      </c>
    </row>
    <row r="119" spans="1:65" s="203" customFormat="1" x14ac:dyDescent="0.2">
      <c r="B119" s="204"/>
      <c r="C119" s="205"/>
      <c r="D119" s="177" t="s">
        <v>172</v>
      </c>
      <c r="E119" s="206" t="s">
        <v>17</v>
      </c>
      <c r="F119" s="207" t="s">
        <v>186</v>
      </c>
      <c r="G119" s="205"/>
      <c r="H119" s="206" t="s">
        <v>17</v>
      </c>
      <c r="I119" s="205"/>
      <c r="J119" s="205"/>
      <c r="K119" s="205"/>
      <c r="L119" s="208"/>
      <c r="M119" s="209"/>
      <c r="N119" s="210"/>
      <c r="O119" s="210"/>
      <c r="P119" s="210"/>
      <c r="Q119" s="210"/>
      <c r="R119" s="210"/>
      <c r="S119" s="210"/>
      <c r="T119" s="211"/>
      <c r="AT119" s="212" t="s">
        <v>172</v>
      </c>
      <c r="AU119" s="212" t="s">
        <v>81</v>
      </c>
      <c r="AV119" s="203" t="s">
        <v>79</v>
      </c>
      <c r="AW119" s="203" t="s">
        <v>31</v>
      </c>
      <c r="AX119" s="203" t="s">
        <v>71</v>
      </c>
      <c r="AY119" s="212" t="s">
        <v>137</v>
      </c>
    </row>
    <row r="120" spans="1:65" s="181" customFormat="1" x14ac:dyDescent="0.2">
      <c r="B120" s="182"/>
      <c r="C120" s="183"/>
      <c r="D120" s="177" t="s">
        <v>172</v>
      </c>
      <c r="E120" s="184" t="s">
        <v>17</v>
      </c>
      <c r="F120" s="185" t="s">
        <v>187</v>
      </c>
      <c r="G120" s="183"/>
      <c r="H120" s="186">
        <v>-5.7750000000000004</v>
      </c>
      <c r="I120" s="183"/>
      <c r="J120" s="183"/>
      <c r="K120" s="183"/>
      <c r="L120" s="187"/>
      <c r="M120" s="188"/>
      <c r="N120" s="189"/>
      <c r="O120" s="189"/>
      <c r="P120" s="189"/>
      <c r="Q120" s="189"/>
      <c r="R120" s="189"/>
      <c r="S120" s="189"/>
      <c r="T120" s="190"/>
      <c r="AT120" s="191" t="s">
        <v>172</v>
      </c>
      <c r="AU120" s="191" t="s">
        <v>81</v>
      </c>
      <c r="AV120" s="181" t="s">
        <v>81</v>
      </c>
      <c r="AW120" s="181" t="s">
        <v>31</v>
      </c>
      <c r="AX120" s="181" t="s">
        <v>71</v>
      </c>
      <c r="AY120" s="191" t="s">
        <v>137</v>
      </c>
    </row>
    <row r="121" spans="1:65" s="203" customFormat="1" x14ac:dyDescent="0.2">
      <c r="B121" s="204"/>
      <c r="C121" s="205"/>
      <c r="D121" s="177" t="s">
        <v>172</v>
      </c>
      <c r="E121" s="206" t="s">
        <v>17</v>
      </c>
      <c r="F121" s="207" t="s">
        <v>188</v>
      </c>
      <c r="G121" s="205"/>
      <c r="H121" s="206" t="s">
        <v>17</v>
      </c>
      <c r="I121" s="205"/>
      <c r="J121" s="205"/>
      <c r="K121" s="205"/>
      <c r="L121" s="208"/>
      <c r="M121" s="209"/>
      <c r="N121" s="210"/>
      <c r="O121" s="210"/>
      <c r="P121" s="210"/>
      <c r="Q121" s="210"/>
      <c r="R121" s="210"/>
      <c r="S121" s="210"/>
      <c r="T121" s="211"/>
      <c r="AT121" s="212" t="s">
        <v>172</v>
      </c>
      <c r="AU121" s="212" t="s">
        <v>81</v>
      </c>
      <c r="AV121" s="203" t="s">
        <v>79</v>
      </c>
      <c r="AW121" s="203" t="s">
        <v>31</v>
      </c>
      <c r="AX121" s="203" t="s">
        <v>71</v>
      </c>
      <c r="AY121" s="212" t="s">
        <v>137</v>
      </c>
    </row>
    <row r="122" spans="1:65" s="181" customFormat="1" x14ac:dyDescent="0.2">
      <c r="B122" s="182"/>
      <c r="C122" s="183"/>
      <c r="D122" s="177" t="s">
        <v>172</v>
      </c>
      <c r="E122" s="184" t="s">
        <v>17</v>
      </c>
      <c r="F122" s="185" t="s">
        <v>189</v>
      </c>
      <c r="G122" s="183"/>
      <c r="H122" s="186">
        <v>101.40900000000001</v>
      </c>
      <c r="I122" s="183"/>
      <c r="J122" s="183"/>
      <c r="K122" s="183"/>
      <c r="L122" s="187"/>
      <c r="M122" s="188"/>
      <c r="N122" s="189"/>
      <c r="O122" s="189"/>
      <c r="P122" s="189"/>
      <c r="Q122" s="189"/>
      <c r="R122" s="189"/>
      <c r="S122" s="189"/>
      <c r="T122" s="190"/>
      <c r="AT122" s="191" t="s">
        <v>172</v>
      </c>
      <c r="AU122" s="191" t="s">
        <v>81</v>
      </c>
      <c r="AV122" s="181" t="s">
        <v>81</v>
      </c>
      <c r="AW122" s="181" t="s">
        <v>31</v>
      </c>
      <c r="AX122" s="181" t="s">
        <v>71</v>
      </c>
      <c r="AY122" s="191" t="s">
        <v>137</v>
      </c>
    </row>
    <row r="123" spans="1:65" s="192" customFormat="1" x14ac:dyDescent="0.2">
      <c r="B123" s="193"/>
      <c r="C123" s="194"/>
      <c r="D123" s="177" t="s">
        <v>172</v>
      </c>
      <c r="E123" s="195" t="s">
        <v>17</v>
      </c>
      <c r="F123" s="196" t="s">
        <v>181</v>
      </c>
      <c r="G123" s="194"/>
      <c r="H123" s="197">
        <v>95.634</v>
      </c>
      <c r="I123" s="194"/>
      <c r="J123" s="194"/>
      <c r="K123" s="194"/>
      <c r="L123" s="198"/>
      <c r="M123" s="199"/>
      <c r="N123" s="200"/>
      <c r="O123" s="200"/>
      <c r="P123" s="200"/>
      <c r="Q123" s="200"/>
      <c r="R123" s="200"/>
      <c r="S123" s="200"/>
      <c r="T123" s="201"/>
      <c r="AT123" s="202" t="s">
        <v>172</v>
      </c>
      <c r="AU123" s="202" t="s">
        <v>81</v>
      </c>
      <c r="AV123" s="192" t="s">
        <v>145</v>
      </c>
      <c r="AW123" s="192" t="s">
        <v>31</v>
      </c>
      <c r="AX123" s="192" t="s">
        <v>79</v>
      </c>
      <c r="AY123" s="202" t="s">
        <v>137</v>
      </c>
    </row>
    <row r="124" spans="1:65" s="21" customFormat="1" ht="16.5" customHeight="1" x14ac:dyDescent="0.2">
      <c r="A124" s="15"/>
      <c r="B124" s="16"/>
      <c r="C124" s="165" t="s">
        <v>190</v>
      </c>
      <c r="D124" s="165" t="s">
        <v>140</v>
      </c>
      <c r="E124" s="166" t="s">
        <v>191</v>
      </c>
      <c r="F124" s="167" t="s">
        <v>192</v>
      </c>
      <c r="G124" s="168" t="s">
        <v>143</v>
      </c>
      <c r="H124" s="169">
        <v>0.3</v>
      </c>
      <c r="I124" s="170">
        <v>0</v>
      </c>
      <c r="J124" s="170">
        <f>ROUND(I124*H124,2)</f>
        <v>0</v>
      </c>
      <c r="K124" s="167" t="s">
        <v>144</v>
      </c>
      <c r="L124" s="20"/>
      <c r="M124" s="171" t="s">
        <v>17</v>
      </c>
      <c r="N124" s="172" t="s">
        <v>42</v>
      </c>
      <c r="O124" s="173">
        <v>1.379</v>
      </c>
      <c r="P124" s="173">
        <f>O124*H124</f>
        <v>0.41370000000000001</v>
      </c>
      <c r="Q124" s="173">
        <v>3.8899999999999997E-2</v>
      </c>
      <c r="R124" s="173">
        <f>Q124*H124</f>
        <v>1.1669999999999998E-2</v>
      </c>
      <c r="S124" s="173">
        <v>0</v>
      </c>
      <c r="T124" s="174">
        <f>S124*H124</f>
        <v>0</v>
      </c>
      <c r="U124" s="15"/>
      <c r="V124" s="15"/>
      <c r="W124" s="15"/>
      <c r="X124" s="15"/>
      <c r="Y124" s="15"/>
      <c r="Z124" s="15"/>
      <c r="AA124" s="15"/>
      <c r="AB124" s="15"/>
      <c r="AC124" s="15"/>
      <c r="AD124" s="15"/>
      <c r="AE124" s="15"/>
      <c r="AR124" s="175" t="s">
        <v>145</v>
      </c>
      <c r="AT124" s="175" t="s">
        <v>140</v>
      </c>
      <c r="AU124" s="175" t="s">
        <v>81</v>
      </c>
      <c r="AY124" s="2" t="s">
        <v>137</v>
      </c>
      <c r="BE124" s="176">
        <f>IF(N124="základní",J124,0)</f>
        <v>0</v>
      </c>
      <c r="BF124" s="176">
        <f>IF(N124="snížená",J124,0)</f>
        <v>0</v>
      </c>
      <c r="BG124" s="176">
        <f>IF(N124="zákl. přenesená",J124,0)</f>
        <v>0</v>
      </c>
      <c r="BH124" s="176">
        <f>IF(N124="sníž. přenesená",J124,0)</f>
        <v>0</v>
      </c>
      <c r="BI124" s="176">
        <f>IF(N124="nulová",J124,0)</f>
        <v>0</v>
      </c>
      <c r="BJ124" s="2" t="s">
        <v>79</v>
      </c>
      <c r="BK124" s="176">
        <f>ROUND(I124*H124,2)</f>
        <v>0</v>
      </c>
      <c r="BL124" s="2" t="s">
        <v>145</v>
      </c>
      <c r="BM124" s="175" t="s">
        <v>193</v>
      </c>
    </row>
    <row r="125" spans="1:65" s="181" customFormat="1" x14ac:dyDescent="0.2">
      <c r="B125" s="182"/>
      <c r="C125" s="183"/>
      <c r="D125" s="177" t="s">
        <v>172</v>
      </c>
      <c r="E125" s="184" t="s">
        <v>17</v>
      </c>
      <c r="F125" s="185" t="s">
        <v>194</v>
      </c>
      <c r="G125" s="183"/>
      <c r="H125" s="186">
        <v>0.3</v>
      </c>
      <c r="I125" s="183"/>
      <c r="J125" s="183"/>
      <c r="K125" s="183"/>
      <c r="L125" s="187"/>
      <c r="M125" s="188"/>
      <c r="N125" s="189"/>
      <c r="O125" s="189"/>
      <c r="P125" s="189"/>
      <c r="Q125" s="189"/>
      <c r="R125" s="189"/>
      <c r="S125" s="189"/>
      <c r="T125" s="190"/>
      <c r="AT125" s="191" t="s">
        <v>172</v>
      </c>
      <c r="AU125" s="191" t="s">
        <v>81</v>
      </c>
      <c r="AV125" s="181" t="s">
        <v>81</v>
      </c>
      <c r="AW125" s="181" t="s">
        <v>31</v>
      </c>
      <c r="AX125" s="181" t="s">
        <v>79</v>
      </c>
      <c r="AY125" s="191" t="s">
        <v>137</v>
      </c>
    </row>
    <row r="126" spans="1:65" s="21" customFormat="1" ht="16.5" customHeight="1" x14ac:dyDescent="0.2">
      <c r="A126" s="15"/>
      <c r="B126" s="16"/>
      <c r="C126" s="165" t="s">
        <v>195</v>
      </c>
      <c r="D126" s="165" t="s">
        <v>140</v>
      </c>
      <c r="E126" s="166" t="s">
        <v>196</v>
      </c>
      <c r="F126" s="167" t="s">
        <v>197</v>
      </c>
      <c r="G126" s="168" t="s">
        <v>143</v>
      </c>
      <c r="H126" s="169">
        <v>0.3</v>
      </c>
      <c r="I126" s="170">
        <v>0</v>
      </c>
      <c r="J126" s="170">
        <f>ROUND(I126*H126,2)</f>
        <v>0</v>
      </c>
      <c r="K126" s="167" t="s">
        <v>144</v>
      </c>
      <c r="L126" s="20"/>
      <c r="M126" s="171" t="s">
        <v>17</v>
      </c>
      <c r="N126" s="172" t="s">
        <v>42</v>
      </c>
      <c r="O126" s="173">
        <v>1.496</v>
      </c>
      <c r="P126" s="173">
        <f>O126*H126</f>
        <v>0.44879999999999998</v>
      </c>
      <c r="Q126" s="173">
        <v>3.8199999999999998E-2</v>
      </c>
      <c r="R126" s="173">
        <f>Q126*H126</f>
        <v>1.146E-2</v>
      </c>
      <c r="S126" s="173">
        <v>0</v>
      </c>
      <c r="T126" s="174">
        <f>S126*H126</f>
        <v>0</v>
      </c>
      <c r="U126" s="15"/>
      <c r="V126" s="15"/>
      <c r="W126" s="15"/>
      <c r="X126" s="15"/>
      <c r="Y126" s="15"/>
      <c r="Z126" s="15"/>
      <c r="AA126" s="15"/>
      <c r="AB126" s="15"/>
      <c r="AC126" s="15"/>
      <c r="AD126" s="15"/>
      <c r="AE126" s="15"/>
      <c r="AR126" s="175" t="s">
        <v>145</v>
      </c>
      <c r="AT126" s="175" t="s">
        <v>140</v>
      </c>
      <c r="AU126" s="175" t="s">
        <v>81</v>
      </c>
      <c r="AY126" s="2" t="s">
        <v>137</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145</v>
      </c>
      <c r="BM126" s="175" t="s">
        <v>198</v>
      </c>
    </row>
    <row r="127" spans="1:65" s="21" customFormat="1" ht="21.75" customHeight="1" x14ac:dyDescent="0.2">
      <c r="A127" s="15"/>
      <c r="B127" s="16"/>
      <c r="C127" s="165" t="s">
        <v>199</v>
      </c>
      <c r="D127" s="165" t="s">
        <v>140</v>
      </c>
      <c r="E127" s="166" t="s">
        <v>200</v>
      </c>
      <c r="F127" s="167" t="s">
        <v>201</v>
      </c>
      <c r="G127" s="168" t="s">
        <v>143</v>
      </c>
      <c r="H127" s="169">
        <v>101.40900000000001</v>
      </c>
      <c r="I127" s="170">
        <v>0</v>
      </c>
      <c r="J127" s="170">
        <f>ROUND(I127*H127,2)</f>
        <v>0</v>
      </c>
      <c r="K127" s="167" t="s">
        <v>144</v>
      </c>
      <c r="L127" s="20"/>
      <c r="M127" s="171" t="s">
        <v>17</v>
      </c>
      <c r="N127" s="172" t="s">
        <v>42</v>
      </c>
      <c r="O127" s="173">
        <v>0.29699999999999999</v>
      </c>
      <c r="P127" s="173">
        <f>O127*H127</f>
        <v>30.118473000000002</v>
      </c>
      <c r="Q127" s="173">
        <v>1.5599999999999999E-2</v>
      </c>
      <c r="R127" s="173">
        <f>Q127*H127</f>
        <v>1.5819804</v>
      </c>
      <c r="S127" s="173">
        <v>0</v>
      </c>
      <c r="T127" s="174">
        <f>S127*H127</f>
        <v>0</v>
      </c>
      <c r="U127" s="15"/>
      <c r="V127" s="15"/>
      <c r="W127" s="15"/>
      <c r="X127" s="15"/>
      <c r="Y127" s="15"/>
      <c r="Z127" s="15"/>
      <c r="AA127" s="15"/>
      <c r="AB127" s="15"/>
      <c r="AC127" s="15"/>
      <c r="AD127" s="15"/>
      <c r="AE127" s="15"/>
      <c r="AR127" s="175" t="s">
        <v>145</v>
      </c>
      <c r="AT127" s="175" t="s">
        <v>140</v>
      </c>
      <c r="AU127" s="175" t="s">
        <v>81</v>
      </c>
      <c r="AY127" s="2" t="s">
        <v>137</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145</v>
      </c>
      <c r="BM127" s="175" t="s">
        <v>202</v>
      </c>
    </row>
    <row r="128" spans="1:65" s="21" customFormat="1" ht="38.4" x14ac:dyDescent="0.2">
      <c r="A128" s="15"/>
      <c r="B128" s="16"/>
      <c r="C128" s="17"/>
      <c r="D128" s="177" t="s">
        <v>150</v>
      </c>
      <c r="E128" s="17"/>
      <c r="F128" s="178" t="s">
        <v>164</v>
      </c>
      <c r="G128" s="17"/>
      <c r="H128" s="17"/>
      <c r="I128" s="17"/>
      <c r="J128" s="17"/>
      <c r="K128" s="17"/>
      <c r="L128" s="20"/>
      <c r="M128" s="179"/>
      <c r="N128" s="180"/>
      <c r="O128" s="48"/>
      <c r="P128" s="48"/>
      <c r="Q128" s="48"/>
      <c r="R128" s="48"/>
      <c r="S128" s="48"/>
      <c r="T128" s="49"/>
      <c r="U128" s="15"/>
      <c r="V128" s="15"/>
      <c r="W128" s="15"/>
      <c r="X128" s="15"/>
      <c r="Y128" s="15"/>
      <c r="Z128" s="15"/>
      <c r="AA128" s="15"/>
      <c r="AB128" s="15"/>
      <c r="AC128" s="15"/>
      <c r="AD128" s="15"/>
      <c r="AE128" s="15"/>
      <c r="AT128" s="2" t="s">
        <v>150</v>
      </c>
      <c r="AU128" s="2" t="s">
        <v>81</v>
      </c>
    </row>
    <row r="129" spans="1:65" s="149" customFormat="1" ht="22.95" customHeight="1" x14ac:dyDescent="0.25">
      <c r="B129" s="150"/>
      <c r="C129" s="151"/>
      <c r="D129" s="152" t="s">
        <v>70</v>
      </c>
      <c r="E129" s="163" t="s">
        <v>182</v>
      </c>
      <c r="F129" s="163" t="s">
        <v>203</v>
      </c>
      <c r="G129" s="151"/>
      <c r="H129" s="151"/>
      <c r="I129" s="151"/>
      <c r="J129" s="164">
        <f>BK129</f>
        <v>0</v>
      </c>
      <c r="K129" s="151"/>
      <c r="L129" s="155"/>
      <c r="M129" s="156"/>
      <c r="N129" s="157"/>
      <c r="O129" s="157"/>
      <c r="P129" s="158">
        <f>SUM(P130:P145)</f>
        <v>108.23466999999999</v>
      </c>
      <c r="Q129" s="157"/>
      <c r="R129" s="158">
        <f>SUM(R130:R145)</f>
        <v>1.4280374999999998E-2</v>
      </c>
      <c r="S129" s="157"/>
      <c r="T129" s="159">
        <f>SUM(T130:T145)</f>
        <v>2.5255042000000003</v>
      </c>
      <c r="AR129" s="160" t="s">
        <v>79</v>
      </c>
      <c r="AT129" s="161" t="s">
        <v>70</v>
      </c>
      <c r="AU129" s="161" t="s">
        <v>79</v>
      </c>
      <c r="AY129" s="160" t="s">
        <v>137</v>
      </c>
      <c r="BK129" s="162">
        <f>SUM(BK130:BK145)</f>
        <v>0</v>
      </c>
    </row>
    <row r="130" spans="1:65" s="21" customFormat="1" ht="21.75" customHeight="1" x14ac:dyDescent="0.2">
      <c r="A130" s="15"/>
      <c r="B130" s="16"/>
      <c r="C130" s="165" t="s">
        <v>204</v>
      </c>
      <c r="D130" s="165" t="s">
        <v>140</v>
      </c>
      <c r="E130" s="166" t="s">
        <v>205</v>
      </c>
      <c r="F130" s="167" t="s">
        <v>206</v>
      </c>
      <c r="G130" s="168" t="s">
        <v>143</v>
      </c>
      <c r="H130" s="169">
        <v>84.25</v>
      </c>
      <c r="I130" s="170">
        <v>0</v>
      </c>
      <c r="J130" s="170">
        <f>ROUND(I130*H130,2)</f>
        <v>0</v>
      </c>
      <c r="K130" s="167" t="s">
        <v>144</v>
      </c>
      <c r="L130" s="20"/>
      <c r="M130" s="171" t="s">
        <v>17</v>
      </c>
      <c r="N130" s="172" t="s">
        <v>42</v>
      </c>
      <c r="O130" s="173">
        <v>0.105</v>
      </c>
      <c r="P130" s="173">
        <f>O130*H130</f>
        <v>8.8462499999999995</v>
      </c>
      <c r="Q130" s="173">
        <v>1.2999999999999999E-4</v>
      </c>
      <c r="R130" s="173">
        <f>Q130*H130</f>
        <v>1.0952499999999999E-2</v>
      </c>
      <c r="S130" s="173">
        <v>0</v>
      </c>
      <c r="T130" s="174">
        <f>S130*H130</f>
        <v>0</v>
      </c>
      <c r="U130" s="15"/>
      <c r="V130" s="15"/>
      <c r="W130" s="15"/>
      <c r="X130" s="15"/>
      <c r="Y130" s="15"/>
      <c r="Z130" s="15"/>
      <c r="AA130" s="15"/>
      <c r="AB130" s="15"/>
      <c r="AC130" s="15"/>
      <c r="AD130" s="15"/>
      <c r="AE130" s="15"/>
      <c r="AR130" s="175" t="s">
        <v>145</v>
      </c>
      <c r="AT130" s="175" t="s">
        <v>140</v>
      </c>
      <c r="AU130" s="175" t="s">
        <v>81</v>
      </c>
      <c r="AY130" s="2" t="s">
        <v>137</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145</v>
      </c>
      <c r="BM130" s="175" t="s">
        <v>207</v>
      </c>
    </row>
    <row r="131" spans="1:65" s="21" customFormat="1" ht="48" x14ac:dyDescent="0.2">
      <c r="A131" s="15"/>
      <c r="B131" s="16"/>
      <c r="C131" s="17"/>
      <c r="D131" s="177" t="s">
        <v>150</v>
      </c>
      <c r="E131" s="17"/>
      <c r="F131" s="178" t="s">
        <v>208</v>
      </c>
      <c r="G131" s="17"/>
      <c r="H131" s="17"/>
      <c r="I131" s="17"/>
      <c r="J131" s="17"/>
      <c r="K131" s="17"/>
      <c r="L131" s="20"/>
      <c r="M131" s="179"/>
      <c r="N131" s="180"/>
      <c r="O131" s="48"/>
      <c r="P131" s="48"/>
      <c r="Q131" s="48"/>
      <c r="R131" s="48"/>
      <c r="S131" s="48"/>
      <c r="T131" s="49"/>
      <c r="U131" s="15"/>
      <c r="V131" s="15"/>
      <c r="W131" s="15"/>
      <c r="X131" s="15"/>
      <c r="Y131" s="15"/>
      <c r="Z131" s="15"/>
      <c r="AA131" s="15"/>
      <c r="AB131" s="15"/>
      <c r="AC131" s="15"/>
      <c r="AD131" s="15"/>
      <c r="AE131" s="15"/>
      <c r="AT131" s="2" t="s">
        <v>150</v>
      </c>
      <c r="AU131" s="2" t="s">
        <v>81</v>
      </c>
    </row>
    <row r="132" spans="1:65" s="21" customFormat="1" ht="21.75" customHeight="1" x14ac:dyDescent="0.2">
      <c r="A132" s="15"/>
      <c r="B132" s="16"/>
      <c r="C132" s="165" t="s">
        <v>209</v>
      </c>
      <c r="D132" s="165" t="s">
        <v>140</v>
      </c>
      <c r="E132" s="166" t="s">
        <v>210</v>
      </c>
      <c r="F132" s="167" t="s">
        <v>211</v>
      </c>
      <c r="G132" s="168" t="s">
        <v>143</v>
      </c>
      <c r="H132" s="169">
        <v>84.25</v>
      </c>
      <c r="I132" s="170">
        <v>0</v>
      </c>
      <c r="J132" s="170">
        <f>ROUND(I132*H132,2)</f>
        <v>0</v>
      </c>
      <c r="K132" s="167" t="s">
        <v>144</v>
      </c>
      <c r="L132" s="20"/>
      <c r="M132" s="171" t="s">
        <v>17</v>
      </c>
      <c r="N132" s="172" t="s">
        <v>42</v>
      </c>
      <c r="O132" s="173">
        <v>0.308</v>
      </c>
      <c r="P132" s="173">
        <f>O132*H132</f>
        <v>25.948999999999998</v>
      </c>
      <c r="Q132" s="173">
        <v>3.9499999999999998E-5</v>
      </c>
      <c r="R132" s="173">
        <f>Q132*H132</f>
        <v>3.3278749999999997E-3</v>
      </c>
      <c r="S132" s="173">
        <v>0</v>
      </c>
      <c r="T132" s="174">
        <f>S132*H132</f>
        <v>0</v>
      </c>
      <c r="U132" s="15"/>
      <c r="V132" s="15"/>
      <c r="W132" s="15"/>
      <c r="X132" s="15"/>
      <c r="Y132" s="15"/>
      <c r="Z132" s="15"/>
      <c r="AA132" s="15"/>
      <c r="AB132" s="15"/>
      <c r="AC132" s="15"/>
      <c r="AD132" s="15"/>
      <c r="AE132" s="15"/>
      <c r="AR132" s="175" t="s">
        <v>145</v>
      </c>
      <c r="AT132" s="175" t="s">
        <v>140</v>
      </c>
      <c r="AU132" s="175" t="s">
        <v>81</v>
      </c>
      <c r="AY132" s="2" t="s">
        <v>137</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145</v>
      </c>
      <c r="BM132" s="175" t="s">
        <v>212</v>
      </c>
    </row>
    <row r="133" spans="1:65" s="21" customFormat="1" ht="172.8" x14ac:dyDescent="0.2">
      <c r="A133" s="15"/>
      <c r="B133" s="16"/>
      <c r="C133" s="17"/>
      <c r="D133" s="177" t="s">
        <v>150</v>
      </c>
      <c r="E133" s="17"/>
      <c r="F133" s="178" t="s">
        <v>213</v>
      </c>
      <c r="G133" s="17"/>
      <c r="H133" s="17"/>
      <c r="I133" s="17"/>
      <c r="J133" s="17"/>
      <c r="K133" s="17"/>
      <c r="L133" s="20"/>
      <c r="M133" s="179"/>
      <c r="N133" s="180"/>
      <c r="O133" s="48"/>
      <c r="P133" s="48"/>
      <c r="Q133" s="48"/>
      <c r="R133" s="48"/>
      <c r="S133" s="48"/>
      <c r="T133" s="49"/>
      <c r="U133" s="15"/>
      <c r="V133" s="15"/>
      <c r="W133" s="15"/>
      <c r="X133" s="15"/>
      <c r="Y133" s="15"/>
      <c r="Z133" s="15"/>
      <c r="AA133" s="15"/>
      <c r="AB133" s="15"/>
      <c r="AC133" s="15"/>
      <c r="AD133" s="15"/>
      <c r="AE133" s="15"/>
      <c r="AT133" s="2" t="s">
        <v>150</v>
      </c>
      <c r="AU133" s="2" t="s">
        <v>81</v>
      </c>
    </row>
    <row r="134" spans="1:65" s="21" customFormat="1" ht="16.5" customHeight="1" x14ac:dyDescent="0.2">
      <c r="A134" s="15"/>
      <c r="B134" s="16"/>
      <c r="C134" s="165" t="s">
        <v>8</v>
      </c>
      <c r="D134" s="165" t="s">
        <v>140</v>
      </c>
      <c r="E134" s="166" t="s">
        <v>214</v>
      </c>
      <c r="F134" s="167" t="s">
        <v>215</v>
      </c>
      <c r="G134" s="168" t="s">
        <v>216</v>
      </c>
      <c r="H134" s="169">
        <v>4</v>
      </c>
      <c r="I134" s="170">
        <v>0</v>
      </c>
      <c r="J134" s="170">
        <f>ROUND(I134*H134,2)</f>
        <v>0</v>
      </c>
      <c r="K134" s="167" t="s">
        <v>144</v>
      </c>
      <c r="L134" s="20"/>
      <c r="M134" s="171" t="s">
        <v>17</v>
      </c>
      <c r="N134" s="172" t="s">
        <v>42</v>
      </c>
      <c r="O134" s="173">
        <v>0.30099999999999999</v>
      </c>
      <c r="P134" s="173">
        <f>O134*H134</f>
        <v>1.204</v>
      </c>
      <c r="Q134" s="173">
        <v>0</v>
      </c>
      <c r="R134" s="173">
        <f>Q134*H134</f>
        <v>0</v>
      </c>
      <c r="S134" s="173">
        <v>1.2999999999999999E-2</v>
      </c>
      <c r="T134" s="174">
        <f>S134*H134</f>
        <v>5.1999999999999998E-2</v>
      </c>
      <c r="U134" s="15"/>
      <c r="V134" s="15"/>
      <c r="W134" s="15"/>
      <c r="X134" s="15"/>
      <c r="Y134" s="15"/>
      <c r="Z134" s="15"/>
      <c r="AA134" s="15"/>
      <c r="AB134" s="15"/>
      <c r="AC134" s="15"/>
      <c r="AD134" s="15"/>
      <c r="AE134" s="15"/>
      <c r="AR134" s="175" t="s">
        <v>145</v>
      </c>
      <c r="AT134" s="175" t="s">
        <v>140</v>
      </c>
      <c r="AU134" s="175" t="s">
        <v>81</v>
      </c>
      <c r="AY134" s="2" t="s">
        <v>137</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145</v>
      </c>
      <c r="BM134" s="175" t="s">
        <v>217</v>
      </c>
    </row>
    <row r="135" spans="1:65" s="21" customFormat="1" ht="16.5" customHeight="1" x14ac:dyDescent="0.2">
      <c r="A135" s="15"/>
      <c r="B135" s="16"/>
      <c r="C135" s="165" t="s">
        <v>218</v>
      </c>
      <c r="D135" s="165" t="s">
        <v>140</v>
      </c>
      <c r="E135" s="166" t="s">
        <v>219</v>
      </c>
      <c r="F135" s="167" t="s">
        <v>220</v>
      </c>
      <c r="G135" s="168" t="s">
        <v>143</v>
      </c>
      <c r="H135" s="169">
        <v>84.25</v>
      </c>
      <c r="I135" s="170">
        <v>0</v>
      </c>
      <c r="J135" s="170">
        <f>ROUND(I135*H135,2)</f>
        <v>0</v>
      </c>
      <c r="K135" s="167" t="s">
        <v>144</v>
      </c>
      <c r="L135" s="20"/>
      <c r="M135" s="171" t="s">
        <v>17</v>
      </c>
      <c r="N135" s="172" t="s">
        <v>42</v>
      </c>
      <c r="O135" s="173">
        <v>0.1</v>
      </c>
      <c r="P135" s="173">
        <f>O135*H135</f>
        <v>8.4250000000000007</v>
      </c>
      <c r="Q135" s="173">
        <v>0</v>
      </c>
      <c r="R135" s="173">
        <f>Q135*H135</f>
        <v>0</v>
      </c>
      <c r="S135" s="173">
        <v>0.01</v>
      </c>
      <c r="T135" s="174">
        <f>S135*H135</f>
        <v>0.84250000000000003</v>
      </c>
      <c r="U135" s="15"/>
      <c r="V135" s="15"/>
      <c r="W135" s="15"/>
      <c r="X135" s="15"/>
      <c r="Y135" s="15"/>
      <c r="Z135" s="15"/>
      <c r="AA135" s="15"/>
      <c r="AB135" s="15"/>
      <c r="AC135" s="15"/>
      <c r="AD135" s="15"/>
      <c r="AE135" s="15"/>
      <c r="AR135" s="175" t="s">
        <v>145</v>
      </c>
      <c r="AT135" s="175" t="s">
        <v>140</v>
      </c>
      <c r="AU135" s="175" t="s">
        <v>81</v>
      </c>
      <c r="AY135" s="2" t="s">
        <v>137</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145</v>
      </c>
      <c r="BM135" s="175" t="s">
        <v>221</v>
      </c>
    </row>
    <row r="136" spans="1:65" s="21" customFormat="1" ht="28.8" x14ac:dyDescent="0.2">
      <c r="A136" s="15"/>
      <c r="B136" s="16"/>
      <c r="C136" s="17"/>
      <c r="D136" s="177" t="s">
        <v>150</v>
      </c>
      <c r="E136" s="17"/>
      <c r="F136" s="178" t="s">
        <v>222</v>
      </c>
      <c r="G136" s="17"/>
      <c r="H136" s="17"/>
      <c r="I136" s="17"/>
      <c r="J136" s="17"/>
      <c r="K136" s="17"/>
      <c r="L136" s="20"/>
      <c r="M136" s="179"/>
      <c r="N136" s="180"/>
      <c r="O136" s="48"/>
      <c r="P136" s="48"/>
      <c r="Q136" s="48"/>
      <c r="R136" s="48"/>
      <c r="S136" s="48"/>
      <c r="T136" s="49"/>
      <c r="U136" s="15"/>
      <c r="V136" s="15"/>
      <c r="W136" s="15"/>
      <c r="X136" s="15"/>
      <c r="Y136" s="15"/>
      <c r="Z136" s="15"/>
      <c r="AA136" s="15"/>
      <c r="AB136" s="15"/>
      <c r="AC136" s="15"/>
      <c r="AD136" s="15"/>
      <c r="AE136" s="15"/>
      <c r="AT136" s="2" t="s">
        <v>150</v>
      </c>
      <c r="AU136" s="2" t="s">
        <v>81</v>
      </c>
    </row>
    <row r="137" spans="1:65" s="21" customFormat="1" ht="21.75" customHeight="1" x14ac:dyDescent="0.2">
      <c r="A137" s="15"/>
      <c r="B137" s="16"/>
      <c r="C137" s="165" t="s">
        <v>223</v>
      </c>
      <c r="D137" s="165" t="s">
        <v>140</v>
      </c>
      <c r="E137" s="166" t="s">
        <v>224</v>
      </c>
      <c r="F137" s="167" t="s">
        <v>225</v>
      </c>
      <c r="G137" s="168" t="s">
        <v>143</v>
      </c>
      <c r="H137" s="169">
        <v>101.40900000000001</v>
      </c>
      <c r="I137" s="170">
        <v>0</v>
      </c>
      <c r="J137" s="170">
        <f>ROUND(I137*H137,2)</f>
        <v>0</v>
      </c>
      <c r="K137" s="167" t="s">
        <v>144</v>
      </c>
      <c r="L137" s="20"/>
      <c r="M137" s="171" t="s">
        <v>17</v>
      </c>
      <c r="N137" s="172" t="s">
        <v>42</v>
      </c>
      <c r="O137" s="173">
        <v>0.08</v>
      </c>
      <c r="P137" s="173">
        <f>O137*H137</f>
        <v>8.1127200000000013</v>
      </c>
      <c r="Q137" s="173">
        <v>0</v>
      </c>
      <c r="R137" s="173">
        <f>Q137*H137</f>
        <v>0</v>
      </c>
      <c r="S137" s="173">
        <v>0.01</v>
      </c>
      <c r="T137" s="174">
        <f>S137*H137</f>
        <v>1.0140900000000002</v>
      </c>
      <c r="U137" s="15"/>
      <c r="V137" s="15"/>
      <c r="W137" s="15"/>
      <c r="X137" s="15"/>
      <c r="Y137" s="15"/>
      <c r="Z137" s="15"/>
      <c r="AA137" s="15"/>
      <c r="AB137" s="15"/>
      <c r="AC137" s="15"/>
      <c r="AD137" s="15"/>
      <c r="AE137" s="15"/>
      <c r="AR137" s="175" t="s">
        <v>145</v>
      </c>
      <c r="AT137" s="175" t="s">
        <v>140</v>
      </c>
      <c r="AU137" s="175" t="s">
        <v>81</v>
      </c>
      <c r="AY137" s="2" t="s">
        <v>137</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145</v>
      </c>
      <c r="BM137" s="175" t="s">
        <v>226</v>
      </c>
    </row>
    <row r="138" spans="1:65" s="21" customFormat="1" ht="28.8" x14ac:dyDescent="0.2">
      <c r="A138" s="15"/>
      <c r="B138" s="16"/>
      <c r="C138" s="17"/>
      <c r="D138" s="177" t="s">
        <v>150</v>
      </c>
      <c r="E138" s="17"/>
      <c r="F138" s="178" t="s">
        <v>222</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150</v>
      </c>
      <c r="AU138" s="2" t="s">
        <v>81</v>
      </c>
    </row>
    <row r="139" spans="1:65" s="21" customFormat="1" ht="16.5" customHeight="1" x14ac:dyDescent="0.2">
      <c r="A139" s="15"/>
      <c r="B139" s="16"/>
      <c r="C139" s="165" t="s">
        <v>227</v>
      </c>
      <c r="D139" s="165" t="s">
        <v>140</v>
      </c>
      <c r="E139" s="166" t="s">
        <v>228</v>
      </c>
      <c r="F139" s="167" t="s">
        <v>229</v>
      </c>
      <c r="G139" s="168" t="s">
        <v>143</v>
      </c>
      <c r="H139" s="169">
        <v>183.607</v>
      </c>
      <c r="I139" s="170">
        <v>0</v>
      </c>
      <c r="J139" s="170">
        <f>ROUND(I139*H139,2)</f>
        <v>0</v>
      </c>
      <c r="K139" s="167" t="s">
        <v>144</v>
      </c>
      <c r="L139" s="20"/>
      <c r="M139" s="171" t="s">
        <v>17</v>
      </c>
      <c r="N139" s="172" t="s">
        <v>42</v>
      </c>
      <c r="O139" s="173">
        <v>0.3</v>
      </c>
      <c r="P139" s="173">
        <f>O139*H139</f>
        <v>55.082099999999997</v>
      </c>
      <c r="Q139" s="173">
        <v>0</v>
      </c>
      <c r="R139" s="173">
        <f>Q139*H139</f>
        <v>0</v>
      </c>
      <c r="S139" s="173">
        <v>2.5999999999999999E-3</v>
      </c>
      <c r="T139" s="174">
        <f>S139*H139</f>
        <v>0.47737819999999997</v>
      </c>
      <c r="U139" s="15"/>
      <c r="V139" s="15"/>
      <c r="W139" s="15"/>
      <c r="X139" s="15"/>
      <c r="Y139" s="15"/>
      <c r="Z139" s="15"/>
      <c r="AA139" s="15"/>
      <c r="AB139" s="15"/>
      <c r="AC139" s="15"/>
      <c r="AD139" s="15"/>
      <c r="AE139" s="15"/>
      <c r="AR139" s="175" t="s">
        <v>145</v>
      </c>
      <c r="AT139" s="175" t="s">
        <v>140</v>
      </c>
      <c r="AU139" s="175" t="s">
        <v>81</v>
      </c>
      <c r="AY139" s="2" t="s">
        <v>137</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145</v>
      </c>
      <c r="BM139" s="175" t="s">
        <v>230</v>
      </c>
    </row>
    <row r="140" spans="1:65" s="181" customFormat="1" x14ac:dyDescent="0.2">
      <c r="B140" s="182"/>
      <c r="C140" s="183"/>
      <c r="D140" s="177" t="s">
        <v>172</v>
      </c>
      <c r="E140" s="184" t="s">
        <v>17</v>
      </c>
      <c r="F140" s="185" t="s">
        <v>231</v>
      </c>
      <c r="G140" s="183"/>
      <c r="H140" s="186">
        <v>185.65899999999999</v>
      </c>
      <c r="I140" s="183"/>
      <c r="J140" s="183"/>
      <c r="K140" s="183"/>
      <c r="L140" s="187"/>
      <c r="M140" s="188"/>
      <c r="N140" s="189"/>
      <c r="O140" s="189"/>
      <c r="P140" s="189"/>
      <c r="Q140" s="189"/>
      <c r="R140" s="189"/>
      <c r="S140" s="189"/>
      <c r="T140" s="190"/>
      <c r="AT140" s="191" t="s">
        <v>172</v>
      </c>
      <c r="AU140" s="191" t="s">
        <v>81</v>
      </c>
      <c r="AV140" s="181" t="s">
        <v>81</v>
      </c>
      <c r="AW140" s="181" t="s">
        <v>31</v>
      </c>
      <c r="AX140" s="181" t="s">
        <v>71</v>
      </c>
      <c r="AY140" s="191" t="s">
        <v>137</v>
      </c>
    </row>
    <row r="141" spans="1:65" s="181" customFormat="1" x14ac:dyDescent="0.2">
      <c r="B141" s="182"/>
      <c r="C141" s="183"/>
      <c r="D141" s="177" t="s">
        <v>172</v>
      </c>
      <c r="E141" s="184" t="s">
        <v>17</v>
      </c>
      <c r="F141" s="185" t="s">
        <v>232</v>
      </c>
      <c r="G141" s="183"/>
      <c r="H141" s="186">
        <v>-2.052</v>
      </c>
      <c r="I141" s="183"/>
      <c r="J141" s="183"/>
      <c r="K141" s="183"/>
      <c r="L141" s="187"/>
      <c r="M141" s="188"/>
      <c r="N141" s="189"/>
      <c r="O141" s="189"/>
      <c r="P141" s="189"/>
      <c r="Q141" s="189"/>
      <c r="R141" s="189"/>
      <c r="S141" s="189"/>
      <c r="T141" s="190"/>
      <c r="AT141" s="191" t="s">
        <v>172</v>
      </c>
      <c r="AU141" s="191" t="s">
        <v>81</v>
      </c>
      <c r="AV141" s="181" t="s">
        <v>81</v>
      </c>
      <c r="AW141" s="181" t="s">
        <v>31</v>
      </c>
      <c r="AX141" s="181" t="s">
        <v>71</v>
      </c>
      <c r="AY141" s="191" t="s">
        <v>137</v>
      </c>
    </row>
    <row r="142" spans="1:65" s="192" customFormat="1" x14ac:dyDescent="0.2">
      <c r="B142" s="193"/>
      <c r="C142" s="194"/>
      <c r="D142" s="177" t="s">
        <v>172</v>
      </c>
      <c r="E142" s="195" t="s">
        <v>17</v>
      </c>
      <c r="F142" s="196" t="s">
        <v>181</v>
      </c>
      <c r="G142" s="194"/>
      <c r="H142" s="197">
        <v>183.607</v>
      </c>
      <c r="I142" s="194"/>
      <c r="J142" s="194"/>
      <c r="K142" s="194"/>
      <c r="L142" s="198"/>
      <c r="M142" s="199"/>
      <c r="N142" s="200"/>
      <c r="O142" s="200"/>
      <c r="P142" s="200"/>
      <c r="Q142" s="200"/>
      <c r="R142" s="200"/>
      <c r="S142" s="200"/>
      <c r="T142" s="201"/>
      <c r="AT142" s="202" t="s">
        <v>172</v>
      </c>
      <c r="AU142" s="202" t="s">
        <v>81</v>
      </c>
      <c r="AV142" s="192" t="s">
        <v>145</v>
      </c>
      <c r="AW142" s="192" t="s">
        <v>31</v>
      </c>
      <c r="AX142" s="192" t="s">
        <v>79</v>
      </c>
      <c r="AY142" s="202" t="s">
        <v>137</v>
      </c>
    </row>
    <row r="143" spans="1:65" s="21" customFormat="1" ht="21.75" customHeight="1" x14ac:dyDescent="0.2">
      <c r="A143" s="15"/>
      <c r="B143" s="16"/>
      <c r="C143" s="165" t="s">
        <v>233</v>
      </c>
      <c r="D143" s="165" t="s">
        <v>140</v>
      </c>
      <c r="E143" s="166" t="s">
        <v>234</v>
      </c>
      <c r="F143" s="167" t="s">
        <v>235</v>
      </c>
      <c r="G143" s="168" t="s">
        <v>143</v>
      </c>
      <c r="H143" s="169">
        <v>2.052</v>
      </c>
      <c r="I143" s="170">
        <v>0</v>
      </c>
      <c r="J143" s="170">
        <f>ROUND(I143*H143,2)</f>
        <v>0</v>
      </c>
      <c r="K143" s="167" t="s">
        <v>144</v>
      </c>
      <c r="L143" s="20"/>
      <c r="M143" s="171" t="s">
        <v>17</v>
      </c>
      <c r="N143" s="172" t="s">
        <v>42</v>
      </c>
      <c r="O143" s="173">
        <v>0.3</v>
      </c>
      <c r="P143" s="173">
        <f>O143*H143</f>
        <v>0.61560000000000004</v>
      </c>
      <c r="Q143" s="173">
        <v>0</v>
      </c>
      <c r="R143" s="173">
        <f>Q143*H143</f>
        <v>0</v>
      </c>
      <c r="S143" s="173">
        <v>6.8000000000000005E-2</v>
      </c>
      <c r="T143" s="174">
        <f>S143*H143</f>
        <v>0.13953600000000002</v>
      </c>
      <c r="U143" s="15"/>
      <c r="V143" s="15"/>
      <c r="W143" s="15"/>
      <c r="X143" s="15"/>
      <c r="Y143" s="15"/>
      <c r="Z143" s="15"/>
      <c r="AA143" s="15"/>
      <c r="AB143" s="15"/>
      <c r="AC143" s="15"/>
      <c r="AD143" s="15"/>
      <c r="AE143" s="15"/>
      <c r="AR143" s="175" t="s">
        <v>145</v>
      </c>
      <c r="AT143" s="175" t="s">
        <v>140</v>
      </c>
      <c r="AU143" s="175" t="s">
        <v>81</v>
      </c>
      <c r="AY143" s="2" t="s">
        <v>137</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145</v>
      </c>
      <c r="BM143" s="175" t="s">
        <v>236</v>
      </c>
    </row>
    <row r="144" spans="1:65" s="21" customFormat="1" ht="28.8" x14ac:dyDescent="0.2">
      <c r="A144" s="15"/>
      <c r="B144" s="16"/>
      <c r="C144" s="17"/>
      <c r="D144" s="177" t="s">
        <v>150</v>
      </c>
      <c r="E144" s="17"/>
      <c r="F144" s="178" t="s">
        <v>237</v>
      </c>
      <c r="G144" s="17"/>
      <c r="H144" s="17"/>
      <c r="I144" s="17"/>
      <c r="J144" s="17"/>
      <c r="K144" s="17"/>
      <c r="L144" s="20"/>
      <c r="M144" s="179"/>
      <c r="N144" s="180"/>
      <c r="O144" s="48"/>
      <c r="P144" s="48"/>
      <c r="Q144" s="48"/>
      <c r="R144" s="48"/>
      <c r="S144" s="48"/>
      <c r="T144" s="49"/>
      <c r="U144" s="15"/>
      <c r="V144" s="15"/>
      <c r="W144" s="15"/>
      <c r="X144" s="15"/>
      <c r="Y144" s="15"/>
      <c r="Z144" s="15"/>
      <c r="AA144" s="15"/>
      <c r="AB144" s="15"/>
      <c r="AC144" s="15"/>
      <c r="AD144" s="15"/>
      <c r="AE144" s="15"/>
      <c r="AT144" s="2" t="s">
        <v>150</v>
      </c>
      <c r="AU144" s="2" t="s">
        <v>81</v>
      </c>
    </row>
    <row r="145" spans="1:65" s="181" customFormat="1" x14ac:dyDescent="0.2">
      <c r="B145" s="182"/>
      <c r="C145" s="183"/>
      <c r="D145" s="177" t="s">
        <v>172</v>
      </c>
      <c r="E145" s="184" t="s">
        <v>17</v>
      </c>
      <c r="F145" s="185" t="s">
        <v>238</v>
      </c>
      <c r="G145" s="183"/>
      <c r="H145" s="186">
        <v>2.052</v>
      </c>
      <c r="I145" s="183"/>
      <c r="J145" s="183"/>
      <c r="K145" s="183"/>
      <c r="L145" s="187"/>
      <c r="M145" s="188"/>
      <c r="N145" s="189"/>
      <c r="O145" s="189"/>
      <c r="P145" s="189"/>
      <c r="Q145" s="189"/>
      <c r="R145" s="189"/>
      <c r="S145" s="189"/>
      <c r="T145" s="190"/>
      <c r="AT145" s="191" t="s">
        <v>172</v>
      </c>
      <c r="AU145" s="191" t="s">
        <v>81</v>
      </c>
      <c r="AV145" s="181" t="s">
        <v>81</v>
      </c>
      <c r="AW145" s="181" t="s">
        <v>31</v>
      </c>
      <c r="AX145" s="181" t="s">
        <v>79</v>
      </c>
      <c r="AY145" s="191" t="s">
        <v>137</v>
      </c>
    </row>
    <row r="146" spans="1:65" s="149" customFormat="1" ht="22.95" customHeight="1" x14ac:dyDescent="0.25">
      <c r="B146" s="150"/>
      <c r="C146" s="151"/>
      <c r="D146" s="152" t="s">
        <v>70</v>
      </c>
      <c r="E146" s="163" t="s">
        <v>239</v>
      </c>
      <c r="F146" s="163" t="s">
        <v>240</v>
      </c>
      <c r="G146" s="151"/>
      <c r="H146" s="151"/>
      <c r="I146" s="151"/>
      <c r="J146" s="164">
        <f>BK146</f>
        <v>0</v>
      </c>
      <c r="K146" s="151"/>
      <c r="L146" s="155"/>
      <c r="M146" s="156"/>
      <c r="N146" s="157"/>
      <c r="O146" s="157"/>
      <c r="P146" s="158">
        <f>SUM(P147:P160)</f>
        <v>27.955970000000001</v>
      </c>
      <c r="Q146" s="157"/>
      <c r="R146" s="158">
        <f>SUM(R147:R160)</f>
        <v>0</v>
      </c>
      <c r="S146" s="157"/>
      <c r="T146" s="159">
        <f>SUM(T147:T160)</f>
        <v>0</v>
      </c>
      <c r="AR146" s="160" t="s">
        <v>79</v>
      </c>
      <c r="AT146" s="161" t="s">
        <v>70</v>
      </c>
      <c r="AU146" s="161" t="s">
        <v>79</v>
      </c>
      <c r="AY146" s="160" t="s">
        <v>137</v>
      </c>
      <c r="BK146" s="162">
        <f>SUM(BK147:BK160)</f>
        <v>0</v>
      </c>
    </row>
    <row r="147" spans="1:65" s="21" customFormat="1" ht="21.75" customHeight="1" thickBot="1" x14ac:dyDescent="0.25">
      <c r="A147" s="15"/>
      <c r="B147" s="16"/>
      <c r="C147" s="165" t="s">
        <v>241</v>
      </c>
      <c r="D147" s="165" t="s">
        <v>140</v>
      </c>
      <c r="E147" s="166" t="s">
        <v>242</v>
      </c>
      <c r="F147" s="412" t="s">
        <v>243</v>
      </c>
      <c r="G147" s="168" t="s">
        <v>244</v>
      </c>
      <c r="H147" s="169">
        <v>3.0659999999999998</v>
      </c>
      <c r="I147" s="170">
        <v>0</v>
      </c>
      <c r="J147" s="170">
        <f>ROUND(I147*H147,2)</f>
        <v>0</v>
      </c>
      <c r="K147" s="167" t="s">
        <v>144</v>
      </c>
      <c r="L147" s="20"/>
      <c r="M147" s="171" t="s">
        <v>17</v>
      </c>
      <c r="N147" s="172" t="s">
        <v>42</v>
      </c>
      <c r="O147" s="173">
        <v>2.42</v>
      </c>
      <c r="P147" s="173">
        <f>O147*H147</f>
        <v>7.419719999999999</v>
      </c>
      <c r="Q147" s="173">
        <v>0</v>
      </c>
      <c r="R147" s="173">
        <f>Q147*H147</f>
        <v>0</v>
      </c>
      <c r="S147" s="173">
        <v>0</v>
      </c>
      <c r="T147" s="174">
        <f>S147*H147</f>
        <v>0</v>
      </c>
      <c r="U147" s="15"/>
      <c r="V147" s="15"/>
      <c r="W147" s="15"/>
      <c r="X147" s="15"/>
      <c r="Y147" s="15"/>
      <c r="Z147" s="15"/>
      <c r="AA147" s="15"/>
      <c r="AB147" s="15"/>
      <c r="AC147" s="15"/>
      <c r="AD147" s="15"/>
      <c r="AE147" s="15"/>
      <c r="AR147" s="175" t="s">
        <v>145</v>
      </c>
      <c r="AT147" s="175" t="s">
        <v>140</v>
      </c>
      <c r="AU147" s="175" t="s">
        <v>81</v>
      </c>
      <c r="AY147" s="2" t="s">
        <v>137</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145</v>
      </c>
      <c r="BM147" s="175" t="s">
        <v>245</v>
      </c>
    </row>
    <row r="148" spans="1:65" s="21" customFormat="1" ht="125.4" thickBot="1" x14ac:dyDescent="0.25">
      <c r="A148" s="15"/>
      <c r="B148" s="16"/>
      <c r="C148" s="17"/>
      <c r="D148" s="177" t="s">
        <v>150</v>
      </c>
      <c r="E148" s="17"/>
      <c r="F148" s="413" t="s">
        <v>1296</v>
      </c>
      <c r="G148" s="17"/>
      <c r="H148" s="17"/>
      <c r="I148" s="17"/>
      <c r="J148" s="17"/>
      <c r="K148" s="17"/>
      <c r="L148" s="20"/>
      <c r="M148" s="179"/>
      <c r="N148" s="180"/>
      <c r="O148" s="48"/>
      <c r="P148" s="48"/>
      <c r="Q148" s="48"/>
      <c r="R148" s="48"/>
      <c r="S148" s="48"/>
      <c r="T148" s="49"/>
      <c r="U148" s="15"/>
      <c r="V148" s="15"/>
      <c r="W148" s="15"/>
      <c r="X148" s="15"/>
      <c r="Y148" s="15"/>
      <c r="Z148" s="15"/>
      <c r="AA148" s="15"/>
      <c r="AB148" s="15"/>
      <c r="AC148" s="15"/>
      <c r="AD148" s="15"/>
      <c r="AE148" s="15"/>
      <c r="AT148" s="2" t="s">
        <v>150</v>
      </c>
      <c r="AU148" s="2" t="s">
        <v>81</v>
      </c>
    </row>
    <row r="149" spans="1:65" s="21" customFormat="1" ht="21.75" customHeight="1" thickBot="1" x14ac:dyDescent="0.25">
      <c r="A149" s="15"/>
      <c r="B149" s="16"/>
      <c r="C149" s="165" t="s">
        <v>7</v>
      </c>
      <c r="D149" s="165" t="s">
        <v>140</v>
      </c>
      <c r="E149" s="166" t="s">
        <v>246</v>
      </c>
      <c r="F149" s="415" t="s">
        <v>247</v>
      </c>
      <c r="G149" s="168" t="s">
        <v>244</v>
      </c>
      <c r="H149" s="169">
        <v>6.1319999999999997</v>
      </c>
      <c r="I149" s="170">
        <v>0</v>
      </c>
      <c r="J149" s="170">
        <f>ROUND(I149*H149,2)</f>
        <v>0</v>
      </c>
      <c r="K149" s="167" t="s">
        <v>144</v>
      </c>
      <c r="L149" s="20"/>
      <c r="M149" s="171" t="s">
        <v>17</v>
      </c>
      <c r="N149" s="172" t="s">
        <v>42</v>
      </c>
      <c r="O149" s="173">
        <v>0.26</v>
      </c>
      <c r="P149" s="173">
        <f>O149*H149</f>
        <v>1.59432</v>
      </c>
      <c r="Q149" s="173">
        <v>0</v>
      </c>
      <c r="R149" s="173">
        <f>Q149*H149</f>
        <v>0</v>
      </c>
      <c r="S149" s="173">
        <v>0</v>
      </c>
      <c r="T149" s="174">
        <f>S149*H149</f>
        <v>0</v>
      </c>
      <c r="U149" s="15"/>
      <c r="V149" s="15"/>
      <c r="W149" s="15"/>
      <c r="X149" s="15"/>
      <c r="Y149" s="15"/>
      <c r="Z149" s="15"/>
      <c r="AA149" s="15"/>
      <c r="AB149" s="15"/>
      <c r="AC149" s="15"/>
      <c r="AD149" s="15"/>
      <c r="AE149" s="15"/>
      <c r="AR149" s="175" t="s">
        <v>145</v>
      </c>
      <c r="AT149" s="175" t="s">
        <v>140</v>
      </c>
      <c r="AU149" s="175" t="s">
        <v>81</v>
      </c>
      <c r="AY149" s="2" t="s">
        <v>137</v>
      </c>
      <c r="BE149" s="176">
        <f>IF(N149="základní",J149,0)</f>
        <v>0</v>
      </c>
      <c r="BF149" s="176">
        <f>IF(N149="snížená",J149,0)</f>
        <v>0</v>
      </c>
      <c r="BG149" s="176">
        <f>IF(N149="zákl. přenesená",J149,0)</f>
        <v>0</v>
      </c>
      <c r="BH149" s="176">
        <f>IF(N149="sníž. přenesená",J149,0)</f>
        <v>0</v>
      </c>
      <c r="BI149" s="176">
        <f>IF(N149="nulová",J149,0)</f>
        <v>0</v>
      </c>
      <c r="BJ149" s="2" t="s">
        <v>79</v>
      </c>
      <c r="BK149" s="176">
        <f>ROUND(I149*H149,2)</f>
        <v>0</v>
      </c>
      <c r="BL149" s="2" t="s">
        <v>145</v>
      </c>
      <c r="BM149" s="175" t="s">
        <v>248</v>
      </c>
    </row>
    <row r="150" spans="1:65" s="21" customFormat="1" ht="125.4" thickBot="1" x14ac:dyDescent="0.25">
      <c r="A150" s="15"/>
      <c r="B150" s="16"/>
      <c r="C150" s="17"/>
      <c r="D150" s="177" t="s">
        <v>150</v>
      </c>
      <c r="E150" s="17"/>
      <c r="F150" s="413" t="s">
        <v>1297</v>
      </c>
      <c r="G150" s="17"/>
      <c r="H150" s="17"/>
      <c r="I150" s="17"/>
      <c r="J150" s="17"/>
      <c r="K150" s="17"/>
      <c r="L150" s="20"/>
      <c r="M150" s="179"/>
      <c r="N150" s="180"/>
      <c r="O150" s="48"/>
      <c r="P150" s="48"/>
      <c r="Q150" s="48"/>
      <c r="R150" s="48"/>
      <c r="S150" s="48"/>
      <c r="T150" s="49"/>
      <c r="U150" s="15"/>
      <c r="V150" s="15"/>
      <c r="W150" s="15"/>
      <c r="X150" s="15"/>
      <c r="Y150" s="15"/>
      <c r="Z150" s="15"/>
      <c r="AA150" s="15"/>
      <c r="AB150" s="15"/>
      <c r="AC150" s="15"/>
      <c r="AD150" s="15"/>
      <c r="AE150" s="15"/>
      <c r="AT150" s="2" t="s">
        <v>150</v>
      </c>
      <c r="AU150" s="2" t="s">
        <v>81</v>
      </c>
    </row>
    <row r="151" spans="1:65" s="181" customFormat="1" x14ac:dyDescent="0.2">
      <c r="B151" s="182"/>
      <c r="C151" s="183"/>
      <c r="D151" s="177" t="s">
        <v>172</v>
      </c>
      <c r="E151" s="183"/>
      <c r="F151" s="185" t="s">
        <v>249</v>
      </c>
      <c r="G151" s="183"/>
      <c r="H151" s="186">
        <v>6.1319999999999997</v>
      </c>
      <c r="I151" s="183"/>
      <c r="J151" s="183"/>
      <c r="K151" s="183"/>
      <c r="L151" s="187"/>
      <c r="M151" s="188"/>
      <c r="N151" s="189"/>
      <c r="O151" s="189"/>
      <c r="P151" s="189"/>
      <c r="Q151" s="189"/>
      <c r="R151" s="189"/>
      <c r="S151" s="189"/>
      <c r="T151" s="190"/>
      <c r="AT151" s="191" t="s">
        <v>172</v>
      </c>
      <c r="AU151" s="191" t="s">
        <v>81</v>
      </c>
      <c r="AV151" s="181" t="s">
        <v>81</v>
      </c>
      <c r="AW151" s="181" t="s">
        <v>4</v>
      </c>
      <c r="AX151" s="181" t="s">
        <v>79</v>
      </c>
      <c r="AY151" s="191" t="s">
        <v>137</v>
      </c>
    </row>
    <row r="152" spans="1:65" s="21" customFormat="1" ht="16.5" customHeight="1" x14ac:dyDescent="0.2">
      <c r="A152" s="15"/>
      <c r="B152" s="16"/>
      <c r="C152" s="165" t="s">
        <v>250</v>
      </c>
      <c r="D152" s="165" t="s">
        <v>140</v>
      </c>
      <c r="E152" s="166" t="s">
        <v>251</v>
      </c>
      <c r="F152" s="167" t="s">
        <v>252</v>
      </c>
      <c r="G152" s="168" t="s">
        <v>244</v>
      </c>
      <c r="H152" s="169">
        <v>3.0659999999999998</v>
      </c>
      <c r="I152" s="170">
        <v>0</v>
      </c>
      <c r="J152" s="170">
        <f>ROUND(I152*H152,2)</f>
        <v>0</v>
      </c>
      <c r="K152" s="167" t="s">
        <v>144</v>
      </c>
      <c r="L152" s="20"/>
      <c r="M152" s="171" t="s">
        <v>17</v>
      </c>
      <c r="N152" s="172" t="s">
        <v>42</v>
      </c>
      <c r="O152" s="173">
        <v>0.125</v>
      </c>
      <c r="P152" s="173">
        <f>O152*H152</f>
        <v>0.38324999999999998</v>
      </c>
      <c r="Q152" s="173">
        <v>0</v>
      </c>
      <c r="R152" s="173">
        <f>Q152*H152</f>
        <v>0</v>
      </c>
      <c r="S152" s="173">
        <v>0</v>
      </c>
      <c r="T152" s="174">
        <f>S152*H152</f>
        <v>0</v>
      </c>
      <c r="U152" s="15"/>
      <c r="V152" s="15"/>
      <c r="W152" s="15"/>
      <c r="X152" s="15"/>
      <c r="Y152" s="15"/>
      <c r="Z152" s="15"/>
      <c r="AA152" s="15"/>
      <c r="AB152" s="15"/>
      <c r="AC152" s="15"/>
      <c r="AD152" s="15"/>
      <c r="AE152" s="15"/>
      <c r="AR152" s="175" t="s">
        <v>145</v>
      </c>
      <c r="AT152" s="175" t="s">
        <v>140</v>
      </c>
      <c r="AU152" s="175" t="s">
        <v>81</v>
      </c>
      <c r="AY152" s="2" t="s">
        <v>137</v>
      </c>
      <c r="BE152" s="176">
        <f>IF(N152="základní",J152,0)</f>
        <v>0</v>
      </c>
      <c r="BF152" s="176">
        <f>IF(N152="snížená",J152,0)</f>
        <v>0</v>
      </c>
      <c r="BG152" s="176">
        <f>IF(N152="zákl. přenesená",J152,0)</f>
        <v>0</v>
      </c>
      <c r="BH152" s="176">
        <f>IF(N152="sníž. přenesená",J152,0)</f>
        <v>0</v>
      </c>
      <c r="BI152" s="176">
        <f>IF(N152="nulová",J152,0)</f>
        <v>0</v>
      </c>
      <c r="BJ152" s="2" t="s">
        <v>79</v>
      </c>
      <c r="BK152" s="176">
        <f>ROUND(I152*H152,2)</f>
        <v>0</v>
      </c>
      <c r="BL152" s="2" t="s">
        <v>145</v>
      </c>
      <c r="BM152" s="175" t="s">
        <v>253</v>
      </c>
    </row>
    <row r="153" spans="1:65" s="21" customFormat="1" ht="76.8" x14ac:dyDescent="0.2">
      <c r="A153" s="15"/>
      <c r="B153" s="16"/>
      <c r="C153" s="17"/>
      <c r="D153" s="177" t="s">
        <v>150</v>
      </c>
      <c r="E153" s="17"/>
      <c r="F153" s="178" t="s">
        <v>254</v>
      </c>
      <c r="G153" s="17"/>
      <c r="H153" s="17"/>
      <c r="I153" s="17"/>
      <c r="J153" s="17"/>
      <c r="K153" s="17"/>
      <c r="L153" s="20"/>
      <c r="M153" s="179"/>
      <c r="N153" s="180"/>
      <c r="O153" s="48"/>
      <c r="P153" s="48"/>
      <c r="Q153" s="48"/>
      <c r="R153" s="48"/>
      <c r="S153" s="48"/>
      <c r="T153" s="49"/>
      <c r="U153" s="15"/>
      <c r="V153" s="15"/>
      <c r="W153" s="15"/>
      <c r="X153" s="15"/>
      <c r="Y153" s="15"/>
      <c r="Z153" s="15"/>
      <c r="AA153" s="15"/>
      <c r="AB153" s="15"/>
      <c r="AC153" s="15"/>
      <c r="AD153" s="15"/>
      <c r="AE153" s="15"/>
      <c r="AT153" s="2" t="s">
        <v>150</v>
      </c>
      <c r="AU153" s="2" t="s">
        <v>81</v>
      </c>
    </row>
    <row r="154" spans="1:65" s="21" customFormat="1" ht="21.75" customHeight="1" x14ac:dyDescent="0.2">
      <c r="A154" s="15"/>
      <c r="B154" s="16"/>
      <c r="C154" s="165" t="s">
        <v>255</v>
      </c>
      <c r="D154" s="165" t="s">
        <v>140</v>
      </c>
      <c r="E154" s="166" t="s">
        <v>256</v>
      </c>
      <c r="F154" s="167" t="s">
        <v>257</v>
      </c>
      <c r="G154" s="168" t="s">
        <v>244</v>
      </c>
      <c r="H154" s="169">
        <v>30.66</v>
      </c>
      <c r="I154" s="170">
        <v>0</v>
      </c>
      <c r="J154" s="170">
        <f>ROUND(I154*H154,2)</f>
        <v>0</v>
      </c>
      <c r="K154" s="167" t="s">
        <v>144</v>
      </c>
      <c r="L154" s="20"/>
      <c r="M154" s="171" t="s">
        <v>17</v>
      </c>
      <c r="N154" s="172" t="s">
        <v>42</v>
      </c>
      <c r="O154" s="173">
        <v>6.0000000000000001E-3</v>
      </c>
      <c r="P154" s="173">
        <f>O154*H154</f>
        <v>0.18396000000000001</v>
      </c>
      <c r="Q154" s="173">
        <v>0</v>
      </c>
      <c r="R154" s="173">
        <f>Q154*H154</f>
        <v>0</v>
      </c>
      <c r="S154" s="173">
        <v>0</v>
      </c>
      <c r="T154" s="174">
        <f>S154*H154</f>
        <v>0</v>
      </c>
      <c r="U154" s="15"/>
      <c r="V154" s="15"/>
      <c r="W154" s="15"/>
      <c r="X154" s="15"/>
      <c r="Y154" s="15"/>
      <c r="Z154" s="15"/>
      <c r="AA154" s="15"/>
      <c r="AB154" s="15"/>
      <c r="AC154" s="15"/>
      <c r="AD154" s="15"/>
      <c r="AE154" s="15"/>
      <c r="AR154" s="175" t="s">
        <v>145</v>
      </c>
      <c r="AT154" s="175" t="s">
        <v>140</v>
      </c>
      <c r="AU154" s="175" t="s">
        <v>81</v>
      </c>
      <c r="AY154" s="2" t="s">
        <v>137</v>
      </c>
      <c r="BE154" s="176">
        <f>IF(N154="základní",J154,0)</f>
        <v>0</v>
      </c>
      <c r="BF154" s="176">
        <f>IF(N154="snížená",J154,0)</f>
        <v>0</v>
      </c>
      <c r="BG154" s="176">
        <f>IF(N154="zákl. přenesená",J154,0)</f>
        <v>0</v>
      </c>
      <c r="BH154" s="176">
        <f>IF(N154="sníž. přenesená",J154,0)</f>
        <v>0</v>
      </c>
      <c r="BI154" s="176">
        <f>IF(N154="nulová",J154,0)</f>
        <v>0</v>
      </c>
      <c r="BJ154" s="2" t="s">
        <v>79</v>
      </c>
      <c r="BK154" s="176">
        <f>ROUND(I154*H154,2)</f>
        <v>0</v>
      </c>
      <c r="BL154" s="2" t="s">
        <v>145</v>
      </c>
      <c r="BM154" s="175" t="s">
        <v>258</v>
      </c>
    </row>
    <row r="155" spans="1:65" s="21" customFormat="1" ht="76.8" x14ac:dyDescent="0.2">
      <c r="A155" s="15"/>
      <c r="B155" s="16"/>
      <c r="C155" s="17"/>
      <c r="D155" s="177" t="s">
        <v>150</v>
      </c>
      <c r="E155" s="17"/>
      <c r="F155" s="178" t="s">
        <v>254</v>
      </c>
      <c r="G155" s="17"/>
      <c r="H155" s="17"/>
      <c r="I155" s="17"/>
      <c r="J155" s="17"/>
      <c r="K155" s="17"/>
      <c r="L155" s="20"/>
      <c r="M155" s="179"/>
      <c r="N155" s="180"/>
      <c r="O155" s="48"/>
      <c r="P155" s="48"/>
      <c r="Q155" s="48"/>
      <c r="R155" s="48"/>
      <c r="S155" s="48"/>
      <c r="T155" s="49"/>
      <c r="U155" s="15"/>
      <c r="V155" s="15"/>
      <c r="W155" s="15"/>
      <c r="X155" s="15"/>
      <c r="Y155" s="15"/>
      <c r="Z155" s="15"/>
      <c r="AA155" s="15"/>
      <c r="AB155" s="15"/>
      <c r="AC155" s="15"/>
      <c r="AD155" s="15"/>
      <c r="AE155" s="15"/>
      <c r="AT155" s="2" t="s">
        <v>150</v>
      </c>
      <c r="AU155" s="2" t="s">
        <v>81</v>
      </c>
    </row>
    <row r="156" spans="1:65" s="181" customFormat="1" x14ac:dyDescent="0.2">
      <c r="B156" s="182"/>
      <c r="C156" s="183"/>
      <c r="D156" s="177" t="s">
        <v>172</v>
      </c>
      <c r="E156" s="183"/>
      <c r="F156" s="185" t="s">
        <v>259</v>
      </c>
      <c r="G156" s="183"/>
      <c r="H156" s="186">
        <v>30.66</v>
      </c>
      <c r="I156" s="183"/>
      <c r="J156" s="183"/>
      <c r="K156" s="183"/>
      <c r="L156" s="187"/>
      <c r="M156" s="188"/>
      <c r="N156" s="189"/>
      <c r="O156" s="189"/>
      <c r="P156" s="189"/>
      <c r="Q156" s="189"/>
      <c r="R156" s="189"/>
      <c r="S156" s="189"/>
      <c r="T156" s="190"/>
      <c r="AT156" s="191" t="s">
        <v>172</v>
      </c>
      <c r="AU156" s="191" t="s">
        <v>81</v>
      </c>
      <c r="AV156" s="181" t="s">
        <v>81</v>
      </c>
      <c r="AW156" s="181" t="s">
        <v>4</v>
      </c>
      <c r="AX156" s="181" t="s">
        <v>79</v>
      </c>
      <c r="AY156" s="191" t="s">
        <v>137</v>
      </c>
    </row>
    <row r="157" spans="1:65" s="21" customFormat="1" ht="21.75" customHeight="1" thickBot="1" x14ac:dyDescent="0.25">
      <c r="A157" s="15"/>
      <c r="B157" s="16"/>
      <c r="C157" s="165" t="s">
        <v>260</v>
      </c>
      <c r="D157" s="165" t="s">
        <v>140</v>
      </c>
      <c r="E157" s="166" t="s">
        <v>261</v>
      </c>
      <c r="F157" s="412" t="s">
        <v>262</v>
      </c>
      <c r="G157" s="168" t="s">
        <v>244</v>
      </c>
      <c r="H157" s="169">
        <v>3.0659999999999998</v>
      </c>
      <c r="I157" s="170">
        <v>0</v>
      </c>
      <c r="J157" s="170">
        <f>ROUND(I157*H157,2)</f>
        <v>0</v>
      </c>
      <c r="K157" s="167" t="s">
        <v>144</v>
      </c>
      <c r="L157" s="20"/>
      <c r="M157" s="171" t="s">
        <v>17</v>
      </c>
      <c r="N157" s="172" t="s">
        <v>42</v>
      </c>
      <c r="O157" s="173">
        <v>0</v>
      </c>
      <c r="P157" s="173">
        <f>O157*H157</f>
        <v>0</v>
      </c>
      <c r="Q157" s="173">
        <v>0</v>
      </c>
      <c r="R157" s="173">
        <f>Q157*H157</f>
        <v>0</v>
      </c>
      <c r="S157" s="173">
        <v>0</v>
      </c>
      <c r="T157" s="174">
        <f>S157*H157</f>
        <v>0</v>
      </c>
      <c r="U157" s="15"/>
      <c r="V157" s="15"/>
      <c r="W157" s="15"/>
      <c r="X157" s="15"/>
      <c r="Y157" s="15"/>
      <c r="Z157" s="15"/>
      <c r="AA157" s="15"/>
      <c r="AB157" s="15"/>
      <c r="AC157" s="15"/>
      <c r="AD157" s="15"/>
      <c r="AE157" s="15"/>
      <c r="AR157" s="175" t="s">
        <v>145</v>
      </c>
      <c r="AT157" s="175" t="s">
        <v>140</v>
      </c>
      <c r="AU157" s="175" t="s">
        <v>81</v>
      </c>
      <c r="AY157" s="2" t="s">
        <v>137</v>
      </c>
      <c r="BE157" s="176">
        <f>IF(N157="základní",J157,0)</f>
        <v>0</v>
      </c>
      <c r="BF157" s="176">
        <f>IF(N157="snížená",J157,0)</f>
        <v>0</v>
      </c>
      <c r="BG157" s="176">
        <f>IF(N157="zákl. přenesená",J157,0)</f>
        <v>0</v>
      </c>
      <c r="BH157" s="176">
        <f>IF(N157="sníž. přenesená",J157,0)</f>
        <v>0</v>
      </c>
      <c r="BI157" s="176">
        <f>IF(N157="nulová",J157,0)</f>
        <v>0</v>
      </c>
      <c r="BJ157" s="2" t="s">
        <v>79</v>
      </c>
      <c r="BK157" s="176">
        <f>ROUND(I157*H157,2)</f>
        <v>0</v>
      </c>
      <c r="BL157" s="2" t="s">
        <v>145</v>
      </c>
      <c r="BM157" s="175" t="s">
        <v>263</v>
      </c>
    </row>
    <row r="158" spans="1:65" s="21" customFormat="1" ht="87" thickBot="1" x14ac:dyDescent="0.25">
      <c r="A158" s="15"/>
      <c r="B158" s="16"/>
      <c r="C158" s="17"/>
      <c r="D158" s="177" t="s">
        <v>150</v>
      </c>
      <c r="E158" s="17"/>
      <c r="F158" s="413" t="s">
        <v>1298</v>
      </c>
      <c r="G158" s="17"/>
      <c r="H158" s="17"/>
      <c r="I158" s="17"/>
      <c r="J158" s="17"/>
      <c r="K158" s="17"/>
      <c r="L158" s="20"/>
      <c r="M158" s="179"/>
      <c r="N158" s="180"/>
      <c r="O158" s="48"/>
      <c r="P158" s="48"/>
      <c r="Q158" s="48"/>
      <c r="R158" s="48"/>
      <c r="S158" s="48"/>
      <c r="T158" s="49"/>
      <c r="U158" s="15"/>
      <c r="V158" s="15"/>
      <c r="W158" s="15"/>
      <c r="X158" s="15"/>
      <c r="Y158" s="15"/>
      <c r="Z158" s="15"/>
      <c r="AA158" s="15"/>
      <c r="AB158" s="15"/>
      <c r="AC158" s="15"/>
      <c r="AD158" s="15"/>
      <c r="AE158" s="15"/>
      <c r="AT158" s="2" t="s">
        <v>150</v>
      </c>
      <c r="AU158" s="2" t="s">
        <v>81</v>
      </c>
    </row>
    <row r="159" spans="1:65" s="21" customFormat="1" ht="21.75" customHeight="1" x14ac:dyDescent="0.2">
      <c r="A159" s="15"/>
      <c r="B159" s="16"/>
      <c r="C159" s="165" t="s">
        <v>264</v>
      </c>
      <c r="D159" s="165" t="s">
        <v>140</v>
      </c>
      <c r="E159" s="166" t="s">
        <v>265</v>
      </c>
      <c r="F159" s="414" t="s">
        <v>266</v>
      </c>
      <c r="G159" s="168" t="s">
        <v>244</v>
      </c>
      <c r="H159" s="169">
        <v>5.048</v>
      </c>
      <c r="I159" s="170">
        <v>0</v>
      </c>
      <c r="J159" s="170">
        <f>ROUND(I159*H159,2)</f>
        <v>0</v>
      </c>
      <c r="K159" s="167" t="s">
        <v>144</v>
      </c>
      <c r="L159" s="20"/>
      <c r="M159" s="171" t="s">
        <v>17</v>
      </c>
      <c r="N159" s="172" t="s">
        <v>42</v>
      </c>
      <c r="O159" s="173">
        <v>3.64</v>
      </c>
      <c r="P159" s="173">
        <f>O159*H159</f>
        <v>18.37472</v>
      </c>
      <c r="Q159" s="173">
        <v>0</v>
      </c>
      <c r="R159" s="173">
        <f>Q159*H159</f>
        <v>0</v>
      </c>
      <c r="S159" s="173">
        <v>0</v>
      </c>
      <c r="T159" s="174">
        <f>S159*H159</f>
        <v>0</v>
      </c>
      <c r="U159" s="15"/>
      <c r="V159" s="15"/>
      <c r="W159" s="15"/>
      <c r="X159" s="15"/>
      <c r="Y159" s="15"/>
      <c r="Z159" s="15"/>
      <c r="AA159" s="15"/>
      <c r="AB159" s="15"/>
      <c r="AC159" s="15"/>
      <c r="AD159" s="15"/>
      <c r="AE159" s="15"/>
      <c r="AR159" s="175" t="s">
        <v>145</v>
      </c>
      <c r="AT159" s="175" t="s">
        <v>140</v>
      </c>
      <c r="AU159" s="175" t="s">
        <v>81</v>
      </c>
      <c r="AY159" s="2" t="s">
        <v>137</v>
      </c>
      <c r="BE159" s="176">
        <f>IF(N159="základní",J159,0)</f>
        <v>0</v>
      </c>
      <c r="BF159" s="176">
        <f>IF(N159="snížená",J159,0)</f>
        <v>0</v>
      </c>
      <c r="BG159" s="176">
        <f>IF(N159="zákl. přenesená",J159,0)</f>
        <v>0</v>
      </c>
      <c r="BH159" s="176">
        <f>IF(N159="sníž. přenesená",J159,0)</f>
        <v>0</v>
      </c>
      <c r="BI159" s="176">
        <f>IF(N159="nulová",J159,0)</f>
        <v>0</v>
      </c>
      <c r="BJ159" s="2" t="s">
        <v>79</v>
      </c>
      <c r="BK159" s="176">
        <f>ROUND(I159*H159,2)</f>
        <v>0</v>
      </c>
      <c r="BL159" s="2" t="s">
        <v>145</v>
      </c>
      <c r="BM159" s="175" t="s">
        <v>267</v>
      </c>
    </row>
    <row r="160" spans="1:65" s="21" customFormat="1" ht="76.8" x14ac:dyDescent="0.2">
      <c r="A160" s="15"/>
      <c r="B160" s="16"/>
      <c r="C160" s="17"/>
      <c r="D160" s="177" t="s">
        <v>150</v>
      </c>
      <c r="E160" s="17"/>
      <c r="F160" s="178" t="s">
        <v>1299</v>
      </c>
      <c r="G160" s="17"/>
      <c r="H160" s="17"/>
      <c r="I160" s="17"/>
      <c r="J160" s="17"/>
      <c r="K160" s="17"/>
      <c r="L160" s="20"/>
      <c r="M160" s="179"/>
      <c r="N160" s="180"/>
      <c r="O160" s="48"/>
      <c r="P160" s="48"/>
      <c r="Q160" s="48"/>
      <c r="R160" s="48"/>
      <c r="S160" s="48"/>
      <c r="T160" s="49"/>
      <c r="U160" s="15"/>
      <c r="V160" s="15"/>
      <c r="W160" s="15"/>
      <c r="X160" s="15"/>
      <c r="Y160" s="15"/>
      <c r="Z160" s="15"/>
      <c r="AA160" s="15"/>
      <c r="AB160" s="15"/>
      <c r="AC160" s="15"/>
      <c r="AD160" s="15"/>
      <c r="AE160" s="15"/>
      <c r="AT160" s="2" t="s">
        <v>150</v>
      </c>
      <c r="AU160" s="2" t="s">
        <v>81</v>
      </c>
    </row>
    <row r="161" spans="1:65" s="149" customFormat="1" ht="25.95" customHeight="1" x14ac:dyDescent="0.25">
      <c r="B161" s="150"/>
      <c r="C161" s="151"/>
      <c r="D161" s="152" t="s">
        <v>70</v>
      </c>
      <c r="E161" s="153" t="s">
        <v>268</v>
      </c>
      <c r="F161" s="153" t="s">
        <v>269</v>
      </c>
      <c r="G161" s="151"/>
      <c r="H161" s="151"/>
      <c r="I161" s="151"/>
      <c r="J161" s="154">
        <f>BK161</f>
        <v>0</v>
      </c>
      <c r="K161" s="151"/>
      <c r="L161" s="155"/>
      <c r="M161" s="156"/>
      <c r="N161" s="157"/>
      <c r="O161" s="157"/>
      <c r="P161" s="158">
        <f>P162+P171+P187+P207+P224+P231+P237+P253+P259+P286+P306+P326</f>
        <v>236.72113699999997</v>
      </c>
      <c r="Q161" s="157"/>
      <c r="R161" s="158">
        <f>R162+R171+R187+R207+R224+R231+R237+R253+R259+R286+R306+R326</f>
        <v>2.2060135326819998</v>
      </c>
      <c r="S161" s="157"/>
      <c r="T161" s="159">
        <f>T162+T171+T187+T207+T224+T231+T237+T253+T259+T286+T306+T326</f>
        <v>0.54039992000000003</v>
      </c>
      <c r="AR161" s="160" t="s">
        <v>81</v>
      </c>
      <c r="AT161" s="161" t="s">
        <v>70</v>
      </c>
      <c r="AU161" s="161" t="s">
        <v>71</v>
      </c>
      <c r="AY161" s="160" t="s">
        <v>137</v>
      </c>
      <c r="BK161" s="162">
        <f>BK162+BK171+BK187+BK207+BK224+BK231+BK237+BK253+BK259+BK286+BK306+BK326</f>
        <v>0</v>
      </c>
    </row>
    <row r="162" spans="1:65" s="149" customFormat="1" ht="22.95" customHeight="1" x14ac:dyDescent="0.25">
      <c r="B162" s="150"/>
      <c r="C162" s="151"/>
      <c r="D162" s="152" t="s">
        <v>70</v>
      </c>
      <c r="E162" s="163" t="s">
        <v>270</v>
      </c>
      <c r="F162" s="163" t="s">
        <v>271</v>
      </c>
      <c r="G162" s="151"/>
      <c r="H162" s="151"/>
      <c r="I162" s="151"/>
      <c r="J162" s="164">
        <f>BK162</f>
        <v>0</v>
      </c>
      <c r="K162" s="151"/>
      <c r="L162" s="155"/>
      <c r="M162" s="156"/>
      <c r="N162" s="157"/>
      <c r="O162" s="157"/>
      <c r="P162" s="158">
        <f>SUM(P163:P170)</f>
        <v>1.5234100000000002</v>
      </c>
      <c r="Q162" s="157"/>
      <c r="R162" s="158">
        <f>SUM(R163:R170)</f>
        <v>2.5799999999999998E-3</v>
      </c>
      <c r="S162" s="157"/>
      <c r="T162" s="159">
        <f>SUM(T163:T170)</f>
        <v>0</v>
      </c>
      <c r="AR162" s="160" t="s">
        <v>81</v>
      </c>
      <c r="AT162" s="161" t="s">
        <v>70</v>
      </c>
      <c r="AU162" s="161" t="s">
        <v>79</v>
      </c>
      <c r="AY162" s="160" t="s">
        <v>137</v>
      </c>
      <c r="BK162" s="162">
        <f>SUM(BK163:BK170)</f>
        <v>0</v>
      </c>
    </row>
    <row r="163" spans="1:65" s="21" customFormat="1" ht="16.5" customHeight="1" x14ac:dyDescent="0.2">
      <c r="A163" s="15"/>
      <c r="B163" s="16"/>
      <c r="C163" s="165" t="s">
        <v>272</v>
      </c>
      <c r="D163" s="165" t="s">
        <v>140</v>
      </c>
      <c r="E163" s="166" t="s">
        <v>273</v>
      </c>
      <c r="F163" s="167" t="s">
        <v>274</v>
      </c>
      <c r="G163" s="168" t="s">
        <v>275</v>
      </c>
      <c r="H163" s="169">
        <v>1</v>
      </c>
      <c r="I163" s="170">
        <v>0</v>
      </c>
      <c r="J163" s="170">
        <f>ROUND(I163*H163,2)</f>
        <v>0</v>
      </c>
      <c r="K163" s="167" t="s">
        <v>144</v>
      </c>
      <c r="L163" s="20"/>
      <c r="M163" s="171" t="s">
        <v>17</v>
      </c>
      <c r="N163" s="172" t="s">
        <v>42</v>
      </c>
      <c r="O163" s="173">
        <v>0.34200000000000003</v>
      </c>
      <c r="P163" s="173">
        <f>O163*H163</f>
        <v>0.34200000000000003</v>
      </c>
      <c r="Q163" s="173">
        <v>1.7899999999999999E-3</v>
      </c>
      <c r="R163" s="173">
        <f>Q163*H163</f>
        <v>1.7899999999999999E-3</v>
      </c>
      <c r="S163" s="173">
        <v>0</v>
      </c>
      <c r="T163" s="174">
        <f>S163*H163</f>
        <v>0</v>
      </c>
      <c r="U163" s="15"/>
      <c r="V163" s="15"/>
      <c r="W163" s="15"/>
      <c r="X163" s="15"/>
      <c r="Y163" s="15"/>
      <c r="Z163" s="15"/>
      <c r="AA163" s="15"/>
      <c r="AB163" s="15"/>
      <c r="AC163" s="15"/>
      <c r="AD163" s="15"/>
      <c r="AE163" s="15"/>
      <c r="AR163" s="175" t="s">
        <v>218</v>
      </c>
      <c r="AT163" s="175" t="s">
        <v>140</v>
      </c>
      <c r="AU163" s="175" t="s">
        <v>81</v>
      </c>
      <c r="AY163" s="2" t="s">
        <v>137</v>
      </c>
      <c r="BE163" s="176">
        <f>IF(N163="základní",J163,0)</f>
        <v>0</v>
      </c>
      <c r="BF163" s="176">
        <f>IF(N163="snížená",J163,0)</f>
        <v>0</v>
      </c>
      <c r="BG163" s="176">
        <f>IF(N163="zákl. přenesená",J163,0)</f>
        <v>0</v>
      </c>
      <c r="BH163" s="176">
        <f>IF(N163="sníž. přenesená",J163,0)</f>
        <v>0</v>
      </c>
      <c r="BI163" s="176">
        <f>IF(N163="nulová",J163,0)</f>
        <v>0</v>
      </c>
      <c r="BJ163" s="2" t="s">
        <v>79</v>
      </c>
      <c r="BK163" s="176">
        <f>ROUND(I163*H163,2)</f>
        <v>0</v>
      </c>
      <c r="BL163" s="2" t="s">
        <v>218</v>
      </c>
      <c r="BM163" s="175" t="s">
        <v>276</v>
      </c>
    </row>
    <row r="164" spans="1:65" s="21" customFormat="1" ht="16.5" customHeight="1" x14ac:dyDescent="0.2">
      <c r="A164" s="15"/>
      <c r="B164" s="16"/>
      <c r="C164" s="165" t="s">
        <v>277</v>
      </c>
      <c r="D164" s="165" t="s">
        <v>140</v>
      </c>
      <c r="E164" s="166" t="s">
        <v>278</v>
      </c>
      <c r="F164" s="167" t="s">
        <v>279</v>
      </c>
      <c r="G164" s="168" t="s">
        <v>275</v>
      </c>
      <c r="H164" s="169">
        <v>1</v>
      </c>
      <c r="I164" s="170">
        <v>0</v>
      </c>
      <c r="J164" s="170">
        <f>ROUND(I164*H164,2)</f>
        <v>0</v>
      </c>
      <c r="K164" s="167" t="s">
        <v>144</v>
      </c>
      <c r="L164" s="20"/>
      <c r="M164" s="171" t="s">
        <v>17</v>
      </c>
      <c r="N164" s="172" t="s">
        <v>42</v>
      </c>
      <c r="O164" s="173">
        <v>0.35299999999999998</v>
      </c>
      <c r="P164" s="173">
        <f>O164*H164</f>
        <v>0.35299999999999998</v>
      </c>
      <c r="Q164" s="173">
        <v>3.1E-4</v>
      </c>
      <c r="R164" s="173">
        <f>Q164*H164</f>
        <v>3.1E-4</v>
      </c>
      <c r="S164" s="173">
        <v>0</v>
      </c>
      <c r="T164" s="174">
        <f>S164*H164</f>
        <v>0</v>
      </c>
      <c r="U164" s="15"/>
      <c r="V164" s="15"/>
      <c r="W164" s="15"/>
      <c r="X164" s="15"/>
      <c r="Y164" s="15"/>
      <c r="Z164" s="15"/>
      <c r="AA164" s="15"/>
      <c r="AB164" s="15"/>
      <c r="AC164" s="15"/>
      <c r="AD164" s="15"/>
      <c r="AE164" s="15"/>
      <c r="AR164" s="175" t="s">
        <v>218</v>
      </c>
      <c r="AT164" s="175" t="s">
        <v>140</v>
      </c>
      <c r="AU164" s="175" t="s">
        <v>81</v>
      </c>
      <c r="AY164" s="2" t="s">
        <v>137</v>
      </c>
      <c r="BE164" s="176">
        <f>IF(N164="základní",J164,0)</f>
        <v>0</v>
      </c>
      <c r="BF164" s="176">
        <f>IF(N164="snížená",J164,0)</f>
        <v>0</v>
      </c>
      <c r="BG164" s="176">
        <f>IF(N164="zákl. přenesená",J164,0)</f>
        <v>0</v>
      </c>
      <c r="BH164" s="176">
        <f>IF(N164="sníž. přenesená",J164,0)</f>
        <v>0</v>
      </c>
      <c r="BI164" s="176">
        <f>IF(N164="nulová",J164,0)</f>
        <v>0</v>
      </c>
      <c r="BJ164" s="2" t="s">
        <v>79</v>
      </c>
      <c r="BK164" s="176">
        <f>ROUND(I164*H164,2)</f>
        <v>0</v>
      </c>
      <c r="BL164" s="2" t="s">
        <v>218</v>
      </c>
      <c r="BM164" s="175" t="s">
        <v>280</v>
      </c>
    </row>
    <row r="165" spans="1:65" s="21" customFormat="1" ht="16.5" customHeight="1" x14ac:dyDescent="0.2">
      <c r="A165" s="15"/>
      <c r="B165" s="16"/>
      <c r="C165" s="165" t="s">
        <v>281</v>
      </c>
      <c r="D165" s="165" t="s">
        <v>140</v>
      </c>
      <c r="E165" s="166" t="s">
        <v>282</v>
      </c>
      <c r="F165" s="167" t="s">
        <v>283</v>
      </c>
      <c r="G165" s="168" t="s">
        <v>216</v>
      </c>
      <c r="H165" s="169">
        <v>1</v>
      </c>
      <c r="I165" s="170">
        <v>0</v>
      </c>
      <c r="J165" s="170">
        <f>ROUND(I165*H165,2)</f>
        <v>0</v>
      </c>
      <c r="K165" s="167" t="s">
        <v>144</v>
      </c>
      <c r="L165" s="20"/>
      <c r="M165" s="171" t="s">
        <v>17</v>
      </c>
      <c r="N165" s="172" t="s">
        <v>42</v>
      </c>
      <c r="O165" s="173">
        <v>0.72799999999999998</v>
      </c>
      <c r="P165" s="173">
        <f>O165*H165</f>
        <v>0.72799999999999998</v>
      </c>
      <c r="Q165" s="173">
        <v>4.8000000000000001E-4</v>
      </c>
      <c r="R165" s="173">
        <f>Q165*H165</f>
        <v>4.8000000000000001E-4</v>
      </c>
      <c r="S165" s="173">
        <v>0</v>
      </c>
      <c r="T165" s="174">
        <f>S165*H165</f>
        <v>0</v>
      </c>
      <c r="U165" s="15"/>
      <c r="V165" s="15"/>
      <c r="W165" s="15"/>
      <c r="X165" s="15"/>
      <c r="Y165" s="15"/>
      <c r="Z165" s="15"/>
      <c r="AA165" s="15"/>
      <c r="AB165" s="15"/>
      <c r="AC165" s="15"/>
      <c r="AD165" s="15"/>
      <c r="AE165" s="15"/>
      <c r="AR165" s="175" t="s">
        <v>218</v>
      </c>
      <c r="AT165" s="175" t="s">
        <v>140</v>
      </c>
      <c r="AU165" s="175" t="s">
        <v>81</v>
      </c>
      <c r="AY165" s="2" t="s">
        <v>137</v>
      </c>
      <c r="BE165" s="176">
        <f>IF(N165="základní",J165,0)</f>
        <v>0</v>
      </c>
      <c r="BF165" s="176">
        <f>IF(N165="snížená",J165,0)</f>
        <v>0</v>
      </c>
      <c r="BG165" s="176">
        <f>IF(N165="zákl. přenesená",J165,0)</f>
        <v>0</v>
      </c>
      <c r="BH165" s="176">
        <f>IF(N165="sníž. přenesená",J165,0)</f>
        <v>0</v>
      </c>
      <c r="BI165" s="176">
        <f>IF(N165="nulová",J165,0)</f>
        <v>0</v>
      </c>
      <c r="BJ165" s="2" t="s">
        <v>79</v>
      </c>
      <c r="BK165" s="176">
        <f>ROUND(I165*H165,2)</f>
        <v>0</v>
      </c>
      <c r="BL165" s="2" t="s">
        <v>218</v>
      </c>
      <c r="BM165" s="175" t="s">
        <v>284</v>
      </c>
    </row>
    <row r="166" spans="1:65" s="21" customFormat="1" ht="48" x14ac:dyDescent="0.2">
      <c r="A166" s="15"/>
      <c r="B166" s="16"/>
      <c r="C166" s="17"/>
      <c r="D166" s="177" t="s">
        <v>150</v>
      </c>
      <c r="E166" s="17"/>
      <c r="F166" s="178" t="s">
        <v>285</v>
      </c>
      <c r="G166" s="17"/>
      <c r="H166" s="17"/>
      <c r="I166" s="17"/>
      <c r="J166" s="17"/>
      <c r="K166" s="17"/>
      <c r="L166" s="20"/>
      <c r="M166" s="179"/>
      <c r="N166" s="180"/>
      <c r="O166" s="48"/>
      <c r="P166" s="48"/>
      <c r="Q166" s="48"/>
      <c r="R166" s="48"/>
      <c r="S166" s="48"/>
      <c r="T166" s="49"/>
      <c r="U166" s="15"/>
      <c r="V166" s="15"/>
      <c r="W166" s="15"/>
      <c r="X166" s="15"/>
      <c r="Y166" s="15"/>
      <c r="Z166" s="15"/>
      <c r="AA166" s="15"/>
      <c r="AB166" s="15"/>
      <c r="AC166" s="15"/>
      <c r="AD166" s="15"/>
      <c r="AE166" s="15"/>
      <c r="AT166" s="2" t="s">
        <v>150</v>
      </c>
      <c r="AU166" s="2" t="s">
        <v>81</v>
      </c>
    </row>
    <row r="167" spans="1:65" s="21" customFormat="1" ht="16.5" customHeight="1" x14ac:dyDescent="0.2">
      <c r="A167" s="15"/>
      <c r="B167" s="16"/>
      <c r="C167" s="165" t="s">
        <v>286</v>
      </c>
      <c r="D167" s="165" t="s">
        <v>140</v>
      </c>
      <c r="E167" s="166" t="s">
        <v>287</v>
      </c>
      <c r="F167" s="167" t="s">
        <v>288</v>
      </c>
      <c r="G167" s="168" t="s">
        <v>216</v>
      </c>
      <c r="H167" s="169">
        <v>2</v>
      </c>
      <c r="I167" s="170">
        <v>0</v>
      </c>
      <c r="J167" s="170">
        <f>ROUND(I167*H167,2)</f>
        <v>0</v>
      </c>
      <c r="K167" s="167" t="s">
        <v>144</v>
      </c>
      <c r="L167" s="20"/>
      <c r="M167" s="171" t="s">
        <v>17</v>
      </c>
      <c r="N167" s="172" t="s">
        <v>42</v>
      </c>
      <c r="O167" s="173">
        <v>4.8000000000000001E-2</v>
      </c>
      <c r="P167" s="173">
        <f>O167*H167</f>
        <v>9.6000000000000002E-2</v>
      </c>
      <c r="Q167" s="173">
        <v>0</v>
      </c>
      <c r="R167" s="173">
        <f>Q167*H167</f>
        <v>0</v>
      </c>
      <c r="S167" s="173">
        <v>0</v>
      </c>
      <c r="T167" s="174">
        <f>S167*H167</f>
        <v>0</v>
      </c>
      <c r="U167" s="15"/>
      <c r="V167" s="15"/>
      <c r="W167" s="15"/>
      <c r="X167" s="15"/>
      <c r="Y167" s="15"/>
      <c r="Z167" s="15"/>
      <c r="AA167" s="15"/>
      <c r="AB167" s="15"/>
      <c r="AC167" s="15"/>
      <c r="AD167" s="15"/>
      <c r="AE167" s="15"/>
      <c r="AR167" s="175" t="s">
        <v>218</v>
      </c>
      <c r="AT167" s="175" t="s">
        <v>140</v>
      </c>
      <c r="AU167" s="175" t="s">
        <v>81</v>
      </c>
      <c r="AY167" s="2" t="s">
        <v>137</v>
      </c>
      <c r="BE167" s="176">
        <f>IF(N167="základní",J167,0)</f>
        <v>0</v>
      </c>
      <c r="BF167" s="176">
        <f>IF(N167="snížená",J167,0)</f>
        <v>0</v>
      </c>
      <c r="BG167" s="176">
        <f>IF(N167="zákl. přenesená",J167,0)</f>
        <v>0</v>
      </c>
      <c r="BH167" s="176">
        <f>IF(N167="sníž. přenesená",J167,0)</f>
        <v>0</v>
      </c>
      <c r="BI167" s="176">
        <f>IF(N167="nulová",J167,0)</f>
        <v>0</v>
      </c>
      <c r="BJ167" s="2" t="s">
        <v>79</v>
      </c>
      <c r="BK167" s="176">
        <f>ROUND(I167*H167,2)</f>
        <v>0</v>
      </c>
      <c r="BL167" s="2" t="s">
        <v>218</v>
      </c>
      <c r="BM167" s="175" t="s">
        <v>289</v>
      </c>
    </row>
    <row r="168" spans="1:65" s="21" customFormat="1" ht="28.8" x14ac:dyDescent="0.2">
      <c r="A168" s="15"/>
      <c r="B168" s="16"/>
      <c r="C168" s="17"/>
      <c r="D168" s="177" t="s">
        <v>150</v>
      </c>
      <c r="E168" s="17"/>
      <c r="F168" s="178" t="s">
        <v>290</v>
      </c>
      <c r="G168" s="17"/>
      <c r="H168" s="17"/>
      <c r="I168" s="17"/>
      <c r="J168" s="17"/>
      <c r="K168" s="17"/>
      <c r="L168" s="20"/>
      <c r="M168" s="179"/>
      <c r="N168" s="180"/>
      <c r="O168" s="48"/>
      <c r="P168" s="48"/>
      <c r="Q168" s="48"/>
      <c r="R168" s="48"/>
      <c r="S168" s="48"/>
      <c r="T168" s="49"/>
      <c r="U168" s="15"/>
      <c r="V168" s="15"/>
      <c r="W168" s="15"/>
      <c r="X168" s="15"/>
      <c r="Y168" s="15"/>
      <c r="Z168" s="15"/>
      <c r="AA168" s="15"/>
      <c r="AB168" s="15"/>
      <c r="AC168" s="15"/>
      <c r="AD168" s="15"/>
      <c r="AE168" s="15"/>
      <c r="AT168" s="2" t="s">
        <v>150</v>
      </c>
      <c r="AU168" s="2" t="s">
        <v>81</v>
      </c>
    </row>
    <row r="169" spans="1:65" s="21" customFormat="1" ht="21.75" customHeight="1" x14ac:dyDescent="0.2">
      <c r="A169" s="15"/>
      <c r="B169" s="16"/>
      <c r="C169" s="165" t="s">
        <v>291</v>
      </c>
      <c r="D169" s="165" t="s">
        <v>140</v>
      </c>
      <c r="E169" s="166" t="s">
        <v>292</v>
      </c>
      <c r="F169" s="167" t="s">
        <v>293</v>
      </c>
      <c r="G169" s="168" t="s">
        <v>244</v>
      </c>
      <c r="H169" s="169">
        <v>3.0000000000000001E-3</v>
      </c>
      <c r="I169" s="170">
        <v>0</v>
      </c>
      <c r="J169" s="170">
        <f>ROUND(I169*H169,2)</f>
        <v>0</v>
      </c>
      <c r="K169" s="167" t="s">
        <v>144</v>
      </c>
      <c r="L169" s="20"/>
      <c r="M169" s="171" t="s">
        <v>17</v>
      </c>
      <c r="N169" s="172" t="s">
        <v>42</v>
      </c>
      <c r="O169" s="173">
        <v>1.47</v>
      </c>
      <c r="P169" s="173">
        <f>O169*H169</f>
        <v>4.4099999999999999E-3</v>
      </c>
      <c r="Q169" s="173">
        <v>0</v>
      </c>
      <c r="R169" s="173">
        <f>Q169*H169</f>
        <v>0</v>
      </c>
      <c r="S169" s="173">
        <v>0</v>
      </c>
      <c r="T169" s="174">
        <f>S169*H169</f>
        <v>0</v>
      </c>
      <c r="U169" s="15"/>
      <c r="V169" s="15"/>
      <c r="W169" s="15"/>
      <c r="X169" s="15"/>
      <c r="Y169" s="15"/>
      <c r="Z169" s="15"/>
      <c r="AA169" s="15"/>
      <c r="AB169" s="15"/>
      <c r="AC169" s="15"/>
      <c r="AD169" s="15"/>
      <c r="AE169" s="15"/>
      <c r="AR169" s="175" t="s">
        <v>218</v>
      </c>
      <c r="AT169" s="175" t="s">
        <v>140</v>
      </c>
      <c r="AU169" s="175" t="s">
        <v>81</v>
      </c>
      <c r="AY169" s="2" t="s">
        <v>137</v>
      </c>
      <c r="BE169" s="176">
        <f>IF(N169="základní",J169,0)</f>
        <v>0</v>
      </c>
      <c r="BF169" s="176">
        <f>IF(N169="snížená",J169,0)</f>
        <v>0</v>
      </c>
      <c r="BG169" s="176">
        <f>IF(N169="zákl. přenesená",J169,0)</f>
        <v>0</v>
      </c>
      <c r="BH169" s="176">
        <f>IF(N169="sníž. přenesená",J169,0)</f>
        <v>0</v>
      </c>
      <c r="BI169" s="176">
        <f>IF(N169="nulová",J169,0)</f>
        <v>0</v>
      </c>
      <c r="BJ169" s="2" t="s">
        <v>79</v>
      </c>
      <c r="BK169" s="176">
        <f>ROUND(I169*H169,2)</f>
        <v>0</v>
      </c>
      <c r="BL169" s="2" t="s">
        <v>218</v>
      </c>
      <c r="BM169" s="175" t="s">
        <v>294</v>
      </c>
    </row>
    <row r="170" spans="1:65" s="21" customFormat="1" ht="86.4" x14ac:dyDescent="0.2">
      <c r="A170" s="15"/>
      <c r="B170" s="16"/>
      <c r="C170" s="17"/>
      <c r="D170" s="177" t="s">
        <v>150</v>
      </c>
      <c r="E170" s="17"/>
      <c r="F170" s="178" t="s">
        <v>295</v>
      </c>
      <c r="G170" s="17"/>
      <c r="H170" s="17"/>
      <c r="I170" s="17"/>
      <c r="J170" s="17"/>
      <c r="K170" s="17"/>
      <c r="L170" s="20"/>
      <c r="M170" s="179"/>
      <c r="N170" s="180"/>
      <c r="O170" s="48"/>
      <c r="P170" s="48"/>
      <c r="Q170" s="48"/>
      <c r="R170" s="48"/>
      <c r="S170" s="48"/>
      <c r="T170" s="49"/>
      <c r="U170" s="15"/>
      <c r="V170" s="15"/>
      <c r="W170" s="15"/>
      <c r="X170" s="15"/>
      <c r="Y170" s="15"/>
      <c r="Z170" s="15"/>
      <c r="AA170" s="15"/>
      <c r="AB170" s="15"/>
      <c r="AC170" s="15"/>
      <c r="AD170" s="15"/>
      <c r="AE170" s="15"/>
      <c r="AT170" s="2" t="s">
        <v>150</v>
      </c>
      <c r="AU170" s="2" t="s">
        <v>81</v>
      </c>
    </row>
    <row r="171" spans="1:65" s="149" customFormat="1" ht="22.95" customHeight="1" x14ac:dyDescent="0.25">
      <c r="B171" s="150"/>
      <c r="C171" s="151"/>
      <c r="D171" s="152" t="s">
        <v>70</v>
      </c>
      <c r="E171" s="163" t="s">
        <v>296</v>
      </c>
      <c r="F171" s="163" t="s">
        <v>297</v>
      </c>
      <c r="G171" s="151"/>
      <c r="H171" s="151"/>
      <c r="I171" s="151"/>
      <c r="J171" s="164">
        <f>BK171</f>
        <v>0</v>
      </c>
      <c r="K171" s="151"/>
      <c r="L171" s="155"/>
      <c r="M171" s="156"/>
      <c r="N171" s="157"/>
      <c r="O171" s="157"/>
      <c r="P171" s="158">
        <f>SUM(P172:P186)</f>
        <v>3.7886349999999998</v>
      </c>
      <c r="Q171" s="157"/>
      <c r="R171" s="158">
        <f>SUM(R172:R186)</f>
        <v>5.2000000000000006E-3</v>
      </c>
      <c r="S171" s="157"/>
      <c r="T171" s="159">
        <f>SUM(T172:T186)</f>
        <v>0</v>
      </c>
      <c r="AR171" s="160" t="s">
        <v>81</v>
      </c>
      <c r="AT171" s="161" t="s">
        <v>70</v>
      </c>
      <c r="AU171" s="161" t="s">
        <v>79</v>
      </c>
      <c r="AY171" s="160" t="s">
        <v>137</v>
      </c>
      <c r="BK171" s="162">
        <f>SUM(BK172:BK186)</f>
        <v>0</v>
      </c>
    </row>
    <row r="172" spans="1:65" s="21" customFormat="1" ht="16.5" customHeight="1" x14ac:dyDescent="0.2">
      <c r="A172" s="15"/>
      <c r="B172" s="16"/>
      <c r="C172" s="165" t="s">
        <v>298</v>
      </c>
      <c r="D172" s="165" t="s">
        <v>140</v>
      </c>
      <c r="E172" s="166" t="s">
        <v>299</v>
      </c>
      <c r="F172" s="167" t="s">
        <v>300</v>
      </c>
      <c r="G172" s="168" t="s">
        <v>275</v>
      </c>
      <c r="H172" s="169">
        <v>2</v>
      </c>
      <c r="I172" s="170">
        <v>0</v>
      </c>
      <c r="J172" s="170">
        <f>ROUND(I172*H172,2)</f>
        <v>0</v>
      </c>
      <c r="K172" s="167" t="s">
        <v>144</v>
      </c>
      <c r="L172" s="20"/>
      <c r="M172" s="171" t="s">
        <v>17</v>
      </c>
      <c r="N172" s="172" t="s">
        <v>42</v>
      </c>
      <c r="O172" s="173">
        <v>1.9E-2</v>
      </c>
      <c r="P172" s="173">
        <f>O172*H172</f>
        <v>3.7999999999999999E-2</v>
      </c>
      <c r="Q172" s="173">
        <v>0</v>
      </c>
      <c r="R172" s="173">
        <f>Q172*H172</f>
        <v>0</v>
      </c>
      <c r="S172" s="173">
        <v>0</v>
      </c>
      <c r="T172" s="174">
        <f>S172*H172</f>
        <v>0</v>
      </c>
      <c r="U172" s="15"/>
      <c r="V172" s="15"/>
      <c r="W172" s="15"/>
      <c r="X172" s="15"/>
      <c r="Y172" s="15"/>
      <c r="Z172" s="15"/>
      <c r="AA172" s="15"/>
      <c r="AB172" s="15"/>
      <c r="AC172" s="15"/>
      <c r="AD172" s="15"/>
      <c r="AE172" s="15"/>
      <c r="AR172" s="175" t="s">
        <v>218</v>
      </c>
      <c r="AT172" s="175" t="s">
        <v>140</v>
      </c>
      <c r="AU172" s="175" t="s">
        <v>81</v>
      </c>
      <c r="AY172" s="2" t="s">
        <v>137</v>
      </c>
      <c r="BE172" s="176">
        <f>IF(N172="základní",J172,0)</f>
        <v>0</v>
      </c>
      <c r="BF172" s="176">
        <f>IF(N172="snížená",J172,0)</f>
        <v>0</v>
      </c>
      <c r="BG172" s="176">
        <f>IF(N172="zákl. přenesená",J172,0)</f>
        <v>0</v>
      </c>
      <c r="BH172" s="176">
        <f>IF(N172="sníž. přenesená",J172,0)</f>
        <v>0</v>
      </c>
      <c r="BI172" s="176">
        <f>IF(N172="nulová",J172,0)</f>
        <v>0</v>
      </c>
      <c r="BJ172" s="2" t="s">
        <v>79</v>
      </c>
      <c r="BK172" s="176">
        <f>ROUND(I172*H172,2)</f>
        <v>0</v>
      </c>
      <c r="BL172" s="2" t="s">
        <v>218</v>
      </c>
      <c r="BM172" s="175" t="s">
        <v>301</v>
      </c>
    </row>
    <row r="173" spans="1:65" s="21" customFormat="1" ht="16.5" customHeight="1" x14ac:dyDescent="0.2">
      <c r="A173" s="15"/>
      <c r="B173" s="16"/>
      <c r="C173" s="165" t="s">
        <v>302</v>
      </c>
      <c r="D173" s="165" t="s">
        <v>140</v>
      </c>
      <c r="E173" s="166" t="s">
        <v>303</v>
      </c>
      <c r="F173" s="167" t="s">
        <v>304</v>
      </c>
      <c r="G173" s="168" t="s">
        <v>275</v>
      </c>
      <c r="H173" s="169">
        <v>2</v>
      </c>
      <c r="I173" s="170">
        <v>0</v>
      </c>
      <c r="J173" s="170">
        <f>ROUND(I173*H173,2)</f>
        <v>0</v>
      </c>
      <c r="K173" s="167" t="s">
        <v>144</v>
      </c>
      <c r="L173" s="20"/>
      <c r="M173" s="171" t="s">
        <v>17</v>
      </c>
      <c r="N173" s="172" t="s">
        <v>42</v>
      </c>
      <c r="O173" s="173">
        <v>0.09</v>
      </c>
      <c r="P173" s="173">
        <f>O173*H173</f>
        <v>0.18</v>
      </c>
      <c r="Q173" s="173">
        <v>0</v>
      </c>
      <c r="R173" s="173">
        <f>Q173*H173</f>
        <v>0</v>
      </c>
      <c r="S173" s="173">
        <v>0</v>
      </c>
      <c r="T173" s="174">
        <f>S173*H173</f>
        <v>0</v>
      </c>
      <c r="U173" s="15"/>
      <c r="V173" s="15"/>
      <c r="W173" s="15"/>
      <c r="X173" s="15"/>
      <c r="Y173" s="15"/>
      <c r="Z173" s="15"/>
      <c r="AA173" s="15"/>
      <c r="AB173" s="15"/>
      <c r="AC173" s="15"/>
      <c r="AD173" s="15"/>
      <c r="AE173" s="15"/>
      <c r="AR173" s="175" t="s">
        <v>218</v>
      </c>
      <c r="AT173" s="175" t="s">
        <v>140</v>
      </c>
      <c r="AU173" s="175" t="s">
        <v>81</v>
      </c>
      <c r="AY173" s="2" t="s">
        <v>137</v>
      </c>
      <c r="BE173" s="176">
        <f>IF(N173="základní",J173,0)</f>
        <v>0</v>
      </c>
      <c r="BF173" s="176">
        <f>IF(N173="snížená",J173,0)</f>
        <v>0</v>
      </c>
      <c r="BG173" s="176">
        <f>IF(N173="zákl. přenesená",J173,0)</f>
        <v>0</v>
      </c>
      <c r="BH173" s="176">
        <f>IF(N173="sníž. přenesená",J173,0)</f>
        <v>0</v>
      </c>
      <c r="BI173" s="176">
        <f>IF(N173="nulová",J173,0)</f>
        <v>0</v>
      </c>
      <c r="BJ173" s="2" t="s">
        <v>79</v>
      </c>
      <c r="BK173" s="176">
        <f>ROUND(I173*H173,2)</f>
        <v>0</v>
      </c>
      <c r="BL173" s="2" t="s">
        <v>218</v>
      </c>
      <c r="BM173" s="175" t="s">
        <v>305</v>
      </c>
    </row>
    <row r="174" spans="1:65" s="21" customFormat="1" ht="28.8" x14ac:dyDescent="0.2">
      <c r="A174" s="15"/>
      <c r="B174" s="16"/>
      <c r="C174" s="17"/>
      <c r="D174" s="177" t="s">
        <v>150</v>
      </c>
      <c r="E174" s="17"/>
      <c r="F174" s="178" t="s">
        <v>306</v>
      </c>
      <c r="G174" s="17"/>
      <c r="H174" s="17"/>
      <c r="I174" s="17"/>
      <c r="J174" s="17"/>
      <c r="K174" s="17"/>
      <c r="L174" s="20"/>
      <c r="M174" s="179"/>
      <c r="N174" s="180"/>
      <c r="O174" s="48"/>
      <c r="P174" s="48"/>
      <c r="Q174" s="48"/>
      <c r="R174" s="48"/>
      <c r="S174" s="48"/>
      <c r="T174" s="49"/>
      <c r="U174" s="15"/>
      <c r="V174" s="15"/>
      <c r="W174" s="15"/>
      <c r="X174" s="15"/>
      <c r="Y174" s="15"/>
      <c r="Z174" s="15"/>
      <c r="AA174" s="15"/>
      <c r="AB174" s="15"/>
      <c r="AC174" s="15"/>
      <c r="AD174" s="15"/>
      <c r="AE174" s="15"/>
      <c r="AT174" s="2" t="s">
        <v>150</v>
      </c>
      <c r="AU174" s="2" t="s">
        <v>81</v>
      </c>
    </row>
    <row r="175" spans="1:65" s="21" customFormat="1" ht="16.5" customHeight="1" x14ac:dyDescent="0.2">
      <c r="A175" s="15"/>
      <c r="B175" s="16"/>
      <c r="C175" s="165" t="s">
        <v>307</v>
      </c>
      <c r="D175" s="165" t="s">
        <v>140</v>
      </c>
      <c r="E175" s="166" t="s">
        <v>308</v>
      </c>
      <c r="F175" s="167" t="s">
        <v>309</v>
      </c>
      <c r="G175" s="168" t="s">
        <v>275</v>
      </c>
      <c r="H175" s="169">
        <v>4</v>
      </c>
      <c r="I175" s="170">
        <v>0</v>
      </c>
      <c r="J175" s="170">
        <f>ROUND(I175*H175,2)</f>
        <v>0</v>
      </c>
      <c r="K175" s="167" t="s">
        <v>144</v>
      </c>
      <c r="L175" s="20"/>
      <c r="M175" s="171" t="s">
        <v>17</v>
      </c>
      <c r="N175" s="172" t="s">
        <v>42</v>
      </c>
      <c r="O175" s="173">
        <v>0.1</v>
      </c>
      <c r="P175" s="173">
        <f>O175*H175</f>
        <v>0.4</v>
      </c>
      <c r="Q175" s="173">
        <v>0</v>
      </c>
      <c r="R175" s="173">
        <f>Q175*H175</f>
        <v>0</v>
      </c>
      <c r="S175" s="173">
        <v>0</v>
      </c>
      <c r="T175" s="174">
        <f>S175*H175</f>
        <v>0</v>
      </c>
      <c r="U175" s="15"/>
      <c r="V175" s="15"/>
      <c r="W175" s="15"/>
      <c r="X175" s="15"/>
      <c r="Y175" s="15"/>
      <c r="Z175" s="15"/>
      <c r="AA175" s="15"/>
      <c r="AB175" s="15"/>
      <c r="AC175" s="15"/>
      <c r="AD175" s="15"/>
      <c r="AE175" s="15"/>
      <c r="AR175" s="175" t="s">
        <v>218</v>
      </c>
      <c r="AT175" s="175" t="s">
        <v>140</v>
      </c>
      <c r="AU175" s="175" t="s">
        <v>81</v>
      </c>
      <c r="AY175" s="2" t="s">
        <v>137</v>
      </c>
      <c r="BE175" s="176">
        <f>IF(N175="základní",J175,0)</f>
        <v>0</v>
      </c>
      <c r="BF175" s="176">
        <f>IF(N175="snížená",J175,0)</f>
        <v>0</v>
      </c>
      <c r="BG175" s="176">
        <f>IF(N175="zákl. přenesená",J175,0)</f>
        <v>0</v>
      </c>
      <c r="BH175" s="176">
        <f>IF(N175="sníž. přenesená",J175,0)</f>
        <v>0</v>
      </c>
      <c r="BI175" s="176">
        <f>IF(N175="nulová",J175,0)</f>
        <v>0</v>
      </c>
      <c r="BJ175" s="2" t="s">
        <v>79</v>
      </c>
      <c r="BK175" s="176">
        <f>ROUND(I175*H175,2)</f>
        <v>0</v>
      </c>
      <c r="BL175" s="2" t="s">
        <v>218</v>
      </c>
      <c r="BM175" s="175" t="s">
        <v>310</v>
      </c>
    </row>
    <row r="176" spans="1:65" s="21" customFormat="1" ht="28.8" x14ac:dyDescent="0.2">
      <c r="A176" s="15"/>
      <c r="B176" s="16"/>
      <c r="C176" s="17"/>
      <c r="D176" s="177" t="s">
        <v>150</v>
      </c>
      <c r="E176" s="17"/>
      <c r="F176" s="178" t="s">
        <v>306</v>
      </c>
      <c r="G176" s="17"/>
      <c r="H176" s="17"/>
      <c r="I176" s="17"/>
      <c r="J176" s="17"/>
      <c r="K176" s="17"/>
      <c r="L176" s="20"/>
      <c r="M176" s="179"/>
      <c r="N176" s="180"/>
      <c r="O176" s="48"/>
      <c r="P176" s="48"/>
      <c r="Q176" s="48"/>
      <c r="R176" s="48"/>
      <c r="S176" s="48"/>
      <c r="T176" s="49"/>
      <c r="U176" s="15"/>
      <c r="V176" s="15"/>
      <c r="W176" s="15"/>
      <c r="X176" s="15"/>
      <c r="Y176" s="15"/>
      <c r="Z176" s="15"/>
      <c r="AA176" s="15"/>
      <c r="AB176" s="15"/>
      <c r="AC176" s="15"/>
      <c r="AD176" s="15"/>
      <c r="AE176" s="15"/>
      <c r="AT176" s="2" t="s">
        <v>150</v>
      </c>
      <c r="AU176" s="2" t="s">
        <v>81</v>
      </c>
    </row>
    <row r="177" spans="1:65" s="21" customFormat="1" ht="16.5" customHeight="1" x14ac:dyDescent="0.2">
      <c r="A177" s="15"/>
      <c r="B177" s="16"/>
      <c r="C177" s="165" t="s">
        <v>311</v>
      </c>
      <c r="D177" s="165" t="s">
        <v>140</v>
      </c>
      <c r="E177" s="166" t="s">
        <v>312</v>
      </c>
      <c r="F177" s="167" t="s">
        <v>313</v>
      </c>
      <c r="G177" s="168" t="s">
        <v>216</v>
      </c>
      <c r="H177" s="169">
        <v>4</v>
      </c>
      <c r="I177" s="170">
        <v>0</v>
      </c>
      <c r="J177" s="170">
        <f>ROUND(I177*H177,2)</f>
        <v>0</v>
      </c>
      <c r="K177" s="167" t="s">
        <v>144</v>
      </c>
      <c r="L177" s="20"/>
      <c r="M177" s="171" t="s">
        <v>17</v>
      </c>
      <c r="N177" s="172" t="s">
        <v>42</v>
      </c>
      <c r="O177" s="173">
        <v>0.52900000000000003</v>
      </c>
      <c r="P177" s="173">
        <f>O177*H177</f>
        <v>2.1160000000000001</v>
      </c>
      <c r="Q177" s="173">
        <v>9.7999999999999997E-4</v>
      </c>
      <c r="R177" s="173">
        <f>Q177*H177</f>
        <v>3.9199999999999999E-3</v>
      </c>
      <c r="S177" s="173">
        <v>0</v>
      </c>
      <c r="T177" s="174">
        <f>S177*H177</f>
        <v>0</v>
      </c>
      <c r="U177" s="15"/>
      <c r="V177" s="15"/>
      <c r="W177" s="15"/>
      <c r="X177" s="15"/>
      <c r="Y177" s="15"/>
      <c r="Z177" s="15"/>
      <c r="AA177" s="15"/>
      <c r="AB177" s="15"/>
      <c r="AC177" s="15"/>
      <c r="AD177" s="15"/>
      <c r="AE177" s="15"/>
      <c r="AR177" s="175" t="s">
        <v>218</v>
      </c>
      <c r="AT177" s="175" t="s">
        <v>140</v>
      </c>
      <c r="AU177" s="175" t="s">
        <v>81</v>
      </c>
      <c r="AY177" s="2" t="s">
        <v>137</v>
      </c>
      <c r="BE177" s="176">
        <f>IF(N177="základní",J177,0)</f>
        <v>0</v>
      </c>
      <c r="BF177" s="176">
        <f>IF(N177="snížená",J177,0)</f>
        <v>0</v>
      </c>
      <c r="BG177" s="176">
        <f>IF(N177="zákl. přenesená",J177,0)</f>
        <v>0</v>
      </c>
      <c r="BH177" s="176">
        <f>IF(N177="sníž. přenesená",J177,0)</f>
        <v>0</v>
      </c>
      <c r="BI177" s="176">
        <f>IF(N177="nulová",J177,0)</f>
        <v>0</v>
      </c>
      <c r="BJ177" s="2" t="s">
        <v>79</v>
      </c>
      <c r="BK177" s="176">
        <f>ROUND(I177*H177,2)</f>
        <v>0</v>
      </c>
      <c r="BL177" s="2" t="s">
        <v>218</v>
      </c>
      <c r="BM177" s="175" t="s">
        <v>314</v>
      </c>
    </row>
    <row r="178" spans="1:65" s="21" customFormat="1" ht="28.8" x14ac:dyDescent="0.2">
      <c r="A178" s="15"/>
      <c r="B178" s="16"/>
      <c r="C178" s="17"/>
      <c r="D178" s="177" t="s">
        <v>150</v>
      </c>
      <c r="E178" s="17"/>
      <c r="F178" s="178" t="s">
        <v>315</v>
      </c>
      <c r="G178" s="17"/>
      <c r="H178" s="17"/>
      <c r="I178" s="17"/>
      <c r="J178" s="17"/>
      <c r="K178" s="17"/>
      <c r="L178" s="20"/>
      <c r="M178" s="179"/>
      <c r="N178" s="180"/>
      <c r="O178" s="48"/>
      <c r="P178" s="48"/>
      <c r="Q178" s="48"/>
      <c r="R178" s="48"/>
      <c r="S178" s="48"/>
      <c r="T178" s="49"/>
      <c r="U178" s="15"/>
      <c r="V178" s="15"/>
      <c r="W178" s="15"/>
      <c r="X178" s="15"/>
      <c r="Y178" s="15"/>
      <c r="Z178" s="15"/>
      <c r="AA178" s="15"/>
      <c r="AB178" s="15"/>
      <c r="AC178" s="15"/>
      <c r="AD178" s="15"/>
      <c r="AE178" s="15"/>
      <c r="AT178" s="2" t="s">
        <v>150</v>
      </c>
      <c r="AU178" s="2" t="s">
        <v>81</v>
      </c>
    </row>
    <row r="179" spans="1:65" s="21" customFormat="1" ht="21.75" customHeight="1" x14ac:dyDescent="0.2">
      <c r="A179" s="15"/>
      <c r="B179" s="16"/>
      <c r="C179" s="165" t="s">
        <v>316</v>
      </c>
      <c r="D179" s="165" t="s">
        <v>140</v>
      </c>
      <c r="E179" s="166" t="s">
        <v>317</v>
      </c>
      <c r="F179" s="167" t="s">
        <v>318</v>
      </c>
      <c r="G179" s="168" t="s">
        <v>216</v>
      </c>
      <c r="H179" s="169">
        <v>4</v>
      </c>
      <c r="I179" s="170">
        <v>0</v>
      </c>
      <c r="J179" s="170">
        <f>ROUND(I179*H179,2)</f>
        <v>0</v>
      </c>
      <c r="K179" s="167" t="s">
        <v>144</v>
      </c>
      <c r="L179" s="20"/>
      <c r="M179" s="171" t="s">
        <v>17</v>
      </c>
      <c r="N179" s="172" t="s">
        <v>42</v>
      </c>
      <c r="O179" s="173">
        <v>0.113</v>
      </c>
      <c r="P179" s="173">
        <f>O179*H179</f>
        <v>0.45200000000000001</v>
      </c>
      <c r="Q179" s="173">
        <v>1.2E-4</v>
      </c>
      <c r="R179" s="173">
        <f>Q179*H179</f>
        <v>4.8000000000000001E-4</v>
      </c>
      <c r="S179" s="173">
        <v>0</v>
      </c>
      <c r="T179" s="174">
        <f>S179*H179</f>
        <v>0</v>
      </c>
      <c r="U179" s="15"/>
      <c r="V179" s="15"/>
      <c r="W179" s="15"/>
      <c r="X179" s="15"/>
      <c r="Y179" s="15"/>
      <c r="Z179" s="15"/>
      <c r="AA179" s="15"/>
      <c r="AB179" s="15"/>
      <c r="AC179" s="15"/>
      <c r="AD179" s="15"/>
      <c r="AE179" s="15"/>
      <c r="AR179" s="175" t="s">
        <v>218</v>
      </c>
      <c r="AT179" s="175" t="s">
        <v>140</v>
      </c>
      <c r="AU179" s="175" t="s">
        <v>81</v>
      </c>
      <c r="AY179" s="2" t="s">
        <v>137</v>
      </c>
      <c r="BE179" s="176">
        <f>IF(N179="základní",J179,0)</f>
        <v>0</v>
      </c>
      <c r="BF179" s="176">
        <f>IF(N179="snížená",J179,0)</f>
        <v>0</v>
      </c>
      <c r="BG179" s="176">
        <f>IF(N179="zákl. přenesená",J179,0)</f>
        <v>0</v>
      </c>
      <c r="BH179" s="176">
        <f>IF(N179="sníž. přenesená",J179,0)</f>
        <v>0</v>
      </c>
      <c r="BI179" s="176">
        <f>IF(N179="nulová",J179,0)</f>
        <v>0</v>
      </c>
      <c r="BJ179" s="2" t="s">
        <v>79</v>
      </c>
      <c r="BK179" s="176">
        <f>ROUND(I179*H179,2)</f>
        <v>0</v>
      </c>
      <c r="BL179" s="2" t="s">
        <v>218</v>
      </c>
      <c r="BM179" s="175" t="s">
        <v>319</v>
      </c>
    </row>
    <row r="180" spans="1:65" s="21" customFormat="1" ht="28.8" x14ac:dyDescent="0.2">
      <c r="A180" s="15"/>
      <c r="B180" s="16"/>
      <c r="C180" s="17"/>
      <c r="D180" s="177" t="s">
        <v>150</v>
      </c>
      <c r="E180" s="17"/>
      <c r="F180" s="178" t="s">
        <v>320</v>
      </c>
      <c r="G180" s="17"/>
      <c r="H180" s="17"/>
      <c r="I180" s="17"/>
      <c r="J180" s="17"/>
      <c r="K180" s="17"/>
      <c r="L180" s="20"/>
      <c r="M180" s="179"/>
      <c r="N180" s="180"/>
      <c r="O180" s="48"/>
      <c r="P180" s="48"/>
      <c r="Q180" s="48"/>
      <c r="R180" s="48"/>
      <c r="S180" s="48"/>
      <c r="T180" s="49"/>
      <c r="U180" s="15"/>
      <c r="V180" s="15"/>
      <c r="W180" s="15"/>
      <c r="X180" s="15"/>
      <c r="Y180" s="15"/>
      <c r="Z180" s="15"/>
      <c r="AA180" s="15"/>
      <c r="AB180" s="15"/>
      <c r="AC180" s="15"/>
      <c r="AD180" s="15"/>
      <c r="AE180" s="15"/>
      <c r="AT180" s="2" t="s">
        <v>150</v>
      </c>
      <c r="AU180" s="2" t="s">
        <v>81</v>
      </c>
    </row>
    <row r="181" spans="1:65" s="21" customFormat="1" ht="21.75" customHeight="1" x14ac:dyDescent="0.2">
      <c r="A181" s="15"/>
      <c r="B181" s="16"/>
      <c r="C181" s="165" t="s">
        <v>321</v>
      </c>
      <c r="D181" s="165" t="s">
        <v>140</v>
      </c>
      <c r="E181" s="166" t="s">
        <v>322</v>
      </c>
      <c r="F181" s="167" t="s">
        <v>323</v>
      </c>
      <c r="G181" s="168" t="s">
        <v>216</v>
      </c>
      <c r="H181" s="169">
        <v>4</v>
      </c>
      <c r="I181" s="170">
        <v>0</v>
      </c>
      <c r="J181" s="170">
        <f>ROUND(I181*H181,2)</f>
        <v>0</v>
      </c>
      <c r="K181" s="167" t="s">
        <v>144</v>
      </c>
      <c r="L181" s="20"/>
      <c r="M181" s="171" t="s">
        <v>17</v>
      </c>
      <c r="N181" s="172" t="s">
        <v>42</v>
      </c>
      <c r="O181" s="173">
        <v>6.7000000000000004E-2</v>
      </c>
      <c r="P181" s="173">
        <f>O181*H181</f>
        <v>0.26800000000000002</v>
      </c>
      <c r="Q181" s="173">
        <v>1.9000000000000001E-4</v>
      </c>
      <c r="R181" s="173">
        <f>Q181*H181</f>
        <v>7.6000000000000004E-4</v>
      </c>
      <c r="S181" s="173">
        <v>0</v>
      </c>
      <c r="T181" s="174">
        <f>S181*H181</f>
        <v>0</v>
      </c>
      <c r="U181" s="15"/>
      <c r="V181" s="15"/>
      <c r="W181" s="15"/>
      <c r="X181" s="15"/>
      <c r="Y181" s="15"/>
      <c r="Z181" s="15"/>
      <c r="AA181" s="15"/>
      <c r="AB181" s="15"/>
      <c r="AC181" s="15"/>
      <c r="AD181" s="15"/>
      <c r="AE181" s="15"/>
      <c r="AR181" s="175" t="s">
        <v>218</v>
      </c>
      <c r="AT181" s="175" t="s">
        <v>140</v>
      </c>
      <c r="AU181" s="175" t="s">
        <v>81</v>
      </c>
      <c r="AY181" s="2" t="s">
        <v>137</v>
      </c>
      <c r="BE181" s="176">
        <f>IF(N181="základní",J181,0)</f>
        <v>0</v>
      </c>
      <c r="BF181" s="176">
        <f>IF(N181="snížená",J181,0)</f>
        <v>0</v>
      </c>
      <c r="BG181" s="176">
        <f>IF(N181="zákl. přenesená",J181,0)</f>
        <v>0</v>
      </c>
      <c r="BH181" s="176">
        <f>IF(N181="sníž. přenesená",J181,0)</f>
        <v>0</v>
      </c>
      <c r="BI181" s="176">
        <f>IF(N181="nulová",J181,0)</f>
        <v>0</v>
      </c>
      <c r="BJ181" s="2" t="s">
        <v>79</v>
      </c>
      <c r="BK181" s="176">
        <f>ROUND(I181*H181,2)</f>
        <v>0</v>
      </c>
      <c r="BL181" s="2" t="s">
        <v>218</v>
      </c>
      <c r="BM181" s="175" t="s">
        <v>324</v>
      </c>
    </row>
    <row r="182" spans="1:65" s="21" customFormat="1" ht="67.2" x14ac:dyDescent="0.2">
      <c r="A182" s="15"/>
      <c r="B182" s="16"/>
      <c r="C182" s="17"/>
      <c r="D182" s="177" t="s">
        <v>150</v>
      </c>
      <c r="E182" s="17"/>
      <c r="F182" s="178" t="s">
        <v>325</v>
      </c>
      <c r="G182" s="17"/>
      <c r="H182" s="17"/>
      <c r="I182" s="17"/>
      <c r="J182" s="17"/>
      <c r="K182" s="17"/>
      <c r="L182" s="20"/>
      <c r="M182" s="179"/>
      <c r="N182" s="180"/>
      <c r="O182" s="48"/>
      <c r="P182" s="48"/>
      <c r="Q182" s="48"/>
      <c r="R182" s="48"/>
      <c r="S182" s="48"/>
      <c r="T182" s="49"/>
      <c r="U182" s="15"/>
      <c r="V182" s="15"/>
      <c r="W182" s="15"/>
      <c r="X182" s="15"/>
      <c r="Y182" s="15"/>
      <c r="Z182" s="15"/>
      <c r="AA182" s="15"/>
      <c r="AB182" s="15"/>
      <c r="AC182" s="15"/>
      <c r="AD182" s="15"/>
      <c r="AE182" s="15"/>
      <c r="AT182" s="2" t="s">
        <v>150</v>
      </c>
      <c r="AU182" s="2" t="s">
        <v>81</v>
      </c>
    </row>
    <row r="183" spans="1:65" s="21" customFormat="1" ht="16.5" customHeight="1" x14ac:dyDescent="0.2">
      <c r="A183" s="15"/>
      <c r="B183" s="16"/>
      <c r="C183" s="165" t="s">
        <v>326</v>
      </c>
      <c r="D183" s="165" t="s">
        <v>140</v>
      </c>
      <c r="E183" s="166" t="s">
        <v>327</v>
      </c>
      <c r="F183" s="167" t="s">
        <v>328</v>
      </c>
      <c r="G183" s="168" t="s">
        <v>216</v>
      </c>
      <c r="H183" s="169">
        <v>4</v>
      </c>
      <c r="I183" s="170">
        <v>0</v>
      </c>
      <c r="J183" s="170">
        <f>ROUND(I183*H183,2)</f>
        <v>0</v>
      </c>
      <c r="K183" s="167" t="s">
        <v>144</v>
      </c>
      <c r="L183" s="20"/>
      <c r="M183" s="171" t="s">
        <v>17</v>
      </c>
      <c r="N183" s="172" t="s">
        <v>42</v>
      </c>
      <c r="O183" s="173">
        <v>8.2000000000000003E-2</v>
      </c>
      <c r="P183" s="173">
        <f>O183*H183</f>
        <v>0.32800000000000001</v>
      </c>
      <c r="Q183" s="173">
        <v>1.0000000000000001E-5</v>
      </c>
      <c r="R183" s="173">
        <f>Q183*H183</f>
        <v>4.0000000000000003E-5</v>
      </c>
      <c r="S183" s="173">
        <v>0</v>
      </c>
      <c r="T183" s="174">
        <f>S183*H183</f>
        <v>0</v>
      </c>
      <c r="U183" s="15"/>
      <c r="V183" s="15"/>
      <c r="W183" s="15"/>
      <c r="X183" s="15"/>
      <c r="Y183" s="15"/>
      <c r="Z183" s="15"/>
      <c r="AA183" s="15"/>
      <c r="AB183" s="15"/>
      <c r="AC183" s="15"/>
      <c r="AD183" s="15"/>
      <c r="AE183" s="15"/>
      <c r="AR183" s="175" t="s">
        <v>218</v>
      </c>
      <c r="AT183" s="175" t="s">
        <v>140</v>
      </c>
      <c r="AU183" s="175" t="s">
        <v>81</v>
      </c>
      <c r="AY183" s="2" t="s">
        <v>137</v>
      </c>
      <c r="BE183" s="176">
        <f>IF(N183="základní",J183,0)</f>
        <v>0</v>
      </c>
      <c r="BF183" s="176">
        <f>IF(N183="snížená",J183,0)</f>
        <v>0</v>
      </c>
      <c r="BG183" s="176">
        <f>IF(N183="zákl. přenesená",J183,0)</f>
        <v>0</v>
      </c>
      <c r="BH183" s="176">
        <f>IF(N183="sníž. přenesená",J183,0)</f>
        <v>0</v>
      </c>
      <c r="BI183" s="176">
        <f>IF(N183="nulová",J183,0)</f>
        <v>0</v>
      </c>
      <c r="BJ183" s="2" t="s">
        <v>79</v>
      </c>
      <c r="BK183" s="176">
        <f>ROUND(I183*H183,2)</f>
        <v>0</v>
      </c>
      <c r="BL183" s="2" t="s">
        <v>218</v>
      </c>
      <c r="BM183" s="175" t="s">
        <v>329</v>
      </c>
    </row>
    <row r="184" spans="1:65" s="21" customFormat="1" ht="67.2" x14ac:dyDescent="0.2">
      <c r="A184" s="15"/>
      <c r="B184" s="16"/>
      <c r="C184" s="17"/>
      <c r="D184" s="177" t="s">
        <v>150</v>
      </c>
      <c r="E184" s="17"/>
      <c r="F184" s="178" t="s">
        <v>325</v>
      </c>
      <c r="G184" s="17"/>
      <c r="H184" s="17"/>
      <c r="I184" s="17"/>
      <c r="J184" s="17"/>
      <c r="K184" s="17"/>
      <c r="L184" s="20"/>
      <c r="M184" s="179"/>
      <c r="N184" s="180"/>
      <c r="O184" s="48"/>
      <c r="P184" s="48"/>
      <c r="Q184" s="48"/>
      <c r="R184" s="48"/>
      <c r="S184" s="48"/>
      <c r="T184" s="49"/>
      <c r="U184" s="15"/>
      <c r="V184" s="15"/>
      <c r="W184" s="15"/>
      <c r="X184" s="15"/>
      <c r="Y184" s="15"/>
      <c r="Z184" s="15"/>
      <c r="AA184" s="15"/>
      <c r="AB184" s="15"/>
      <c r="AC184" s="15"/>
      <c r="AD184" s="15"/>
      <c r="AE184" s="15"/>
      <c r="AT184" s="2" t="s">
        <v>150</v>
      </c>
      <c r="AU184" s="2" t="s">
        <v>81</v>
      </c>
    </row>
    <row r="185" spans="1:65" s="21" customFormat="1" ht="21.75" customHeight="1" x14ac:dyDescent="0.2">
      <c r="A185" s="15"/>
      <c r="B185" s="16"/>
      <c r="C185" s="165" t="s">
        <v>330</v>
      </c>
      <c r="D185" s="165" t="s">
        <v>140</v>
      </c>
      <c r="E185" s="166" t="s">
        <v>331</v>
      </c>
      <c r="F185" s="167" t="s">
        <v>332</v>
      </c>
      <c r="G185" s="168" t="s">
        <v>244</v>
      </c>
      <c r="H185" s="169">
        <v>5.0000000000000001E-3</v>
      </c>
      <c r="I185" s="170">
        <v>0</v>
      </c>
      <c r="J185" s="170">
        <f>ROUND(I185*H185,2)</f>
        <v>0</v>
      </c>
      <c r="K185" s="167" t="s">
        <v>144</v>
      </c>
      <c r="L185" s="20"/>
      <c r="M185" s="171" t="s">
        <v>17</v>
      </c>
      <c r="N185" s="172" t="s">
        <v>42</v>
      </c>
      <c r="O185" s="173">
        <v>1.327</v>
      </c>
      <c r="P185" s="173">
        <f>O185*H185</f>
        <v>6.6350000000000003E-3</v>
      </c>
      <c r="Q185" s="173">
        <v>0</v>
      </c>
      <c r="R185" s="173">
        <f>Q185*H185</f>
        <v>0</v>
      </c>
      <c r="S185" s="173">
        <v>0</v>
      </c>
      <c r="T185" s="174">
        <f>S185*H185</f>
        <v>0</v>
      </c>
      <c r="U185" s="15"/>
      <c r="V185" s="15"/>
      <c r="W185" s="15"/>
      <c r="X185" s="15"/>
      <c r="Y185" s="15"/>
      <c r="Z185" s="15"/>
      <c r="AA185" s="15"/>
      <c r="AB185" s="15"/>
      <c r="AC185" s="15"/>
      <c r="AD185" s="15"/>
      <c r="AE185" s="15"/>
      <c r="AR185" s="175" t="s">
        <v>218</v>
      </c>
      <c r="AT185" s="175" t="s">
        <v>140</v>
      </c>
      <c r="AU185" s="175" t="s">
        <v>81</v>
      </c>
      <c r="AY185" s="2" t="s">
        <v>137</v>
      </c>
      <c r="BE185" s="176">
        <f>IF(N185="základní",J185,0)</f>
        <v>0</v>
      </c>
      <c r="BF185" s="176">
        <f>IF(N185="snížená",J185,0)</f>
        <v>0</v>
      </c>
      <c r="BG185" s="176">
        <f>IF(N185="zákl. přenesená",J185,0)</f>
        <v>0</v>
      </c>
      <c r="BH185" s="176">
        <f>IF(N185="sníž. přenesená",J185,0)</f>
        <v>0</v>
      </c>
      <c r="BI185" s="176">
        <f>IF(N185="nulová",J185,0)</f>
        <v>0</v>
      </c>
      <c r="BJ185" s="2" t="s">
        <v>79</v>
      </c>
      <c r="BK185" s="176">
        <f>ROUND(I185*H185,2)</f>
        <v>0</v>
      </c>
      <c r="BL185" s="2" t="s">
        <v>218</v>
      </c>
      <c r="BM185" s="175" t="s">
        <v>333</v>
      </c>
    </row>
    <row r="186" spans="1:65" s="21" customFormat="1" ht="86.4" x14ac:dyDescent="0.2">
      <c r="A186" s="15"/>
      <c r="B186" s="16"/>
      <c r="C186" s="17"/>
      <c r="D186" s="177" t="s">
        <v>150</v>
      </c>
      <c r="E186" s="17"/>
      <c r="F186" s="178" t="s">
        <v>334</v>
      </c>
      <c r="G186" s="17"/>
      <c r="H186" s="17"/>
      <c r="I186" s="17"/>
      <c r="J186" s="17"/>
      <c r="K186" s="17"/>
      <c r="L186" s="20"/>
      <c r="M186" s="179"/>
      <c r="N186" s="180"/>
      <c r="O186" s="48"/>
      <c r="P186" s="48"/>
      <c r="Q186" s="48"/>
      <c r="R186" s="48"/>
      <c r="S186" s="48"/>
      <c r="T186" s="49"/>
      <c r="U186" s="15"/>
      <c r="V186" s="15"/>
      <c r="W186" s="15"/>
      <c r="X186" s="15"/>
      <c r="Y186" s="15"/>
      <c r="Z186" s="15"/>
      <c r="AA186" s="15"/>
      <c r="AB186" s="15"/>
      <c r="AC186" s="15"/>
      <c r="AD186" s="15"/>
      <c r="AE186" s="15"/>
      <c r="AT186" s="2" t="s">
        <v>150</v>
      </c>
      <c r="AU186" s="2" t="s">
        <v>81</v>
      </c>
    </row>
    <row r="187" spans="1:65" s="149" customFormat="1" ht="22.95" customHeight="1" x14ac:dyDescent="0.25">
      <c r="B187" s="150"/>
      <c r="C187" s="151"/>
      <c r="D187" s="152" t="s">
        <v>70</v>
      </c>
      <c r="E187" s="163" t="s">
        <v>335</v>
      </c>
      <c r="F187" s="163" t="s">
        <v>336</v>
      </c>
      <c r="G187" s="151"/>
      <c r="H187" s="151"/>
      <c r="I187" s="151"/>
      <c r="J187" s="164">
        <f>BK187</f>
        <v>0</v>
      </c>
      <c r="K187" s="151"/>
      <c r="L187" s="155"/>
      <c r="M187" s="156"/>
      <c r="N187" s="157"/>
      <c r="O187" s="157"/>
      <c r="P187" s="158">
        <f>SUM(P188:P206)</f>
        <v>12.539289999999998</v>
      </c>
      <c r="Q187" s="157"/>
      <c r="R187" s="158">
        <f>SUM(R188:R206)</f>
        <v>2.9662000000000004E-2</v>
      </c>
      <c r="S187" s="157"/>
      <c r="T187" s="159">
        <f>SUM(T188:T206)</f>
        <v>0</v>
      </c>
      <c r="AR187" s="160" t="s">
        <v>81</v>
      </c>
      <c r="AT187" s="161" t="s">
        <v>70</v>
      </c>
      <c r="AU187" s="161" t="s">
        <v>79</v>
      </c>
      <c r="AY187" s="160" t="s">
        <v>137</v>
      </c>
      <c r="BK187" s="162">
        <f>SUM(BK188:BK206)</f>
        <v>0</v>
      </c>
    </row>
    <row r="188" spans="1:65" s="21" customFormat="1" ht="16.5" customHeight="1" x14ac:dyDescent="0.2">
      <c r="A188" s="15"/>
      <c r="B188" s="16"/>
      <c r="C188" s="165" t="s">
        <v>337</v>
      </c>
      <c r="D188" s="165" t="s">
        <v>140</v>
      </c>
      <c r="E188" s="166" t="s">
        <v>338</v>
      </c>
      <c r="F188" s="167" t="s">
        <v>339</v>
      </c>
      <c r="G188" s="168" t="s">
        <v>216</v>
      </c>
      <c r="H188" s="169">
        <v>3.1</v>
      </c>
      <c r="I188" s="170">
        <v>0</v>
      </c>
      <c r="J188" s="170">
        <f>ROUND(I188*H188,2)</f>
        <v>0</v>
      </c>
      <c r="K188" s="167" t="s">
        <v>144</v>
      </c>
      <c r="L188" s="20"/>
      <c r="M188" s="171" t="s">
        <v>17</v>
      </c>
      <c r="N188" s="172" t="s">
        <v>42</v>
      </c>
      <c r="O188" s="173">
        <v>0.47199999999999998</v>
      </c>
      <c r="P188" s="173">
        <f>O188*H188</f>
        <v>1.4632000000000001</v>
      </c>
      <c r="Q188" s="173">
        <v>1.47E-3</v>
      </c>
      <c r="R188" s="173">
        <f>Q188*H188</f>
        <v>4.5570000000000003E-3</v>
      </c>
      <c r="S188" s="173">
        <v>0</v>
      </c>
      <c r="T188" s="174">
        <f>S188*H188</f>
        <v>0</v>
      </c>
      <c r="U188" s="15"/>
      <c r="V188" s="15"/>
      <c r="W188" s="15"/>
      <c r="X188" s="15"/>
      <c r="Y188" s="15"/>
      <c r="Z188" s="15"/>
      <c r="AA188" s="15"/>
      <c r="AB188" s="15"/>
      <c r="AC188" s="15"/>
      <c r="AD188" s="15"/>
      <c r="AE188" s="15"/>
      <c r="AR188" s="175" t="s">
        <v>218</v>
      </c>
      <c r="AT188" s="175" t="s">
        <v>140</v>
      </c>
      <c r="AU188" s="175" t="s">
        <v>81</v>
      </c>
      <c r="AY188" s="2" t="s">
        <v>137</v>
      </c>
      <c r="BE188" s="176">
        <f>IF(N188="základní",J188,0)</f>
        <v>0</v>
      </c>
      <c r="BF188" s="176">
        <f>IF(N188="snížená",J188,0)</f>
        <v>0</v>
      </c>
      <c r="BG188" s="176">
        <f>IF(N188="zákl. přenesená",J188,0)</f>
        <v>0</v>
      </c>
      <c r="BH188" s="176">
        <f>IF(N188="sníž. přenesená",J188,0)</f>
        <v>0</v>
      </c>
      <c r="BI188" s="176">
        <f>IF(N188="nulová",J188,0)</f>
        <v>0</v>
      </c>
      <c r="BJ188" s="2" t="s">
        <v>79</v>
      </c>
      <c r="BK188" s="176">
        <f>ROUND(I188*H188,2)</f>
        <v>0</v>
      </c>
      <c r="BL188" s="2" t="s">
        <v>218</v>
      </c>
      <c r="BM188" s="175" t="s">
        <v>340</v>
      </c>
    </row>
    <row r="189" spans="1:65" s="181" customFormat="1" x14ac:dyDescent="0.2">
      <c r="B189" s="182"/>
      <c r="C189" s="183"/>
      <c r="D189" s="177" t="s">
        <v>172</v>
      </c>
      <c r="E189" s="184" t="s">
        <v>17</v>
      </c>
      <c r="F189" s="185" t="s">
        <v>341</v>
      </c>
      <c r="G189" s="183"/>
      <c r="H189" s="186">
        <v>3.1</v>
      </c>
      <c r="I189" s="183"/>
      <c r="J189" s="183"/>
      <c r="K189" s="183"/>
      <c r="L189" s="187"/>
      <c r="M189" s="188"/>
      <c r="N189" s="189"/>
      <c r="O189" s="189"/>
      <c r="P189" s="189"/>
      <c r="Q189" s="189"/>
      <c r="R189" s="189"/>
      <c r="S189" s="189"/>
      <c r="T189" s="190"/>
      <c r="AT189" s="191" t="s">
        <v>172</v>
      </c>
      <c r="AU189" s="191" t="s">
        <v>81</v>
      </c>
      <c r="AV189" s="181" t="s">
        <v>81</v>
      </c>
      <c r="AW189" s="181" t="s">
        <v>31</v>
      </c>
      <c r="AX189" s="181" t="s">
        <v>79</v>
      </c>
      <c r="AY189" s="191" t="s">
        <v>137</v>
      </c>
    </row>
    <row r="190" spans="1:65" s="21" customFormat="1" ht="16.5" customHeight="1" x14ac:dyDescent="0.2">
      <c r="A190" s="15"/>
      <c r="B190" s="16"/>
      <c r="C190" s="165" t="s">
        <v>342</v>
      </c>
      <c r="D190" s="165" t="s">
        <v>140</v>
      </c>
      <c r="E190" s="166" t="s">
        <v>343</v>
      </c>
      <c r="F190" s="167" t="s">
        <v>344</v>
      </c>
      <c r="G190" s="168" t="s">
        <v>216</v>
      </c>
      <c r="H190" s="169">
        <v>7.3</v>
      </c>
      <c r="I190" s="170">
        <v>0</v>
      </c>
      <c r="J190" s="170">
        <f>ROUND(I190*H190,2)</f>
        <v>0</v>
      </c>
      <c r="K190" s="167" t="s">
        <v>144</v>
      </c>
      <c r="L190" s="20"/>
      <c r="M190" s="171" t="s">
        <v>17</v>
      </c>
      <c r="N190" s="172" t="s">
        <v>42</v>
      </c>
      <c r="O190" s="173">
        <v>0.58899999999999997</v>
      </c>
      <c r="P190" s="173">
        <f>O190*H190</f>
        <v>4.2996999999999996</v>
      </c>
      <c r="Q190" s="173">
        <v>1.8500000000000001E-3</v>
      </c>
      <c r="R190" s="173">
        <f>Q190*H190</f>
        <v>1.3505E-2</v>
      </c>
      <c r="S190" s="173">
        <v>0</v>
      </c>
      <c r="T190" s="174">
        <f>S190*H190</f>
        <v>0</v>
      </c>
      <c r="U190" s="15"/>
      <c r="V190" s="15"/>
      <c r="W190" s="15"/>
      <c r="X190" s="15"/>
      <c r="Y190" s="15"/>
      <c r="Z190" s="15"/>
      <c r="AA190" s="15"/>
      <c r="AB190" s="15"/>
      <c r="AC190" s="15"/>
      <c r="AD190" s="15"/>
      <c r="AE190" s="15"/>
      <c r="AR190" s="175" t="s">
        <v>218</v>
      </c>
      <c r="AT190" s="175" t="s">
        <v>140</v>
      </c>
      <c r="AU190" s="175" t="s">
        <v>81</v>
      </c>
      <c r="AY190" s="2" t="s">
        <v>137</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218</v>
      </c>
      <c r="BM190" s="175" t="s">
        <v>345</v>
      </c>
    </row>
    <row r="191" spans="1:65" s="181" customFormat="1" x14ac:dyDescent="0.2">
      <c r="B191" s="182"/>
      <c r="C191" s="183"/>
      <c r="D191" s="177" t="s">
        <v>172</v>
      </c>
      <c r="E191" s="184" t="s">
        <v>17</v>
      </c>
      <c r="F191" s="185" t="s">
        <v>346</v>
      </c>
      <c r="G191" s="183"/>
      <c r="H191" s="186">
        <v>7.3</v>
      </c>
      <c r="I191" s="183"/>
      <c r="J191" s="183"/>
      <c r="K191" s="183"/>
      <c r="L191" s="187"/>
      <c r="M191" s="188"/>
      <c r="N191" s="189"/>
      <c r="O191" s="189"/>
      <c r="P191" s="189"/>
      <c r="Q191" s="189"/>
      <c r="R191" s="189"/>
      <c r="S191" s="189"/>
      <c r="T191" s="190"/>
      <c r="AT191" s="191" t="s">
        <v>172</v>
      </c>
      <c r="AU191" s="191" t="s">
        <v>81</v>
      </c>
      <c r="AV191" s="181" t="s">
        <v>81</v>
      </c>
      <c r="AW191" s="181" t="s">
        <v>31</v>
      </c>
      <c r="AX191" s="181" t="s">
        <v>79</v>
      </c>
      <c r="AY191" s="191" t="s">
        <v>137</v>
      </c>
    </row>
    <row r="192" spans="1:65" s="21" customFormat="1" ht="21.75" customHeight="1" x14ac:dyDescent="0.2">
      <c r="A192" s="15"/>
      <c r="B192" s="16"/>
      <c r="C192" s="165" t="s">
        <v>347</v>
      </c>
      <c r="D192" s="165" t="s">
        <v>140</v>
      </c>
      <c r="E192" s="166" t="s">
        <v>348</v>
      </c>
      <c r="F192" s="167" t="s">
        <v>349</v>
      </c>
      <c r="G192" s="168" t="s">
        <v>350</v>
      </c>
      <c r="H192" s="169">
        <v>3</v>
      </c>
      <c r="I192" s="170">
        <v>0</v>
      </c>
      <c r="J192" s="170">
        <f>ROUND(I192*H192,2)</f>
        <v>0</v>
      </c>
      <c r="K192" s="167" t="s">
        <v>144</v>
      </c>
      <c r="L192" s="20"/>
      <c r="M192" s="171" t="s">
        <v>17</v>
      </c>
      <c r="N192" s="172" t="s">
        <v>42</v>
      </c>
      <c r="O192" s="173">
        <v>1.415</v>
      </c>
      <c r="P192" s="173">
        <f>O192*H192</f>
        <v>4.2450000000000001</v>
      </c>
      <c r="Q192" s="173">
        <v>3.2499999999999999E-3</v>
      </c>
      <c r="R192" s="173">
        <f>Q192*H192</f>
        <v>9.75E-3</v>
      </c>
      <c r="S192" s="173">
        <v>0</v>
      </c>
      <c r="T192" s="174">
        <f>S192*H192</f>
        <v>0</v>
      </c>
      <c r="U192" s="15"/>
      <c r="V192" s="15"/>
      <c r="W192" s="15"/>
      <c r="X192" s="15"/>
      <c r="Y192" s="15"/>
      <c r="Z192" s="15"/>
      <c r="AA192" s="15"/>
      <c r="AB192" s="15"/>
      <c r="AC192" s="15"/>
      <c r="AD192" s="15"/>
      <c r="AE192" s="15"/>
      <c r="AR192" s="175" t="s">
        <v>218</v>
      </c>
      <c r="AT192" s="175" t="s">
        <v>140</v>
      </c>
      <c r="AU192" s="175" t="s">
        <v>81</v>
      </c>
      <c r="AY192" s="2" t="s">
        <v>137</v>
      </c>
      <c r="BE192" s="176">
        <f>IF(N192="základní",J192,0)</f>
        <v>0</v>
      </c>
      <c r="BF192" s="176">
        <f>IF(N192="snížená",J192,0)</f>
        <v>0</v>
      </c>
      <c r="BG192" s="176">
        <f>IF(N192="zákl. přenesená",J192,0)</f>
        <v>0</v>
      </c>
      <c r="BH192" s="176">
        <f>IF(N192="sníž. přenesená",J192,0)</f>
        <v>0</v>
      </c>
      <c r="BI192" s="176">
        <f>IF(N192="nulová",J192,0)</f>
        <v>0</v>
      </c>
      <c r="BJ192" s="2" t="s">
        <v>79</v>
      </c>
      <c r="BK192" s="176">
        <f>ROUND(I192*H192,2)</f>
        <v>0</v>
      </c>
      <c r="BL192" s="2" t="s">
        <v>218</v>
      </c>
      <c r="BM192" s="175" t="s">
        <v>351</v>
      </c>
    </row>
    <row r="193" spans="1:65" s="21" customFormat="1" ht="76.8" x14ac:dyDescent="0.2">
      <c r="A193" s="15"/>
      <c r="B193" s="16"/>
      <c r="C193" s="17"/>
      <c r="D193" s="177" t="s">
        <v>150</v>
      </c>
      <c r="E193" s="17"/>
      <c r="F193" s="178" t="s">
        <v>352</v>
      </c>
      <c r="G193" s="17"/>
      <c r="H193" s="17"/>
      <c r="I193" s="17"/>
      <c r="J193" s="17"/>
      <c r="K193" s="17"/>
      <c r="L193" s="20"/>
      <c r="M193" s="179"/>
      <c r="N193" s="180"/>
      <c r="O193" s="48"/>
      <c r="P193" s="48"/>
      <c r="Q193" s="48"/>
      <c r="R193" s="48"/>
      <c r="S193" s="48"/>
      <c r="T193" s="49"/>
      <c r="U193" s="15"/>
      <c r="V193" s="15"/>
      <c r="W193" s="15"/>
      <c r="X193" s="15"/>
      <c r="Y193" s="15"/>
      <c r="Z193" s="15"/>
      <c r="AA193" s="15"/>
      <c r="AB193" s="15"/>
      <c r="AC193" s="15"/>
      <c r="AD193" s="15"/>
      <c r="AE193" s="15"/>
      <c r="AT193" s="2" t="s">
        <v>150</v>
      </c>
      <c r="AU193" s="2" t="s">
        <v>81</v>
      </c>
    </row>
    <row r="194" spans="1:65" s="21" customFormat="1" ht="16.5" customHeight="1" x14ac:dyDescent="0.2">
      <c r="A194" s="15"/>
      <c r="B194" s="16"/>
      <c r="C194" s="165" t="s">
        <v>353</v>
      </c>
      <c r="D194" s="165" t="s">
        <v>140</v>
      </c>
      <c r="E194" s="166" t="s">
        <v>354</v>
      </c>
      <c r="F194" s="167" t="s">
        <v>355</v>
      </c>
      <c r="G194" s="168" t="s">
        <v>275</v>
      </c>
      <c r="H194" s="169">
        <v>2</v>
      </c>
      <c r="I194" s="170">
        <v>0</v>
      </c>
      <c r="J194" s="170">
        <f>ROUND(I194*H194,2)</f>
        <v>0</v>
      </c>
      <c r="K194" s="167" t="s">
        <v>144</v>
      </c>
      <c r="L194" s="20"/>
      <c r="M194" s="171" t="s">
        <v>17</v>
      </c>
      <c r="N194" s="172" t="s">
        <v>42</v>
      </c>
      <c r="O194" s="173">
        <v>6.4000000000000001E-2</v>
      </c>
      <c r="P194" s="173">
        <f>O194*H194</f>
        <v>0.128</v>
      </c>
      <c r="Q194" s="173">
        <v>0</v>
      </c>
      <c r="R194" s="173">
        <f>Q194*H194</f>
        <v>0</v>
      </c>
      <c r="S194" s="173">
        <v>0</v>
      </c>
      <c r="T194" s="174">
        <f>S194*H194</f>
        <v>0</v>
      </c>
      <c r="U194" s="15"/>
      <c r="V194" s="15"/>
      <c r="W194" s="15"/>
      <c r="X194" s="15"/>
      <c r="Y194" s="15"/>
      <c r="Z194" s="15"/>
      <c r="AA194" s="15"/>
      <c r="AB194" s="15"/>
      <c r="AC194" s="15"/>
      <c r="AD194" s="15"/>
      <c r="AE194" s="15"/>
      <c r="AR194" s="175" t="s">
        <v>218</v>
      </c>
      <c r="AT194" s="175" t="s">
        <v>140</v>
      </c>
      <c r="AU194" s="175" t="s">
        <v>81</v>
      </c>
      <c r="AY194" s="2" t="s">
        <v>137</v>
      </c>
      <c r="BE194" s="176">
        <f>IF(N194="základní",J194,0)</f>
        <v>0</v>
      </c>
      <c r="BF194" s="176">
        <f>IF(N194="snížená",J194,0)</f>
        <v>0</v>
      </c>
      <c r="BG194" s="176">
        <f>IF(N194="zákl. přenesená",J194,0)</f>
        <v>0</v>
      </c>
      <c r="BH194" s="176">
        <f>IF(N194="sníž. přenesená",J194,0)</f>
        <v>0</v>
      </c>
      <c r="BI194" s="176">
        <f>IF(N194="nulová",J194,0)</f>
        <v>0</v>
      </c>
      <c r="BJ194" s="2" t="s">
        <v>79</v>
      </c>
      <c r="BK194" s="176">
        <f>ROUND(I194*H194,2)</f>
        <v>0</v>
      </c>
      <c r="BL194" s="2" t="s">
        <v>218</v>
      </c>
      <c r="BM194" s="175" t="s">
        <v>356</v>
      </c>
    </row>
    <row r="195" spans="1:65" s="21" customFormat="1" ht="67.2" x14ac:dyDescent="0.2">
      <c r="A195" s="15"/>
      <c r="B195" s="16"/>
      <c r="C195" s="17"/>
      <c r="D195" s="177" t="s">
        <v>150</v>
      </c>
      <c r="E195" s="17"/>
      <c r="F195" s="178" t="s">
        <v>357</v>
      </c>
      <c r="G195" s="17"/>
      <c r="H195" s="17"/>
      <c r="I195" s="17"/>
      <c r="J195" s="17"/>
      <c r="K195" s="17"/>
      <c r="L195" s="20"/>
      <c r="M195" s="179"/>
      <c r="N195" s="180"/>
      <c r="O195" s="48"/>
      <c r="P195" s="48"/>
      <c r="Q195" s="48"/>
      <c r="R195" s="48"/>
      <c r="S195" s="48"/>
      <c r="T195" s="49"/>
      <c r="U195" s="15"/>
      <c r="V195" s="15"/>
      <c r="W195" s="15"/>
      <c r="X195" s="15"/>
      <c r="Y195" s="15"/>
      <c r="Z195" s="15"/>
      <c r="AA195" s="15"/>
      <c r="AB195" s="15"/>
      <c r="AC195" s="15"/>
      <c r="AD195" s="15"/>
      <c r="AE195" s="15"/>
      <c r="AT195" s="2" t="s">
        <v>150</v>
      </c>
      <c r="AU195" s="2" t="s">
        <v>81</v>
      </c>
    </row>
    <row r="196" spans="1:65" s="21" customFormat="1" ht="16.5" customHeight="1" x14ac:dyDescent="0.2">
      <c r="A196" s="15"/>
      <c r="B196" s="16"/>
      <c r="C196" s="165" t="s">
        <v>358</v>
      </c>
      <c r="D196" s="165" t="s">
        <v>140</v>
      </c>
      <c r="E196" s="166" t="s">
        <v>359</v>
      </c>
      <c r="F196" s="167" t="s">
        <v>360</v>
      </c>
      <c r="G196" s="168" t="s">
        <v>216</v>
      </c>
      <c r="H196" s="169">
        <v>10.7</v>
      </c>
      <c r="I196" s="170">
        <v>0</v>
      </c>
      <c r="J196" s="170">
        <f>ROUND(I196*H196,2)</f>
        <v>0</v>
      </c>
      <c r="K196" s="167" t="s">
        <v>144</v>
      </c>
      <c r="L196" s="20"/>
      <c r="M196" s="171" t="s">
        <v>17</v>
      </c>
      <c r="N196" s="172" t="s">
        <v>42</v>
      </c>
      <c r="O196" s="173">
        <v>6.2E-2</v>
      </c>
      <c r="P196" s="173">
        <f>O196*H196</f>
        <v>0.66339999999999999</v>
      </c>
      <c r="Q196" s="173">
        <v>0</v>
      </c>
      <c r="R196" s="173">
        <f>Q196*H196</f>
        <v>0</v>
      </c>
      <c r="S196" s="173">
        <v>0</v>
      </c>
      <c r="T196" s="174">
        <f>S196*H196</f>
        <v>0</v>
      </c>
      <c r="U196" s="15"/>
      <c r="V196" s="15"/>
      <c r="W196" s="15"/>
      <c r="X196" s="15"/>
      <c r="Y196" s="15"/>
      <c r="Z196" s="15"/>
      <c r="AA196" s="15"/>
      <c r="AB196" s="15"/>
      <c r="AC196" s="15"/>
      <c r="AD196" s="15"/>
      <c r="AE196" s="15"/>
      <c r="AR196" s="175" t="s">
        <v>218</v>
      </c>
      <c r="AT196" s="175" t="s">
        <v>140</v>
      </c>
      <c r="AU196" s="175" t="s">
        <v>81</v>
      </c>
      <c r="AY196" s="2" t="s">
        <v>137</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218</v>
      </c>
      <c r="BM196" s="175" t="s">
        <v>361</v>
      </c>
    </row>
    <row r="197" spans="1:65" s="21" customFormat="1" ht="67.2" x14ac:dyDescent="0.2">
      <c r="A197" s="15"/>
      <c r="B197" s="16"/>
      <c r="C197" s="17"/>
      <c r="D197" s="177" t="s">
        <v>150</v>
      </c>
      <c r="E197" s="17"/>
      <c r="F197" s="178" t="s">
        <v>357</v>
      </c>
      <c r="G197" s="17"/>
      <c r="H197" s="17"/>
      <c r="I197" s="17"/>
      <c r="J197" s="17"/>
      <c r="K197" s="17"/>
      <c r="L197" s="20"/>
      <c r="M197" s="179"/>
      <c r="N197" s="180"/>
      <c r="O197" s="48"/>
      <c r="P197" s="48"/>
      <c r="Q197" s="48"/>
      <c r="R197" s="48"/>
      <c r="S197" s="48"/>
      <c r="T197" s="49"/>
      <c r="U197" s="15"/>
      <c r="V197" s="15"/>
      <c r="W197" s="15"/>
      <c r="X197" s="15"/>
      <c r="Y197" s="15"/>
      <c r="Z197" s="15"/>
      <c r="AA197" s="15"/>
      <c r="AB197" s="15"/>
      <c r="AC197" s="15"/>
      <c r="AD197" s="15"/>
      <c r="AE197" s="15"/>
      <c r="AT197" s="2" t="s">
        <v>150</v>
      </c>
      <c r="AU197" s="2" t="s">
        <v>81</v>
      </c>
    </row>
    <row r="198" spans="1:65" s="21" customFormat="1" ht="16.5" customHeight="1" x14ac:dyDescent="0.2">
      <c r="A198" s="15"/>
      <c r="B198" s="16"/>
      <c r="C198" s="165" t="s">
        <v>362</v>
      </c>
      <c r="D198" s="165" t="s">
        <v>140</v>
      </c>
      <c r="E198" s="166" t="s">
        <v>363</v>
      </c>
      <c r="F198" s="167" t="s">
        <v>364</v>
      </c>
      <c r="G198" s="168" t="s">
        <v>275</v>
      </c>
      <c r="H198" s="169">
        <v>1</v>
      </c>
      <c r="I198" s="170">
        <v>0</v>
      </c>
      <c r="J198" s="170">
        <f>ROUND(I198*H198,2)</f>
        <v>0</v>
      </c>
      <c r="K198" s="167" t="s">
        <v>144</v>
      </c>
      <c r="L198" s="20"/>
      <c r="M198" s="171" t="s">
        <v>17</v>
      </c>
      <c r="N198" s="172" t="s">
        <v>42</v>
      </c>
      <c r="O198" s="173">
        <v>0.48199999999999998</v>
      </c>
      <c r="P198" s="173">
        <f>O198*H198</f>
        <v>0.48199999999999998</v>
      </c>
      <c r="Q198" s="173">
        <v>0</v>
      </c>
      <c r="R198" s="173">
        <f>Q198*H198</f>
        <v>0</v>
      </c>
      <c r="S198" s="173">
        <v>0</v>
      </c>
      <c r="T198" s="174">
        <f>S198*H198</f>
        <v>0</v>
      </c>
      <c r="U198" s="15"/>
      <c r="V198" s="15"/>
      <c r="W198" s="15"/>
      <c r="X198" s="15"/>
      <c r="Y198" s="15"/>
      <c r="Z198" s="15"/>
      <c r="AA198" s="15"/>
      <c r="AB198" s="15"/>
      <c r="AC198" s="15"/>
      <c r="AD198" s="15"/>
      <c r="AE198" s="15"/>
      <c r="AR198" s="175" t="s">
        <v>218</v>
      </c>
      <c r="AT198" s="175" t="s">
        <v>140</v>
      </c>
      <c r="AU198" s="175" t="s">
        <v>81</v>
      </c>
      <c r="AY198" s="2" t="s">
        <v>137</v>
      </c>
      <c r="BE198" s="176">
        <f>IF(N198="základní",J198,0)</f>
        <v>0</v>
      </c>
      <c r="BF198" s="176">
        <f>IF(N198="snížená",J198,0)</f>
        <v>0</v>
      </c>
      <c r="BG198" s="176">
        <f>IF(N198="zákl. přenesená",J198,0)</f>
        <v>0</v>
      </c>
      <c r="BH198" s="176">
        <f>IF(N198="sníž. přenesená",J198,0)</f>
        <v>0</v>
      </c>
      <c r="BI198" s="176">
        <f>IF(N198="nulová",J198,0)</f>
        <v>0</v>
      </c>
      <c r="BJ198" s="2" t="s">
        <v>79</v>
      </c>
      <c r="BK198" s="176">
        <f>ROUND(I198*H198,2)</f>
        <v>0</v>
      </c>
      <c r="BL198" s="2" t="s">
        <v>218</v>
      </c>
      <c r="BM198" s="175" t="s">
        <v>365</v>
      </c>
    </row>
    <row r="199" spans="1:65" s="21" customFormat="1" ht="67.2" x14ac:dyDescent="0.2">
      <c r="A199" s="15"/>
      <c r="B199" s="16"/>
      <c r="C199" s="17"/>
      <c r="D199" s="177" t="s">
        <v>150</v>
      </c>
      <c r="E199" s="17"/>
      <c r="F199" s="178" t="s">
        <v>357</v>
      </c>
      <c r="G199" s="17"/>
      <c r="H199" s="17"/>
      <c r="I199" s="17"/>
      <c r="J199" s="17"/>
      <c r="K199" s="17"/>
      <c r="L199" s="20"/>
      <c r="M199" s="179"/>
      <c r="N199" s="180"/>
      <c r="O199" s="48"/>
      <c r="P199" s="48"/>
      <c r="Q199" s="48"/>
      <c r="R199" s="48"/>
      <c r="S199" s="48"/>
      <c r="T199" s="49"/>
      <c r="U199" s="15"/>
      <c r="V199" s="15"/>
      <c r="W199" s="15"/>
      <c r="X199" s="15"/>
      <c r="Y199" s="15"/>
      <c r="Z199" s="15"/>
      <c r="AA199" s="15"/>
      <c r="AB199" s="15"/>
      <c r="AC199" s="15"/>
      <c r="AD199" s="15"/>
      <c r="AE199" s="15"/>
      <c r="AT199" s="2" t="s">
        <v>150</v>
      </c>
      <c r="AU199" s="2" t="s">
        <v>81</v>
      </c>
    </row>
    <row r="200" spans="1:65" s="21" customFormat="1" ht="16.5" customHeight="1" x14ac:dyDescent="0.2">
      <c r="A200" s="15"/>
      <c r="B200" s="16"/>
      <c r="C200" s="165" t="s">
        <v>366</v>
      </c>
      <c r="D200" s="165" t="s">
        <v>140</v>
      </c>
      <c r="E200" s="166" t="s">
        <v>367</v>
      </c>
      <c r="F200" s="167" t="s">
        <v>368</v>
      </c>
      <c r="G200" s="168" t="s">
        <v>275</v>
      </c>
      <c r="H200" s="169">
        <v>2</v>
      </c>
      <c r="I200" s="170">
        <v>0</v>
      </c>
      <c r="J200" s="170">
        <f>ROUND(I200*H200,2)</f>
        <v>0</v>
      </c>
      <c r="K200" s="167" t="s">
        <v>144</v>
      </c>
      <c r="L200" s="20"/>
      <c r="M200" s="171" t="s">
        <v>17</v>
      </c>
      <c r="N200" s="172" t="s">
        <v>42</v>
      </c>
      <c r="O200" s="173">
        <v>0.36</v>
      </c>
      <c r="P200" s="173">
        <f>O200*H200</f>
        <v>0.72</v>
      </c>
      <c r="Q200" s="173">
        <v>2.5000000000000001E-4</v>
      </c>
      <c r="R200" s="173">
        <f>Q200*H200</f>
        <v>5.0000000000000001E-4</v>
      </c>
      <c r="S200" s="173">
        <v>0</v>
      </c>
      <c r="T200" s="174">
        <f>S200*H200</f>
        <v>0</v>
      </c>
      <c r="U200" s="15"/>
      <c r="V200" s="15"/>
      <c r="W200" s="15"/>
      <c r="X200" s="15"/>
      <c r="Y200" s="15"/>
      <c r="Z200" s="15"/>
      <c r="AA200" s="15"/>
      <c r="AB200" s="15"/>
      <c r="AC200" s="15"/>
      <c r="AD200" s="15"/>
      <c r="AE200" s="15"/>
      <c r="AR200" s="175" t="s">
        <v>218</v>
      </c>
      <c r="AT200" s="175" t="s">
        <v>140</v>
      </c>
      <c r="AU200" s="175" t="s">
        <v>81</v>
      </c>
      <c r="AY200" s="2" t="s">
        <v>137</v>
      </c>
      <c r="BE200" s="176">
        <f>IF(N200="základní",J200,0)</f>
        <v>0</v>
      </c>
      <c r="BF200" s="176">
        <f>IF(N200="snížená",J200,0)</f>
        <v>0</v>
      </c>
      <c r="BG200" s="176">
        <f>IF(N200="zákl. přenesená",J200,0)</f>
        <v>0</v>
      </c>
      <c r="BH200" s="176">
        <f>IF(N200="sníž. přenesená",J200,0)</f>
        <v>0</v>
      </c>
      <c r="BI200" s="176">
        <f>IF(N200="nulová",J200,0)</f>
        <v>0</v>
      </c>
      <c r="BJ200" s="2" t="s">
        <v>79</v>
      </c>
      <c r="BK200" s="176">
        <f>ROUND(I200*H200,2)</f>
        <v>0</v>
      </c>
      <c r="BL200" s="2" t="s">
        <v>218</v>
      </c>
      <c r="BM200" s="175" t="s">
        <v>369</v>
      </c>
    </row>
    <row r="201" spans="1:65" s="21" customFormat="1" ht="67.2" x14ac:dyDescent="0.2">
      <c r="A201" s="15"/>
      <c r="B201" s="16"/>
      <c r="C201" s="17"/>
      <c r="D201" s="177" t="s">
        <v>150</v>
      </c>
      <c r="E201" s="17"/>
      <c r="F201" s="178" t="s">
        <v>357</v>
      </c>
      <c r="G201" s="17"/>
      <c r="H201" s="17"/>
      <c r="I201" s="17"/>
      <c r="J201" s="17"/>
      <c r="K201" s="17"/>
      <c r="L201" s="20"/>
      <c r="M201" s="179"/>
      <c r="N201" s="180"/>
      <c r="O201" s="48"/>
      <c r="P201" s="48"/>
      <c r="Q201" s="48"/>
      <c r="R201" s="48"/>
      <c r="S201" s="48"/>
      <c r="T201" s="49"/>
      <c r="U201" s="15"/>
      <c r="V201" s="15"/>
      <c r="W201" s="15"/>
      <c r="X201" s="15"/>
      <c r="Y201" s="15"/>
      <c r="Z201" s="15"/>
      <c r="AA201" s="15"/>
      <c r="AB201" s="15"/>
      <c r="AC201" s="15"/>
      <c r="AD201" s="15"/>
      <c r="AE201" s="15"/>
      <c r="AT201" s="2" t="s">
        <v>150</v>
      </c>
      <c r="AU201" s="2" t="s">
        <v>81</v>
      </c>
    </row>
    <row r="202" spans="1:65" s="21" customFormat="1" ht="16.5" customHeight="1" x14ac:dyDescent="0.2">
      <c r="A202" s="15"/>
      <c r="B202" s="16"/>
      <c r="C202" s="165" t="s">
        <v>370</v>
      </c>
      <c r="D202" s="165" t="s">
        <v>140</v>
      </c>
      <c r="E202" s="166" t="s">
        <v>371</v>
      </c>
      <c r="F202" s="167" t="s">
        <v>372</v>
      </c>
      <c r="G202" s="168" t="s">
        <v>275</v>
      </c>
      <c r="H202" s="169">
        <v>3</v>
      </c>
      <c r="I202" s="170">
        <v>0</v>
      </c>
      <c r="J202" s="170">
        <f>ROUND(I202*H202,2)</f>
        <v>0</v>
      </c>
      <c r="K202" s="167" t="s">
        <v>144</v>
      </c>
      <c r="L202" s="20"/>
      <c r="M202" s="171" t="s">
        <v>17</v>
      </c>
      <c r="N202" s="172" t="s">
        <v>42</v>
      </c>
      <c r="O202" s="173">
        <v>0.16600000000000001</v>
      </c>
      <c r="P202" s="173">
        <f>O202*H202</f>
        <v>0.498</v>
      </c>
      <c r="Q202" s="173">
        <v>4.4999999999999999E-4</v>
      </c>
      <c r="R202" s="173">
        <f>Q202*H202</f>
        <v>1.3500000000000001E-3</v>
      </c>
      <c r="S202" s="173">
        <v>0</v>
      </c>
      <c r="T202" s="174">
        <f>S202*H202</f>
        <v>0</v>
      </c>
      <c r="U202" s="15"/>
      <c r="V202" s="15"/>
      <c r="W202" s="15"/>
      <c r="X202" s="15"/>
      <c r="Y202" s="15"/>
      <c r="Z202" s="15"/>
      <c r="AA202" s="15"/>
      <c r="AB202" s="15"/>
      <c r="AC202" s="15"/>
      <c r="AD202" s="15"/>
      <c r="AE202" s="15"/>
      <c r="AR202" s="175" t="s">
        <v>218</v>
      </c>
      <c r="AT202" s="175" t="s">
        <v>140</v>
      </c>
      <c r="AU202" s="175" t="s">
        <v>81</v>
      </c>
      <c r="AY202" s="2" t="s">
        <v>137</v>
      </c>
      <c r="BE202" s="176">
        <f>IF(N202="základní",J202,0)</f>
        <v>0</v>
      </c>
      <c r="BF202" s="176">
        <f>IF(N202="snížená",J202,0)</f>
        <v>0</v>
      </c>
      <c r="BG202" s="176">
        <f>IF(N202="zákl. přenesená",J202,0)</f>
        <v>0</v>
      </c>
      <c r="BH202" s="176">
        <f>IF(N202="sníž. přenesená",J202,0)</f>
        <v>0</v>
      </c>
      <c r="BI202" s="176">
        <f>IF(N202="nulová",J202,0)</f>
        <v>0</v>
      </c>
      <c r="BJ202" s="2" t="s">
        <v>79</v>
      </c>
      <c r="BK202" s="176">
        <f>ROUND(I202*H202,2)</f>
        <v>0</v>
      </c>
      <c r="BL202" s="2" t="s">
        <v>218</v>
      </c>
      <c r="BM202" s="175" t="s">
        <v>373</v>
      </c>
    </row>
    <row r="203" spans="1:65" s="21" customFormat="1" ht="38.4" x14ac:dyDescent="0.2">
      <c r="A203" s="15"/>
      <c r="B203" s="16"/>
      <c r="C203" s="17"/>
      <c r="D203" s="177" t="s">
        <v>150</v>
      </c>
      <c r="E203" s="17"/>
      <c r="F203" s="178" t="s">
        <v>374</v>
      </c>
      <c r="G203" s="17"/>
      <c r="H203" s="17"/>
      <c r="I203" s="17"/>
      <c r="J203" s="17"/>
      <c r="K203" s="17"/>
      <c r="L203" s="20"/>
      <c r="M203" s="179"/>
      <c r="N203" s="180"/>
      <c r="O203" s="48"/>
      <c r="P203" s="48"/>
      <c r="Q203" s="48"/>
      <c r="R203" s="48"/>
      <c r="S203" s="48"/>
      <c r="T203" s="49"/>
      <c r="U203" s="15"/>
      <c r="V203" s="15"/>
      <c r="W203" s="15"/>
      <c r="X203" s="15"/>
      <c r="Y203" s="15"/>
      <c r="Z203" s="15"/>
      <c r="AA203" s="15"/>
      <c r="AB203" s="15"/>
      <c r="AC203" s="15"/>
      <c r="AD203" s="15"/>
      <c r="AE203" s="15"/>
      <c r="AT203" s="2" t="s">
        <v>150</v>
      </c>
      <c r="AU203" s="2" t="s">
        <v>81</v>
      </c>
    </row>
    <row r="204" spans="1:65" s="21" customFormat="1" ht="21.75" customHeight="1" x14ac:dyDescent="0.2">
      <c r="A204" s="15"/>
      <c r="B204" s="16"/>
      <c r="C204" s="165" t="s">
        <v>375</v>
      </c>
      <c r="D204" s="165" t="s">
        <v>140</v>
      </c>
      <c r="E204" s="166" t="s">
        <v>376</v>
      </c>
      <c r="F204" s="167" t="s">
        <v>377</v>
      </c>
      <c r="G204" s="168" t="s">
        <v>244</v>
      </c>
      <c r="H204" s="169">
        <v>0.03</v>
      </c>
      <c r="I204" s="170">
        <v>0</v>
      </c>
      <c r="J204" s="170">
        <f>ROUND(I204*H204,2)</f>
        <v>0</v>
      </c>
      <c r="K204" s="167" t="s">
        <v>144</v>
      </c>
      <c r="L204" s="20"/>
      <c r="M204" s="171" t="s">
        <v>17</v>
      </c>
      <c r="N204" s="172" t="s">
        <v>42</v>
      </c>
      <c r="O204" s="173">
        <v>1.333</v>
      </c>
      <c r="P204" s="173">
        <f>O204*H204</f>
        <v>3.9989999999999998E-2</v>
      </c>
      <c r="Q204" s="173">
        <v>0</v>
      </c>
      <c r="R204" s="173">
        <f>Q204*H204</f>
        <v>0</v>
      </c>
      <c r="S204" s="173">
        <v>0</v>
      </c>
      <c r="T204" s="174">
        <f>S204*H204</f>
        <v>0</v>
      </c>
      <c r="U204" s="15"/>
      <c r="V204" s="15"/>
      <c r="W204" s="15"/>
      <c r="X204" s="15"/>
      <c r="Y204" s="15"/>
      <c r="Z204" s="15"/>
      <c r="AA204" s="15"/>
      <c r="AB204" s="15"/>
      <c r="AC204" s="15"/>
      <c r="AD204" s="15"/>
      <c r="AE204" s="15"/>
      <c r="AR204" s="175" t="s">
        <v>218</v>
      </c>
      <c r="AT204" s="175" t="s">
        <v>140</v>
      </c>
      <c r="AU204" s="175" t="s">
        <v>81</v>
      </c>
      <c r="AY204" s="2" t="s">
        <v>137</v>
      </c>
      <c r="BE204" s="176">
        <f>IF(N204="základní",J204,0)</f>
        <v>0</v>
      </c>
      <c r="BF204" s="176">
        <f>IF(N204="snížená",J204,0)</f>
        <v>0</v>
      </c>
      <c r="BG204" s="176">
        <f>IF(N204="zákl. přenesená",J204,0)</f>
        <v>0</v>
      </c>
      <c r="BH204" s="176">
        <f>IF(N204="sníž. přenesená",J204,0)</f>
        <v>0</v>
      </c>
      <c r="BI204" s="176">
        <f>IF(N204="nulová",J204,0)</f>
        <v>0</v>
      </c>
      <c r="BJ204" s="2" t="s">
        <v>79</v>
      </c>
      <c r="BK204" s="176">
        <f>ROUND(I204*H204,2)</f>
        <v>0</v>
      </c>
      <c r="BL204" s="2" t="s">
        <v>218</v>
      </c>
      <c r="BM204" s="175" t="s">
        <v>378</v>
      </c>
    </row>
    <row r="205" spans="1:65" s="21" customFormat="1" ht="86.4" x14ac:dyDescent="0.2">
      <c r="A205" s="15"/>
      <c r="B205" s="16"/>
      <c r="C205" s="17"/>
      <c r="D205" s="177" t="s">
        <v>150</v>
      </c>
      <c r="E205" s="17"/>
      <c r="F205" s="178" t="s">
        <v>379</v>
      </c>
      <c r="G205" s="17"/>
      <c r="H205" s="17"/>
      <c r="I205" s="17"/>
      <c r="J205" s="17"/>
      <c r="K205" s="17"/>
      <c r="L205" s="20"/>
      <c r="M205" s="179"/>
      <c r="N205" s="180"/>
      <c r="O205" s="48"/>
      <c r="P205" s="48"/>
      <c r="Q205" s="48"/>
      <c r="R205" s="48"/>
      <c r="S205" s="48"/>
      <c r="T205" s="49"/>
      <c r="U205" s="15"/>
      <c r="V205" s="15"/>
      <c r="W205" s="15"/>
      <c r="X205" s="15"/>
      <c r="Y205" s="15"/>
      <c r="Z205" s="15"/>
      <c r="AA205" s="15"/>
      <c r="AB205" s="15"/>
      <c r="AC205" s="15"/>
      <c r="AD205" s="15"/>
      <c r="AE205" s="15"/>
      <c r="AT205" s="2" t="s">
        <v>150</v>
      </c>
      <c r="AU205" s="2" t="s">
        <v>81</v>
      </c>
    </row>
    <row r="206" spans="1:65" s="21" customFormat="1" ht="16.5" customHeight="1" x14ac:dyDescent="0.2">
      <c r="A206" s="15"/>
      <c r="B206" s="16"/>
      <c r="C206" s="165" t="s">
        <v>380</v>
      </c>
      <c r="D206" s="165" t="s">
        <v>140</v>
      </c>
      <c r="E206" s="166" t="s">
        <v>381</v>
      </c>
      <c r="F206" s="167" t="s">
        <v>382</v>
      </c>
      <c r="G206" s="168" t="s">
        <v>383</v>
      </c>
      <c r="H206" s="169">
        <v>1</v>
      </c>
      <c r="I206" s="170">
        <v>0</v>
      </c>
      <c r="J206" s="170">
        <f>ROUND(I206*H206,2)</f>
        <v>0</v>
      </c>
      <c r="K206" s="167" t="s">
        <v>384</v>
      </c>
      <c r="L206" s="20"/>
      <c r="M206" s="171" t="s">
        <v>17</v>
      </c>
      <c r="N206" s="172" t="s">
        <v>42</v>
      </c>
      <c r="O206" s="173">
        <v>0</v>
      </c>
      <c r="P206" s="173">
        <f>O206*H206</f>
        <v>0</v>
      </c>
      <c r="Q206" s="173">
        <v>0</v>
      </c>
      <c r="R206" s="173">
        <f>Q206*H206</f>
        <v>0</v>
      </c>
      <c r="S206" s="173">
        <v>0</v>
      </c>
      <c r="T206" s="174">
        <f>S206*H206</f>
        <v>0</v>
      </c>
      <c r="U206" s="15"/>
      <c r="V206" s="15"/>
      <c r="W206" s="15"/>
      <c r="X206" s="15"/>
      <c r="Y206" s="15"/>
      <c r="Z206" s="15"/>
      <c r="AA206" s="15"/>
      <c r="AB206" s="15"/>
      <c r="AC206" s="15"/>
      <c r="AD206" s="15"/>
      <c r="AE206" s="15"/>
      <c r="AR206" s="175" t="s">
        <v>218</v>
      </c>
      <c r="AT206" s="175" t="s">
        <v>140</v>
      </c>
      <c r="AU206" s="175" t="s">
        <v>81</v>
      </c>
      <c r="AY206" s="2" t="s">
        <v>137</v>
      </c>
      <c r="BE206" s="176">
        <f>IF(N206="základní",J206,0)</f>
        <v>0</v>
      </c>
      <c r="BF206" s="176">
        <f>IF(N206="snížená",J206,0)</f>
        <v>0</v>
      </c>
      <c r="BG206" s="176">
        <f>IF(N206="zákl. přenesená",J206,0)</f>
        <v>0</v>
      </c>
      <c r="BH206" s="176">
        <f>IF(N206="sníž. přenesená",J206,0)</f>
        <v>0</v>
      </c>
      <c r="BI206" s="176">
        <f>IF(N206="nulová",J206,0)</f>
        <v>0</v>
      </c>
      <c r="BJ206" s="2" t="s">
        <v>79</v>
      </c>
      <c r="BK206" s="176">
        <f>ROUND(I206*H206,2)</f>
        <v>0</v>
      </c>
      <c r="BL206" s="2" t="s">
        <v>218</v>
      </c>
      <c r="BM206" s="175" t="s">
        <v>385</v>
      </c>
    </row>
    <row r="207" spans="1:65" s="149" customFormat="1" ht="22.95" customHeight="1" x14ac:dyDescent="0.25">
      <c r="B207" s="150"/>
      <c r="C207" s="151"/>
      <c r="D207" s="152" t="s">
        <v>70</v>
      </c>
      <c r="E207" s="163" t="s">
        <v>386</v>
      </c>
      <c r="F207" s="163" t="s">
        <v>387</v>
      </c>
      <c r="G207" s="151"/>
      <c r="H207" s="151"/>
      <c r="I207" s="151"/>
      <c r="J207" s="164">
        <f>BK207</f>
        <v>0</v>
      </c>
      <c r="K207" s="151"/>
      <c r="L207" s="155"/>
      <c r="M207" s="156"/>
      <c r="N207" s="157"/>
      <c r="O207" s="157"/>
      <c r="P207" s="158">
        <f>SUM(P208:P223)</f>
        <v>9.0454910000000002</v>
      </c>
      <c r="Q207" s="157"/>
      <c r="R207" s="158">
        <f>SUM(R208:R223)</f>
        <v>7.248982050000001E-2</v>
      </c>
      <c r="S207" s="157"/>
      <c r="T207" s="159">
        <f>SUM(T208:T223)</f>
        <v>4.3390000000000005E-2</v>
      </c>
      <c r="AR207" s="160" t="s">
        <v>81</v>
      </c>
      <c r="AT207" s="161" t="s">
        <v>70</v>
      </c>
      <c r="AU207" s="161" t="s">
        <v>79</v>
      </c>
      <c r="AY207" s="160" t="s">
        <v>137</v>
      </c>
      <c r="BK207" s="162">
        <f>SUM(BK208:BK223)</f>
        <v>0</v>
      </c>
    </row>
    <row r="208" spans="1:65" s="21" customFormat="1" ht="16.5" customHeight="1" x14ac:dyDescent="0.2">
      <c r="A208" s="15"/>
      <c r="B208" s="16"/>
      <c r="C208" s="165" t="s">
        <v>388</v>
      </c>
      <c r="D208" s="165" t="s">
        <v>140</v>
      </c>
      <c r="E208" s="166" t="s">
        <v>389</v>
      </c>
      <c r="F208" s="167" t="s">
        <v>390</v>
      </c>
      <c r="G208" s="168" t="s">
        <v>350</v>
      </c>
      <c r="H208" s="169">
        <v>1</v>
      </c>
      <c r="I208" s="170">
        <v>0</v>
      </c>
      <c r="J208" s="170">
        <f>ROUND(I208*H208,2)</f>
        <v>0</v>
      </c>
      <c r="K208" s="167" t="s">
        <v>144</v>
      </c>
      <c r="L208" s="20"/>
      <c r="M208" s="171" t="s">
        <v>17</v>
      </c>
      <c r="N208" s="172" t="s">
        <v>42</v>
      </c>
      <c r="O208" s="173">
        <v>0.36199999999999999</v>
      </c>
      <c r="P208" s="173">
        <f>O208*H208</f>
        <v>0.36199999999999999</v>
      </c>
      <c r="Q208" s="173">
        <v>0</v>
      </c>
      <c r="R208" s="173">
        <f>Q208*H208</f>
        <v>0</v>
      </c>
      <c r="S208" s="173">
        <v>1.9460000000000002E-2</v>
      </c>
      <c r="T208" s="174">
        <f>S208*H208</f>
        <v>1.9460000000000002E-2</v>
      </c>
      <c r="U208" s="15"/>
      <c r="V208" s="15"/>
      <c r="W208" s="15"/>
      <c r="X208" s="15"/>
      <c r="Y208" s="15"/>
      <c r="Z208" s="15"/>
      <c r="AA208" s="15"/>
      <c r="AB208" s="15"/>
      <c r="AC208" s="15"/>
      <c r="AD208" s="15"/>
      <c r="AE208" s="15"/>
      <c r="AR208" s="175" t="s">
        <v>218</v>
      </c>
      <c r="AT208" s="175" t="s">
        <v>140</v>
      </c>
      <c r="AU208" s="175" t="s">
        <v>81</v>
      </c>
      <c r="AY208" s="2" t="s">
        <v>137</v>
      </c>
      <c r="BE208" s="176">
        <f>IF(N208="základní",J208,0)</f>
        <v>0</v>
      </c>
      <c r="BF208" s="176">
        <f>IF(N208="snížená",J208,0)</f>
        <v>0</v>
      </c>
      <c r="BG208" s="176">
        <f>IF(N208="zákl. přenesená",J208,0)</f>
        <v>0</v>
      </c>
      <c r="BH208" s="176">
        <f>IF(N208="sníž. přenesená",J208,0)</f>
        <v>0</v>
      </c>
      <c r="BI208" s="176">
        <f>IF(N208="nulová",J208,0)</f>
        <v>0</v>
      </c>
      <c r="BJ208" s="2" t="s">
        <v>79</v>
      </c>
      <c r="BK208" s="176">
        <f>ROUND(I208*H208,2)</f>
        <v>0</v>
      </c>
      <c r="BL208" s="2" t="s">
        <v>218</v>
      </c>
      <c r="BM208" s="175" t="s">
        <v>391</v>
      </c>
    </row>
    <row r="209" spans="1:65" s="21" customFormat="1" ht="21.75" customHeight="1" x14ac:dyDescent="0.2">
      <c r="A209" s="15"/>
      <c r="B209" s="16"/>
      <c r="C209" s="165" t="s">
        <v>392</v>
      </c>
      <c r="D209" s="165" t="s">
        <v>140</v>
      </c>
      <c r="E209" s="166" t="s">
        <v>393</v>
      </c>
      <c r="F209" s="167" t="s">
        <v>394</v>
      </c>
      <c r="G209" s="168" t="s">
        <v>350</v>
      </c>
      <c r="H209" s="169">
        <v>3</v>
      </c>
      <c r="I209" s="170">
        <v>0</v>
      </c>
      <c r="J209" s="170">
        <f>ROUND(I209*H209,2)</f>
        <v>0</v>
      </c>
      <c r="K209" s="167" t="s">
        <v>144</v>
      </c>
      <c r="L209" s="20"/>
      <c r="M209" s="171" t="s">
        <v>17</v>
      </c>
      <c r="N209" s="172" t="s">
        <v>42</v>
      </c>
      <c r="O209" s="173">
        <v>1.2</v>
      </c>
      <c r="P209" s="173">
        <f>O209*H209</f>
        <v>3.5999999999999996</v>
      </c>
      <c r="Q209" s="173">
        <v>2.0729276500000001E-2</v>
      </c>
      <c r="R209" s="173">
        <f>Q209*H209</f>
        <v>6.21878295E-2</v>
      </c>
      <c r="S209" s="173">
        <v>0</v>
      </c>
      <c r="T209" s="174">
        <f>S209*H209</f>
        <v>0</v>
      </c>
      <c r="U209" s="15"/>
      <c r="V209" s="15"/>
      <c r="W209" s="15"/>
      <c r="X209" s="15"/>
      <c r="Y209" s="15"/>
      <c r="Z209" s="15"/>
      <c r="AA209" s="15"/>
      <c r="AB209" s="15"/>
      <c r="AC209" s="15"/>
      <c r="AD209" s="15"/>
      <c r="AE209" s="15"/>
      <c r="AR209" s="175" t="s">
        <v>218</v>
      </c>
      <c r="AT209" s="175" t="s">
        <v>140</v>
      </c>
      <c r="AU209" s="175" t="s">
        <v>81</v>
      </c>
      <c r="AY209" s="2" t="s">
        <v>137</v>
      </c>
      <c r="BE209" s="176">
        <f>IF(N209="základní",J209,0)</f>
        <v>0</v>
      </c>
      <c r="BF209" s="176">
        <f>IF(N209="snížená",J209,0)</f>
        <v>0</v>
      </c>
      <c r="BG209" s="176">
        <f>IF(N209="zákl. přenesená",J209,0)</f>
        <v>0</v>
      </c>
      <c r="BH209" s="176">
        <f>IF(N209="sníž. přenesená",J209,0)</f>
        <v>0</v>
      </c>
      <c r="BI209" s="176">
        <f>IF(N209="nulová",J209,0)</f>
        <v>0</v>
      </c>
      <c r="BJ209" s="2" t="s">
        <v>79</v>
      </c>
      <c r="BK209" s="176">
        <f>ROUND(I209*H209,2)</f>
        <v>0</v>
      </c>
      <c r="BL209" s="2" t="s">
        <v>218</v>
      </c>
      <c r="BM209" s="175" t="s">
        <v>395</v>
      </c>
    </row>
    <row r="210" spans="1:65" s="21" customFormat="1" ht="76.8" x14ac:dyDescent="0.2">
      <c r="A210" s="15"/>
      <c r="B210" s="16"/>
      <c r="C210" s="17"/>
      <c r="D210" s="177" t="s">
        <v>150</v>
      </c>
      <c r="E210" s="17"/>
      <c r="F210" s="178" t="s">
        <v>396</v>
      </c>
      <c r="G210" s="17"/>
      <c r="H210" s="17"/>
      <c r="I210" s="17"/>
      <c r="J210" s="17"/>
      <c r="K210" s="17"/>
      <c r="L210" s="20"/>
      <c r="M210" s="179"/>
      <c r="N210" s="180"/>
      <c r="O210" s="48"/>
      <c r="P210" s="48"/>
      <c r="Q210" s="48"/>
      <c r="R210" s="48"/>
      <c r="S210" s="48"/>
      <c r="T210" s="49"/>
      <c r="U210" s="15"/>
      <c r="V210" s="15"/>
      <c r="W210" s="15"/>
      <c r="X210" s="15"/>
      <c r="Y210" s="15"/>
      <c r="Z210" s="15"/>
      <c r="AA210" s="15"/>
      <c r="AB210" s="15"/>
      <c r="AC210" s="15"/>
      <c r="AD210" s="15"/>
      <c r="AE210" s="15"/>
      <c r="AT210" s="2" t="s">
        <v>150</v>
      </c>
      <c r="AU210" s="2" t="s">
        <v>81</v>
      </c>
    </row>
    <row r="211" spans="1:65" s="21" customFormat="1" ht="16.5" customHeight="1" x14ac:dyDescent="0.2">
      <c r="A211" s="15"/>
      <c r="B211" s="16"/>
      <c r="C211" s="165" t="s">
        <v>397</v>
      </c>
      <c r="D211" s="165" t="s">
        <v>140</v>
      </c>
      <c r="E211" s="166" t="s">
        <v>398</v>
      </c>
      <c r="F211" s="167" t="s">
        <v>399</v>
      </c>
      <c r="G211" s="168" t="s">
        <v>350</v>
      </c>
      <c r="H211" s="169">
        <v>3</v>
      </c>
      <c r="I211" s="170">
        <v>0</v>
      </c>
      <c r="J211" s="170">
        <f>ROUND(I211*H211,2)</f>
        <v>0</v>
      </c>
      <c r="K211" s="167" t="s">
        <v>144</v>
      </c>
      <c r="L211" s="20"/>
      <c r="M211" s="171" t="s">
        <v>17</v>
      </c>
      <c r="N211" s="172" t="s">
        <v>42</v>
      </c>
      <c r="O211" s="173">
        <v>0.33</v>
      </c>
      <c r="P211" s="173">
        <f>O211*H211</f>
        <v>0.99</v>
      </c>
      <c r="Q211" s="173">
        <v>5.1820000000000002E-4</v>
      </c>
      <c r="R211" s="173">
        <f>Q211*H211</f>
        <v>1.5546000000000002E-3</v>
      </c>
      <c r="S211" s="173">
        <v>0</v>
      </c>
      <c r="T211" s="174">
        <f>S211*H211</f>
        <v>0</v>
      </c>
      <c r="U211" s="15"/>
      <c r="V211" s="15"/>
      <c r="W211" s="15"/>
      <c r="X211" s="15"/>
      <c r="Y211" s="15"/>
      <c r="Z211" s="15"/>
      <c r="AA211" s="15"/>
      <c r="AB211" s="15"/>
      <c r="AC211" s="15"/>
      <c r="AD211" s="15"/>
      <c r="AE211" s="15"/>
      <c r="AR211" s="175" t="s">
        <v>218</v>
      </c>
      <c r="AT211" s="175" t="s">
        <v>140</v>
      </c>
      <c r="AU211" s="175" t="s">
        <v>81</v>
      </c>
      <c r="AY211" s="2" t="s">
        <v>137</v>
      </c>
      <c r="BE211" s="176">
        <f>IF(N211="základní",J211,0)</f>
        <v>0</v>
      </c>
      <c r="BF211" s="176">
        <f>IF(N211="snížená",J211,0)</f>
        <v>0</v>
      </c>
      <c r="BG211" s="176">
        <f>IF(N211="zákl. přenesená",J211,0)</f>
        <v>0</v>
      </c>
      <c r="BH211" s="176">
        <f>IF(N211="sníž. přenesená",J211,0)</f>
        <v>0</v>
      </c>
      <c r="BI211" s="176">
        <f>IF(N211="nulová",J211,0)</f>
        <v>0</v>
      </c>
      <c r="BJ211" s="2" t="s">
        <v>79</v>
      </c>
      <c r="BK211" s="176">
        <f>ROUND(I211*H211,2)</f>
        <v>0</v>
      </c>
      <c r="BL211" s="2" t="s">
        <v>218</v>
      </c>
      <c r="BM211" s="175" t="s">
        <v>400</v>
      </c>
    </row>
    <row r="212" spans="1:65" s="21" customFormat="1" ht="16.5" customHeight="1" x14ac:dyDescent="0.2">
      <c r="A212" s="15"/>
      <c r="B212" s="16"/>
      <c r="C212" s="165" t="s">
        <v>401</v>
      </c>
      <c r="D212" s="165" t="s">
        <v>140</v>
      </c>
      <c r="E212" s="166" t="s">
        <v>402</v>
      </c>
      <c r="F212" s="167" t="s">
        <v>403</v>
      </c>
      <c r="G212" s="168" t="s">
        <v>350</v>
      </c>
      <c r="H212" s="169">
        <v>3</v>
      </c>
      <c r="I212" s="170">
        <v>0</v>
      </c>
      <c r="J212" s="170">
        <f>ROUND(I212*H212,2)</f>
        <v>0</v>
      </c>
      <c r="K212" s="167" t="s">
        <v>144</v>
      </c>
      <c r="L212" s="20"/>
      <c r="M212" s="171" t="s">
        <v>17</v>
      </c>
      <c r="N212" s="172" t="s">
        <v>42</v>
      </c>
      <c r="O212" s="173">
        <v>0.33</v>
      </c>
      <c r="P212" s="173">
        <f>O212*H212</f>
        <v>0.99</v>
      </c>
      <c r="Q212" s="173">
        <v>5.1820000000000002E-4</v>
      </c>
      <c r="R212" s="173">
        <f>Q212*H212</f>
        <v>1.5546000000000002E-3</v>
      </c>
      <c r="S212" s="173">
        <v>0</v>
      </c>
      <c r="T212" s="174">
        <f>S212*H212</f>
        <v>0</v>
      </c>
      <c r="U212" s="15"/>
      <c r="V212" s="15"/>
      <c r="W212" s="15"/>
      <c r="X212" s="15"/>
      <c r="Y212" s="15"/>
      <c r="Z212" s="15"/>
      <c r="AA212" s="15"/>
      <c r="AB212" s="15"/>
      <c r="AC212" s="15"/>
      <c r="AD212" s="15"/>
      <c r="AE212" s="15"/>
      <c r="AR212" s="175" t="s">
        <v>218</v>
      </c>
      <c r="AT212" s="175" t="s">
        <v>140</v>
      </c>
      <c r="AU212" s="175" t="s">
        <v>81</v>
      </c>
      <c r="AY212" s="2" t="s">
        <v>137</v>
      </c>
      <c r="BE212" s="176">
        <f>IF(N212="základní",J212,0)</f>
        <v>0</v>
      </c>
      <c r="BF212" s="176">
        <f>IF(N212="snížená",J212,0)</f>
        <v>0</v>
      </c>
      <c r="BG212" s="176">
        <f>IF(N212="zákl. přenesená",J212,0)</f>
        <v>0</v>
      </c>
      <c r="BH212" s="176">
        <f>IF(N212="sníž. přenesená",J212,0)</f>
        <v>0</v>
      </c>
      <c r="BI212" s="176">
        <f>IF(N212="nulová",J212,0)</f>
        <v>0</v>
      </c>
      <c r="BJ212" s="2" t="s">
        <v>79</v>
      </c>
      <c r="BK212" s="176">
        <f>ROUND(I212*H212,2)</f>
        <v>0</v>
      </c>
      <c r="BL212" s="2" t="s">
        <v>218</v>
      </c>
      <c r="BM212" s="175" t="s">
        <v>404</v>
      </c>
    </row>
    <row r="213" spans="1:65" s="21" customFormat="1" ht="16.5" customHeight="1" x14ac:dyDescent="0.2">
      <c r="A213" s="15"/>
      <c r="B213" s="16"/>
      <c r="C213" s="165" t="s">
        <v>405</v>
      </c>
      <c r="D213" s="165" t="s">
        <v>140</v>
      </c>
      <c r="E213" s="166" t="s">
        <v>406</v>
      </c>
      <c r="F213" s="167" t="s">
        <v>407</v>
      </c>
      <c r="G213" s="168" t="s">
        <v>350</v>
      </c>
      <c r="H213" s="169">
        <v>2</v>
      </c>
      <c r="I213" s="170">
        <v>0</v>
      </c>
      <c r="J213" s="170">
        <f>ROUND(I213*H213,2)</f>
        <v>0</v>
      </c>
      <c r="K213" s="167" t="s">
        <v>144</v>
      </c>
      <c r="L213" s="20"/>
      <c r="M213" s="171" t="s">
        <v>17</v>
      </c>
      <c r="N213" s="172" t="s">
        <v>42</v>
      </c>
      <c r="O213" s="173">
        <v>0.46500000000000002</v>
      </c>
      <c r="P213" s="173">
        <f>O213*H213</f>
        <v>0.93</v>
      </c>
      <c r="Q213" s="173">
        <v>0</v>
      </c>
      <c r="R213" s="173">
        <f>Q213*H213</f>
        <v>0</v>
      </c>
      <c r="S213" s="173">
        <v>9.1999999999999998E-3</v>
      </c>
      <c r="T213" s="174">
        <f>S213*H213</f>
        <v>1.84E-2</v>
      </c>
      <c r="U213" s="15"/>
      <c r="V213" s="15"/>
      <c r="W213" s="15"/>
      <c r="X213" s="15"/>
      <c r="Y213" s="15"/>
      <c r="Z213" s="15"/>
      <c r="AA213" s="15"/>
      <c r="AB213" s="15"/>
      <c r="AC213" s="15"/>
      <c r="AD213" s="15"/>
      <c r="AE213" s="15"/>
      <c r="AR213" s="175" t="s">
        <v>218</v>
      </c>
      <c r="AT213" s="175" t="s">
        <v>140</v>
      </c>
      <c r="AU213" s="175" t="s">
        <v>81</v>
      </c>
      <c r="AY213" s="2" t="s">
        <v>137</v>
      </c>
      <c r="BE213" s="176">
        <f>IF(N213="základní",J213,0)</f>
        <v>0</v>
      </c>
      <c r="BF213" s="176">
        <f>IF(N213="snížená",J213,0)</f>
        <v>0</v>
      </c>
      <c r="BG213" s="176">
        <f>IF(N213="zákl. přenesená",J213,0)</f>
        <v>0</v>
      </c>
      <c r="BH213" s="176">
        <f>IF(N213="sníž. přenesená",J213,0)</f>
        <v>0</v>
      </c>
      <c r="BI213" s="176">
        <f>IF(N213="nulová",J213,0)</f>
        <v>0</v>
      </c>
      <c r="BJ213" s="2" t="s">
        <v>79</v>
      </c>
      <c r="BK213" s="176">
        <f>ROUND(I213*H213,2)</f>
        <v>0</v>
      </c>
      <c r="BL213" s="2" t="s">
        <v>218</v>
      </c>
      <c r="BM213" s="175" t="s">
        <v>408</v>
      </c>
    </row>
    <row r="214" spans="1:65" s="21" customFormat="1" ht="16.5" customHeight="1" x14ac:dyDescent="0.2">
      <c r="A214" s="15"/>
      <c r="B214" s="16"/>
      <c r="C214" s="165" t="s">
        <v>409</v>
      </c>
      <c r="D214" s="165" t="s">
        <v>140</v>
      </c>
      <c r="E214" s="166" t="s">
        <v>410</v>
      </c>
      <c r="F214" s="167" t="s">
        <v>411</v>
      </c>
      <c r="G214" s="168" t="s">
        <v>350</v>
      </c>
      <c r="H214" s="169">
        <v>3</v>
      </c>
      <c r="I214" s="170">
        <v>0</v>
      </c>
      <c r="J214" s="170">
        <f>ROUND(I214*H214,2)</f>
        <v>0</v>
      </c>
      <c r="K214" s="167" t="s">
        <v>144</v>
      </c>
      <c r="L214" s="20"/>
      <c r="M214" s="171" t="s">
        <v>17</v>
      </c>
      <c r="N214" s="172" t="s">
        <v>42</v>
      </c>
      <c r="O214" s="173">
        <v>0.217</v>
      </c>
      <c r="P214" s="173">
        <f>O214*H214</f>
        <v>0.65100000000000002</v>
      </c>
      <c r="Q214" s="173">
        <v>0</v>
      </c>
      <c r="R214" s="173">
        <f>Q214*H214</f>
        <v>0</v>
      </c>
      <c r="S214" s="173">
        <v>1.56E-3</v>
      </c>
      <c r="T214" s="174">
        <f>S214*H214</f>
        <v>4.6800000000000001E-3</v>
      </c>
      <c r="U214" s="15"/>
      <c r="V214" s="15"/>
      <c r="W214" s="15"/>
      <c r="X214" s="15"/>
      <c r="Y214" s="15"/>
      <c r="Z214" s="15"/>
      <c r="AA214" s="15"/>
      <c r="AB214" s="15"/>
      <c r="AC214" s="15"/>
      <c r="AD214" s="15"/>
      <c r="AE214" s="15"/>
      <c r="AR214" s="175" t="s">
        <v>218</v>
      </c>
      <c r="AT214" s="175" t="s">
        <v>140</v>
      </c>
      <c r="AU214" s="175" t="s">
        <v>81</v>
      </c>
      <c r="AY214" s="2" t="s">
        <v>137</v>
      </c>
      <c r="BE214" s="176">
        <f>IF(N214="základní",J214,0)</f>
        <v>0</v>
      </c>
      <c r="BF214" s="176">
        <f>IF(N214="snížená",J214,0)</f>
        <v>0</v>
      </c>
      <c r="BG214" s="176">
        <f>IF(N214="zákl. přenesená",J214,0)</f>
        <v>0</v>
      </c>
      <c r="BH214" s="176">
        <f>IF(N214="sníž. přenesená",J214,0)</f>
        <v>0</v>
      </c>
      <c r="BI214" s="176">
        <f>IF(N214="nulová",J214,0)</f>
        <v>0</v>
      </c>
      <c r="BJ214" s="2" t="s">
        <v>79</v>
      </c>
      <c r="BK214" s="176">
        <f>ROUND(I214*H214,2)</f>
        <v>0</v>
      </c>
      <c r="BL214" s="2" t="s">
        <v>218</v>
      </c>
      <c r="BM214" s="175" t="s">
        <v>412</v>
      </c>
    </row>
    <row r="215" spans="1:65" s="21" customFormat="1" ht="16.5" customHeight="1" x14ac:dyDescent="0.2">
      <c r="A215" s="15"/>
      <c r="B215" s="16"/>
      <c r="C215" s="165" t="s">
        <v>413</v>
      </c>
      <c r="D215" s="165" t="s">
        <v>140</v>
      </c>
      <c r="E215" s="166" t="s">
        <v>414</v>
      </c>
      <c r="F215" s="167" t="s">
        <v>415</v>
      </c>
      <c r="G215" s="168" t="s">
        <v>275</v>
      </c>
      <c r="H215" s="169">
        <v>3</v>
      </c>
      <c r="I215" s="170">
        <v>0</v>
      </c>
      <c r="J215" s="170">
        <f>ROUND(I215*H215,2)</f>
        <v>0</v>
      </c>
      <c r="K215" s="167" t="s">
        <v>144</v>
      </c>
      <c r="L215" s="20"/>
      <c r="M215" s="171" t="s">
        <v>17</v>
      </c>
      <c r="N215" s="172" t="s">
        <v>42</v>
      </c>
      <c r="O215" s="173">
        <v>0.3</v>
      </c>
      <c r="P215" s="173">
        <f>O215*H215</f>
        <v>0.89999999999999991</v>
      </c>
      <c r="Q215" s="173">
        <v>1.60097E-4</v>
      </c>
      <c r="R215" s="173">
        <f>Q215*H215</f>
        <v>4.8029099999999999E-4</v>
      </c>
      <c r="S215" s="173">
        <v>0</v>
      </c>
      <c r="T215" s="174">
        <f>S215*H215</f>
        <v>0</v>
      </c>
      <c r="U215" s="15"/>
      <c r="V215" s="15"/>
      <c r="W215" s="15"/>
      <c r="X215" s="15"/>
      <c r="Y215" s="15"/>
      <c r="Z215" s="15"/>
      <c r="AA215" s="15"/>
      <c r="AB215" s="15"/>
      <c r="AC215" s="15"/>
      <c r="AD215" s="15"/>
      <c r="AE215" s="15"/>
      <c r="AR215" s="175" t="s">
        <v>218</v>
      </c>
      <c r="AT215" s="175" t="s">
        <v>140</v>
      </c>
      <c r="AU215" s="175" t="s">
        <v>81</v>
      </c>
      <c r="AY215" s="2" t="s">
        <v>137</v>
      </c>
      <c r="BE215" s="176">
        <f>IF(N215="základní",J215,0)</f>
        <v>0</v>
      </c>
      <c r="BF215" s="176">
        <f>IF(N215="snížená",J215,0)</f>
        <v>0</v>
      </c>
      <c r="BG215" s="176">
        <f>IF(N215="zákl. přenesená",J215,0)</f>
        <v>0</v>
      </c>
      <c r="BH215" s="176">
        <f>IF(N215="sníž. přenesená",J215,0)</f>
        <v>0</v>
      </c>
      <c r="BI215" s="176">
        <f>IF(N215="nulová",J215,0)</f>
        <v>0</v>
      </c>
      <c r="BJ215" s="2" t="s">
        <v>79</v>
      </c>
      <c r="BK215" s="176">
        <f>ROUND(I215*H215,2)</f>
        <v>0</v>
      </c>
      <c r="BL215" s="2" t="s">
        <v>218</v>
      </c>
      <c r="BM215" s="175" t="s">
        <v>416</v>
      </c>
    </row>
    <row r="216" spans="1:65" s="21" customFormat="1" ht="28.8" x14ac:dyDescent="0.2">
      <c r="A216" s="15"/>
      <c r="B216" s="16"/>
      <c r="C216" s="17"/>
      <c r="D216" s="177" t="s">
        <v>150</v>
      </c>
      <c r="E216" s="17"/>
      <c r="F216" s="178" t="s">
        <v>417</v>
      </c>
      <c r="G216" s="17"/>
      <c r="H216" s="17"/>
      <c r="I216" s="17"/>
      <c r="J216" s="17"/>
      <c r="K216" s="17"/>
      <c r="L216" s="20"/>
      <c r="M216" s="179"/>
      <c r="N216" s="180"/>
      <c r="O216" s="48"/>
      <c r="P216" s="48"/>
      <c r="Q216" s="48"/>
      <c r="R216" s="48"/>
      <c r="S216" s="48"/>
      <c r="T216" s="49"/>
      <c r="U216" s="15"/>
      <c r="V216" s="15"/>
      <c r="W216" s="15"/>
      <c r="X216" s="15"/>
      <c r="Y216" s="15"/>
      <c r="Z216" s="15"/>
      <c r="AA216" s="15"/>
      <c r="AB216" s="15"/>
      <c r="AC216" s="15"/>
      <c r="AD216" s="15"/>
      <c r="AE216" s="15"/>
      <c r="AT216" s="2" t="s">
        <v>150</v>
      </c>
      <c r="AU216" s="2" t="s">
        <v>81</v>
      </c>
    </row>
    <row r="217" spans="1:65" s="21" customFormat="1" ht="16.5" customHeight="1" x14ac:dyDescent="0.2">
      <c r="A217" s="15"/>
      <c r="B217" s="16"/>
      <c r="C217" s="213" t="s">
        <v>418</v>
      </c>
      <c r="D217" s="213" t="s">
        <v>419</v>
      </c>
      <c r="E217" s="214" t="s">
        <v>420</v>
      </c>
      <c r="F217" s="215" t="s">
        <v>421</v>
      </c>
      <c r="G217" s="216" t="s">
        <v>275</v>
      </c>
      <c r="H217" s="217">
        <v>3</v>
      </c>
      <c r="I217" s="218">
        <v>0</v>
      </c>
      <c r="J217" s="218">
        <f>ROUND(I217*H217,2)</f>
        <v>0</v>
      </c>
      <c r="K217" s="215" t="s">
        <v>144</v>
      </c>
      <c r="L217" s="219"/>
      <c r="M217" s="220" t="s">
        <v>17</v>
      </c>
      <c r="N217" s="221" t="s">
        <v>42</v>
      </c>
      <c r="O217" s="173">
        <v>0</v>
      </c>
      <c r="P217" s="173">
        <f>O217*H217</f>
        <v>0</v>
      </c>
      <c r="Q217" s="173">
        <v>2E-3</v>
      </c>
      <c r="R217" s="173">
        <f>Q217*H217</f>
        <v>6.0000000000000001E-3</v>
      </c>
      <c r="S217" s="173">
        <v>0</v>
      </c>
      <c r="T217" s="174">
        <f>S217*H217</f>
        <v>0</v>
      </c>
      <c r="U217" s="15"/>
      <c r="V217" s="15"/>
      <c r="W217" s="15"/>
      <c r="X217" s="15"/>
      <c r="Y217" s="15"/>
      <c r="Z217" s="15"/>
      <c r="AA217" s="15"/>
      <c r="AB217" s="15"/>
      <c r="AC217" s="15"/>
      <c r="AD217" s="15"/>
      <c r="AE217" s="15"/>
      <c r="AR217" s="175" t="s">
        <v>302</v>
      </c>
      <c r="AT217" s="175" t="s">
        <v>419</v>
      </c>
      <c r="AU217" s="175" t="s">
        <v>81</v>
      </c>
      <c r="AY217" s="2" t="s">
        <v>137</v>
      </c>
      <c r="BE217" s="176">
        <f>IF(N217="základní",J217,0)</f>
        <v>0</v>
      </c>
      <c r="BF217" s="176">
        <f>IF(N217="snížená",J217,0)</f>
        <v>0</v>
      </c>
      <c r="BG217" s="176">
        <f>IF(N217="zákl. přenesená",J217,0)</f>
        <v>0</v>
      </c>
      <c r="BH217" s="176">
        <f>IF(N217="sníž. přenesená",J217,0)</f>
        <v>0</v>
      </c>
      <c r="BI217" s="176">
        <f>IF(N217="nulová",J217,0)</f>
        <v>0</v>
      </c>
      <c r="BJ217" s="2" t="s">
        <v>79</v>
      </c>
      <c r="BK217" s="176">
        <f>ROUND(I217*H217,2)</f>
        <v>0</v>
      </c>
      <c r="BL217" s="2" t="s">
        <v>218</v>
      </c>
      <c r="BM217" s="175" t="s">
        <v>422</v>
      </c>
    </row>
    <row r="218" spans="1:65" s="21" customFormat="1" ht="16.5" customHeight="1" x14ac:dyDescent="0.2">
      <c r="A218" s="15"/>
      <c r="B218" s="16"/>
      <c r="C218" s="165" t="s">
        <v>423</v>
      </c>
      <c r="D218" s="165" t="s">
        <v>140</v>
      </c>
      <c r="E218" s="166" t="s">
        <v>424</v>
      </c>
      <c r="F218" s="167" t="s">
        <v>425</v>
      </c>
      <c r="G218" s="168" t="s">
        <v>275</v>
      </c>
      <c r="H218" s="169">
        <v>1</v>
      </c>
      <c r="I218" s="170">
        <v>0</v>
      </c>
      <c r="J218" s="170">
        <f>ROUND(I218*H218,2)</f>
        <v>0</v>
      </c>
      <c r="K218" s="167" t="s">
        <v>144</v>
      </c>
      <c r="L218" s="20"/>
      <c r="M218" s="171" t="s">
        <v>17</v>
      </c>
      <c r="N218" s="172" t="s">
        <v>42</v>
      </c>
      <c r="O218" s="173">
        <v>3.7999999999999999E-2</v>
      </c>
      <c r="P218" s="173">
        <f>O218*H218</f>
        <v>3.7999999999999999E-2</v>
      </c>
      <c r="Q218" s="173">
        <v>0</v>
      </c>
      <c r="R218" s="173">
        <f>Q218*H218</f>
        <v>0</v>
      </c>
      <c r="S218" s="173">
        <v>8.4999999999999995E-4</v>
      </c>
      <c r="T218" s="174">
        <f>S218*H218</f>
        <v>8.4999999999999995E-4</v>
      </c>
      <c r="U218" s="15"/>
      <c r="V218" s="15"/>
      <c r="W218" s="15"/>
      <c r="X218" s="15"/>
      <c r="Y218" s="15"/>
      <c r="Z218" s="15"/>
      <c r="AA218" s="15"/>
      <c r="AB218" s="15"/>
      <c r="AC218" s="15"/>
      <c r="AD218" s="15"/>
      <c r="AE218" s="15"/>
      <c r="AR218" s="175" t="s">
        <v>218</v>
      </c>
      <c r="AT218" s="175" t="s">
        <v>140</v>
      </c>
      <c r="AU218" s="175" t="s">
        <v>81</v>
      </c>
      <c r="AY218" s="2" t="s">
        <v>137</v>
      </c>
      <c r="BE218" s="176">
        <f>IF(N218="základní",J218,0)</f>
        <v>0</v>
      </c>
      <c r="BF218" s="176">
        <f>IF(N218="snížená",J218,0)</f>
        <v>0</v>
      </c>
      <c r="BG218" s="176">
        <f>IF(N218="zákl. přenesená",J218,0)</f>
        <v>0</v>
      </c>
      <c r="BH218" s="176">
        <f>IF(N218="sníž. přenesená",J218,0)</f>
        <v>0</v>
      </c>
      <c r="BI218" s="176">
        <f>IF(N218="nulová",J218,0)</f>
        <v>0</v>
      </c>
      <c r="BJ218" s="2" t="s">
        <v>79</v>
      </c>
      <c r="BK218" s="176">
        <f>ROUND(I218*H218,2)</f>
        <v>0</v>
      </c>
      <c r="BL218" s="2" t="s">
        <v>218</v>
      </c>
      <c r="BM218" s="175" t="s">
        <v>426</v>
      </c>
    </row>
    <row r="219" spans="1:65" s="21" customFormat="1" ht="16.5" customHeight="1" x14ac:dyDescent="0.2">
      <c r="A219" s="15"/>
      <c r="B219" s="16"/>
      <c r="C219" s="165" t="s">
        <v>427</v>
      </c>
      <c r="D219" s="165" t="s">
        <v>140</v>
      </c>
      <c r="E219" s="166" t="s">
        <v>428</v>
      </c>
      <c r="F219" s="167" t="s">
        <v>429</v>
      </c>
      <c r="G219" s="168" t="s">
        <v>275</v>
      </c>
      <c r="H219" s="169">
        <v>3</v>
      </c>
      <c r="I219" s="170">
        <v>0</v>
      </c>
      <c r="J219" s="170">
        <f>ROUND(I219*H219,2)</f>
        <v>0</v>
      </c>
      <c r="K219" s="167" t="s">
        <v>144</v>
      </c>
      <c r="L219" s="20"/>
      <c r="M219" s="171" t="s">
        <v>17</v>
      </c>
      <c r="N219" s="172" t="s">
        <v>42</v>
      </c>
      <c r="O219" s="173">
        <v>0.113</v>
      </c>
      <c r="P219" s="173">
        <f>O219*H219</f>
        <v>0.33900000000000002</v>
      </c>
      <c r="Q219" s="173">
        <v>2.375E-4</v>
      </c>
      <c r="R219" s="173">
        <f>Q219*H219</f>
        <v>7.1250000000000003E-4</v>
      </c>
      <c r="S219" s="173">
        <v>0</v>
      </c>
      <c r="T219" s="174">
        <f>S219*H219</f>
        <v>0</v>
      </c>
      <c r="U219" s="15"/>
      <c r="V219" s="15"/>
      <c r="W219" s="15"/>
      <c r="X219" s="15"/>
      <c r="Y219" s="15"/>
      <c r="Z219" s="15"/>
      <c r="AA219" s="15"/>
      <c r="AB219" s="15"/>
      <c r="AC219" s="15"/>
      <c r="AD219" s="15"/>
      <c r="AE219" s="15"/>
      <c r="AR219" s="175" t="s">
        <v>218</v>
      </c>
      <c r="AT219" s="175" t="s">
        <v>140</v>
      </c>
      <c r="AU219" s="175" t="s">
        <v>81</v>
      </c>
      <c r="AY219" s="2" t="s">
        <v>137</v>
      </c>
      <c r="BE219" s="176">
        <f>IF(N219="základní",J219,0)</f>
        <v>0</v>
      </c>
      <c r="BF219" s="176">
        <f>IF(N219="snížená",J219,0)</f>
        <v>0</v>
      </c>
      <c r="BG219" s="176">
        <f>IF(N219="zákl. přenesená",J219,0)</f>
        <v>0</v>
      </c>
      <c r="BH219" s="176">
        <f>IF(N219="sníž. přenesená",J219,0)</f>
        <v>0</v>
      </c>
      <c r="BI219" s="176">
        <f>IF(N219="nulová",J219,0)</f>
        <v>0</v>
      </c>
      <c r="BJ219" s="2" t="s">
        <v>79</v>
      </c>
      <c r="BK219" s="176">
        <f>ROUND(I219*H219,2)</f>
        <v>0</v>
      </c>
      <c r="BL219" s="2" t="s">
        <v>218</v>
      </c>
      <c r="BM219" s="175" t="s">
        <v>430</v>
      </c>
    </row>
    <row r="220" spans="1:65" s="21" customFormat="1" ht="67.2" x14ac:dyDescent="0.2">
      <c r="A220" s="15"/>
      <c r="B220" s="16"/>
      <c r="C220" s="17"/>
      <c r="D220" s="177" t="s">
        <v>150</v>
      </c>
      <c r="E220" s="17"/>
      <c r="F220" s="178" t="s">
        <v>431</v>
      </c>
      <c r="G220" s="17"/>
      <c r="H220" s="17"/>
      <c r="I220" s="17"/>
      <c r="J220" s="17"/>
      <c r="K220" s="17"/>
      <c r="L220" s="20"/>
      <c r="M220" s="179"/>
      <c r="N220" s="180"/>
      <c r="O220" s="48"/>
      <c r="P220" s="48"/>
      <c r="Q220" s="48"/>
      <c r="R220" s="48"/>
      <c r="S220" s="48"/>
      <c r="T220" s="49"/>
      <c r="U220" s="15"/>
      <c r="V220" s="15"/>
      <c r="W220" s="15"/>
      <c r="X220" s="15"/>
      <c r="Y220" s="15"/>
      <c r="Z220" s="15"/>
      <c r="AA220" s="15"/>
      <c r="AB220" s="15"/>
      <c r="AC220" s="15"/>
      <c r="AD220" s="15"/>
      <c r="AE220" s="15"/>
      <c r="AT220" s="2" t="s">
        <v>150</v>
      </c>
      <c r="AU220" s="2" t="s">
        <v>81</v>
      </c>
    </row>
    <row r="221" spans="1:65" s="21" customFormat="1" ht="21.75" customHeight="1" x14ac:dyDescent="0.2">
      <c r="A221" s="15"/>
      <c r="B221" s="16"/>
      <c r="C221" s="165" t="s">
        <v>432</v>
      </c>
      <c r="D221" s="165" t="s">
        <v>140</v>
      </c>
      <c r="E221" s="166" t="s">
        <v>433</v>
      </c>
      <c r="F221" s="167" t="s">
        <v>434</v>
      </c>
      <c r="G221" s="168" t="s">
        <v>244</v>
      </c>
      <c r="H221" s="169">
        <v>7.1999999999999995E-2</v>
      </c>
      <c r="I221" s="170">
        <v>0</v>
      </c>
      <c r="J221" s="170">
        <f>ROUND(I221*H221,2)</f>
        <v>0</v>
      </c>
      <c r="K221" s="167" t="s">
        <v>144</v>
      </c>
      <c r="L221" s="20"/>
      <c r="M221" s="171" t="s">
        <v>17</v>
      </c>
      <c r="N221" s="172" t="s">
        <v>42</v>
      </c>
      <c r="O221" s="173">
        <v>1.5169999999999999</v>
      </c>
      <c r="P221" s="173">
        <f>O221*H221</f>
        <v>0.10922399999999999</v>
      </c>
      <c r="Q221" s="173">
        <v>0</v>
      </c>
      <c r="R221" s="173">
        <f>Q221*H221</f>
        <v>0</v>
      </c>
      <c r="S221" s="173">
        <v>0</v>
      </c>
      <c r="T221" s="174">
        <f>S221*H221</f>
        <v>0</v>
      </c>
      <c r="U221" s="15"/>
      <c r="V221" s="15"/>
      <c r="W221" s="15"/>
      <c r="X221" s="15"/>
      <c r="Y221" s="15"/>
      <c r="Z221" s="15"/>
      <c r="AA221" s="15"/>
      <c r="AB221" s="15"/>
      <c r="AC221" s="15"/>
      <c r="AD221" s="15"/>
      <c r="AE221" s="15"/>
      <c r="AR221" s="175" t="s">
        <v>218</v>
      </c>
      <c r="AT221" s="175" t="s">
        <v>140</v>
      </c>
      <c r="AU221" s="175" t="s">
        <v>81</v>
      </c>
      <c r="AY221" s="2" t="s">
        <v>137</v>
      </c>
      <c r="BE221" s="176">
        <f>IF(N221="základní",J221,0)</f>
        <v>0</v>
      </c>
      <c r="BF221" s="176">
        <f>IF(N221="snížená",J221,0)</f>
        <v>0</v>
      </c>
      <c r="BG221" s="176">
        <f>IF(N221="zákl. přenesená",J221,0)</f>
        <v>0</v>
      </c>
      <c r="BH221" s="176">
        <f>IF(N221="sníž. přenesená",J221,0)</f>
        <v>0</v>
      </c>
      <c r="BI221" s="176">
        <f>IF(N221="nulová",J221,0)</f>
        <v>0</v>
      </c>
      <c r="BJ221" s="2" t="s">
        <v>79</v>
      </c>
      <c r="BK221" s="176">
        <f>ROUND(I221*H221,2)</f>
        <v>0</v>
      </c>
      <c r="BL221" s="2" t="s">
        <v>218</v>
      </c>
      <c r="BM221" s="175" t="s">
        <v>435</v>
      </c>
    </row>
    <row r="222" spans="1:65" s="21" customFormat="1" ht="86.4" x14ac:dyDescent="0.2">
      <c r="A222" s="15"/>
      <c r="B222" s="16"/>
      <c r="C222" s="17"/>
      <c r="D222" s="177" t="s">
        <v>150</v>
      </c>
      <c r="E222" s="17"/>
      <c r="F222" s="178" t="s">
        <v>436</v>
      </c>
      <c r="G222" s="17"/>
      <c r="H222" s="17"/>
      <c r="I222" s="17"/>
      <c r="J222" s="17"/>
      <c r="K222" s="17"/>
      <c r="L222" s="20"/>
      <c r="M222" s="179"/>
      <c r="N222" s="180"/>
      <c r="O222" s="48"/>
      <c r="P222" s="48"/>
      <c r="Q222" s="48"/>
      <c r="R222" s="48"/>
      <c r="S222" s="48"/>
      <c r="T222" s="49"/>
      <c r="U222" s="15"/>
      <c r="V222" s="15"/>
      <c r="W222" s="15"/>
      <c r="X222" s="15"/>
      <c r="Y222" s="15"/>
      <c r="Z222" s="15"/>
      <c r="AA222" s="15"/>
      <c r="AB222" s="15"/>
      <c r="AC222" s="15"/>
      <c r="AD222" s="15"/>
      <c r="AE222" s="15"/>
      <c r="AT222" s="2" t="s">
        <v>150</v>
      </c>
      <c r="AU222" s="2" t="s">
        <v>81</v>
      </c>
    </row>
    <row r="223" spans="1:65" s="21" customFormat="1" ht="21.75" customHeight="1" x14ac:dyDescent="0.2">
      <c r="A223" s="15"/>
      <c r="B223" s="16"/>
      <c r="C223" s="165" t="s">
        <v>437</v>
      </c>
      <c r="D223" s="165" t="s">
        <v>140</v>
      </c>
      <c r="E223" s="166" t="s">
        <v>438</v>
      </c>
      <c r="F223" s="167" t="s">
        <v>439</v>
      </c>
      <c r="G223" s="168" t="s">
        <v>244</v>
      </c>
      <c r="H223" s="169">
        <v>4.2999999999999997E-2</v>
      </c>
      <c r="I223" s="170">
        <v>0</v>
      </c>
      <c r="J223" s="170">
        <f>ROUND(I223*H223,2)</f>
        <v>0</v>
      </c>
      <c r="K223" s="167" t="s">
        <v>144</v>
      </c>
      <c r="L223" s="20"/>
      <c r="M223" s="171" t="s">
        <v>17</v>
      </c>
      <c r="N223" s="172" t="s">
        <v>42</v>
      </c>
      <c r="O223" s="173">
        <v>3.169</v>
      </c>
      <c r="P223" s="173">
        <f>O223*H223</f>
        <v>0.136267</v>
      </c>
      <c r="Q223" s="173">
        <v>0</v>
      </c>
      <c r="R223" s="173">
        <f>Q223*H223</f>
        <v>0</v>
      </c>
      <c r="S223" s="173">
        <v>0</v>
      </c>
      <c r="T223" s="174">
        <f>S223*H223</f>
        <v>0</v>
      </c>
      <c r="U223" s="15"/>
      <c r="V223" s="15"/>
      <c r="W223" s="15"/>
      <c r="X223" s="15"/>
      <c r="Y223" s="15"/>
      <c r="Z223" s="15"/>
      <c r="AA223" s="15"/>
      <c r="AB223" s="15"/>
      <c r="AC223" s="15"/>
      <c r="AD223" s="15"/>
      <c r="AE223" s="15"/>
      <c r="AR223" s="175" t="s">
        <v>218</v>
      </c>
      <c r="AT223" s="175" t="s">
        <v>140</v>
      </c>
      <c r="AU223" s="175" t="s">
        <v>81</v>
      </c>
      <c r="AY223" s="2" t="s">
        <v>137</v>
      </c>
      <c r="BE223" s="176">
        <f>IF(N223="základní",J223,0)</f>
        <v>0</v>
      </c>
      <c r="BF223" s="176">
        <f>IF(N223="snížená",J223,0)</f>
        <v>0</v>
      </c>
      <c r="BG223" s="176">
        <f>IF(N223="zákl. přenesená",J223,0)</f>
        <v>0</v>
      </c>
      <c r="BH223" s="176">
        <f>IF(N223="sníž. přenesená",J223,0)</f>
        <v>0</v>
      </c>
      <c r="BI223" s="176">
        <f>IF(N223="nulová",J223,0)</f>
        <v>0</v>
      </c>
      <c r="BJ223" s="2" t="s">
        <v>79</v>
      </c>
      <c r="BK223" s="176">
        <f>ROUND(I223*H223,2)</f>
        <v>0</v>
      </c>
      <c r="BL223" s="2" t="s">
        <v>218</v>
      </c>
      <c r="BM223" s="175" t="s">
        <v>440</v>
      </c>
    </row>
    <row r="224" spans="1:65" s="149" customFormat="1" ht="22.95" customHeight="1" x14ac:dyDescent="0.25">
      <c r="B224" s="150"/>
      <c r="C224" s="151"/>
      <c r="D224" s="152" t="s">
        <v>70</v>
      </c>
      <c r="E224" s="163" t="s">
        <v>441</v>
      </c>
      <c r="F224" s="163" t="s">
        <v>442</v>
      </c>
      <c r="G224" s="151"/>
      <c r="H224" s="151"/>
      <c r="I224" s="151"/>
      <c r="J224" s="164">
        <f>BK224</f>
        <v>0</v>
      </c>
      <c r="K224" s="151"/>
      <c r="L224" s="155"/>
      <c r="M224" s="156"/>
      <c r="N224" s="157"/>
      <c r="O224" s="157"/>
      <c r="P224" s="158">
        <f>SUM(P225:P230)</f>
        <v>11.411339999999999</v>
      </c>
      <c r="Q224" s="157"/>
      <c r="R224" s="158">
        <f>SUM(R225:R230)</f>
        <v>4.0108598712000003E-2</v>
      </c>
      <c r="S224" s="157"/>
      <c r="T224" s="159">
        <f>SUM(T225:T230)</f>
        <v>0.1036728</v>
      </c>
      <c r="AR224" s="160" t="s">
        <v>81</v>
      </c>
      <c r="AT224" s="161" t="s">
        <v>70</v>
      </c>
      <c r="AU224" s="161" t="s">
        <v>79</v>
      </c>
      <c r="AY224" s="160" t="s">
        <v>137</v>
      </c>
      <c r="BK224" s="162">
        <f>SUM(BK225:BK230)</f>
        <v>0</v>
      </c>
    </row>
    <row r="225" spans="1:65" s="21" customFormat="1" ht="16.5" customHeight="1" x14ac:dyDescent="0.2">
      <c r="A225" s="15"/>
      <c r="B225" s="16"/>
      <c r="C225" s="165" t="s">
        <v>443</v>
      </c>
      <c r="D225" s="165" t="s">
        <v>140</v>
      </c>
      <c r="E225" s="166" t="s">
        <v>444</v>
      </c>
      <c r="F225" s="167" t="s">
        <v>445</v>
      </c>
      <c r="G225" s="168" t="s">
        <v>143</v>
      </c>
      <c r="H225" s="169">
        <v>21.42</v>
      </c>
      <c r="I225" s="170">
        <v>0</v>
      </c>
      <c r="J225" s="170">
        <f>ROUND(I225*H225,2)</f>
        <v>0</v>
      </c>
      <c r="K225" s="167" t="s">
        <v>144</v>
      </c>
      <c r="L225" s="20"/>
      <c r="M225" s="171" t="s">
        <v>17</v>
      </c>
      <c r="N225" s="172" t="s">
        <v>42</v>
      </c>
      <c r="O225" s="173">
        <v>8.2000000000000003E-2</v>
      </c>
      <c r="P225" s="173">
        <f>O225*H225</f>
        <v>1.7564400000000002</v>
      </c>
      <c r="Q225" s="173">
        <v>0</v>
      </c>
      <c r="R225" s="173">
        <f>Q225*H225</f>
        <v>0</v>
      </c>
      <c r="S225" s="173">
        <v>4.8399999999999997E-3</v>
      </c>
      <c r="T225" s="174">
        <f>S225*H225</f>
        <v>0.1036728</v>
      </c>
      <c r="U225" s="15"/>
      <c r="V225" s="15"/>
      <c r="W225" s="15"/>
      <c r="X225" s="15"/>
      <c r="Y225" s="15"/>
      <c r="Z225" s="15"/>
      <c r="AA225" s="15"/>
      <c r="AB225" s="15"/>
      <c r="AC225" s="15"/>
      <c r="AD225" s="15"/>
      <c r="AE225" s="15"/>
      <c r="AR225" s="175" t="s">
        <v>218</v>
      </c>
      <c r="AT225" s="175" t="s">
        <v>140</v>
      </c>
      <c r="AU225" s="175" t="s">
        <v>81</v>
      </c>
      <c r="AY225" s="2" t="s">
        <v>137</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218</v>
      </c>
      <c r="BM225" s="175" t="s">
        <v>446</v>
      </c>
    </row>
    <row r="226" spans="1:65" s="21" customFormat="1" ht="16.5" customHeight="1" x14ac:dyDescent="0.2">
      <c r="A226" s="15"/>
      <c r="B226" s="16"/>
      <c r="C226" s="165" t="s">
        <v>447</v>
      </c>
      <c r="D226" s="165" t="s">
        <v>140</v>
      </c>
      <c r="E226" s="166" t="s">
        <v>448</v>
      </c>
      <c r="F226" s="167" t="s">
        <v>449</v>
      </c>
      <c r="G226" s="168" t="s">
        <v>143</v>
      </c>
      <c r="H226" s="169">
        <v>21.42</v>
      </c>
      <c r="I226" s="170">
        <v>0</v>
      </c>
      <c r="J226" s="170">
        <f>ROUND(I226*H226,2)</f>
        <v>0</v>
      </c>
      <c r="K226" s="167" t="s">
        <v>144</v>
      </c>
      <c r="L226" s="20"/>
      <c r="M226" s="171" t="s">
        <v>17</v>
      </c>
      <c r="N226" s="172" t="s">
        <v>42</v>
      </c>
      <c r="O226" s="173">
        <v>0.44500000000000001</v>
      </c>
      <c r="P226" s="173">
        <f>O226*H226</f>
        <v>9.5319000000000003</v>
      </c>
      <c r="Q226" s="173">
        <v>1.8724836000000001E-3</v>
      </c>
      <c r="R226" s="173">
        <f>Q226*H226</f>
        <v>4.0108598712000003E-2</v>
      </c>
      <c r="S226" s="173">
        <v>0</v>
      </c>
      <c r="T226" s="174">
        <f>S226*H226</f>
        <v>0</v>
      </c>
      <c r="U226" s="15"/>
      <c r="V226" s="15"/>
      <c r="W226" s="15"/>
      <c r="X226" s="15"/>
      <c r="Y226" s="15"/>
      <c r="Z226" s="15"/>
      <c r="AA226" s="15"/>
      <c r="AB226" s="15"/>
      <c r="AC226" s="15"/>
      <c r="AD226" s="15"/>
      <c r="AE226" s="15"/>
      <c r="AR226" s="175" t="s">
        <v>218</v>
      </c>
      <c r="AT226" s="175" t="s">
        <v>140</v>
      </c>
      <c r="AU226" s="175" t="s">
        <v>81</v>
      </c>
      <c r="AY226" s="2" t="s">
        <v>137</v>
      </c>
      <c r="BE226" s="176">
        <f>IF(N226="základní",J226,0)</f>
        <v>0</v>
      </c>
      <c r="BF226" s="176">
        <f>IF(N226="snížená",J226,0)</f>
        <v>0</v>
      </c>
      <c r="BG226" s="176">
        <f>IF(N226="zákl. přenesená",J226,0)</f>
        <v>0</v>
      </c>
      <c r="BH226" s="176">
        <f>IF(N226="sníž. přenesená",J226,0)</f>
        <v>0</v>
      </c>
      <c r="BI226" s="176">
        <f>IF(N226="nulová",J226,0)</f>
        <v>0</v>
      </c>
      <c r="BJ226" s="2" t="s">
        <v>79</v>
      </c>
      <c r="BK226" s="176">
        <f>ROUND(I226*H226,2)</f>
        <v>0</v>
      </c>
      <c r="BL226" s="2" t="s">
        <v>218</v>
      </c>
      <c r="BM226" s="175" t="s">
        <v>450</v>
      </c>
    </row>
    <row r="227" spans="1:65" s="21" customFormat="1" ht="57.6" x14ac:dyDescent="0.2">
      <c r="A227" s="15"/>
      <c r="B227" s="16"/>
      <c r="C227" s="17"/>
      <c r="D227" s="177" t="s">
        <v>150</v>
      </c>
      <c r="E227" s="17"/>
      <c r="F227" s="178" t="s">
        <v>451</v>
      </c>
      <c r="G227" s="17"/>
      <c r="H227" s="17"/>
      <c r="I227" s="17"/>
      <c r="J227" s="17"/>
      <c r="K227" s="17"/>
      <c r="L227" s="20"/>
      <c r="M227" s="179"/>
      <c r="N227" s="180"/>
      <c r="O227" s="48"/>
      <c r="P227" s="48"/>
      <c r="Q227" s="48"/>
      <c r="R227" s="48"/>
      <c r="S227" s="48"/>
      <c r="T227" s="49"/>
      <c r="U227" s="15"/>
      <c r="V227" s="15"/>
      <c r="W227" s="15"/>
      <c r="X227" s="15"/>
      <c r="Y227" s="15"/>
      <c r="Z227" s="15"/>
      <c r="AA227" s="15"/>
      <c r="AB227" s="15"/>
      <c r="AC227" s="15"/>
      <c r="AD227" s="15"/>
      <c r="AE227" s="15"/>
      <c r="AT227" s="2" t="s">
        <v>150</v>
      </c>
      <c r="AU227" s="2" t="s">
        <v>81</v>
      </c>
    </row>
    <row r="228" spans="1:65" s="181" customFormat="1" x14ac:dyDescent="0.2">
      <c r="B228" s="182"/>
      <c r="C228" s="183"/>
      <c r="D228" s="177" t="s">
        <v>172</v>
      </c>
      <c r="E228" s="184" t="s">
        <v>17</v>
      </c>
      <c r="F228" s="185" t="s">
        <v>452</v>
      </c>
      <c r="G228" s="183"/>
      <c r="H228" s="186">
        <v>21.42</v>
      </c>
      <c r="I228" s="183"/>
      <c r="J228" s="183"/>
      <c r="K228" s="183"/>
      <c r="L228" s="187"/>
      <c r="M228" s="188"/>
      <c r="N228" s="189"/>
      <c r="O228" s="189"/>
      <c r="P228" s="189"/>
      <c r="Q228" s="189"/>
      <c r="R228" s="189"/>
      <c r="S228" s="189"/>
      <c r="T228" s="190"/>
      <c r="AT228" s="191" t="s">
        <v>172</v>
      </c>
      <c r="AU228" s="191" t="s">
        <v>81</v>
      </c>
      <c r="AV228" s="181" t="s">
        <v>81</v>
      </c>
      <c r="AW228" s="181" t="s">
        <v>31</v>
      </c>
      <c r="AX228" s="181" t="s">
        <v>79</v>
      </c>
      <c r="AY228" s="191" t="s">
        <v>137</v>
      </c>
    </row>
    <row r="229" spans="1:65" s="21" customFormat="1" ht="21.75" customHeight="1" x14ac:dyDescent="0.2">
      <c r="A229" s="15"/>
      <c r="B229" s="16"/>
      <c r="C229" s="165" t="s">
        <v>453</v>
      </c>
      <c r="D229" s="165" t="s">
        <v>140</v>
      </c>
      <c r="E229" s="166" t="s">
        <v>454</v>
      </c>
      <c r="F229" s="167" t="s">
        <v>455</v>
      </c>
      <c r="G229" s="168" t="s">
        <v>244</v>
      </c>
      <c r="H229" s="169">
        <v>0.04</v>
      </c>
      <c r="I229" s="170">
        <v>0</v>
      </c>
      <c r="J229" s="170">
        <f>ROUND(I229*H229,2)</f>
        <v>0</v>
      </c>
      <c r="K229" s="167" t="s">
        <v>144</v>
      </c>
      <c r="L229" s="20"/>
      <c r="M229" s="171" t="s">
        <v>17</v>
      </c>
      <c r="N229" s="172" t="s">
        <v>42</v>
      </c>
      <c r="O229" s="173">
        <v>3.0750000000000002</v>
      </c>
      <c r="P229" s="173">
        <f>O229*H229</f>
        <v>0.12300000000000001</v>
      </c>
      <c r="Q229" s="173">
        <v>0</v>
      </c>
      <c r="R229" s="173">
        <f>Q229*H229</f>
        <v>0</v>
      </c>
      <c r="S229" s="173">
        <v>0</v>
      </c>
      <c r="T229" s="174">
        <f>S229*H229</f>
        <v>0</v>
      </c>
      <c r="U229" s="15"/>
      <c r="V229" s="15"/>
      <c r="W229" s="15"/>
      <c r="X229" s="15"/>
      <c r="Y229" s="15"/>
      <c r="Z229" s="15"/>
      <c r="AA229" s="15"/>
      <c r="AB229" s="15"/>
      <c r="AC229" s="15"/>
      <c r="AD229" s="15"/>
      <c r="AE229" s="15"/>
      <c r="AR229" s="175" t="s">
        <v>218</v>
      </c>
      <c r="AT229" s="175" t="s">
        <v>140</v>
      </c>
      <c r="AU229" s="175" t="s">
        <v>81</v>
      </c>
      <c r="AY229" s="2" t="s">
        <v>137</v>
      </c>
      <c r="BE229" s="176">
        <f>IF(N229="základní",J229,0)</f>
        <v>0</v>
      </c>
      <c r="BF229" s="176">
        <f>IF(N229="snížená",J229,0)</f>
        <v>0</v>
      </c>
      <c r="BG229" s="176">
        <f>IF(N229="zákl. přenesená",J229,0)</f>
        <v>0</v>
      </c>
      <c r="BH229" s="176">
        <f>IF(N229="sníž. přenesená",J229,0)</f>
        <v>0</v>
      </c>
      <c r="BI229" s="176">
        <f>IF(N229="nulová",J229,0)</f>
        <v>0</v>
      </c>
      <c r="BJ229" s="2" t="s">
        <v>79</v>
      </c>
      <c r="BK229" s="176">
        <f>ROUND(I229*H229,2)</f>
        <v>0</v>
      </c>
      <c r="BL229" s="2" t="s">
        <v>218</v>
      </c>
      <c r="BM229" s="175" t="s">
        <v>456</v>
      </c>
    </row>
    <row r="230" spans="1:65" s="21" customFormat="1" ht="86.4" x14ac:dyDescent="0.2">
      <c r="A230" s="15"/>
      <c r="B230" s="16"/>
      <c r="C230" s="17"/>
      <c r="D230" s="177" t="s">
        <v>150</v>
      </c>
      <c r="E230" s="17"/>
      <c r="F230" s="178" t="s">
        <v>436</v>
      </c>
      <c r="G230" s="17"/>
      <c r="H230" s="17"/>
      <c r="I230" s="17"/>
      <c r="J230" s="17"/>
      <c r="K230" s="17"/>
      <c r="L230" s="20"/>
      <c r="M230" s="179"/>
      <c r="N230" s="180"/>
      <c r="O230" s="48"/>
      <c r="P230" s="48"/>
      <c r="Q230" s="48"/>
      <c r="R230" s="48"/>
      <c r="S230" s="48"/>
      <c r="T230" s="49"/>
      <c r="U230" s="15"/>
      <c r="V230" s="15"/>
      <c r="W230" s="15"/>
      <c r="X230" s="15"/>
      <c r="Y230" s="15"/>
      <c r="Z230" s="15"/>
      <c r="AA230" s="15"/>
      <c r="AB230" s="15"/>
      <c r="AC230" s="15"/>
      <c r="AD230" s="15"/>
      <c r="AE230" s="15"/>
      <c r="AT230" s="2" t="s">
        <v>150</v>
      </c>
      <c r="AU230" s="2" t="s">
        <v>81</v>
      </c>
    </row>
    <row r="231" spans="1:65" s="149" customFormat="1" ht="22.95" customHeight="1" x14ac:dyDescent="0.25">
      <c r="B231" s="150"/>
      <c r="C231" s="151"/>
      <c r="D231" s="152" t="s">
        <v>70</v>
      </c>
      <c r="E231" s="163" t="s">
        <v>457</v>
      </c>
      <c r="F231" s="163" t="s">
        <v>458</v>
      </c>
      <c r="G231" s="151"/>
      <c r="H231" s="151"/>
      <c r="I231" s="151"/>
      <c r="J231" s="164">
        <f>BK231</f>
        <v>0</v>
      </c>
      <c r="K231" s="151"/>
      <c r="L231" s="155"/>
      <c r="M231" s="156"/>
      <c r="N231" s="157"/>
      <c r="O231" s="157"/>
      <c r="P231" s="158">
        <f>SUM(P232:P236)</f>
        <v>1.9734399999999999</v>
      </c>
      <c r="Q231" s="157"/>
      <c r="R231" s="158">
        <f>SUM(R232:R236)</f>
        <v>1.4083999999999998E-2</v>
      </c>
      <c r="S231" s="157"/>
      <c r="T231" s="159">
        <f>SUM(T232:T236)</f>
        <v>0</v>
      </c>
      <c r="AR231" s="160" t="s">
        <v>81</v>
      </c>
      <c r="AT231" s="161" t="s">
        <v>70</v>
      </c>
      <c r="AU231" s="161" t="s">
        <v>79</v>
      </c>
      <c r="AY231" s="160" t="s">
        <v>137</v>
      </c>
      <c r="BK231" s="162">
        <f>SUM(BK232:BK236)</f>
        <v>0</v>
      </c>
    </row>
    <row r="232" spans="1:65" s="21" customFormat="1" ht="21.75" customHeight="1" x14ac:dyDescent="0.2">
      <c r="A232" s="15"/>
      <c r="B232" s="16"/>
      <c r="C232" s="165" t="s">
        <v>459</v>
      </c>
      <c r="D232" s="165" t="s">
        <v>140</v>
      </c>
      <c r="E232" s="166" t="s">
        <v>460</v>
      </c>
      <c r="F232" s="167" t="s">
        <v>461</v>
      </c>
      <c r="G232" s="168" t="s">
        <v>216</v>
      </c>
      <c r="H232" s="169">
        <v>2.8</v>
      </c>
      <c r="I232" s="170">
        <v>0</v>
      </c>
      <c r="J232" s="170">
        <f>ROUND(I232*H232,2)</f>
        <v>0</v>
      </c>
      <c r="K232" s="167" t="s">
        <v>144</v>
      </c>
      <c r="L232" s="20"/>
      <c r="M232" s="171" t="s">
        <v>17</v>
      </c>
      <c r="N232" s="172" t="s">
        <v>42</v>
      </c>
      <c r="O232" s="173">
        <v>0.69399999999999995</v>
      </c>
      <c r="P232" s="173">
        <f>O232*H232</f>
        <v>1.9431999999999998</v>
      </c>
      <c r="Q232" s="173">
        <v>5.0299999999999997E-3</v>
      </c>
      <c r="R232" s="173">
        <f>Q232*H232</f>
        <v>1.4083999999999998E-2</v>
      </c>
      <c r="S232" s="173">
        <v>0</v>
      </c>
      <c r="T232" s="174">
        <f>S232*H232</f>
        <v>0</v>
      </c>
      <c r="U232" s="15"/>
      <c r="V232" s="15"/>
      <c r="W232" s="15"/>
      <c r="X232" s="15"/>
      <c r="Y232" s="15"/>
      <c r="Z232" s="15"/>
      <c r="AA232" s="15"/>
      <c r="AB232" s="15"/>
      <c r="AC232" s="15"/>
      <c r="AD232" s="15"/>
      <c r="AE232" s="15"/>
      <c r="AR232" s="175" t="s">
        <v>218</v>
      </c>
      <c r="AT232" s="175" t="s">
        <v>140</v>
      </c>
      <c r="AU232" s="175" t="s">
        <v>81</v>
      </c>
      <c r="AY232" s="2" t="s">
        <v>137</v>
      </c>
      <c r="BE232" s="176">
        <f>IF(N232="základní",J232,0)</f>
        <v>0</v>
      </c>
      <c r="BF232" s="176">
        <f>IF(N232="snížená",J232,0)</f>
        <v>0</v>
      </c>
      <c r="BG232" s="176">
        <f>IF(N232="zákl. přenesená",J232,0)</f>
        <v>0</v>
      </c>
      <c r="BH232" s="176">
        <f>IF(N232="sníž. přenesená",J232,0)</f>
        <v>0</v>
      </c>
      <c r="BI232" s="176">
        <f>IF(N232="nulová",J232,0)</f>
        <v>0</v>
      </c>
      <c r="BJ232" s="2" t="s">
        <v>79</v>
      </c>
      <c r="BK232" s="176">
        <f>ROUND(I232*H232,2)</f>
        <v>0</v>
      </c>
      <c r="BL232" s="2" t="s">
        <v>218</v>
      </c>
      <c r="BM232" s="175" t="s">
        <v>462</v>
      </c>
    </row>
    <row r="233" spans="1:65" s="21" customFormat="1" ht="86.4" x14ac:dyDescent="0.2">
      <c r="A233" s="15"/>
      <c r="B233" s="16"/>
      <c r="C233" s="17"/>
      <c r="D233" s="177" t="s">
        <v>150</v>
      </c>
      <c r="E233" s="17"/>
      <c r="F233" s="178" t="s">
        <v>463</v>
      </c>
      <c r="G233" s="17"/>
      <c r="H233" s="17"/>
      <c r="I233" s="17"/>
      <c r="J233" s="17"/>
      <c r="K233" s="17"/>
      <c r="L233" s="20"/>
      <c r="M233" s="179"/>
      <c r="N233" s="180"/>
      <c r="O233" s="48"/>
      <c r="P233" s="48"/>
      <c r="Q233" s="48"/>
      <c r="R233" s="48"/>
      <c r="S233" s="48"/>
      <c r="T233" s="49"/>
      <c r="U233" s="15"/>
      <c r="V233" s="15"/>
      <c r="W233" s="15"/>
      <c r="X233" s="15"/>
      <c r="Y233" s="15"/>
      <c r="Z233" s="15"/>
      <c r="AA233" s="15"/>
      <c r="AB233" s="15"/>
      <c r="AC233" s="15"/>
      <c r="AD233" s="15"/>
      <c r="AE233" s="15"/>
      <c r="AT233" s="2" t="s">
        <v>150</v>
      </c>
      <c r="AU233" s="2" t="s">
        <v>81</v>
      </c>
    </row>
    <row r="234" spans="1:65" s="181" customFormat="1" x14ac:dyDescent="0.2">
      <c r="B234" s="182"/>
      <c r="C234" s="183"/>
      <c r="D234" s="177" t="s">
        <v>172</v>
      </c>
      <c r="E234" s="184" t="s">
        <v>17</v>
      </c>
      <c r="F234" s="185" t="s">
        <v>464</v>
      </c>
      <c r="G234" s="183"/>
      <c r="H234" s="186">
        <v>2.8</v>
      </c>
      <c r="I234" s="183"/>
      <c r="J234" s="183"/>
      <c r="K234" s="183"/>
      <c r="L234" s="187"/>
      <c r="M234" s="188"/>
      <c r="N234" s="189"/>
      <c r="O234" s="189"/>
      <c r="P234" s="189"/>
      <c r="Q234" s="189"/>
      <c r="R234" s="189"/>
      <c r="S234" s="189"/>
      <c r="T234" s="190"/>
      <c r="AT234" s="191" t="s">
        <v>172</v>
      </c>
      <c r="AU234" s="191" t="s">
        <v>81</v>
      </c>
      <c r="AV234" s="181" t="s">
        <v>81</v>
      </c>
      <c r="AW234" s="181" t="s">
        <v>31</v>
      </c>
      <c r="AX234" s="181" t="s">
        <v>79</v>
      </c>
      <c r="AY234" s="191" t="s">
        <v>137</v>
      </c>
    </row>
    <row r="235" spans="1:65" s="21" customFormat="1" ht="33" customHeight="1" x14ac:dyDescent="0.2">
      <c r="A235" s="15"/>
      <c r="B235" s="16"/>
      <c r="C235" s="165" t="s">
        <v>465</v>
      </c>
      <c r="D235" s="165" t="s">
        <v>140</v>
      </c>
      <c r="E235" s="166" t="s">
        <v>466</v>
      </c>
      <c r="F235" s="167" t="s">
        <v>467</v>
      </c>
      <c r="G235" s="168" t="s">
        <v>244</v>
      </c>
      <c r="H235" s="169">
        <v>1.4E-2</v>
      </c>
      <c r="I235" s="170">
        <v>0</v>
      </c>
      <c r="J235" s="170">
        <f>ROUND(I235*H235,2)</f>
        <v>0</v>
      </c>
      <c r="K235" s="167" t="s">
        <v>144</v>
      </c>
      <c r="L235" s="20"/>
      <c r="M235" s="171" t="s">
        <v>17</v>
      </c>
      <c r="N235" s="172" t="s">
        <v>42</v>
      </c>
      <c r="O235" s="173">
        <v>2.16</v>
      </c>
      <c r="P235" s="173">
        <f>O235*H235</f>
        <v>3.0240000000000003E-2</v>
      </c>
      <c r="Q235" s="173">
        <v>0</v>
      </c>
      <c r="R235" s="173">
        <f>Q235*H235</f>
        <v>0</v>
      </c>
      <c r="S235" s="173">
        <v>0</v>
      </c>
      <c r="T235" s="174">
        <f>S235*H235</f>
        <v>0</v>
      </c>
      <c r="U235" s="15"/>
      <c r="V235" s="15"/>
      <c r="W235" s="15"/>
      <c r="X235" s="15"/>
      <c r="Y235" s="15"/>
      <c r="Z235" s="15"/>
      <c r="AA235" s="15"/>
      <c r="AB235" s="15"/>
      <c r="AC235" s="15"/>
      <c r="AD235" s="15"/>
      <c r="AE235" s="15"/>
      <c r="AR235" s="175" t="s">
        <v>218</v>
      </c>
      <c r="AT235" s="175" t="s">
        <v>140</v>
      </c>
      <c r="AU235" s="175" t="s">
        <v>81</v>
      </c>
      <c r="AY235" s="2" t="s">
        <v>137</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218</v>
      </c>
      <c r="BM235" s="175" t="s">
        <v>468</v>
      </c>
    </row>
    <row r="236" spans="1:65" s="21" customFormat="1" ht="96" x14ac:dyDescent="0.2">
      <c r="A236" s="15"/>
      <c r="B236" s="16"/>
      <c r="C236" s="17"/>
      <c r="D236" s="177" t="s">
        <v>150</v>
      </c>
      <c r="E236" s="17"/>
      <c r="F236" s="178" t="s">
        <v>469</v>
      </c>
      <c r="G236" s="17"/>
      <c r="H236" s="17"/>
      <c r="I236" s="17"/>
      <c r="J236" s="17"/>
      <c r="K236" s="17"/>
      <c r="L236" s="20"/>
      <c r="M236" s="179"/>
      <c r="N236" s="180"/>
      <c r="O236" s="48"/>
      <c r="P236" s="48"/>
      <c r="Q236" s="48"/>
      <c r="R236" s="48"/>
      <c r="S236" s="48"/>
      <c r="T236" s="49"/>
      <c r="U236" s="15"/>
      <c r="V236" s="15"/>
      <c r="W236" s="15"/>
      <c r="X236" s="15"/>
      <c r="Y236" s="15"/>
      <c r="Z236" s="15"/>
      <c r="AA236" s="15"/>
      <c r="AB236" s="15"/>
      <c r="AC236" s="15"/>
      <c r="AD236" s="15"/>
      <c r="AE236" s="15"/>
      <c r="AT236" s="2" t="s">
        <v>150</v>
      </c>
      <c r="AU236" s="2" t="s">
        <v>81</v>
      </c>
    </row>
    <row r="237" spans="1:65" s="149" customFormat="1" ht="22.95" customHeight="1" x14ac:dyDescent="0.25">
      <c r="B237" s="150"/>
      <c r="C237" s="151"/>
      <c r="D237" s="152" t="s">
        <v>70</v>
      </c>
      <c r="E237" s="163" t="s">
        <v>470</v>
      </c>
      <c r="F237" s="163" t="s">
        <v>471</v>
      </c>
      <c r="G237" s="151"/>
      <c r="H237" s="151"/>
      <c r="I237" s="151"/>
      <c r="J237" s="164">
        <f>BK237</f>
        <v>0</v>
      </c>
      <c r="K237" s="151"/>
      <c r="L237" s="155"/>
      <c r="M237" s="156"/>
      <c r="N237" s="157"/>
      <c r="O237" s="157"/>
      <c r="P237" s="158">
        <f>SUM(P238:P252)</f>
        <v>4.4634549999999997</v>
      </c>
      <c r="Q237" s="157"/>
      <c r="R237" s="158">
        <f>SUM(R238:R252)</f>
        <v>4.1349999999999998E-2</v>
      </c>
      <c r="S237" s="157"/>
      <c r="T237" s="159">
        <f>SUM(T238:T252)</f>
        <v>5.16E-2</v>
      </c>
      <c r="AR237" s="160" t="s">
        <v>81</v>
      </c>
      <c r="AT237" s="161" t="s">
        <v>70</v>
      </c>
      <c r="AU237" s="161" t="s">
        <v>79</v>
      </c>
      <c r="AY237" s="160" t="s">
        <v>137</v>
      </c>
      <c r="BK237" s="162">
        <f>SUM(BK238:BK252)</f>
        <v>0</v>
      </c>
    </row>
    <row r="238" spans="1:65" s="21" customFormat="1" ht="21.75" customHeight="1" x14ac:dyDescent="0.2">
      <c r="A238" s="15"/>
      <c r="B238" s="16"/>
      <c r="C238" s="165" t="s">
        <v>472</v>
      </c>
      <c r="D238" s="165" t="s">
        <v>140</v>
      </c>
      <c r="E238" s="166" t="s">
        <v>473</v>
      </c>
      <c r="F238" s="167" t="s">
        <v>474</v>
      </c>
      <c r="G238" s="168" t="s">
        <v>275</v>
      </c>
      <c r="H238" s="169">
        <v>1</v>
      </c>
      <c r="I238" s="170">
        <v>0</v>
      </c>
      <c r="J238" s="170">
        <f>ROUND(I238*H238,2)</f>
        <v>0</v>
      </c>
      <c r="K238" s="167" t="s">
        <v>144</v>
      </c>
      <c r="L238" s="20"/>
      <c r="M238" s="171" t="s">
        <v>17</v>
      </c>
      <c r="N238" s="172" t="s">
        <v>42</v>
      </c>
      <c r="O238" s="173">
        <v>1.6819999999999999</v>
      </c>
      <c r="P238" s="173">
        <f>O238*H238</f>
        <v>1.6819999999999999</v>
      </c>
      <c r="Q238" s="173">
        <v>0</v>
      </c>
      <c r="R238" s="173">
        <f>Q238*H238</f>
        <v>0</v>
      </c>
      <c r="S238" s="173">
        <v>0</v>
      </c>
      <c r="T238" s="174">
        <f>S238*H238</f>
        <v>0</v>
      </c>
      <c r="U238" s="15"/>
      <c r="V238" s="15"/>
      <c r="W238" s="15"/>
      <c r="X238" s="15"/>
      <c r="Y238" s="15"/>
      <c r="Z238" s="15"/>
      <c r="AA238" s="15"/>
      <c r="AB238" s="15"/>
      <c r="AC238" s="15"/>
      <c r="AD238" s="15"/>
      <c r="AE238" s="15"/>
      <c r="AR238" s="175" t="s">
        <v>218</v>
      </c>
      <c r="AT238" s="175" t="s">
        <v>140</v>
      </c>
      <c r="AU238" s="175" t="s">
        <v>81</v>
      </c>
      <c r="AY238" s="2" t="s">
        <v>137</v>
      </c>
      <c r="BE238" s="176">
        <f>IF(N238="základní",J238,0)</f>
        <v>0</v>
      </c>
      <c r="BF238" s="176">
        <f>IF(N238="snížená",J238,0)</f>
        <v>0</v>
      </c>
      <c r="BG238" s="176">
        <f>IF(N238="zákl. přenesená",J238,0)</f>
        <v>0</v>
      </c>
      <c r="BH238" s="176">
        <f>IF(N238="sníž. přenesená",J238,0)</f>
        <v>0</v>
      </c>
      <c r="BI238" s="176">
        <f>IF(N238="nulová",J238,0)</f>
        <v>0</v>
      </c>
      <c r="BJ238" s="2" t="s">
        <v>79</v>
      </c>
      <c r="BK238" s="176">
        <f>ROUND(I238*H238,2)</f>
        <v>0</v>
      </c>
      <c r="BL238" s="2" t="s">
        <v>218</v>
      </c>
      <c r="BM238" s="175" t="s">
        <v>475</v>
      </c>
    </row>
    <row r="239" spans="1:65" s="21" customFormat="1" ht="86.4" x14ac:dyDescent="0.2">
      <c r="A239" s="15"/>
      <c r="B239" s="16"/>
      <c r="C239" s="17"/>
      <c r="D239" s="177" t="s">
        <v>150</v>
      </c>
      <c r="E239" s="17"/>
      <c r="F239" s="178" t="s">
        <v>476</v>
      </c>
      <c r="G239" s="17"/>
      <c r="H239" s="17"/>
      <c r="I239" s="17"/>
      <c r="J239" s="17"/>
      <c r="K239" s="17"/>
      <c r="L239" s="20"/>
      <c r="M239" s="179"/>
      <c r="N239" s="180"/>
      <c r="O239" s="48"/>
      <c r="P239" s="48"/>
      <c r="Q239" s="48"/>
      <c r="R239" s="48"/>
      <c r="S239" s="48"/>
      <c r="T239" s="49"/>
      <c r="U239" s="15"/>
      <c r="V239" s="15"/>
      <c r="W239" s="15"/>
      <c r="X239" s="15"/>
      <c r="Y239" s="15"/>
      <c r="Z239" s="15"/>
      <c r="AA239" s="15"/>
      <c r="AB239" s="15"/>
      <c r="AC239" s="15"/>
      <c r="AD239" s="15"/>
      <c r="AE239" s="15"/>
      <c r="AT239" s="2" t="s">
        <v>150</v>
      </c>
      <c r="AU239" s="2" t="s">
        <v>81</v>
      </c>
    </row>
    <row r="240" spans="1:65" s="21" customFormat="1" ht="21.75" customHeight="1" x14ac:dyDescent="0.2">
      <c r="A240" s="15"/>
      <c r="B240" s="16"/>
      <c r="C240" s="165" t="s">
        <v>477</v>
      </c>
      <c r="D240" s="165" t="s">
        <v>140</v>
      </c>
      <c r="E240" s="166" t="s">
        <v>478</v>
      </c>
      <c r="F240" s="167" t="s">
        <v>479</v>
      </c>
      <c r="G240" s="168" t="s">
        <v>275</v>
      </c>
      <c r="H240" s="169">
        <v>1</v>
      </c>
      <c r="I240" s="170">
        <v>0</v>
      </c>
      <c r="J240" s="170">
        <f>ROUND(I240*H240,2)</f>
        <v>0</v>
      </c>
      <c r="K240" s="167" t="s">
        <v>144</v>
      </c>
      <c r="L240" s="20"/>
      <c r="M240" s="171" t="s">
        <v>17</v>
      </c>
      <c r="N240" s="172" t="s">
        <v>42</v>
      </c>
      <c r="O240" s="173">
        <v>1.825</v>
      </c>
      <c r="P240" s="173">
        <f>O240*H240</f>
        <v>1.825</v>
      </c>
      <c r="Q240" s="173">
        <v>0</v>
      </c>
      <c r="R240" s="173">
        <f>Q240*H240</f>
        <v>0</v>
      </c>
      <c r="S240" s="173">
        <v>0</v>
      </c>
      <c r="T240" s="174">
        <f>S240*H240</f>
        <v>0</v>
      </c>
      <c r="U240" s="15"/>
      <c r="V240" s="15"/>
      <c r="W240" s="15"/>
      <c r="X240" s="15"/>
      <c r="Y240" s="15"/>
      <c r="Z240" s="15"/>
      <c r="AA240" s="15"/>
      <c r="AB240" s="15"/>
      <c r="AC240" s="15"/>
      <c r="AD240" s="15"/>
      <c r="AE240" s="15"/>
      <c r="AR240" s="175" t="s">
        <v>218</v>
      </c>
      <c r="AT240" s="175" t="s">
        <v>140</v>
      </c>
      <c r="AU240" s="175" t="s">
        <v>81</v>
      </c>
      <c r="AY240" s="2" t="s">
        <v>137</v>
      </c>
      <c r="BE240" s="176">
        <f>IF(N240="základní",J240,0)</f>
        <v>0</v>
      </c>
      <c r="BF240" s="176">
        <f>IF(N240="snížená",J240,0)</f>
        <v>0</v>
      </c>
      <c r="BG240" s="176">
        <f>IF(N240="zákl. přenesená",J240,0)</f>
        <v>0</v>
      </c>
      <c r="BH240" s="176">
        <f>IF(N240="sníž. přenesená",J240,0)</f>
        <v>0</v>
      </c>
      <c r="BI240" s="176">
        <f>IF(N240="nulová",J240,0)</f>
        <v>0</v>
      </c>
      <c r="BJ240" s="2" t="s">
        <v>79</v>
      </c>
      <c r="BK240" s="176">
        <f>ROUND(I240*H240,2)</f>
        <v>0</v>
      </c>
      <c r="BL240" s="2" t="s">
        <v>218</v>
      </c>
      <c r="BM240" s="175" t="s">
        <v>480</v>
      </c>
    </row>
    <row r="241" spans="1:65" s="21" customFormat="1" ht="86.4" x14ac:dyDescent="0.2">
      <c r="A241" s="15"/>
      <c r="B241" s="16"/>
      <c r="C241" s="17"/>
      <c r="D241" s="177" t="s">
        <v>150</v>
      </c>
      <c r="E241" s="17"/>
      <c r="F241" s="178" t="s">
        <v>476</v>
      </c>
      <c r="G241" s="17"/>
      <c r="H241" s="17"/>
      <c r="I241" s="17"/>
      <c r="J241" s="17"/>
      <c r="K241" s="17"/>
      <c r="L241" s="20"/>
      <c r="M241" s="179"/>
      <c r="N241" s="180"/>
      <c r="O241" s="48"/>
      <c r="P241" s="48"/>
      <c r="Q241" s="48"/>
      <c r="R241" s="48"/>
      <c r="S241" s="48"/>
      <c r="T241" s="49"/>
      <c r="U241" s="15"/>
      <c r="V241" s="15"/>
      <c r="W241" s="15"/>
      <c r="X241" s="15"/>
      <c r="Y241" s="15"/>
      <c r="Z241" s="15"/>
      <c r="AA241" s="15"/>
      <c r="AB241" s="15"/>
      <c r="AC241" s="15"/>
      <c r="AD241" s="15"/>
      <c r="AE241" s="15"/>
      <c r="AT241" s="2" t="s">
        <v>150</v>
      </c>
      <c r="AU241" s="2" t="s">
        <v>81</v>
      </c>
    </row>
    <row r="242" spans="1:65" s="21" customFormat="1" ht="16.5" customHeight="1" x14ac:dyDescent="0.2">
      <c r="A242" s="15"/>
      <c r="B242" s="16"/>
      <c r="C242" s="165" t="s">
        <v>481</v>
      </c>
      <c r="D242" s="165" t="s">
        <v>140</v>
      </c>
      <c r="E242" s="166" t="s">
        <v>482</v>
      </c>
      <c r="F242" s="167" t="s">
        <v>483</v>
      </c>
      <c r="G242" s="168" t="s">
        <v>275</v>
      </c>
      <c r="H242" s="169">
        <v>1</v>
      </c>
      <c r="I242" s="170">
        <v>0</v>
      </c>
      <c r="J242" s="170">
        <f t="shared" ref="J242:J249" si="0">ROUND(I242*H242,2)</f>
        <v>0</v>
      </c>
      <c r="K242" s="167" t="s">
        <v>144</v>
      </c>
      <c r="L242" s="20"/>
      <c r="M242" s="171" t="s">
        <v>17</v>
      </c>
      <c r="N242" s="172" t="s">
        <v>42</v>
      </c>
      <c r="O242" s="173">
        <v>0.20899999999999999</v>
      </c>
      <c r="P242" s="173">
        <f t="shared" ref="P242:P249" si="1">O242*H242</f>
        <v>0.20899999999999999</v>
      </c>
      <c r="Q242" s="173">
        <v>0</v>
      </c>
      <c r="R242" s="173">
        <f t="shared" ref="R242:R249" si="2">Q242*H242</f>
        <v>0</v>
      </c>
      <c r="S242" s="173">
        <v>0</v>
      </c>
      <c r="T242" s="174">
        <f t="shared" ref="T242:T249" si="3">S242*H242</f>
        <v>0</v>
      </c>
      <c r="U242" s="15"/>
      <c r="V242" s="15"/>
      <c r="W242" s="15"/>
      <c r="X242" s="15"/>
      <c r="Y242" s="15"/>
      <c r="Z242" s="15"/>
      <c r="AA242" s="15"/>
      <c r="AB242" s="15"/>
      <c r="AC242" s="15"/>
      <c r="AD242" s="15"/>
      <c r="AE242" s="15"/>
      <c r="AR242" s="175" t="s">
        <v>218</v>
      </c>
      <c r="AT242" s="175" t="s">
        <v>140</v>
      </c>
      <c r="AU242" s="175" t="s">
        <v>81</v>
      </c>
      <c r="AY242" s="2" t="s">
        <v>137</v>
      </c>
      <c r="BE242" s="176">
        <f t="shared" ref="BE242:BE249" si="4">IF(N242="základní",J242,0)</f>
        <v>0</v>
      </c>
      <c r="BF242" s="176">
        <f t="shared" ref="BF242:BF249" si="5">IF(N242="snížená",J242,0)</f>
        <v>0</v>
      </c>
      <c r="BG242" s="176">
        <f t="shared" ref="BG242:BG249" si="6">IF(N242="zákl. přenesená",J242,0)</f>
        <v>0</v>
      </c>
      <c r="BH242" s="176">
        <f t="shared" ref="BH242:BH249" si="7">IF(N242="sníž. přenesená",J242,0)</f>
        <v>0</v>
      </c>
      <c r="BI242" s="176">
        <f t="shared" ref="BI242:BI249" si="8">IF(N242="nulová",J242,0)</f>
        <v>0</v>
      </c>
      <c r="BJ242" s="2" t="s">
        <v>79</v>
      </c>
      <c r="BK242" s="176">
        <f t="shared" ref="BK242:BK249" si="9">ROUND(I242*H242,2)</f>
        <v>0</v>
      </c>
      <c r="BL242" s="2" t="s">
        <v>218</v>
      </c>
      <c r="BM242" s="175" t="s">
        <v>484</v>
      </c>
    </row>
    <row r="243" spans="1:65" s="21" customFormat="1" ht="16.5" customHeight="1" x14ac:dyDescent="0.2">
      <c r="A243" s="15"/>
      <c r="B243" s="16"/>
      <c r="C243" s="165" t="s">
        <v>485</v>
      </c>
      <c r="D243" s="165" t="s">
        <v>140</v>
      </c>
      <c r="E243" s="166" t="s">
        <v>486</v>
      </c>
      <c r="F243" s="167" t="s">
        <v>487</v>
      </c>
      <c r="G243" s="168" t="s">
        <v>275</v>
      </c>
      <c r="H243" s="169">
        <v>1</v>
      </c>
      <c r="I243" s="170">
        <v>0</v>
      </c>
      <c r="J243" s="170">
        <f t="shared" si="0"/>
        <v>0</v>
      </c>
      <c r="K243" s="167" t="s">
        <v>144</v>
      </c>
      <c r="L243" s="20"/>
      <c r="M243" s="171" t="s">
        <v>17</v>
      </c>
      <c r="N243" s="172" t="s">
        <v>42</v>
      </c>
      <c r="O243" s="173">
        <v>0.33500000000000002</v>
      </c>
      <c r="P243" s="173">
        <f t="shared" si="1"/>
        <v>0.33500000000000002</v>
      </c>
      <c r="Q243" s="173">
        <v>0</v>
      </c>
      <c r="R243" s="173">
        <f t="shared" si="2"/>
        <v>0</v>
      </c>
      <c r="S243" s="173">
        <v>0</v>
      </c>
      <c r="T243" s="174">
        <f t="shared" si="3"/>
        <v>0</v>
      </c>
      <c r="U243" s="15"/>
      <c r="V243" s="15"/>
      <c r="W243" s="15"/>
      <c r="X243" s="15"/>
      <c r="Y243" s="15"/>
      <c r="Z243" s="15"/>
      <c r="AA243" s="15"/>
      <c r="AB243" s="15"/>
      <c r="AC243" s="15"/>
      <c r="AD243" s="15"/>
      <c r="AE243" s="15"/>
      <c r="AR243" s="175" t="s">
        <v>218</v>
      </c>
      <c r="AT243" s="175" t="s">
        <v>140</v>
      </c>
      <c r="AU243" s="175" t="s">
        <v>81</v>
      </c>
      <c r="AY243" s="2" t="s">
        <v>137</v>
      </c>
      <c r="BE243" s="176">
        <f t="shared" si="4"/>
        <v>0</v>
      </c>
      <c r="BF243" s="176">
        <f t="shared" si="5"/>
        <v>0</v>
      </c>
      <c r="BG243" s="176">
        <f t="shared" si="6"/>
        <v>0</v>
      </c>
      <c r="BH243" s="176">
        <f t="shared" si="7"/>
        <v>0</v>
      </c>
      <c r="BI243" s="176">
        <f t="shared" si="8"/>
        <v>0</v>
      </c>
      <c r="BJ243" s="2" t="s">
        <v>79</v>
      </c>
      <c r="BK243" s="176">
        <f t="shared" si="9"/>
        <v>0</v>
      </c>
      <c r="BL243" s="2" t="s">
        <v>218</v>
      </c>
      <c r="BM243" s="175" t="s">
        <v>488</v>
      </c>
    </row>
    <row r="244" spans="1:65" s="21" customFormat="1" ht="16.5" customHeight="1" x14ac:dyDescent="0.2">
      <c r="A244" s="15"/>
      <c r="B244" s="16"/>
      <c r="C244" s="213" t="s">
        <v>489</v>
      </c>
      <c r="D244" s="213" t="s">
        <v>419</v>
      </c>
      <c r="E244" s="214" t="s">
        <v>490</v>
      </c>
      <c r="F244" s="215" t="s">
        <v>491</v>
      </c>
      <c r="G244" s="216" t="s">
        <v>275</v>
      </c>
      <c r="H244" s="217">
        <v>1</v>
      </c>
      <c r="I244" s="218">
        <v>0</v>
      </c>
      <c r="J244" s="218">
        <f t="shared" si="0"/>
        <v>0</v>
      </c>
      <c r="K244" s="215" t="s">
        <v>144</v>
      </c>
      <c r="L244" s="219"/>
      <c r="M244" s="220" t="s">
        <v>17</v>
      </c>
      <c r="N244" s="221" t="s">
        <v>42</v>
      </c>
      <c r="O244" s="173">
        <v>0</v>
      </c>
      <c r="P244" s="173">
        <f t="shared" si="1"/>
        <v>0</v>
      </c>
      <c r="Q244" s="173">
        <v>1.1999999999999999E-3</v>
      </c>
      <c r="R244" s="173">
        <f t="shared" si="2"/>
        <v>1.1999999999999999E-3</v>
      </c>
      <c r="S244" s="173">
        <v>0</v>
      </c>
      <c r="T244" s="174">
        <f t="shared" si="3"/>
        <v>0</v>
      </c>
      <c r="U244" s="15"/>
      <c r="V244" s="15"/>
      <c r="W244" s="15"/>
      <c r="X244" s="15"/>
      <c r="Y244" s="15"/>
      <c r="Z244" s="15"/>
      <c r="AA244" s="15"/>
      <c r="AB244" s="15"/>
      <c r="AC244" s="15"/>
      <c r="AD244" s="15"/>
      <c r="AE244" s="15"/>
      <c r="AR244" s="175" t="s">
        <v>302</v>
      </c>
      <c r="AT244" s="175" t="s">
        <v>419</v>
      </c>
      <c r="AU244" s="175" t="s">
        <v>81</v>
      </c>
      <c r="AY244" s="2" t="s">
        <v>137</v>
      </c>
      <c r="BE244" s="176">
        <f t="shared" si="4"/>
        <v>0</v>
      </c>
      <c r="BF244" s="176">
        <f t="shared" si="5"/>
        <v>0</v>
      </c>
      <c r="BG244" s="176">
        <f t="shared" si="6"/>
        <v>0</v>
      </c>
      <c r="BH244" s="176">
        <f t="shared" si="7"/>
        <v>0</v>
      </c>
      <c r="BI244" s="176">
        <f t="shared" si="8"/>
        <v>0</v>
      </c>
      <c r="BJ244" s="2" t="s">
        <v>79</v>
      </c>
      <c r="BK244" s="176">
        <f t="shared" si="9"/>
        <v>0</v>
      </c>
      <c r="BL244" s="2" t="s">
        <v>218</v>
      </c>
      <c r="BM244" s="175" t="s">
        <v>492</v>
      </c>
    </row>
    <row r="245" spans="1:65" s="21" customFormat="1" ht="16.5" customHeight="1" x14ac:dyDescent="0.2">
      <c r="A245" s="15"/>
      <c r="B245" s="16"/>
      <c r="C245" s="213" t="s">
        <v>493</v>
      </c>
      <c r="D245" s="213" t="s">
        <v>419</v>
      </c>
      <c r="E245" s="214" t="s">
        <v>494</v>
      </c>
      <c r="F245" s="215" t="s">
        <v>495</v>
      </c>
      <c r="G245" s="216" t="s">
        <v>275</v>
      </c>
      <c r="H245" s="217">
        <v>1</v>
      </c>
      <c r="I245" s="218">
        <v>0</v>
      </c>
      <c r="J245" s="218">
        <f t="shared" si="0"/>
        <v>0</v>
      </c>
      <c r="K245" s="215" t="s">
        <v>144</v>
      </c>
      <c r="L245" s="219"/>
      <c r="M245" s="220" t="s">
        <v>17</v>
      </c>
      <c r="N245" s="221" t="s">
        <v>42</v>
      </c>
      <c r="O245" s="173">
        <v>0</v>
      </c>
      <c r="P245" s="173">
        <f t="shared" si="1"/>
        <v>0</v>
      </c>
      <c r="Q245" s="173">
        <v>1.4999999999999999E-4</v>
      </c>
      <c r="R245" s="173">
        <f t="shared" si="2"/>
        <v>1.4999999999999999E-4</v>
      </c>
      <c r="S245" s="173">
        <v>0</v>
      </c>
      <c r="T245" s="174">
        <f t="shared" si="3"/>
        <v>0</v>
      </c>
      <c r="U245" s="15"/>
      <c r="V245" s="15"/>
      <c r="W245" s="15"/>
      <c r="X245" s="15"/>
      <c r="Y245" s="15"/>
      <c r="Z245" s="15"/>
      <c r="AA245" s="15"/>
      <c r="AB245" s="15"/>
      <c r="AC245" s="15"/>
      <c r="AD245" s="15"/>
      <c r="AE245" s="15"/>
      <c r="AR245" s="175" t="s">
        <v>302</v>
      </c>
      <c r="AT245" s="175" t="s">
        <v>419</v>
      </c>
      <c r="AU245" s="175" t="s">
        <v>81</v>
      </c>
      <c r="AY245" s="2" t="s">
        <v>137</v>
      </c>
      <c r="BE245" s="176">
        <f t="shared" si="4"/>
        <v>0</v>
      </c>
      <c r="BF245" s="176">
        <f t="shared" si="5"/>
        <v>0</v>
      </c>
      <c r="BG245" s="176">
        <f t="shared" si="6"/>
        <v>0</v>
      </c>
      <c r="BH245" s="176">
        <f t="shared" si="7"/>
        <v>0</v>
      </c>
      <c r="BI245" s="176">
        <f t="shared" si="8"/>
        <v>0</v>
      </c>
      <c r="BJ245" s="2" t="s">
        <v>79</v>
      </c>
      <c r="BK245" s="176">
        <f t="shared" si="9"/>
        <v>0</v>
      </c>
      <c r="BL245" s="2" t="s">
        <v>218</v>
      </c>
      <c r="BM245" s="175" t="s">
        <v>496</v>
      </c>
    </row>
    <row r="246" spans="1:65" s="21" customFormat="1" ht="16.5" customHeight="1" x14ac:dyDescent="0.2">
      <c r="A246" s="15"/>
      <c r="B246" s="16"/>
      <c r="C246" s="213" t="s">
        <v>497</v>
      </c>
      <c r="D246" s="213" t="s">
        <v>419</v>
      </c>
      <c r="E246" s="214" t="s">
        <v>498</v>
      </c>
      <c r="F246" s="215" t="s">
        <v>499</v>
      </c>
      <c r="G246" s="216" t="s">
        <v>275</v>
      </c>
      <c r="H246" s="217">
        <v>1</v>
      </c>
      <c r="I246" s="218">
        <v>0</v>
      </c>
      <c r="J246" s="218">
        <f t="shared" si="0"/>
        <v>0</v>
      </c>
      <c r="K246" s="215" t="s">
        <v>144</v>
      </c>
      <c r="L246" s="219"/>
      <c r="M246" s="220" t="s">
        <v>17</v>
      </c>
      <c r="N246" s="221" t="s">
        <v>42</v>
      </c>
      <c r="O246" s="173">
        <v>0</v>
      </c>
      <c r="P246" s="173">
        <f t="shared" si="1"/>
        <v>0</v>
      </c>
      <c r="Q246" s="173">
        <v>1.95E-2</v>
      </c>
      <c r="R246" s="173">
        <f t="shared" si="2"/>
        <v>1.95E-2</v>
      </c>
      <c r="S246" s="173">
        <v>0</v>
      </c>
      <c r="T246" s="174">
        <f t="shared" si="3"/>
        <v>0</v>
      </c>
      <c r="U246" s="15"/>
      <c r="V246" s="15"/>
      <c r="W246" s="15"/>
      <c r="X246" s="15"/>
      <c r="Y246" s="15"/>
      <c r="Z246" s="15"/>
      <c r="AA246" s="15"/>
      <c r="AB246" s="15"/>
      <c r="AC246" s="15"/>
      <c r="AD246" s="15"/>
      <c r="AE246" s="15"/>
      <c r="AR246" s="175" t="s">
        <v>302</v>
      </c>
      <c r="AT246" s="175" t="s">
        <v>419</v>
      </c>
      <c r="AU246" s="175" t="s">
        <v>81</v>
      </c>
      <c r="AY246" s="2" t="s">
        <v>137</v>
      </c>
      <c r="BE246" s="176">
        <f t="shared" si="4"/>
        <v>0</v>
      </c>
      <c r="BF246" s="176">
        <f t="shared" si="5"/>
        <v>0</v>
      </c>
      <c r="BG246" s="176">
        <f t="shared" si="6"/>
        <v>0</v>
      </c>
      <c r="BH246" s="176">
        <f t="shared" si="7"/>
        <v>0</v>
      </c>
      <c r="BI246" s="176">
        <f t="shared" si="8"/>
        <v>0</v>
      </c>
      <c r="BJ246" s="2" t="s">
        <v>79</v>
      </c>
      <c r="BK246" s="176">
        <f t="shared" si="9"/>
        <v>0</v>
      </c>
      <c r="BL246" s="2" t="s">
        <v>218</v>
      </c>
      <c r="BM246" s="175" t="s">
        <v>500</v>
      </c>
    </row>
    <row r="247" spans="1:65" s="21" customFormat="1" ht="16.5" customHeight="1" x14ac:dyDescent="0.2">
      <c r="A247" s="15"/>
      <c r="B247" s="16"/>
      <c r="C247" s="213" t="s">
        <v>501</v>
      </c>
      <c r="D247" s="213" t="s">
        <v>419</v>
      </c>
      <c r="E247" s="214" t="s">
        <v>502</v>
      </c>
      <c r="F247" s="215" t="s">
        <v>503</v>
      </c>
      <c r="G247" s="216" t="s">
        <v>275</v>
      </c>
      <c r="H247" s="217">
        <v>1</v>
      </c>
      <c r="I247" s="218">
        <v>0</v>
      </c>
      <c r="J247" s="218">
        <f t="shared" si="0"/>
        <v>0</v>
      </c>
      <c r="K247" s="215" t="s">
        <v>144</v>
      </c>
      <c r="L247" s="219"/>
      <c r="M247" s="220" t="s">
        <v>17</v>
      </c>
      <c r="N247" s="221" t="s">
        <v>42</v>
      </c>
      <c r="O247" s="173">
        <v>0</v>
      </c>
      <c r="P247" s="173">
        <f t="shared" si="1"/>
        <v>0</v>
      </c>
      <c r="Q247" s="173">
        <v>2.0500000000000001E-2</v>
      </c>
      <c r="R247" s="173">
        <f t="shared" si="2"/>
        <v>2.0500000000000001E-2</v>
      </c>
      <c r="S247" s="173">
        <v>0</v>
      </c>
      <c r="T247" s="174">
        <f t="shared" si="3"/>
        <v>0</v>
      </c>
      <c r="U247" s="15"/>
      <c r="V247" s="15"/>
      <c r="W247" s="15"/>
      <c r="X247" s="15"/>
      <c r="Y247" s="15"/>
      <c r="Z247" s="15"/>
      <c r="AA247" s="15"/>
      <c r="AB247" s="15"/>
      <c r="AC247" s="15"/>
      <c r="AD247" s="15"/>
      <c r="AE247" s="15"/>
      <c r="AR247" s="175" t="s">
        <v>302</v>
      </c>
      <c r="AT247" s="175" t="s">
        <v>419</v>
      </c>
      <c r="AU247" s="175" t="s">
        <v>81</v>
      </c>
      <c r="AY247" s="2" t="s">
        <v>137</v>
      </c>
      <c r="BE247" s="176">
        <f t="shared" si="4"/>
        <v>0</v>
      </c>
      <c r="BF247" s="176">
        <f t="shared" si="5"/>
        <v>0</v>
      </c>
      <c r="BG247" s="176">
        <f t="shared" si="6"/>
        <v>0</v>
      </c>
      <c r="BH247" s="176">
        <f t="shared" si="7"/>
        <v>0</v>
      </c>
      <c r="BI247" s="176">
        <f t="shared" si="8"/>
        <v>0</v>
      </c>
      <c r="BJ247" s="2" t="s">
        <v>79</v>
      </c>
      <c r="BK247" s="176">
        <f t="shared" si="9"/>
        <v>0</v>
      </c>
      <c r="BL247" s="2" t="s">
        <v>218</v>
      </c>
      <c r="BM247" s="175" t="s">
        <v>504</v>
      </c>
    </row>
    <row r="248" spans="1:65" s="21" customFormat="1" ht="16.5" customHeight="1" x14ac:dyDescent="0.2">
      <c r="A248" s="15"/>
      <c r="B248" s="16"/>
      <c r="C248" s="165" t="s">
        <v>505</v>
      </c>
      <c r="D248" s="165" t="s">
        <v>140</v>
      </c>
      <c r="E248" s="166" t="s">
        <v>506</v>
      </c>
      <c r="F248" s="167" t="s">
        <v>507</v>
      </c>
      <c r="G248" s="168" t="s">
        <v>275</v>
      </c>
      <c r="H248" s="169">
        <v>2</v>
      </c>
      <c r="I248" s="170">
        <v>0</v>
      </c>
      <c r="J248" s="170">
        <f t="shared" si="0"/>
        <v>0</v>
      </c>
      <c r="K248" s="167" t="s">
        <v>144</v>
      </c>
      <c r="L248" s="20"/>
      <c r="M248" s="171" t="s">
        <v>17</v>
      </c>
      <c r="N248" s="172" t="s">
        <v>42</v>
      </c>
      <c r="O248" s="173">
        <v>0.11</v>
      </c>
      <c r="P248" s="173">
        <f t="shared" si="1"/>
        <v>0.22</v>
      </c>
      <c r="Q248" s="173">
        <v>0</v>
      </c>
      <c r="R248" s="173">
        <f t="shared" si="2"/>
        <v>0</v>
      </c>
      <c r="S248" s="173">
        <v>1.8E-3</v>
      </c>
      <c r="T248" s="174">
        <f t="shared" si="3"/>
        <v>3.5999999999999999E-3</v>
      </c>
      <c r="U248" s="15"/>
      <c r="V248" s="15"/>
      <c r="W248" s="15"/>
      <c r="X248" s="15"/>
      <c r="Y248" s="15"/>
      <c r="Z248" s="15"/>
      <c r="AA248" s="15"/>
      <c r="AB248" s="15"/>
      <c r="AC248" s="15"/>
      <c r="AD248" s="15"/>
      <c r="AE248" s="15"/>
      <c r="AR248" s="175" t="s">
        <v>218</v>
      </c>
      <c r="AT248" s="175" t="s">
        <v>140</v>
      </c>
      <c r="AU248" s="175" t="s">
        <v>81</v>
      </c>
      <c r="AY248" s="2" t="s">
        <v>137</v>
      </c>
      <c r="BE248" s="176">
        <f t="shared" si="4"/>
        <v>0</v>
      </c>
      <c r="BF248" s="176">
        <f t="shared" si="5"/>
        <v>0</v>
      </c>
      <c r="BG248" s="176">
        <f t="shared" si="6"/>
        <v>0</v>
      </c>
      <c r="BH248" s="176">
        <f t="shared" si="7"/>
        <v>0</v>
      </c>
      <c r="BI248" s="176">
        <f t="shared" si="8"/>
        <v>0</v>
      </c>
      <c r="BJ248" s="2" t="s">
        <v>79</v>
      </c>
      <c r="BK248" s="176">
        <f t="shared" si="9"/>
        <v>0</v>
      </c>
      <c r="BL248" s="2" t="s">
        <v>218</v>
      </c>
      <c r="BM248" s="175" t="s">
        <v>508</v>
      </c>
    </row>
    <row r="249" spans="1:65" s="21" customFormat="1" ht="21.75" customHeight="1" x14ac:dyDescent="0.2">
      <c r="A249" s="15"/>
      <c r="B249" s="16"/>
      <c r="C249" s="165" t="s">
        <v>509</v>
      </c>
      <c r="D249" s="165" t="s">
        <v>140</v>
      </c>
      <c r="E249" s="166" t="s">
        <v>510</v>
      </c>
      <c r="F249" s="167" t="s">
        <v>511</v>
      </c>
      <c r="G249" s="168" t="s">
        <v>275</v>
      </c>
      <c r="H249" s="169">
        <v>2</v>
      </c>
      <c r="I249" s="170">
        <v>0</v>
      </c>
      <c r="J249" s="170">
        <f t="shared" si="0"/>
        <v>0</v>
      </c>
      <c r="K249" s="167" t="s">
        <v>144</v>
      </c>
      <c r="L249" s="20"/>
      <c r="M249" s="171" t="s">
        <v>17</v>
      </c>
      <c r="N249" s="172" t="s">
        <v>42</v>
      </c>
      <c r="O249" s="173">
        <v>0.05</v>
      </c>
      <c r="P249" s="173">
        <f t="shared" si="1"/>
        <v>0.1</v>
      </c>
      <c r="Q249" s="173">
        <v>0</v>
      </c>
      <c r="R249" s="173">
        <f t="shared" si="2"/>
        <v>0</v>
      </c>
      <c r="S249" s="173">
        <v>2.4E-2</v>
      </c>
      <c r="T249" s="174">
        <f t="shared" si="3"/>
        <v>4.8000000000000001E-2</v>
      </c>
      <c r="U249" s="15"/>
      <c r="V249" s="15"/>
      <c r="W249" s="15"/>
      <c r="X249" s="15"/>
      <c r="Y249" s="15"/>
      <c r="Z249" s="15"/>
      <c r="AA249" s="15"/>
      <c r="AB249" s="15"/>
      <c r="AC249" s="15"/>
      <c r="AD249" s="15"/>
      <c r="AE249" s="15"/>
      <c r="AR249" s="175" t="s">
        <v>218</v>
      </c>
      <c r="AT249" s="175" t="s">
        <v>140</v>
      </c>
      <c r="AU249" s="175" t="s">
        <v>81</v>
      </c>
      <c r="AY249" s="2" t="s">
        <v>137</v>
      </c>
      <c r="BE249" s="176">
        <f t="shared" si="4"/>
        <v>0</v>
      </c>
      <c r="BF249" s="176">
        <f t="shared" si="5"/>
        <v>0</v>
      </c>
      <c r="BG249" s="176">
        <f t="shared" si="6"/>
        <v>0</v>
      </c>
      <c r="BH249" s="176">
        <f t="shared" si="7"/>
        <v>0</v>
      </c>
      <c r="BI249" s="176">
        <f t="shared" si="8"/>
        <v>0</v>
      </c>
      <c r="BJ249" s="2" t="s">
        <v>79</v>
      </c>
      <c r="BK249" s="176">
        <f t="shared" si="9"/>
        <v>0</v>
      </c>
      <c r="BL249" s="2" t="s">
        <v>218</v>
      </c>
      <c r="BM249" s="175" t="s">
        <v>512</v>
      </c>
    </row>
    <row r="250" spans="1:65" s="21" customFormat="1" ht="28.8" x14ac:dyDescent="0.2">
      <c r="A250" s="15"/>
      <c r="B250" s="16"/>
      <c r="C250" s="17"/>
      <c r="D250" s="177" t="s">
        <v>150</v>
      </c>
      <c r="E250" s="17"/>
      <c r="F250" s="178" t="s">
        <v>513</v>
      </c>
      <c r="G250" s="17"/>
      <c r="H250" s="17"/>
      <c r="I250" s="17"/>
      <c r="J250" s="17"/>
      <c r="K250" s="17"/>
      <c r="L250" s="20"/>
      <c r="M250" s="179"/>
      <c r="N250" s="180"/>
      <c r="O250" s="48"/>
      <c r="P250" s="48"/>
      <c r="Q250" s="48"/>
      <c r="R250" s="48"/>
      <c r="S250" s="48"/>
      <c r="T250" s="49"/>
      <c r="U250" s="15"/>
      <c r="V250" s="15"/>
      <c r="W250" s="15"/>
      <c r="X250" s="15"/>
      <c r="Y250" s="15"/>
      <c r="Z250" s="15"/>
      <c r="AA250" s="15"/>
      <c r="AB250" s="15"/>
      <c r="AC250" s="15"/>
      <c r="AD250" s="15"/>
      <c r="AE250" s="15"/>
      <c r="AT250" s="2" t="s">
        <v>150</v>
      </c>
      <c r="AU250" s="2" t="s">
        <v>81</v>
      </c>
    </row>
    <row r="251" spans="1:65" s="21" customFormat="1" ht="21.75" customHeight="1" x14ac:dyDescent="0.2">
      <c r="A251" s="15"/>
      <c r="B251" s="16"/>
      <c r="C251" s="165" t="s">
        <v>514</v>
      </c>
      <c r="D251" s="165" t="s">
        <v>140</v>
      </c>
      <c r="E251" s="166" t="s">
        <v>515</v>
      </c>
      <c r="F251" s="167" t="s">
        <v>516</v>
      </c>
      <c r="G251" s="168" t="s">
        <v>244</v>
      </c>
      <c r="H251" s="169">
        <v>4.1000000000000002E-2</v>
      </c>
      <c r="I251" s="170">
        <v>0</v>
      </c>
      <c r="J251" s="170">
        <f>ROUND(I251*H251,2)</f>
        <v>0</v>
      </c>
      <c r="K251" s="167" t="s">
        <v>144</v>
      </c>
      <c r="L251" s="20"/>
      <c r="M251" s="171" t="s">
        <v>17</v>
      </c>
      <c r="N251" s="172" t="s">
        <v>42</v>
      </c>
      <c r="O251" s="173">
        <v>2.2549999999999999</v>
      </c>
      <c r="P251" s="173">
        <f>O251*H251</f>
        <v>9.2454999999999996E-2</v>
      </c>
      <c r="Q251" s="173">
        <v>0</v>
      </c>
      <c r="R251" s="173">
        <f>Q251*H251</f>
        <v>0</v>
      </c>
      <c r="S251" s="173">
        <v>0</v>
      </c>
      <c r="T251" s="174">
        <f>S251*H251</f>
        <v>0</v>
      </c>
      <c r="U251" s="15"/>
      <c r="V251" s="15"/>
      <c r="W251" s="15"/>
      <c r="X251" s="15"/>
      <c r="Y251" s="15"/>
      <c r="Z251" s="15"/>
      <c r="AA251" s="15"/>
      <c r="AB251" s="15"/>
      <c r="AC251" s="15"/>
      <c r="AD251" s="15"/>
      <c r="AE251" s="15"/>
      <c r="AR251" s="175" t="s">
        <v>218</v>
      </c>
      <c r="AT251" s="175" t="s">
        <v>140</v>
      </c>
      <c r="AU251" s="175" t="s">
        <v>81</v>
      </c>
      <c r="AY251" s="2" t="s">
        <v>137</v>
      </c>
      <c r="BE251" s="176">
        <f>IF(N251="základní",J251,0)</f>
        <v>0</v>
      </c>
      <c r="BF251" s="176">
        <f>IF(N251="snížená",J251,0)</f>
        <v>0</v>
      </c>
      <c r="BG251" s="176">
        <f>IF(N251="zákl. přenesená",J251,0)</f>
        <v>0</v>
      </c>
      <c r="BH251" s="176">
        <f>IF(N251="sníž. přenesená",J251,0)</f>
        <v>0</v>
      </c>
      <c r="BI251" s="176">
        <f>IF(N251="nulová",J251,0)</f>
        <v>0</v>
      </c>
      <c r="BJ251" s="2" t="s">
        <v>79</v>
      </c>
      <c r="BK251" s="176">
        <f>ROUND(I251*H251,2)</f>
        <v>0</v>
      </c>
      <c r="BL251" s="2" t="s">
        <v>218</v>
      </c>
      <c r="BM251" s="175" t="s">
        <v>517</v>
      </c>
    </row>
    <row r="252" spans="1:65" s="21" customFormat="1" ht="86.4" x14ac:dyDescent="0.2">
      <c r="A252" s="15"/>
      <c r="B252" s="16"/>
      <c r="C252" s="17"/>
      <c r="D252" s="177" t="s">
        <v>150</v>
      </c>
      <c r="E252" s="17"/>
      <c r="F252" s="178" t="s">
        <v>518</v>
      </c>
      <c r="G252" s="17"/>
      <c r="H252" s="17"/>
      <c r="I252" s="17"/>
      <c r="J252" s="17"/>
      <c r="K252" s="17"/>
      <c r="L252" s="20"/>
      <c r="M252" s="179"/>
      <c r="N252" s="180"/>
      <c r="O252" s="48"/>
      <c r="P252" s="48"/>
      <c r="Q252" s="48"/>
      <c r="R252" s="48"/>
      <c r="S252" s="48"/>
      <c r="T252" s="49"/>
      <c r="U252" s="15"/>
      <c r="V252" s="15"/>
      <c r="W252" s="15"/>
      <c r="X252" s="15"/>
      <c r="Y252" s="15"/>
      <c r="Z252" s="15"/>
      <c r="AA252" s="15"/>
      <c r="AB252" s="15"/>
      <c r="AC252" s="15"/>
      <c r="AD252" s="15"/>
      <c r="AE252" s="15"/>
      <c r="AT252" s="2" t="s">
        <v>150</v>
      </c>
      <c r="AU252" s="2" t="s">
        <v>81</v>
      </c>
    </row>
    <row r="253" spans="1:65" s="149" customFormat="1" ht="22.95" customHeight="1" x14ac:dyDescent="0.25">
      <c r="B253" s="150"/>
      <c r="C253" s="151"/>
      <c r="D253" s="152" t="s">
        <v>70</v>
      </c>
      <c r="E253" s="163" t="s">
        <v>519</v>
      </c>
      <c r="F253" s="163" t="s">
        <v>520</v>
      </c>
      <c r="G253" s="151"/>
      <c r="H253" s="151"/>
      <c r="I253" s="151"/>
      <c r="J253" s="164">
        <f>BK253</f>
        <v>0</v>
      </c>
      <c r="K253" s="151"/>
      <c r="L253" s="155"/>
      <c r="M253" s="156"/>
      <c r="N253" s="157"/>
      <c r="O253" s="157"/>
      <c r="P253" s="158">
        <f>SUM(P254:P258)</f>
        <v>9.6634999999999999E-2</v>
      </c>
      <c r="Q253" s="157"/>
      <c r="R253" s="158">
        <f>SUM(R254:R258)</f>
        <v>5.0028E-3</v>
      </c>
      <c r="S253" s="157"/>
      <c r="T253" s="159">
        <f>SUM(T254:T258)</f>
        <v>0</v>
      </c>
      <c r="AR253" s="160" t="s">
        <v>81</v>
      </c>
      <c r="AT253" s="161" t="s">
        <v>70</v>
      </c>
      <c r="AU253" s="161" t="s">
        <v>79</v>
      </c>
      <c r="AY253" s="160" t="s">
        <v>137</v>
      </c>
      <c r="BK253" s="162">
        <f>SUM(BK254:BK258)</f>
        <v>0</v>
      </c>
    </row>
    <row r="254" spans="1:65" s="21" customFormat="1" ht="16.5" customHeight="1" x14ac:dyDescent="0.2">
      <c r="A254" s="15"/>
      <c r="B254" s="16"/>
      <c r="C254" s="165" t="s">
        <v>521</v>
      </c>
      <c r="D254" s="165" t="s">
        <v>140</v>
      </c>
      <c r="E254" s="166" t="s">
        <v>522</v>
      </c>
      <c r="F254" s="167" t="s">
        <v>523</v>
      </c>
      <c r="G254" s="168" t="s">
        <v>275</v>
      </c>
      <c r="H254" s="169">
        <v>1</v>
      </c>
      <c r="I254" s="170">
        <v>0</v>
      </c>
      <c r="J254" s="170">
        <f>ROUND(I254*H254,2)</f>
        <v>0</v>
      </c>
      <c r="K254" s="167" t="s">
        <v>144</v>
      </c>
      <c r="L254" s="20"/>
      <c r="M254" s="171" t="s">
        <v>17</v>
      </c>
      <c r="N254" s="172" t="s">
        <v>42</v>
      </c>
      <c r="O254" s="173">
        <v>0.08</v>
      </c>
      <c r="P254" s="173">
        <f>O254*H254</f>
        <v>0.08</v>
      </c>
      <c r="Q254" s="173">
        <v>2.7999999999999999E-6</v>
      </c>
      <c r="R254" s="173">
        <f>Q254*H254</f>
        <v>2.7999999999999999E-6</v>
      </c>
      <c r="S254" s="173">
        <v>0</v>
      </c>
      <c r="T254" s="174">
        <f>S254*H254</f>
        <v>0</v>
      </c>
      <c r="U254" s="15"/>
      <c r="V254" s="15"/>
      <c r="W254" s="15"/>
      <c r="X254" s="15"/>
      <c r="Y254" s="15"/>
      <c r="Z254" s="15"/>
      <c r="AA254" s="15"/>
      <c r="AB254" s="15"/>
      <c r="AC254" s="15"/>
      <c r="AD254" s="15"/>
      <c r="AE254" s="15"/>
      <c r="AR254" s="175" t="s">
        <v>218</v>
      </c>
      <c r="AT254" s="175" t="s">
        <v>140</v>
      </c>
      <c r="AU254" s="175" t="s">
        <v>81</v>
      </c>
      <c r="AY254" s="2" t="s">
        <v>137</v>
      </c>
      <c r="BE254" s="176">
        <f>IF(N254="základní",J254,0)</f>
        <v>0</v>
      </c>
      <c r="BF254" s="176">
        <f>IF(N254="snížená",J254,0)</f>
        <v>0</v>
      </c>
      <c r="BG254" s="176">
        <f>IF(N254="zákl. přenesená",J254,0)</f>
        <v>0</v>
      </c>
      <c r="BH254" s="176">
        <f>IF(N254="sníž. přenesená",J254,0)</f>
        <v>0</v>
      </c>
      <c r="BI254" s="176">
        <f>IF(N254="nulová",J254,0)</f>
        <v>0</v>
      </c>
      <c r="BJ254" s="2" t="s">
        <v>79</v>
      </c>
      <c r="BK254" s="176">
        <f>ROUND(I254*H254,2)</f>
        <v>0</v>
      </c>
      <c r="BL254" s="2" t="s">
        <v>218</v>
      </c>
      <c r="BM254" s="175" t="s">
        <v>524</v>
      </c>
    </row>
    <row r="255" spans="1:65" s="21" customFormat="1" ht="124.8" x14ac:dyDescent="0.2">
      <c r="A255" s="15"/>
      <c r="B255" s="16"/>
      <c r="C255" s="17"/>
      <c r="D255" s="177" t="s">
        <v>150</v>
      </c>
      <c r="E255" s="17"/>
      <c r="F255" s="178" t="s">
        <v>525</v>
      </c>
      <c r="G255" s="17"/>
      <c r="H255" s="17"/>
      <c r="I255" s="17"/>
      <c r="J255" s="17"/>
      <c r="K255" s="17"/>
      <c r="L255" s="20"/>
      <c r="M255" s="179"/>
      <c r="N255" s="180"/>
      <c r="O255" s="48"/>
      <c r="P255" s="48"/>
      <c r="Q255" s="48"/>
      <c r="R255" s="48"/>
      <c r="S255" s="48"/>
      <c r="T255" s="49"/>
      <c r="U255" s="15"/>
      <c r="V255" s="15"/>
      <c r="W255" s="15"/>
      <c r="X255" s="15"/>
      <c r="Y255" s="15"/>
      <c r="Z255" s="15"/>
      <c r="AA255" s="15"/>
      <c r="AB255" s="15"/>
      <c r="AC255" s="15"/>
      <c r="AD255" s="15"/>
      <c r="AE255" s="15"/>
      <c r="AT255" s="2" t="s">
        <v>150</v>
      </c>
      <c r="AU255" s="2" t="s">
        <v>81</v>
      </c>
    </row>
    <row r="256" spans="1:65" s="21" customFormat="1" ht="16.5" customHeight="1" x14ac:dyDescent="0.2">
      <c r="A256" s="15"/>
      <c r="B256" s="16"/>
      <c r="C256" s="213" t="s">
        <v>526</v>
      </c>
      <c r="D256" s="213" t="s">
        <v>419</v>
      </c>
      <c r="E256" s="214" t="s">
        <v>527</v>
      </c>
      <c r="F256" s="215" t="s">
        <v>528</v>
      </c>
      <c r="G256" s="216" t="s">
        <v>275</v>
      </c>
      <c r="H256" s="217">
        <v>1</v>
      </c>
      <c r="I256" s="218">
        <v>0</v>
      </c>
      <c r="J256" s="218">
        <f>ROUND(I256*H256,2)</f>
        <v>0</v>
      </c>
      <c r="K256" s="215" t="s">
        <v>384</v>
      </c>
      <c r="L256" s="219"/>
      <c r="M256" s="220" t="s">
        <v>17</v>
      </c>
      <c r="N256" s="221" t="s">
        <v>42</v>
      </c>
      <c r="O256" s="173">
        <v>0</v>
      </c>
      <c r="P256" s="173">
        <f>O256*H256</f>
        <v>0</v>
      </c>
      <c r="Q256" s="173">
        <v>5.0000000000000001E-3</v>
      </c>
      <c r="R256" s="173">
        <f>Q256*H256</f>
        <v>5.0000000000000001E-3</v>
      </c>
      <c r="S256" s="173">
        <v>0</v>
      </c>
      <c r="T256" s="174">
        <f>S256*H256</f>
        <v>0</v>
      </c>
      <c r="U256" s="15"/>
      <c r="V256" s="15"/>
      <c r="W256" s="15"/>
      <c r="X256" s="15"/>
      <c r="Y256" s="15"/>
      <c r="Z256" s="15"/>
      <c r="AA256" s="15"/>
      <c r="AB256" s="15"/>
      <c r="AC256" s="15"/>
      <c r="AD256" s="15"/>
      <c r="AE256" s="15"/>
      <c r="AR256" s="175" t="s">
        <v>302</v>
      </c>
      <c r="AT256" s="175" t="s">
        <v>419</v>
      </c>
      <c r="AU256" s="175" t="s">
        <v>81</v>
      </c>
      <c r="AY256" s="2" t="s">
        <v>137</v>
      </c>
      <c r="BE256" s="176">
        <f>IF(N256="základní",J256,0)</f>
        <v>0</v>
      </c>
      <c r="BF256" s="176">
        <f>IF(N256="snížená",J256,0)</f>
        <v>0</v>
      </c>
      <c r="BG256" s="176">
        <f>IF(N256="zákl. přenesená",J256,0)</f>
        <v>0</v>
      </c>
      <c r="BH256" s="176">
        <f>IF(N256="sníž. přenesená",J256,0)</f>
        <v>0</v>
      </c>
      <c r="BI256" s="176">
        <f>IF(N256="nulová",J256,0)</f>
        <v>0</v>
      </c>
      <c r="BJ256" s="2" t="s">
        <v>79</v>
      </c>
      <c r="BK256" s="176">
        <f>ROUND(I256*H256,2)</f>
        <v>0</v>
      </c>
      <c r="BL256" s="2" t="s">
        <v>218</v>
      </c>
      <c r="BM256" s="175" t="s">
        <v>529</v>
      </c>
    </row>
    <row r="257" spans="1:65" s="21" customFormat="1" ht="21.75" customHeight="1" x14ac:dyDescent="0.2">
      <c r="A257" s="15"/>
      <c r="B257" s="16"/>
      <c r="C257" s="165" t="s">
        <v>530</v>
      </c>
      <c r="D257" s="165" t="s">
        <v>140</v>
      </c>
      <c r="E257" s="166" t="s">
        <v>531</v>
      </c>
      <c r="F257" s="167" t="s">
        <v>532</v>
      </c>
      <c r="G257" s="168" t="s">
        <v>244</v>
      </c>
      <c r="H257" s="169">
        <v>5.0000000000000001E-3</v>
      </c>
      <c r="I257" s="170">
        <v>0</v>
      </c>
      <c r="J257" s="170">
        <f>ROUND(I257*H257,2)</f>
        <v>0</v>
      </c>
      <c r="K257" s="167" t="s">
        <v>144</v>
      </c>
      <c r="L257" s="20"/>
      <c r="M257" s="171" t="s">
        <v>17</v>
      </c>
      <c r="N257" s="172" t="s">
        <v>42</v>
      </c>
      <c r="O257" s="173">
        <v>3.327</v>
      </c>
      <c r="P257" s="173">
        <f>O257*H257</f>
        <v>1.6635E-2</v>
      </c>
      <c r="Q257" s="173">
        <v>0</v>
      </c>
      <c r="R257" s="173">
        <f>Q257*H257</f>
        <v>0</v>
      </c>
      <c r="S257" s="173">
        <v>0</v>
      </c>
      <c r="T257" s="174">
        <f>S257*H257</f>
        <v>0</v>
      </c>
      <c r="U257" s="15"/>
      <c r="V257" s="15"/>
      <c r="W257" s="15"/>
      <c r="X257" s="15"/>
      <c r="Y257" s="15"/>
      <c r="Z257" s="15"/>
      <c r="AA257" s="15"/>
      <c r="AB257" s="15"/>
      <c r="AC257" s="15"/>
      <c r="AD257" s="15"/>
      <c r="AE257" s="15"/>
      <c r="AR257" s="175" t="s">
        <v>218</v>
      </c>
      <c r="AT257" s="175" t="s">
        <v>140</v>
      </c>
      <c r="AU257" s="175" t="s">
        <v>81</v>
      </c>
      <c r="AY257" s="2" t="s">
        <v>137</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218</v>
      </c>
      <c r="BM257" s="175" t="s">
        <v>533</v>
      </c>
    </row>
    <row r="258" spans="1:65" s="21" customFormat="1" ht="86.4" x14ac:dyDescent="0.2">
      <c r="A258" s="15"/>
      <c r="B258" s="16"/>
      <c r="C258" s="17"/>
      <c r="D258" s="177" t="s">
        <v>150</v>
      </c>
      <c r="E258" s="17"/>
      <c r="F258" s="178" t="s">
        <v>534</v>
      </c>
      <c r="G258" s="17"/>
      <c r="H258" s="17"/>
      <c r="I258" s="17"/>
      <c r="J258" s="17"/>
      <c r="K258" s="17"/>
      <c r="L258" s="20"/>
      <c r="M258" s="179"/>
      <c r="N258" s="180"/>
      <c r="O258" s="48"/>
      <c r="P258" s="48"/>
      <c r="Q258" s="48"/>
      <c r="R258" s="48"/>
      <c r="S258" s="48"/>
      <c r="T258" s="49"/>
      <c r="U258" s="15"/>
      <c r="V258" s="15"/>
      <c r="W258" s="15"/>
      <c r="X258" s="15"/>
      <c r="Y258" s="15"/>
      <c r="Z258" s="15"/>
      <c r="AA258" s="15"/>
      <c r="AB258" s="15"/>
      <c r="AC258" s="15"/>
      <c r="AD258" s="15"/>
      <c r="AE258" s="15"/>
      <c r="AT258" s="2" t="s">
        <v>150</v>
      </c>
      <c r="AU258" s="2" t="s">
        <v>81</v>
      </c>
    </row>
    <row r="259" spans="1:65" s="149" customFormat="1" ht="22.95" customHeight="1" x14ac:dyDescent="0.25">
      <c r="B259" s="150"/>
      <c r="C259" s="151"/>
      <c r="D259" s="152" t="s">
        <v>70</v>
      </c>
      <c r="E259" s="163" t="s">
        <v>535</v>
      </c>
      <c r="F259" s="163" t="s">
        <v>536</v>
      </c>
      <c r="G259" s="151"/>
      <c r="H259" s="151"/>
      <c r="I259" s="151"/>
      <c r="J259" s="164">
        <f>BK259</f>
        <v>0</v>
      </c>
      <c r="K259" s="151"/>
      <c r="L259" s="155"/>
      <c r="M259" s="156"/>
      <c r="N259" s="157"/>
      <c r="O259" s="157"/>
      <c r="P259" s="158">
        <f>SUM(P260:P285)</f>
        <v>109.83221900000001</v>
      </c>
      <c r="Q259" s="157"/>
      <c r="R259" s="158">
        <f>SUM(R260:R285)</f>
        <v>1.5692934653000001</v>
      </c>
      <c r="S259" s="157"/>
      <c r="T259" s="159">
        <f>SUM(T260:T285)</f>
        <v>0.26438700000000004</v>
      </c>
      <c r="AR259" s="160" t="s">
        <v>81</v>
      </c>
      <c r="AT259" s="161" t="s">
        <v>70</v>
      </c>
      <c r="AU259" s="161" t="s">
        <v>79</v>
      </c>
      <c r="AY259" s="160" t="s">
        <v>137</v>
      </c>
      <c r="BK259" s="162">
        <f>SUM(BK260:BK285)</f>
        <v>0</v>
      </c>
    </row>
    <row r="260" spans="1:65" s="21" customFormat="1" ht="16.5" customHeight="1" x14ac:dyDescent="0.2">
      <c r="A260" s="15"/>
      <c r="B260" s="16"/>
      <c r="C260" s="165" t="s">
        <v>537</v>
      </c>
      <c r="D260" s="165" t="s">
        <v>140</v>
      </c>
      <c r="E260" s="166" t="s">
        <v>538</v>
      </c>
      <c r="F260" s="167" t="s">
        <v>539</v>
      </c>
      <c r="G260" s="168" t="s">
        <v>143</v>
      </c>
      <c r="H260" s="169">
        <v>84.25</v>
      </c>
      <c r="I260" s="170">
        <v>0</v>
      </c>
      <c r="J260" s="170">
        <f>ROUND(I260*H260,2)</f>
        <v>0</v>
      </c>
      <c r="K260" s="167" t="s">
        <v>144</v>
      </c>
      <c r="L260" s="20"/>
      <c r="M260" s="171" t="s">
        <v>17</v>
      </c>
      <c r="N260" s="172" t="s">
        <v>42</v>
      </c>
      <c r="O260" s="173">
        <v>5.5E-2</v>
      </c>
      <c r="P260" s="173">
        <f>O260*H260</f>
        <v>4.63375</v>
      </c>
      <c r="Q260" s="173">
        <v>5.7599999999999997E-7</v>
      </c>
      <c r="R260" s="173">
        <f>Q260*H260</f>
        <v>4.8528E-5</v>
      </c>
      <c r="S260" s="173">
        <v>0</v>
      </c>
      <c r="T260" s="174">
        <f>S260*H260</f>
        <v>0</v>
      </c>
      <c r="U260" s="15"/>
      <c r="V260" s="15"/>
      <c r="W260" s="15"/>
      <c r="X260" s="15"/>
      <c r="Y260" s="15"/>
      <c r="Z260" s="15"/>
      <c r="AA260" s="15"/>
      <c r="AB260" s="15"/>
      <c r="AC260" s="15"/>
      <c r="AD260" s="15"/>
      <c r="AE260" s="15"/>
      <c r="AR260" s="175" t="s">
        <v>218</v>
      </c>
      <c r="AT260" s="175" t="s">
        <v>140</v>
      </c>
      <c r="AU260" s="175" t="s">
        <v>81</v>
      </c>
      <c r="AY260" s="2" t="s">
        <v>137</v>
      </c>
      <c r="BE260" s="176">
        <f>IF(N260="základní",J260,0)</f>
        <v>0</v>
      </c>
      <c r="BF260" s="176">
        <f>IF(N260="snížená",J260,0)</f>
        <v>0</v>
      </c>
      <c r="BG260" s="176">
        <f>IF(N260="zákl. přenesená",J260,0)</f>
        <v>0</v>
      </c>
      <c r="BH260" s="176">
        <f>IF(N260="sníž. přenesená",J260,0)</f>
        <v>0</v>
      </c>
      <c r="BI260" s="176">
        <f>IF(N260="nulová",J260,0)</f>
        <v>0</v>
      </c>
      <c r="BJ260" s="2" t="s">
        <v>79</v>
      </c>
      <c r="BK260" s="176">
        <f>ROUND(I260*H260,2)</f>
        <v>0</v>
      </c>
      <c r="BL260" s="2" t="s">
        <v>218</v>
      </c>
      <c r="BM260" s="175" t="s">
        <v>540</v>
      </c>
    </row>
    <row r="261" spans="1:65" s="21" customFormat="1" ht="57.6" x14ac:dyDescent="0.2">
      <c r="A261" s="15"/>
      <c r="B261" s="16"/>
      <c r="C261" s="17"/>
      <c r="D261" s="177" t="s">
        <v>150</v>
      </c>
      <c r="E261" s="17"/>
      <c r="F261" s="178" t="s">
        <v>541</v>
      </c>
      <c r="G261" s="17"/>
      <c r="H261" s="17"/>
      <c r="I261" s="17"/>
      <c r="J261" s="17"/>
      <c r="K261" s="17"/>
      <c r="L261" s="20"/>
      <c r="M261" s="179"/>
      <c r="N261" s="180"/>
      <c r="O261" s="48"/>
      <c r="P261" s="48"/>
      <c r="Q261" s="48"/>
      <c r="R261" s="48"/>
      <c r="S261" s="48"/>
      <c r="T261" s="49"/>
      <c r="U261" s="15"/>
      <c r="V261" s="15"/>
      <c r="W261" s="15"/>
      <c r="X261" s="15"/>
      <c r="Y261" s="15"/>
      <c r="Z261" s="15"/>
      <c r="AA261" s="15"/>
      <c r="AB261" s="15"/>
      <c r="AC261" s="15"/>
      <c r="AD261" s="15"/>
      <c r="AE261" s="15"/>
      <c r="AT261" s="2" t="s">
        <v>150</v>
      </c>
      <c r="AU261" s="2" t="s">
        <v>81</v>
      </c>
    </row>
    <row r="262" spans="1:65" s="21" customFormat="1" ht="16.5" customHeight="1" x14ac:dyDescent="0.2">
      <c r="A262" s="15"/>
      <c r="B262" s="16"/>
      <c r="C262" s="165" t="s">
        <v>542</v>
      </c>
      <c r="D262" s="165" t="s">
        <v>140</v>
      </c>
      <c r="E262" s="166" t="s">
        <v>543</v>
      </c>
      <c r="F262" s="167" t="s">
        <v>544</v>
      </c>
      <c r="G262" s="168" t="s">
        <v>143</v>
      </c>
      <c r="H262" s="169">
        <v>84.25</v>
      </c>
      <c r="I262" s="170">
        <v>0</v>
      </c>
      <c r="J262" s="170">
        <f>ROUND(I262*H262,2)</f>
        <v>0</v>
      </c>
      <c r="K262" s="167" t="s">
        <v>144</v>
      </c>
      <c r="L262" s="20"/>
      <c r="M262" s="171" t="s">
        <v>17</v>
      </c>
      <c r="N262" s="172" t="s">
        <v>42</v>
      </c>
      <c r="O262" s="173">
        <v>2.4E-2</v>
      </c>
      <c r="P262" s="173">
        <f>O262*H262</f>
        <v>2.0220000000000002</v>
      </c>
      <c r="Q262" s="173">
        <v>0</v>
      </c>
      <c r="R262" s="173">
        <f>Q262*H262</f>
        <v>0</v>
      </c>
      <c r="S262" s="173">
        <v>0</v>
      </c>
      <c r="T262" s="174">
        <f>S262*H262</f>
        <v>0</v>
      </c>
      <c r="U262" s="15"/>
      <c r="V262" s="15"/>
      <c r="W262" s="15"/>
      <c r="X262" s="15"/>
      <c r="Y262" s="15"/>
      <c r="Z262" s="15"/>
      <c r="AA262" s="15"/>
      <c r="AB262" s="15"/>
      <c r="AC262" s="15"/>
      <c r="AD262" s="15"/>
      <c r="AE262" s="15"/>
      <c r="AR262" s="175" t="s">
        <v>218</v>
      </c>
      <c r="AT262" s="175" t="s">
        <v>140</v>
      </c>
      <c r="AU262" s="175" t="s">
        <v>81</v>
      </c>
      <c r="AY262" s="2" t="s">
        <v>137</v>
      </c>
      <c r="BE262" s="176">
        <f>IF(N262="základní",J262,0)</f>
        <v>0</v>
      </c>
      <c r="BF262" s="176">
        <f>IF(N262="snížená",J262,0)</f>
        <v>0</v>
      </c>
      <c r="BG262" s="176">
        <f>IF(N262="zákl. přenesená",J262,0)</f>
        <v>0</v>
      </c>
      <c r="BH262" s="176">
        <f>IF(N262="sníž. přenesená",J262,0)</f>
        <v>0</v>
      </c>
      <c r="BI262" s="176">
        <f>IF(N262="nulová",J262,0)</f>
        <v>0</v>
      </c>
      <c r="BJ262" s="2" t="s">
        <v>79</v>
      </c>
      <c r="BK262" s="176">
        <f>ROUND(I262*H262,2)</f>
        <v>0</v>
      </c>
      <c r="BL262" s="2" t="s">
        <v>218</v>
      </c>
      <c r="BM262" s="175" t="s">
        <v>545</v>
      </c>
    </row>
    <row r="263" spans="1:65" s="21" customFormat="1" ht="57.6" x14ac:dyDescent="0.2">
      <c r="A263" s="15"/>
      <c r="B263" s="16"/>
      <c r="C263" s="17"/>
      <c r="D263" s="177" t="s">
        <v>150</v>
      </c>
      <c r="E263" s="17"/>
      <c r="F263" s="178" t="s">
        <v>541</v>
      </c>
      <c r="G263" s="17"/>
      <c r="H263" s="17"/>
      <c r="I263" s="17"/>
      <c r="J263" s="17"/>
      <c r="K263" s="17"/>
      <c r="L263" s="20"/>
      <c r="M263" s="179"/>
      <c r="N263" s="180"/>
      <c r="O263" s="48"/>
      <c r="P263" s="48"/>
      <c r="Q263" s="48"/>
      <c r="R263" s="48"/>
      <c r="S263" s="48"/>
      <c r="T263" s="49"/>
      <c r="U263" s="15"/>
      <c r="V263" s="15"/>
      <c r="W263" s="15"/>
      <c r="X263" s="15"/>
      <c r="Y263" s="15"/>
      <c r="Z263" s="15"/>
      <c r="AA263" s="15"/>
      <c r="AB263" s="15"/>
      <c r="AC263" s="15"/>
      <c r="AD263" s="15"/>
      <c r="AE263" s="15"/>
      <c r="AT263" s="2" t="s">
        <v>150</v>
      </c>
      <c r="AU263" s="2" t="s">
        <v>81</v>
      </c>
    </row>
    <row r="264" spans="1:65" s="21" customFormat="1" ht="16.5" customHeight="1" x14ac:dyDescent="0.2">
      <c r="A264" s="15"/>
      <c r="B264" s="16"/>
      <c r="C264" s="165" t="s">
        <v>546</v>
      </c>
      <c r="D264" s="165" t="s">
        <v>140</v>
      </c>
      <c r="E264" s="166" t="s">
        <v>547</v>
      </c>
      <c r="F264" s="167" t="s">
        <v>548</v>
      </c>
      <c r="G264" s="168" t="s">
        <v>143</v>
      </c>
      <c r="H264" s="169">
        <v>84.25</v>
      </c>
      <c r="I264" s="170">
        <v>0</v>
      </c>
      <c r="J264" s="170">
        <f>ROUND(I264*H264,2)</f>
        <v>0</v>
      </c>
      <c r="K264" s="167" t="s">
        <v>144</v>
      </c>
      <c r="L264" s="20"/>
      <c r="M264" s="171" t="s">
        <v>17</v>
      </c>
      <c r="N264" s="172" t="s">
        <v>42</v>
      </c>
      <c r="O264" s="173">
        <v>5.8000000000000003E-2</v>
      </c>
      <c r="P264" s="173">
        <f>O264*H264</f>
        <v>4.8864999999999998</v>
      </c>
      <c r="Q264" s="173">
        <v>2.0000000000000001E-4</v>
      </c>
      <c r="R264" s="173">
        <f>Q264*H264</f>
        <v>1.685E-2</v>
      </c>
      <c r="S264" s="173">
        <v>0</v>
      </c>
      <c r="T264" s="174">
        <f>S264*H264</f>
        <v>0</v>
      </c>
      <c r="U264" s="15"/>
      <c r="V264" s="15"/>
      <c r="W264" s="15"/>
      <c r="X264" s="15"/>
      <c r="Y264" s="15"/>
      <c r="Z264" s="15"/>
      <c r="AA264" s="15"/>
      <c r="AB264" s="15"/>
      <c r="AC264" s="15"/>
      <c r="AD264" s="15"/>
      <c r="AE264" s="15"/>
      <c r="AR264" s="175" t="s">
        <v>218</v>
      </c>
      <c r="AT264" s="175" t="s">
        <v>140</v>
      </c>
      <c r="AU264" s="175" t="s">
        <v>81</v>
      </c>
      <c r="AY264" s="2" t="s">
        <v>137</v>
      </c>
      <c r="BE264" s="176">
        <f>IF(N264="základní",J264,0)</f>
        <v>0</v>
      </c>
      <c r="BF264" s="176">
        <f>IF(N264="snížená",J264,0)</f>
        <v>0</v>
      </c>
      <c r="BG264" s="176">
        <f>IF(N264="zákl. přenesená",J264,0)</f>
        <v>0</v>
      </c>
      <c r="BH264" s="176">
        <f>IF(N264="sníž. přenesená",J264,0)</f>
        <v>0</v>
      </c>
      <c r="BI264" s="176">
        <f>IF(N264="nulová",J264,0)</f>
        <v>0</v>
      </c>
      <c r="BJ264" s="2" t="s">
        <v>79</v>
      </c>
      <c r="BK264" s="176">
        <f>ROUND(I264*H264,2)</f>
        <v>0</v>
      </c>
      <c r="BL264" s="2" t="s">
        <v>218</v>
      </c>
      <c r="BM264" s="175" t="s">
        <v>549</v>
      </c>
    </row>
    <row r="265" spans="1:65" s="21" customFormat="1" ht="57.6" x14ac:dyDescent="0.2">
      <c r="A265" s="15"/>
      <c r="B265" s="16"/>
      <c r="C265" s="17"/>
      <c r="D265" s="177" t="s">
        <v>150</v>
      </c>
      <c r="E265" s="17"/>
      <c r="F265" s="178" t="s">
        <v>541</v>
      </c>
      <c r="G265" s="17"/>
      <c r="H265" s="17"/>
      <c r="I265" s="17"/>
      <c r="J265" s="17"/>
      <c r="K265" s="17"/>
      <c r="L265" s="20"/>
      <c r="M265" s="179"/>
      <c r="N265" s="180"/>
      <c r="O265" s="48"/>
      <c r="P265" s="48"/>
      <c r="Q265" s="48"/>
      <c r="R265" s="48"/>
      <c r="S265" s="48"/>
      <c r="T265" s="49"/>
      <c r="U265" s="15"/>
      <c r="V265" s="15"/>
      <c r="W265" s="15"/>
      <c r="X265" s="15"/>
      <c r="Y265" s="15"/>
      <c r="Z265" s="15"/>
      <c r="AA265" s="15"/>
      <c r="AB265" s="15"/>
      <c r="AC265" s="15"/>
      <c r="AD265" s="15"/>
      <c r="AE265" s="15"/>
      <c r="AT265" s="2" t="s">
        <v>150</v>
      </c>
      <c r="AU265" s="2" t="s">
        <v>81</v>
      </c>
    </row>
    <row r="266" spans="1:65" s="21" customFormat="1" ht="16.5" customHeight="1" x14ac:dyDescent="0.2">
      <c r="A266" s="15"/>
      <c r="B266" s="16"/>
      <c r="C266" s="165" t="s">
        <v>550</v>
      </c>
      <c r="D266" s="165" t="s">
        <v>140</v>
      </c>
      <c r="E266" s="166" t="s">
        <v>551</v>
      </c>
      <c r="F266" s="167" t="s">
        <v>552</v>
      </c>
      <c r="G266" s="168" t="s">
        <v>143</v>
      </c>
      <c r="H266" s="169">
        <v>84.25</v>
      </c>
      <c r="I266" s="170">
        <v>0</v>
      </c>
      <c r="J266" s="170">
        <f>ROUND(I266*H266,2)</f>
        <v>0</v>
      </c>
      <c r="K266" s="167" t="s">
        <v>144</v>
      </c>
      <c r="L266" s="20"/>
      <c r="M266" s="171" t="s">
        <v>17</v>
      </c>
      <c r="N266" s="172" t="s">
        <v>42</v>
      </c>
      <c r="O266" s="173">
        <v>0.35</v>
      </c>
      <c r="P266" s="173">
        <f>O266*H266</f>
        <v>29.487499999999997</v>
      </c>
      <c r="Q266" s="173">
        <v>1.4999999999999999E-2</v>
      </c>
      <c r="R266" s="173">
        <f>Q266*H266</f>
        <v>1.2637499999999999</v>
      </c>
      <c r="S266" s="173">
        <v>0</v>
      </c>
      <c r="T266" s="174">
        <f>S266*H266</f>
        <v>0</v>
      </c>
      <c r="U266" s="15"/>
      <c r="V266" s="15"/>
      <c r="W266" s="15"/>
      <c r="X266" s="15"/>
      <c r="Y266" s="15"/>
      <c r="Z266" s="15"/>
      <c r="AA266" s="15"/>
      <c r="AB266" s="15"/>
      <c r="AC266" s="15"/>
      <c r="AD266" s="15"/>
      <c r="AE266" s="15"/>
      <c r="AR266" s="175" t="s">
        <v>218</v>
      </c>
      <c r="AT266" s="175" t="s">
        <v>140</v>
      </c>
      <c r="AU266" s="175" t="s">
        <v>81</v>
      </c>
      <c r="AY266" s="2" t="s">
        <v>137</v>
      </c>
      <c r="BE266" s="176">
        <f>IF(N266="základní",J266,0)</f>
        <v>0</v>
      </c>
      <c r="BF266" s="176">
        <f>IF(N266="snížená",J266,0)</f>
        <v>0</v>
      </c>
      <c r="BG266" s="176">
        <f>IF(N266="zákl. přenesená",J266,0)</f>
        <v>0</v>
      </c>
      <c r="BH266" s="176">
        <f>IF(N266="sníž. přenesená",J266,0)</f>
        <v>0</v>
      </c>
      <c r="BI266" s="176">
        <f>IF(N266="nulová",J266,0)</f>
        <v>0</v>
      </c>
      <c r="BJ266" s="2" t="s">
        <v>79</v>
      </c>
      <c r="BK266" s="176">
        <f>ROUND(I266*H266,2)</f>
        <v>0</v>
      </c>
      <c r="BL266" s="2" t="s">
        <v>218</v>
      </c>
      <c r="BM266" s="175" t="s">
        <v>553</v>
      </c>
    </row>
    <row r="267" spans="1:65" s="21" customFormat="1" ht="57.6" x14ac:dyDescent="0.2">
      <c r="A267" s="15"/>
      <c r="B267" s="16"/>
      <c r="C267" s="17"/>
      <c r="D267" s="177" t="s">
        <v>150</v>
      </c>
      <c r="E267" s="17"/>
      <c r="F267" s="178" t="s">
        <v>541</v>
      </c>
      <c r="G267" s="17"/>
      <c r="H267" s="17"/>
      <c r="I267" s="17"/>
      <c r="J267" s="17"/>
      <c r="K267" s="17"/>
      <c r="L267" s="20"/>
      <c r="M267" s="179"/>
      <c r="N267" s="180"/>
      <c r="O267" s="48"/>
      <c r="P267" s="48"/>
      <c r="Q267" s="48"/>
      <c r="R267" s="48"/>
      <c r="S267" s="48"/>
      <c r="T267" s="49"/>
      <c r="U267" s="15"/>
      <c r="V267" s="15"/>
      <c r="W267" s="15"/>
      <c r="X267" s="15"/>
      <c r="Y267" s="15"/>
      <c r="Z267" s="15"/>
      <c r="AA267" s="15"/>
      <c r="AB267" s="15"/>
      <c r="AC267" s="15"/>
      <c r="AD267" s="15"/>
      <c r="AE267" s="15"/>
      <c r="AT267" s="2" t="s">
        <v>150</v>
      </c>
      <c r="AU267" s="2" t="s">
        <v>81</v>
      </c>
    </row>
    <row r="268" spans="1:65" s="21" customFormat="1" ht="16.5" customHeight="1" x14ac:dyDescent="0.2">
      <c r="A268" s="15"/>
      <c r="B268" s="16"/>
      <c r="C268" s="165" t="s">
        <v>554</v>
      </c>
      <c r="D268" s="165" t="s">
        <v>140</v>
      </c>
      <c r="E268" s="166" t="s">
        <v>555</v>
      </c>
      <c r="F268" s="167" t="s">
        <v>556</v>
      </c>
      <c r="G268" s="168" t="s">
        <v>143</v>
      </c>
      <c r="H268" s="169">
        <v>84.25</v>
      </c>
      <c r="I268" s="170">
        <v>0</v>
      </c>
      <c r="J268" s="170">
        <f>ROUND(I268*H268,2)</f>
        <v>0</v>
      </c>
      <c r="K268" s="167" t="s">
        <v>144</v>
      </c>
      <c r="L268" s="20"/>
      <c r="M268" s="171" t="s">
        <v>17</v>
      </c>
      <c r="N268" s="172" t="s">
        <v>42</v>
      </c>
      <c r="O268" s="173">
        <v>0.255</v>
      </c>
      <c r="P268" s="173">
        <f>O268*H268</f>
        <v>21.483750000000001</v>
      </c>
      <c r="Q268" s="173">
        <v>0</v>
      </c>
      <c r="R268" s="173">
        <f>Q268*H268</f>
        <v>0</v>
      </c>
      <c r="S268" s="173">
        <v>3.0000000000000001E-3</v>
      </c>
      <c r="T268" s="174">
        <f>S268*H268</f>
        <v>0.25275000000000003</v>
      </c>
      <c r="U268" s="15"/>
      <c r="V268" s="15"/>
      <c r="W268" s="15"/>
      <c r="X268" s="15"/>
      <c r="Y268" s="15"/>
      <c r="Z268" s="15"/>
      <c r="AA268" s="15"/>
      <c r="AB268" s="15"/>
      <c r="AC268" s="15"/>
      <c r="AD268" s="15"/>
      <c r="AE268" s="15"/>
      <c r="AR268" s="175" t="s">
        <v>218</v>
      </c>
      <c r="AT268" s="175" t="s">
        <v>140</v>
      </c>
      <c r="AU268" s="175" t="s">
        <v>81</v>
      </c>
      <c r="AY268" s="2" t="s">
        <v>137</v>
      </c>
      <c r="BE268" s="176">
        <f>IF(N268="základní",J268,0)</f>
        <v>0</v>
      </c>
      <c r="BF268" s="176">
        <f>IF(N268="snížená",J268,0)</f>
        <v>0</v>
      </c>
      <c r="BG268" s="176">
        <f>IF(N268="zákl. přenesená",J268,0)</f>
        <v>0</v>
      </c>
      <c r="BH268" s="176">
        <f>IF(N268="sníž. přenesená",J268,0)</f>
        <v>0</v>
      </c>
      <c r="BI268" s="176">
        <f>IF(N268="nulová",J268,0)</f>
        <v>0</v>
      </c>
      <c r="BJ268" s="2" t="s">
        <v>79</v>
      </c>
      <c r="BK268" s="176">
        <f>ROUND(I268*H268,2)</f>
        <v>0</v>
      </c>
      <c r="BL268" s="2" t="s">
        <v>218</v>
      </c>
      <c r="BM268" s="175" t="s">
        <v>557</v>
      </c>
    </row>
    <row r="269" spans="1:65" s="21" customFormat="1" ht="16.5" customHeight="1" x14ac:dyDescent="0.2">
      <c r="A269" s="15"/>
      <c r="B269" s="16"/>
      <c r="C269" s="165" t="s">
        <v>558</v>
      </c>
      <c r="D269" s="165" t="s">
        <v>140</v>
      </c>
      <c r="E269" s="166" t="s">
        <v>559</v>
      </c>
      <c r="F269" s="167" t="s">
        <v>560</v>
      </c>
      <c r="G269" s="168" t="s">
        <v>143</v>
      </c>
      <c r="H269" s="169">
        <v>84.25</v>
      </c>
      <c r="I269" s="170">
        <v>0</v>
      </c>
      <c r="J269" s="170">
        <f>ROUND(I269*H269,2)</f>
        <v>0</v>
      </c>
      <c r="K269" s="167" t="s">
        <v>144</v>
      </c>
      <c r="L269" s="20"/>
      <c r="M269" s="171" t="s">
        <v>17</v>
      </c>
      <c r="N269" s="172" t="s">
        <v>42</v>
      </c>
      <c r="O269" s="173">
        <v>0.379</v>
      </c>
      <c r="P269" s="173">
        <f>O269*H269</f>
        <v>31.93075</v>
      </c>
      <c r="Q269" s="173">
        <v>4.0000000000000002E-4</v>
      </c>
      <c r="R269" s="173">
        <f>Q269*H269</f>
        <v>3.3700000000000001E-2</v>
      </c>
      <c r="S269" s="173">
        <v>0</v>
      </c>
      <c r="T269" s="174">
        <f>S269*H269</f>
        <v>0</v>
      </c>
      <c r="U269" s="15"/>
      <c r="V269" s="15"/>
      <c r="W269" s="15"/>
      <c r="X269" s="15"/>
      <c r="Y269" s="15"/>
      <c r="Z269" s="15"/>
      <c r="AA269" s="15"/>
      <c r="AB269" s="15"/>
      <c r="AC269" s="15"/>
      <c r="AD269" s="15"/>
      <c r="AE269" s="15"/>
      <c r="AR269" s="175" t="s">
        <v>218</v>
      </c>
      <c r="AT269" s="175" t="s">
        <v>140</v>
      </c>
      <c r="AU269" s="175" t="s">
        <v>81</v>
      </c>
      <c r="AY269" s="2" t="s">
        <v>137</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218</v>
      </c>
      <c r="BM269" s="175" t="s">
        <v>561</v>
      </c>
    </row>
    <row r="270" spans="1:65" s="21" customFormat="1" ht="16.5" customHeight="1" x14ac:dyDescent="0.2">
      <c r="A270" s="15"/>
      <c r="B270" s="16"/>
      <c r="C270" s="213" t="s">
        <v>562</v>
      </c>
      <c r="D270" s="213" t="s">
        <v>419</v>
      </c>
      <c r="E270" s="214" t="s">
        <v>563</v>
      </c>
      <c r="F270" s="215" t="s">
        <v>564</v>
      </c>
      <c r="G270" s="216" t="s">
        <v>143</v>
      </c>
      <c r="H270" s="217">
        <v>92.674999999999997</v>
      </c>
      <c r="I270" s="218">
        <v>0</v>
      </c>
      <c r="J270" s="218">
        <f>ROUND(I270*H270,2)</f>
        <v>0</v>
      </c>
      <c r="K270" s="215" t="s">
        <v>144</v>
      </c>
      <c r="L270" s="219"/>
      <c r="M270" s="220" t="s">
        <v>17</v>
      </c>
      <c r="N270" s="221" t="s">
        <v>42</v>
      </c>
      <c r="O270" s="173">
        <v>0</v>
      </c>
      <c r="P270" s="173">
        <f>O270*H270</f>
        <v>0</v>
      </c>
      <c r="Q270" s="173">
        <v>2.5999999999999999E-3</v>
      </c>
      <c r="R270" s="173">
        <f>Q270*H270</f>
        <v>0.24095499999999997</v>
      </c>
      <c r="S270" s="173">
        <v>0</v>
      </c>
      <c r="T270" s="174">
        <f>S270*H270</f>
        <v>0</v>
      </c>
      <c r="U270" s="15"/>
      <c r="V270" s="15"/>
      <c r="W270" s="15"/>
      <c r="X270" s="15"/>
      <c r="Y270" s="15"/>
      <c r="Z270" s="15"/>
      <c r="AA270" s="15"/>
      <c r="AB270" s="15"/>
      <c r="AC270" s="15"/>
      <c r="AD270" s="15"/>
      <c r="AE270" s="15"/>
      <c r="AR270" s="175" t="s">
        <v>302</v>
      </c>
      <c r="AT270" s="175" t="s">
        <v>419</v>
      </c>
      <c r="AU270" s="175" t="s">
        <v>81</v>
      </c>
      <c r="AY270" s="2" t="s">
        <v>137</v>
      </c>
      <c r="BE270" s="176">
        <f>IF(N270="základní",J270,0)</f>
        <v>0</v>
      </c>
      <c r="BF270" s="176">
        <f>IF(N270="snížená",J270,0)</f>
        <v>0</v>
      </c>
      <c r="BG270" s="176">
        <f>IF(N270="zákl. přenesená",J270,0)</f>
        <v>0</v>
      </c>
      <c r="BH270" s="176">
        <f>IF(N270="sníž. přenesená",J270,0)</f>
        <v>0</v>
      </c>
      <c r="BI270" s="176">
        <f>IF(N270="nulová",J270,0)</f>
        <v>0</v>
      </c>
      <c r="BJ270" s="2" t="s">
        <v>79</v>
      </c>
      <c r="BK270" s="176">
        <f>ROUND(I270*H270,2)</f>
        <v>0</v>
      </c>
      <c r="BL270" s="2" t="s">
        <v>218</v>
      </c>
      <c r="BM270" s="175" t="s">
        <v>565</v>
      </c>
    </row>
    <row r="271" spans="1:65" s="181" customFormat="1" x14ac:dyDescent="0.2">
      <c r="B271" s="182"/>
      <c r="C271" s="183"/>
      <c r="D271" s="177" t="s">
        <v>172</v>
      </c>
      <c r="E271" s="183"/>
      <c r="F271" s="185" t="s">
        <v>566</v>
      </c>
      <c r="G271" s="183"/>
      <c r="H271" s="186">
        <v>92.674999999999997</v>
      </c>
      <c r="I271" s="183"/>
      <c r="J271" s="183"/>
      <c r="K271" s="183"/>
      <c r="L271" s="187"/>
      <c r="M271" s="188"/>
      <c r="N271" s="189"/>
      <c r="O271" s="189"/>
      <c r="P271" s="189"/>
      <c r="Q271" s="189"/>
      <c r="R271" s="189"/>
      <c r="S271" s="189"/>
      <c r="T271" s="190"/>
      <c r="AT271" s="191" t="s">
        <v>172</v>
      </c>
      <c r="AU271" s="191" t="s">
        <v>81</v>
      </c>
      <c r="AV271" s="181" t="s">
        <v>81</v>
      </c>
      <c r="AW271" s="181" t="s">
        <v>4</v>
      </c>
      <c r="AX271" s="181" t="s">
        <v>79</v>
      </c>
      <c r="AY271" s="191" t="s">
        <v>137</v>
      </c>
    </row>
    <row r="272" spans="1:65" s="21" customFormat="1" ht="16.5" customHeight="1" x14ac:dyDescent="0.2">
      <c r="A272" s="15"/>
      <c r="B272" s="16"/>
      <c r="C272" s="165" t="s">
        <v>567</v>
      </c>
      <c r="D272" s="165" t="s">
        <v>140</v>
      </c>
      <c r="E272" s="166" t="s">
        <v>568</v>
      </c>
      <c r="F272" s="167" t="s">
        <v>569</v>
      </c>
      <c r="G272" s="168" t="s">
        <v>216</v>
      </c>
      <c r="H272" s="169">
        <v>38.79</v>
      </c>
      <c r="I272" s="170">
        <v>0</v>
      </c>
      <c r="J272" s="170">
        <f>ROUND(I272*H272,2)</f>
        <v>0</v>
      </c>
      <c r="K272" s="167" t="s">
        <v>144</v>
      </c>
      <c r="L272" s="20"/>
      <c r="M272" s="171" t="s">
        <v>17</v>
      </c>
      <c r="N272" s="172" t="s">
        <v>42</v>
      </c>
      <c r="O272" s="173">
        <v>3.5000000000000003E-2</v>
      </c>
      <c r="P272" s="173">
        <f>O272*H272</f>
        <v>1.35765</v>
      </c>
      <c r="Q272" s="173">
        <v>0</v>
      </c>
      <c r="R272" s="173">
        <f>Q272*H272</f>
        <v>0</v>
      </c>
      <c r="S272" s="173">
        <v>2.9999999999999997E-4</v>
      </c>
      <c r="T272" s="174">
        <f>S272*H272</f>
        <v>1.1636999999999998E-2</v>
      </c>
      <c r="U272" s="15"/>
      <c r="V272" s="15"/>
      <c r="W272" s="15"/>
      <c r="X272" s="15"/>
      <c r="Y272" s="15"/>
      <c r="Z272" s="15"/>
      <c r="AA272" s="15"/>
      <c r="AB272" s="15"/>
      <c r="AC272" s="15"/>
      <c r="AD272" s="15"/>
      <c r="AE272" s="15"/>
      <c r="AR272" s="175" t="s">
        <v>218</v>
      </c>
      <c r="AT272" s="175" t="s">
        <v>140</v>
      </c>
      <c r="AU272" s="175" t="s">
        <v>81</v>
      </c>
      <c r="AY272" s="2" t="s">
        <v>137</v>
      </c>
      <c r="BE272" s="176">
        <f>IF(N272="základní",J272,0)</f>
        <v>0</v>
      </c>
      <c r="BF272" s="176">
        <f>IF(N272="snížená",J272,0)</f>
        <v>0</v>
      </c>
      <c r="BG272" s="176">
        <f>IF(N272="zákl. přenesená",J272,0)</f>
        <v>0</v>
      </c>
      <c r="BH272" s="176">
        <f>IF(N272="sníž. přenesená",J272,0)</f>
        <v>0</v>
      </c>
      <c r="BI272" s="176">
        <f>IF(N272="nulová",J272,0)</f>
        <v>0</v>
      </c>
      <c r="BJ272" s="2" t="s">
        <v>79</v>
      </c>
      <c r="BK272" s="176">
        <f>ROUND(I272*H272,2)</f>
        <v>0</v>
      </c>
      <c r="BL272" s="2" t="s">
        <v>218</v>
      </c>
      <c r="BM272" s="175" t="s">
        <v>570</v>
      </c>
    </row>
    <row r="273" spans="1:65" s="21" customFormat="1" ht="16.5" customHeight="1" x14ac:dyDescent="0.2">
      <c r="A273" s="15"/>
      <c r="B273" s="16"/>
      <c r="C273" s="165" t="s">
        <v>571</v>
      </c>
      <c r="D273" s="165" t="s">
        <v>140</v>
      </c>
      <c r="E273" s="166" t="s">
        <v>572</v>
      </c>
      <c r="F273" s="167" t="s">
        <v>573</v>
      </c>
      <c r="G273" s="168" t="s">
        <v>216</v>
      </c>
      <c r="H273" s="169">
        <v>38.79</v>
      </c>
      <c r="I273" s="170">
        <v>0</v>
      </c>
      <c r="J273" s="170">
        <f>ROUND(I273*H273,2)</f>
        <v>0</v>
      </c>
      <c r="K273" s="167" t="s">
        <v>144</v>
      </c>
      <c r="L273" s="20"/>
      <c r="M273" s="171" t="s">
        <v>17</v>
      </c>
      <c r="N273" s="172" t="s">
        <v>42</v>
      </c>
      <c r="O273" s="173">
        <v>0.30599999999999999</v>
      </c>
      <c r="P273" s="173">
        <f>O273*H273</f>
        <v>11.86974</v>
      </c>
      <c r="Q273" s="173">
        <v>2.987E-5</v>
      </c>
      <c r="R273" s="173">
        <f>Q273*H273</f>
        <v>1.1586572999999999E-3</v>
      </c>
      <c r="S273" s="173">
        <v>0</v>
      </c>
      <c r="T273" s="174">
        <f>S273*H273</f>
        <v>0</v>
      </c>
      <c r="U273" s="15"/>
      <c r="V273" s="15"/>
      <c r="W273" s="15"/>
      <c r="X273" s="15"/>
      <c r="Y273" s="15"/>
      <c r="Z273" s="15"/>
      <c r="AA273" s="15"/>
      <c r="AB273" s="15"/>
      <c r="AC273" s="15"/>
      <c r="AD273" s="15"/>
      <c r="AE273" s="15"/>
      <c r="AR273" s="175" t="s">
        <v>218</v>
      </c>
      <c r="AT273" s="175" t="s">
        <v>140</v>
      </c>
      <c r="AU273" s="175" t="s">
        <v>81</v>
      </c>
      <c r="AY273" s="2" t="s">
        <v>137</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218</v>
      </c>
      <c r="BM273" s="175" t="s">
        <v>574</v>
      </c>
    </row>
    <row r="274" spans="1:65" s="181" customFormat="1" x14ac:dyDescent="0.2">
      <c r="B274" s="182"/>
      <c r="C274" s="183"/>
      <c r="D274" s="177" t="s">
        <v>172</v>
      </c>
      <c r="E274" s="184" t="s">
        <v>17</v>
      </c>
      <c r="F274" s="185" t="s">
        <v>575</v>
      </c>
      <c r="G274" s="183"/>
      <c r="H274" s="186">
        <v>38.79</v>
      </c>
      <c r="I274" s="183"/>
      <c r="J274" s="183"/>
      <c r="K274" s="183"/>
      <c r="L274" s="187"/>
      <c r="M274" s="188"/>
      <c r="N274" s="189"/>
      <c r="O274" s="189"/>
      <c r="P274" s="189"/>
      <c r="Q274" s="189"/>
      <c r="R274" s="189"/>
      <c r="S274" s="189"/>
      <c r="T274" s="190"/>
      <c r="AT274" s="191" t="s">
        <v>172</v>
      </c>
      <c r="AU274" s="191" t="s">
        <v>81</v>
      </c>
      <c r="AV274" s="181" t="s">
        <v>81</v>
      </c>
      <c r="AW274" s="181" t="s">
        <v>31</v>
      </c>
      <c r="AX274" s="181" t="s">
        <v>71</v>
      </c>
      <c r="AY274" s="191" t="s">
        <v>137</v>
      </c>
    </row>
    <row r="275" spans="1:65" s="192" customFormat="1" x14ac:dyDescent="0.2">
      <c r="B275" s="193"/>
      <c r="C275" s="194"/>
      <c r="D275" s="177" t="s">
        <v>172</v>
      </c>
      <c r="E275" s="195" t="s">
        <v>17</v>
      </c>
      <c r="F275" s="196" t="s">
        <v>181</v>
      </c>
      <c r="G275" s="194"/>
      <c r="H275" s="197">
        <v>38.79</v>
      </c>
      <c r="I275" s="194"/>
      <c r="J275" s="194"/>
      <c r="K275" s="194"/>
      <c r="L275" s="198"/>
      <c r="M275" s="199"/>
      <c r="N275" s="200"/>
      <c r="O275" s="200"/>
      <c r="P275" s="200"/>
      <c r="Q275" s="200"/>
      <c r="R275" s="200"/>
      <c r="S275" s="200"/>
      <c r="T275" s="201"/>
      <c r="AT275" s="202" t="s">
        <v>172</v>
      </c>
      <c r="AU275" s="202" t="s">
        <v>81</v>
      </c>
      <c r="AV275" s="192" t="s">
        <v>145</v>
      </c>
      <c r="AW275" s="192" t="s">
        <v>31</v>
      </c>
      <c r="AX275" s="192" t="s">
        <v>79</v>
      </c>
      <c r="AY275" s="202" t="s">
        <v>137</v>
      </c>
    </row>
    <row r="276" spans="1:65" s="21" customFormat="1" ht="16.5" customHeight="1" x14ac:dyDescent="0.2">
      <c r="A276" s="15"/>
      <c r="B276" s="16"/>
      <c r="C276" s="213" t="s">
        <v>576</v>
      </c>
      <c r="D276" s="213" t="s">
        <v>419</v>
      </c>
      <c r="E276" s="214" t="s">
        <v>577</v>
      </c>
      <c r="F276" s="215" t="s">
        <v>578</v>
      </c>
      <c r="G276" s="216" t="s">
        <v>216</v>
      </c>
      <c r="H276" s="217">
        <v>32.241</v>
      </c>
      <c r="I276" s="218">
        <v>0</v>
      </c>
      <c r="J276" s="218">
        <f>ROUND(I276*H276,2)</f>
        <v>0</v>
      </c>
      <c r="K276" s="215" t="s">
        <v>144</v>
      </c>
      <c r="L276" s="219"/>
      <c r="M276" s="220" t="s">
        <v>17</v>
      </c>
      <c r="N276" s="221" t="s">
        <v>42</v>
      </c>
      <c r="O276" s="173">
        <v>0</v>
      </c>
      <c r="P276" s="173">
        <f>O276*H276</f>
        <v>0</v>
      </c>
      <c r="Q276" s="173">
        <v>3.8000000000000002E-4</v>
      </c>
      <c r="R276" s="173">
        <f>Q276*H276</f>
        <v>1.225158E-2</v>
      </c>
      <c r="S276" s="173">
        <v>0</v>
      </c>
      <c r="T276" s="174">
        <f>S276*H276</f>
        <v>0</v>
      </c>
      <c r="U276" s="15"/>
      <c r="V276" s="15"/>
      <c r="W276" s="15"/>
      <c r="X276" s="15"/>
      <c r="Y276" s="15"/>
      <c r="Z276" s="15"/>
      <c r="AA276" s="15"/>
      <c r="AB276" s="15"/>
      <c r="AC276" s="15"/>
      <c r="AD276" s="15"/>
      <c r="AE276" s="15"/>
      <c r="AR276" s="175" t="s">
        <v>302</v>
      </c>
      <c r="AT276" s="175" t="s">
        <v>419</v>
      </c>
      <c r="AU276" s="175" t="s">
        <v>81</v>
      </c>
      <c r="AY276" s="2" t="s">
        <v>137</v>
      </c>
      <c r="BE276" s="176">
        <f>IF(N276="základní",J276,0)</f>
        <v>0</v>
      </c>
      <c r="BF276" s="176">
        <f>IF(N276="snížená",J276,0)</f>
        <v>0</v>
      </c>
      <c r="BG276" s="176">
        <f>IF(N276="zákl. přenesená",J276,0)</f>
        <v>0</v>
      </c>
      <c r="BH276" s="176">
        <f>IF(N276="sníž. přenesená",J276,0)</f>
        <v>0</v>
      </c>
      <c r="BI276" s="176">
        <f>IF(N276="nulová",J276,0)</f>
        <v>0</v>
      </c>
      <c r="BJ276" s="2" t="s">
        <v>79</v>
      </c>
      <c r="BK276" s="176">
        <f>ROUND(I276*H276,2)</f>
        <v>0</v>
      </c>
      <c r="BL276" s="2" t="s">
        <v>218</v>
      </c>
      <c r="BM276" s="175" t="s">
        <v>579</v>
      </c>
    </row>
    <row r="277" spans="1:65" s="181" customFormat="1" x14ac:dyDescent="0.2">
      <c r="B277" s="182"/>
      <c r="C277" s="183"/>
      <c r="D277" s="177" t="s">
        <v>172</v>
      </c>
      <c r="E277" s="184" t="s">
        <v>17</v>
      </c>
      <c r="F277" s="185" t="s">
        <v>580</v>
      </c>
      <c r="G277" s="183"/>
      <c r="H277" s="186">
        <v>29.31</v>
      </c>
      <c r="I277" s="183"/>
      <c r="J277" s="183"/>
      <c r="K277" s="183"/>
      <c r="L277" s="187"/>
      <c r="M277" s="188"/>
      <c r="N277" s="189"/>
      <c r="O277" s="189"/>
      <c r="P277" s="189"/>
      <c r="Q277" s="189"/>
      <c r="R277" s="189"/>
      <c r="S277" s="189"/>
      <c r="T277" s="190"/>
      <c r="AT277" s="191" t="s">
        <v>172</v>
      </c>
      <c r="AU277" s="191" t="s">
        <v>81</v>
      </c>
      <c r="AV277" s="181" t="s">
        <v>81</v>
      </c>
      <c r="AW277" s="181" t="s">
        <v>31</v>
      </c>
      <c r="AX277" s="181" t="s">
        <v>79</v>
      </c>
      <c r="AY277" s="191" t="s">
        <v>137</v>
      </c>
    </row>
    <row r="278" spans="1:65" s="181" customFormat="1" x14ac:dyDescent="0.2">
      <c r="B278" s="182"/>
      <c r="C278" s="183"/>
      <c r="D278" s="177" t="s">
        <v>172</v>
      </c>
      <c r="E278" s="183"/>
      <c r="F278" s="185" t="s">
        <v>581</v>
      </c>
      <c r="G278" s="183"/>
      <c r="H278" s="186">
        <v>32.241</v>
      </c>
      <c r="I278" s="183"/>
      <c r="J278" s="183"/>
      <c r="K278" s="183"/>
      <c r="L278" s="187"/>
      <c r="M278" s="188"/>
      <c r="N278" s="189"/>
      <c r="O278" s="189"/>
      <c r="P278" s="189"/>
      <c r="Q278" s="189"/>
      <c r="R278" s="189"/>
      <c r="S278" s="189"/>
      <c r="T278" s="190"/>
      <c r="AT278" s="191" t="s">
        <v>172</v>
      </c>
      <c r="AU278" s="191" t="s">
        <v>81</v>
      </c>
      <c r="AV278" s="181" t="s">
        <v>81</v>
      </c>
      <c r="AW278" s="181" t="s">
        <v>4</v>
      </c>
      <c r="AX278" s="181" t="s">
        <v>79</v>
      </c>
      <c r="AY278" s="191" t="s">
        <v>137</v>
      </c>
    </row>
    <row r="279" spans="1:65" s="21" customFormat="1" ht="16.5" customHeight="1" x14ac:dyDescent="0.2">
      <c r="A279" s="15"/>
      <c r="B279" s="16"/>
      <c r="C279" s="165" t="s">
        <v>582</v>
      </c>
      <c r="D279" s="165" t="s">
        <v>140</v>
      </c>
      <c r="E279" s="166" t="s">
        <v>583</v>
      </c>
      <c r="F279" s="167" t="s">
        <v>584</v>
      </c>
      <c r="G279" s="168" t="s">
        <v>216</v>
      </c>
      <c r="H279" s="169">
        <v>1.7</v>
      </c>
      <c r="I279" s="170">
        <v>0</v>
      </c>
      <c r="J279" s="170">
        <f>ROUND(I279*H279,2)</f>
        <v>0</v>
      </c>
      <c r="K279" s="167" t="s">
        <v>144</v>
      </c>
      <c r="L279" s="20"/>
      <c r="M279" s="171" t="s">
        <v>17</v>
      </c>
      <c r="N279" s="172" t="s">
        <v>42</v>
      </c>
      <c r="O279" s="173">
        <v>0.26400000000000001</v>
      </c>
      <c r="P279" s="173">
        <f>O279*H279</f>
        <v>0.44880000000000003</v>
      </c>
      <c r="Q279" s="173">
        <v>0</v>
      </c>
      <c r="R279" s="173">
        <f>Q279*H279</f>
        <v>0</v>
      </c>
      <c r="S279" s="173">
        <v>0</v>
      </c>
      <c r="T279" s="174">
        <f>S279*H279</f>
        <v>0</v>
      </c>
      <c r="U279" s="15"/>
      <c r="V279" s="15"/>
      <c r="W279" s="15"/>
      <c r="X279" s="15"/>
      <c r="Y279" s="15"/>
      <c r="Z279" s="15"/>
      <c r="AA279" s="15"/>
      <c r="AB279" s="15"/>
      <c r="AC279" s="15"/>
      <c r="AD279" s="15"/>
      <c r="AE279" s="15"/>
      <c r="AR279" s="175" t="s">
        <v>218</v>
      </c>
      <c r="AT279" s="175" t="s">
        <v>140</v>
      </c>
      <c r="AU279" s="175" t="s">
        <v>81</v>
      </c>
      <c r="AY279" s="2" t="s">
        <v>137</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218</v>
      </c>
      <c r="BM279" s="175" t="s">
        <v>585</v>
      </c>
    </row>
    <row r="280" spans="1:65" s="181" customFormat="1" x14ac:dyDescent="0.2">
      <c r="B280" s="182"/>
      <c r="C280" s="183"/>
      <c r="D280" s="177" t="s">
        <v>172</v>
      </c>
      <c r="E280" s="184" t="s">
        <v>17</v>
      </c>
      <c r="F280" s="185" t="s">
        <v>586</v>
      </c>
      <c r="G280" s="183"/>
      <c r="H280" s="186">
        <v>1.7</v>
      </c>
      <c r="I280" s="183"/>
      <c r="J280" s="183"/>
      <c r="K280" s="183"/>
      <c r="L280" s="187"/>
      <c r="M280" s="188"/>
      <c r="N280" s="189"/>
      <c r="O280" s="189"/>
      <c r="P280" s="189"/>
      <c r="Q280" s="189"/>
      <c r="R280" s="189"/>
      <c r="S280" s="189"/>
      <c r="T280" s="190"/>
      <c r="AT280" s="191" t="s">
        <v>172</v>
      </c>
      <c r="AU280" s="191" t="s">
        <v>81</v>
      </c>
      <c r="AV280" s="181" t="s">
        <v>81</v>
      </c>
      <c r="AW280" s="181" t="s">
        <v>31</v>
      </c>
      <c r="AX280" s="181" t="s">
        <v>79</v>
      </c>
      <c r="AY280" s="191" t="s">
        <v>137</v>
      </c>
    </row>
    <row r="281" spans="1:65" s="21" customFormat="1" ht="16.5" customHeight="1" x14ac:dyDescent="0.2">
      <c r="A281" s="15"/>
      <c r="B281" s="16"/>
      <c r="C281" s="213" t="s">
        <v>587</v>
      </c>
      <c r="D281" s="213" t="s">
        <v>419</v>
      </c>
      <c r="E281" s="214" t="s">
        <v>588</v>
      </c>
      <c r="F281" s="215" t="s">
        <v>589</v>
      </c>
      <c r="G281" s="216" t="s">
        <v>216</v>
      </c>
      <c r="H281" s="217">
        <v>1.87</v>
      </c>
      <c r="I281" s="218">
        <v>0</v>
      </c>
      <c r="J281" s="218">
        <f>ROUND(I281*H281,2)</f>
        <v>0</v>
      </c>
      <c r="K281" s="215" t="s">
        <v>144</v>
      </c>
      <c r="L281" s="219"/>
      <c r="M281" s="220" t="s">
        <v>17</v>
      </c>
      <c r="N281" s="221" t="s">
        <v>42</v>
      </c>
      <c r="O281" s="173">
        <v>0</v>
      </c>
      <c r="P281" s="173">
        <f>O281*H281</f>
        <v>0</v>
      </c>
      <c r="Q281" s="173">
        <v>3.1E-4</v>
      </c>
      <c r="R281" s="173">
        <f>Q281*H281</f>
        <v>5.7970000000000005E-4</v>
      </c>
      <c r="S281" s="173">
        <v>0</v>
      </c>
      <c r="T281" s="174">
        <f>S281*H281</f>
        <v>0</v>
      </c>
      <c r="U281" s="15"/>
      <c r="V281" s="15"/>
      <c r="W281" s="15"/>
      <c r="X281" s="15"/>
      <c r="Y281" s="15"/>
      <c r="Z281" s="15"/>
      <c r="AA281" s="15"/>
      <c r="AB281" s="15"/>
      <c r="AC281" s="15"/>
      <c r="AD281" s="15"/>
      <c r="AE281" s="15"/>
      <c r="AR281" s="175" t="s">
        <v>302</v>
      </c>
      <c r="AT281" s="175" t="s">
        <v>419</v>
      </c>
      <c r="AU281" s="175" t="s">
        <v>81</v>
      </c>
      <c r="AY281" s="2" t="s">
        <v>137</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218</v>
      </c>
      <c r="BM281" s="175" t="s">
        <v>590</v>
      </c>
    </row>
    <row r="282" spans="1:65" s="181" customFormat="1" x14ac:dyDescent="0.2">
      <c r="B282" s="182"/>
      <c r="C282" s="183"/>
      <c r="D282" s="177" t="s">
        <v>172</v>
      </c>
      <c r="E282" s="183"/>
      <c r="F282" s="185" t="s">
        <v>591</v>
      </c>
      <c r="G282" s="183"/>
      <c r="H282" s="186">
        <v>1.87</v>
      </c>
      <c r="I282" s="183"/>
      <c r="J282" s="183"/>
      <c r="K282" s="183"/>
      <c r="L282" s="187"/>
      <c r="M282" s="188"/>
      <c r="N282" s="189"/>
      <c r="O282" s="189"/>
      <c r="P282" s="189"/>
      <c r="Q282" s="189"/>
      <c r="R282" s="189"/>
      <c r="S282" s="189"/>
      <c r="T282" s="190"/>
      <c r="AT282" s="191" t="s">
        <v>172</v>
      </c>
      <c r="AU282" s="191" t="s">
        <v>81</v>
      </c>
      <c r="AV282" s="181" t="s">
        <v>81</v>
      </c>
      <c r="AW282" s="181" t="s">
        <v>4</v>
      </c>
      <c r="AX282" s="181" t="s">
        <v>79</v>
      </c>
      <c r="AY282" s="191" t="s">
        <v>137</v>
      </c>
    </row>
    <row r="283" spans="1:65" s="21" customFormat="1" ht="21.75" customHeight="1" x14ac:dyDescent="0.2">
      <c r="A283" s="15"/>
      <c r="B283" s="16"/>
      <c r="C283" s="165" t="s">
        <v>592</v>
      </c>
      <c r="D283" s="165" t="s">
        <v>140</v>
      </c>
      <c r="E283" s="166" t="s">
        <v>593</v>
      </c>
      <c r="F283" s="167" t="s">
        <v>594</v>
      </c>
      <c r="G283" s="168" t="s">
        <v>244</v>
      </c>
      <c r="H283" s="169">
        <v>1.569</v>
      </c>
      <c r="I283" s="170">
        <v>0</v>
      </c>
      <c r="J283" s="170">
        <f>ROUND(I283*H283,2)</f>
        <v>0</v>
      </c>
      <c r="K283" s="167" t="s">
        <v>144</v>
      </c>
      <c r="L283" s="20"/>
      <c r="M283" s="171" t="s">
        <v>17</v>
      </c>
      <c r="N283" s="172" t="s">
        <v>42</v>
      </c>
      <c r="O283" s="173">
        <v>1.091</v>
      </c>
      <c r="P283" s="173">
        <f>O283*H283</f>
        <v>1.7117789999999999</v>
      </c>
      <c r="Q283" s="173">
        <v>0</v>
      </c>
      <c r="R283" s="173">
        <f>Q283*H283</f>
        <v>0</v>
      </c>
      <c r="S283" s="173">
        <v>0</v>
      </c>
      <c r="T283" s="174">
        <f>S283*H283</f>
        <v>0</v>
      </c>
      <c r="U283" s="15"/>
      <c r="V283" s="15"/>
      <c r="W283" s="15"/>
      <c r="X283" s="15"/>
      <c r="Y283" s="15"/>
      <c r="Z283" s="15"/>
      <c r="AA283" s="15"/>
      <c r="AB283" s="15"/>
      <c r="AC283" s="15"/>
      <c r="AD283" s="15"/>
      <c r="AE283" s="15"/>
      <c r="AR283" s="175" t="s">
        <v>218</v>
      </c>
      <c r="AT283" s="175" t="s">
        <v>140</v>
      </c>
      <c r="AU283" s="175" t="s">
        <v>81</v>
      </c>
      <c r="AY283" s="2" t="s">
        <v>137</v>
      </c>
      <c r="BE283" s="176">
        <f>IF(N283="základní",J283,0)</f>
        <v>0</v>
      </c>
      <c r="BF283" s="176">
        <f>IF(N283="snížená",J283,0)</f>
        <v>0</v>
      </c>
      <c r="BG283" s="176">
        <f>IF(N283="zákl. přenesená",J283,0)</f>
        <v>0</v>
      </c>
      <c r="BH283" s="176">
        <f>IF(N283="sníž. přenesená",J283,0)</f>
        <v>0</v>
      </c>
      <c r="BI283" s="176">
        <f>IF(N283="nulová",J283,0)</f>
        <v>0</v>
      </c>
      <c r="BJ283" s="2" t="s">
        <v>79</v>
      </c>
      <c r="BK283" s="176">
        <f>ROUND(I283*H283,2)</f>
        <v>0</v>
      </c>
      <c r="BL283" s="2" t="s">
        <v>218</v>
      </c>
      <c r="BM283" s="175" t="s">
        <v>595</v>
      </c>
    </row>
    <row r="284" spans="1:65" s="21" customFormat="1" ht="86.4" x14ac:dyDescent="0.2">
      <c r="A284" s="15"/>
      <c r="B284" s="16"/>
      <c r="C284" s="17"/>
      <c r="D284" s="177" t="s">
        <v>150</v>
      </c>
      <c r="E284" s="17"/>
      <c r="F284" s="178" t="s">
        <v>518</v>
      </c>
      <c r="G284" s="17"/>
      <c r="H284" s="17"/>
      <c r="I284" s="17"/>
      <c r="J284" s="17"/>
      <c r="K284" s="17"/>
      <c r="L284" s="20"/>
      <c r="M284" s="179"/>
      <c r="N284" s="180"/>
      <c r="O284" s="48"/>
      <c r="P284" s="48"/>
      <c r="Q284" s="48"/>
      <c r="R284" s="48"/>
      <c r="S284" s="48"/>
      <c r="T284" s="49"/>
      <c r="U284" s="15"/>
      <c r="V284" s="15"/>
      <c r="W284" s="15"/>
      <c r="X284" s="15"/>
      <c r="Y284" s="15"/>
      <c r="Z284" s="15"/>
      <c r="AA284" s="15"/>
      <c r="AB284" s="15"/>
      <c r="AC284" s="15"/>
      <c r="AD284" s="15"/>
      <c r="AE284" s="15"/>
      <c r="AT284" s="2" t="s">
        <v>150</v>
      </c>
      <c r="AU284" s="2" t="s">
        <v>81</v>
      </c>
    </row>
    <row r="285" spans="1:65" s="21" customFormat="1" ht="16.5" customHeight="1" x14ac:dyDescent="0.2">
      <c r="A285" s="15"/>
      <c r="B285" s="16"/>
      <c r="C285" s="165" t="s">
        <v>596</v>
      </c>
      <c r="D285" s="165" t="s">
        <v>140</v>
      </c>
      <c r="E285" s="166" t="s">
        <v>597</v>
      </c>
      <c r="F285" s="167" t="s">
        <v>598</v>
      </c>
      <c r="G285" s="168" t="s">
        <v>350</v>
      </c>
      <c r="H285" s="169">
        <v>1</v>
      </c>
      <c r="I285" s="170">
        <v>0</v>
      </c>
      <c r="J285" s="170">
        <f>ROUND(I285*H285,2)</f>
        <v>0</v>
      </c>
      <c r="K285" s="167" t="s">
        <v>384</v>
      </c>
      <c r="L285" s="20"/>
      <c r="M285" s="171" t="s">
        <v>17</v>
      </c>
      <c r="N285" s="172" t="s">
        <v>42</v>
      </c>
      <c r="O285" s="173">
        <v>0</v>
      </c>
      <c r="P285" s="173">
        <f>O285*H285</f>
        <v>0</v>
      </c>
      <c r="Q285" s="173">
        <v>0</v>
      </c>
      <c r="R285" s="173">
        <f>Q285*H285</f>
        <v>0</v>
      </c>
      <c r="S285" s="173">
        <v>0</v>
      </c>
      <c r="T285" s="174">
        <f>S285*H285</f>
        <v>0</v>
      </c>
      <c r="U285" s="15"/>
      <c r="V285" s="15"/>
      <c r="W285" s="15"/>
      <c r="X285" s="15"/>
      <c r="Y285" s="15"/>
      <c r="Z285" s="15"/>
      <c r="AA285" s="15"/>
      <c r="AB285" s="15"/>
      <c r="AC285" s="15"/>
      <c r="AD285" s="15"/>
      <c r="AE285" s="15"/>
      <c r="AR285" s="175" t="s">
        <v>218</v>
      </c>
      <c r="AT285" s="175" t="s">
        <v>140</v>
      </c>
      <c r="AU285" s="175" t="s">
        <v>81</v>
      </c>
      <c r="AY285" s="2" t="s">
        <v>137</v>
      </c>
      <c r="BE285" s="176">
        <f>IF(N285="základní",J285,0)</f>
        <v>0</v>
      </c>
      <c r="BF285" s="176">
        <f>IF(N285="snížená",J285,0)</f>
        <v>0</v>
      </c>
      <c r="BG285" s="176">
        <f>IF(N285="zákl. přenesená",J285,0)</f>
        <v>0</v>
      </c>
      <c r="BH285" s="176">
        <f>IF(N285="sníž. přenesená",J285,0)</f>
        <v>0</v>
      </c>
      <c r="BI285" s="176">
        <f>IF(N285="nulová",J285,0)</f>
        <v>0</v>
      </c>
      <c r="BJ285" s="2" t="s">
        <v>79</v>
      </c>
      <c r="BK285" s="176">
        <f>ROUND(I285*H285,2)</f>
        <v>0</v>
      </c>
      <c r="BL285" s="2" t="s">
        <v>218</v>
      </c>
      <c r="BM285" s="175" t="s">
        <v>599</v>
      </c>
    </row>
    <row r="286" spans="1:65" s="149" customFormat="1" ht="22.95" customHeight="1" x14ac:dyDescent="0.25">
      <c r="B286" s="150"/>
      <c r="C286" s="151"/>
      <c r="D286" s="152" t="s">
        <v>70</v>
      </c>
      <c r="E286" s="163" t="s">
        <v>600</v>
      </c>
      <c r="F286" s="163" t="s">
        <v>601</v>
      </c>
      <c r="G286" s="151"/>
      <c r="H286" s="151"/>
      <c r="I286" s="151"/>
      <c r="J286" s="164">
        <f>BK286</f>
        <v>0</v>
      </c>
      <c r="K286" s="151"/>
      <c r="L286" s="155"/>
      <c r="M286" s="156"/>
      <c r="N286" s="157"/>
      <c r="O286" s="157"/>
      <c r="P286" s="158">
        <f>SUM(P287:P305)</f>
        <v>8.0931010000000008</v>
      </c>
      <c r="Q286" s="157"/>
      <c r="R286" s="158">
        <f>SUM(R287:R305)</f>
        <v>0.13693155000000001</v>
      </c>
      <c r="S286" s="157"/>
      <c r="T286" s="159">
        <f>SUM(T287:T305)</f>
        <v>0</v>
      </c>
      <c r="AR286" s="160" t="s">
        <v>81</v>
      </c>
      <c r="AT286" s="161" t="s">
        <v>70</v>
      </c>
      <c r="AU286" s="161" t="s">
        <v>79</v>
      </c>
      <c r="AY286" s="160" t="s">
        <v>137</v>
      </c>
      <c r="BK286" s="162">
        <f>SUM(BK287:BK305)</f>
        <v>0</v>
      </c>
    </row>
    <row r="287" spans="1:65" s="21" customFormat="1" ht="16.5" customHeight="1" x14ac:dyDescent="0.2">
      <c r="A287" s="15"/>
      <c r="B287" s="16"/>
      <c r="C287" s="165" t="s">
        <v>602</v>
      </c>
      <c r="D287" s="165" t="s">
        <v>140</v>
      </c>
      <c r="E287" s="166" t="s">
        <v>603</v>
      </c>
      <c r="F287" s="167" t="s">
        <v>604</v>
      </c>
      <c r="G287" s="168" t="s">
        <v>143</v>
      </c>
      <c r="H287" s="169">
        <v>5.7750000000000004</v>
      </c>
      <c r="I287" s="170">
        <v>0</v>
      </c>
      <c r="J287" s="170">
        <f>ROUND(I287*H287,2)</f>
        <v>0</v>
      </c>
      <c r="K287" s="167" t="s">
        <v>144</v>
      </c>
      <c r="L287" s="20"/>
      <c r="M287" s="171" t="s">
        <v>17</v>
      </c>
      <c r="N287" s="172" t="s">
        <v>42</v>
      </c>
      <c r="O287" s="173">
        <v>1.2E-2</v>
      </c>
      <c r="P287" s="173">
        <f>O287*H287</f>
        <v>6.93E-2</v>
      </c>
      <c r="Q287" s="173">
        <v>0</v>
      </c>
      <c r="R287" s="173">
        <f>Q287*H287</f>
        <v>0</v>
      </c>
      <c r="S287" s="173">
        <v>0</v>
      </c>
      <c r="T287" s="174">
        <f>S287*H287</f>
        <v>0</v>
      </c>
      <c r="U287" s="15"/>
      <c r="V287" s="15"/>
      <c r="W287" s="15"/>
      <c r="X287" s="15"/>
      <c r="Y287" s="15"/>
      <c r="Z287" s="15"/>
      <c r="AA287" s="15"/>
      <c r="AB287" s="15"/>
      <c r="AC287" s="15"/>
      <c r="AD287" s="15"/>
      <c r="AE287" s="15"/>
      <c r="AR287" s="175" t="s">
        <v>218</v>
      </c>
      <c r="AT287" s="175" t="s">
        <v>140</v>
      </c>
      <c r="AU287" s="175" t="s">
        <v>81</v>
      </c>
      <c r="AY287" s="2" t="s">
        <v>137</v>
      </c>
      <c r="BE287" s="176">
        <f>IF(N287="základní",J287,0)</f>
        <v>0</v>
      </c>
      <c r="BF287" s="176">
        <f>IF(N287="snížená",J287,0)</f>
        <v>0</v>
      </c>
      <c r="BG287" s="176">
        <f>IF(N287="zákl. přenesená",J287,0)</f>
        <v>0</v>
      </c>
      <c r="BH287" s="176">
        <f>IF(N287="sníž. přenesená",J287,0)</f>
        <v>0</v>
      </c>
      <c r="BI287" s="176">
        <f>IF(N287="nulová",J287,0)</f>
        <v>0</v>
      </c>
      <c r="BJ287" s="2" t="s">
        <v>79</v>
      </c>
      <c r="BK287" s="176">
        <f>ROUND(I287*H287,2)</f>
        <v>0</v>
      </c>
      <c r="BL287" s="2" t="s">
        <v>218</v>
      </c>
      <c r="BM287" s="175" t="s">
        <v>605</v>
      </c>
    </row>
    <row r="288" spans="1:65" s="21" customFormat="1" ht="67.2" x14ac:dyDescent="0.2">
      <c r="A288" s="15"/>
      <c r="B288" s="16"/>
      <c r="C288" s="17"/>
      <c r="D288" s="177" t="s">
        <v>150</v>
      </c>
      <c r="E288" s="17"/>
      <c r="F288" s="178" t="s">
        <v>606</v>
      </c>
      <c r="G288" s="17"/>
      <c r="H288" s="17"/>
      <c r="I288" s="17"/>
      <c r="J288" s="17"/>
      <c r="K288" s="17"/>
      <c r="L288" s="20"/>
      <c r="M288" s="179"/>
      <c r="N288" s="180"/>
      <c r="O288" s="48"/>
      <c r="P288" s="48"/>
      <c r="Q288" s="48"/>
      <c r="R288" s="48"/>
      <c r="S288" s="48"/>
      <c r="T288" s="49"/>
      <c r="U288" s="15"/>
      <c r="V288" s="15"/>
      <c r="W288" s="15"/>
      <c r="X288" s="15"/>
      <c r="Y288" s="15"/>
      <c r="Z288" s="15"/>
      <c r="AA288" s="15"/>
      <c r="AB288" s="15"/>
      <c r="AC288" s="15"/>
      <c r="AD288" s="15"/>
      <c r="AE288" s="15"/>
      <c r="AT288" s="2" t="s">
        <v>150</v>
      </c>
      <c r="AU288" s="2" t="s">
        <v>81</v>
      </c>
    </row>
    <row r="289" spans="1:65" s="21" customFormat="1" ht="16.5" customHeight="1" x14ac:dyDescent="0.2">
      <c r="A289" s="15"/>
      <c r="B289" s="16"/>
      <c r="C289" s="165" t="s">
        <v>607</v>
      </c>
      <c r="D289" s="165" t="s">
        <v>140</v>
      </c>
      <c r="E289" s="166" t="s">
        <v>608</v>
      </c>
      <c r="F289" s="167" t="s">
        <v>609</v>
      </c>
      <c r="G289" s="168" t="s">
        <v>143</v>
      </c>
      <c r="H289" s="169">
        <v>5.7750000000000004</v>
      </c>
      <c r="I289" s="170">
        <v>0</v>
      </c>
      <c r="J289" s="170">
        <f>ROUND(I289*H289,2)</f>
        <v>0</v>
      </c>
      <c r="K289" s="167" t="s">
        <v>144</v>
      </c>
      <c r="L289" s="20"/>
      <c r="M289" s="171" t="s">
        <v>17</v>
      </c>
      <c r="N289" s="172" t="s">
        <v>42</v>
      </c>
      <c r="O289" s="173">
        <v>4.3999999999999997E-2</v>
      </c>
      <c r="P289" s="173">
        <f>O289*H289</f>
        <v>0.25409999999999999</v>
      </c>
      <c r="Q289" s="173">
        <v>2.9999999999999997E-4</v>
      </c>
      <c r="R289" s="173">
        <f>Q289*H289</f>
        <v>1.7324999999999999E-3</v>
      </c>
      <c r="S289" s="173">
        <v>0</v>
      </c>
      <c r="T289" s="174">
        <f>S289*H289</f>
        <v>0</v>
      </c>
      <c r="U289" s="15"/>
      <c r="V289" s="15"/>
      <c r="W289" s="15"/>
      <c r="X289" s="15"/>
      <c r="Y289" s="15"/>
      <c r="Z289" s="15"/>
      <c r="AA289" s="15"/>
      <c r="AB289" s="15"/>
      <c r="AC289" s="15"/>
      <c r="AD289" s="15"/>
      <c r="AE289" s="15"/>
      <c r="AR289" s="175" t="s">
        <v>218</v>
      </c>
      <c r="AT289" s="175" t="s">
        <v>140</v>
      </c>
      <c r="AU289" s="175" t="s">
        <v>81</v>
      </c>
      <c r="AY289" s="2" t="s">
        <v>137</v>
      </c>
      <c r="BE289" s="176">
        <f>IF(N289="základní",J289,0)</f>
        <v>0</v>
      </c>
      <c r="BF289" s="176">
        <f>IF(N289="snížená",J289,0)</f>
        <v>0</v>
      </c>
      <c r="BG289" s="176">
        <f>IF(N289="zákl. přenesená",J289,0)</f>
        <v>0</v>
      </c>
      <c r="BH289" s="176">
        <f>IF(N289="sníž. přenesená",J289,0)</f>
        <v>0</v>
      </c>
      <c r="BI289" s="176">
        <f>IF(N289="nulová",J289,0)</f>
        <v>0</v>
      </c>
      <c r="BJ289" s="2" t="s">
        <v>79</v>
      </c>
      <c r="BK289" s="176">
        <f>ROUND(I289*H289,2)</f>
        <v>0</v>
      </c>
      <c r="BL289" s="2" t="s">
        <v>218</v>
      </c>
      <c r="BM289" s="175" t="s">
        <v>610</v>
      </c>
    </row>
    <row r="290" spans="1:65" s="21" customFormat="1" ht="67.2" x14ac:dyDescent="0.2">
      <c r="A290" s="15"/>
      <c r="B290" s="16"/>
      <c r="C290" s="17"/>
      <c r="D290" s="177" t="s">
        <v>150</v>
      </c>
      <c r="E290" s="17"/>
      <c r="F290" s="178" t="s">
        <v>606</v>
      </c>
      <c r="G290" s="17"/>
      <c r="H290" s="17"/>
      <c r="I290" s="17"/>
      <c r="J290" s="17"/>
      <c r="K290" s="17"/>
      <c r="L290" s="20"/>
      <c r="M290" s="179"/>
      <c r="N290" s="180"/>
      <c r="O290" s="48"/>
      <c r="P290" s="48"/>
      <c r="Q290" s="48"/>
      <c r="R290" s="48"/>
      <c r="S290" s="48"/>
      <c r="T290" s="49"/>
      <c r="U290" s="15"/>
      <c r="V290" s="15"/>
      <c r="W290" s="15"/>
      <c r="X290" s="15"/>
      <c r="Y290" s="15"/>
      <c r="Z290" s="15"/>
      <c r="AA290" s="15"/>
      <c r="AB290" s="15"/>
      <c r="AC290" s="15"/>
      <c r="AD290" s="15"/>
      <c r="AE290" s="15"/>
      <c r="AT290" s="2" t="s">
        <v>150</v>
      </c>
      <c r="AU290" s="2" t="s">
        <v>81</v>
      </c>
    </row>
    <row r="291" spans="1:65" s="21" customFormat="1" ht="21.75" customHeight="1" x14ac:dyDescent="0.2">
      <c r="A291" s="15"/>
      <c r="B291" s="16"/>
      <c r="C291" s="165" t="s">
        <v>611</v>
      </c>
      <c r="D291" s="165" t="s">
        <v>140</v>
      </c>
      <c r="E291" s="166" t="s">
        <v>612</v>
      </c>
      <c r="F291" s="167" t="s">
        <v>613</v>
      </c>
      <c r="G291" s="168" t="s">
        <v>275</v>
      </c>
      <c r="H291" s="169">
        <v>5.7750000000000004</v>
      </c>
      <c r="I291" s="170">
        <v>0</v>
      </c>
      <c r="J291" s="170">
        <f>ROUND(I291*H291,2)</f>
        <v>0</v>
      </c>
      <c r="K291" s="167" t="s">
        <v>144</v>
      </c>
      <c r="L291" s="20"/>
      <c r="M291" s="171" t="s">
        <v>17</v>
      </c>
      <c r="N291" s="172" t="s">
        <v>42</v>
      </c>
      <c r="O291" s="173">
        <v>0.125</v>
      </c>
      <c r="P291" s="173">
        <f>O291*H291</f>
        <v>0.72187500000000004</v>
      </c>
      <c r="Q291" s="173">
        <v>4.3499999999999997E-3</v>
      </c>
      <c r="R291" s="173">
        <f>Q291*H291</f>
        <v>2.5121250000000001E-2</v>
      </c>
      <c r="S291" s="173">
        <v>0</v>
      </c>
      <c r="T291" s="174">
        <f>S291*H291</f>
        <v>0</v>
      </c>
      <c r="U291" s="15"/>
      <c r="V291" s="15"/>
      <c r="W291" s="15"/>
      <c r="X291" s="15"/>
      <c r="Y291" s="15"/>
      <c r="Z291" s="15"/>
      <c r="AA291" s="15"/>
      <c r="AB291" s="15"/>
      <c r="AC291" s="15"/>
      <c r="AD291" s="15"/>
      <c r="AE291" s="15"/>
      <c r="AR291" s="175" t="s">
        <v>218</v>
      </c>
      <c r="AT291" s="175" t="s">
        <v>140</v>
      </c>
      <c r="AU291" s="175" t="s">
        <v>81</v>
      </c>
      <c r="AY291" s="2" t="s">
        <v>137</v>
      </c>
      <c r="BE291" s="176">
        <f>IF(N291="základní",J291,0)</f>
        <v>0</v>
      </c>
      <c r="BF291" s="176">
        <f>IF(N291="snížená",J291,0)</f>
        <v>0</v>
      </c>
      <c r="BG291" s="176">
        <f>IF(N291="zákl. přenesená",J291,0)</f>
        <v>0</v>
      </c>
      <c r="BH291" s="176">
        <f>IF(N291="sníž. přenesená",J291,0)</f>
        <v>0</v>
      </c>
      <c r="BI291" s="176">
        <f>IF(N291="nulová",J291,0)</f>
        <v>0</v>
      </c>
      <c r="BJ291" s="2" t="s">
        <v>79</v>
      </c>
      <c r="BK291" s="176">
        <f>ROUND(I291*H291,2)</f>
        <v>0</v>
      </c>
      <c r="BL291" s="2" t="s">
        <v>218</v>
      </c>
      <c r="BM291" s="175" t="s">
        <v>614</v>
      </c>
    </row>
    <row r="292" spans="1:65" s="21" customFormat="1" ht="67.2" x14ac:dyDescent="0.2">
      <c r="A292" s="15"/>
      <c r="B292" s="16"/>
      <c r="C292" s="17"/>
      <c r="D292" s="177" t="s">
        <v>150</v>
      </c>
      <c r="E292" s="17"/>
      <c r="F292" s="178" t="s">
        <v>606</v>
      </c>
      <c r="G292" s="17"/>
      <c r="H292" s="17"/>
      <c r="I292" s="17"/>
      <c r="J292" s="17"/>
      <c r="K292" s="17"/>
      <c r="L292" s="20"/>
      <c r="M292" s="179"/>
      <c r="N292" s="180"/>
      <c r="O292" s="48"/>
      <c r="P292" s="48"/>
      <c r="Q292" s="48"/>
      <c r="R292" s="48"/>
      <c r="S292" s="48"/>
      <c r="T292" s="49"/>
      <c r="U292" s="15"/>
      <c r="V292" s="15"/>
      <c r="W292" s="15"/>
      <c r="X292" s="15"/>
      <c r="Y292" s="15"/>
      <c r="Z292" s="15"/>
      <c r="AA292" s="15"/>
      <c r="AB292" s="15"/>
      <c r="AC292" s="15"/>
      <c r="AD292" s="15"/>
      <c r="AE292" s="15"/>
      <c r="AT292" s="2" t="s">
        <v>150</v>
      </c>
      <c r="AU292" s="2" t="s">
        <v>81</v>
      </c>
    </row>
    <row r="293" spans="1:65" s="21" customFormat="1" ht="21.75" customHeight="1" x14ac:dyDescent="0.2">
      <c r="A293" s="15"/>
      <c r="B293" s="16"/>
      <c r="C293" s="165" t="s">
        <v>615</v>
      </c>
      <c r="D293" s="165" t="s">
        <v>140</v>
      </c>
      <c r="E293" s="166" t="s">
        <v>616</v>
      </c>
      <c r="F293" s="167" t="s">
        <v>617</v>
      </c>
      <c r="G293" s="168" t="s">
        <v>143</v>
      </c>
      <c r="H293" s="169">
        <v>5.7750000000000004</v>
      </c>
      <c r="I293" s="170">
        <v>0</v>
      </c>
      <c r="J293" s="170">
        <f>ROUND(I293*H293,2)</f>
        <v>0</v>
      </c>
      <c r="K293" s="167" t="s">
        <v>144</v>
      </c>
      <c r="L293" s="20"/>
      <c r="M293" s="171" t="s">
        <v>17</v>
      </c>
      <c r="N293" s="172" t="s">
        <v>42</v>
      </c>
      <c r="O293" s="173">
        <v>0.746</v>
      </c>
      <c r="P293" s="173">
        <f>O293*H293</f>
        <v>4.3081500000000004</v>
      </c>
      <c r="Q293" s="173">
        <v>5.1999999999999998E-3</v>
      </c>
      <c r="R293" s="173">
        <f>Q293*H293</f>
        <v>3.0030000000000001E-2</v>
      </c>
      <c r="S293" s="173">
        <v>0</v>
      </c>
      <c r="T293" s="174">
        <f>S293*H293</f>
        <v>0</v>
      </c>
      <c r="U293" s="15"/>
      <c r="V293" s="15"/>
      <c r="W293" s="15"/>
      <c r="X293" s="15"/>
      <c r="Y293" s="15"/>
      <c r="Z293" s="15"/>
      <c r="AA293" s="15"/>
      <c r="AB293" s="15"/>
      <c r="AC293" s="15"/>
      <c r="AD293" s="15"/>
      <c r="AE293" s="15"/>
      <c r="AR293" s="175" t="s">
        <v>218</v>
      </c>
      <c r="AT293" s="175" t="s">
        <v>140</v>
      </c>
      <c r="AU293" s="175" t="s">
        <v>81</v>
      </c>
      <c r="AY293" s="2" t="s">
        <v>137</v>
      </c>
      <c r="BE293" s="176">
        <f>IF(N293="základní",J293,0)</f>
        <v>0</v>
      </c>
      <c r="BF293" s="176">
        <f>IF(N293="snížená",J293,0)</f>
        <v>0</v>
      </c>
      <c r="BG293" s="176">
        <f>IF(N293="zákl. přenesená",J293,0)</f>
        <v>0</v>
      </c>
      <c r="BH293" s="176">
        <f>IF(N293="sníž. přenesená",J293,0)</f>
        <v>0</v>
      </c>
      <c r="BI293" s="176">
        <f>IF(N293="nulová",J293,0)</f>
        <v>0</v>
      </c>
      <c r="BJ293" s="2" t="s">
        <v>79</v>
      </c>
      <c r="BK293" s="176">
        <f>ROUND(I293*H293,2)</f>
        <v>0</v>
      </c>
      <c r="BL293" s="2" t="s">
        <v>218</v>
      </c>
      <c r="BM293" s="175" t="s">
        <v>618</v>
      </c>
    </row>
    <row r="294" spans="1:65" s="21" customFormat="1" ht="28.8" x14ac:dyDescent="0.2">
      <c r="A294" s="15"/>
      <c r="B294" s="16"/>
      <c r="C294" s="17"/>
      <c r="D294" s="177" t="s">
        <v>150</v>
      </c>
      <c r="E294" s="17"/>
      <c r="F294" s="178" t="s">
        <v>619</v>
      </c>
      <c r="G294" s="17"/>
      <c r="H294" s="17"/>
      <c r="I294" s="17"/>
      <c r="J294" s="17"/>
      <c r="K294" s="17"/>
      <c r="L294" s="20"/>
      <c r="M294" s="179"/>
      <c r="N294" s="180"/>
      <c r="O294" s="48"/>
      <c r="P294" s="48"/>
      <c r="Q294" s="48"/>
      <c r="R294" s="48"/>
      <c r="S294" s="48"/>
      <c r="T294" s="49"/>
      <c r="U294" s="15"/>
      <c r="V294" s="15"/>
      <c r="W294" s="15"/>
      <c r="X294" s="15"/>
      <c r="Y294" s="15"/>
      <c r="Z294" s="15"/>
      <c r="AA294" s="15"/>
      <c r="AB294" s="15"/>
      <c r="AC294" s="15"/>
      <c r="AD294" s="15"/>
      <c r="AE294" s="15"/>
      <c r="AT294" s="2" t="s">
        <v>150</v>
      </c>
      <c r="AU294" s="2" t="s">
        <v>81</v>
      </c>
    </row>
    <row r="295" spans="1:65" s="181" customFormat="1" x14ac:dyDescent="0.2">
      <c r="B295" s="182"/>
      <c r="C295" s="183"/>
      <c r="D295" s="177" t="s">
        <v>172</v>
      </c>
      <c r="E295" s="184" t="s">
        <v>17</v>
      </c>
      <c r="F295" s="185" t="s">
        <v>620</v>
      </c>
      <c r="G295" s="183"/>
      <c r="H295" s="186">
        <v>5.7750000000000004</v>
      </c>
      <c r="I295" s="183"/>
      <c r="J295" s="183"/>
      <c r="K295" s="183"/>
      <c r="L295" s="187"/>
      <c r="M295" s="188"/>
      <c r="N295" s="189"/>
      <c r="O295" s="189"/>
      <c r="P295" s="189"/>
      <c r="Q295" s="189"/>
      <c r="R295" s="189"/>
      <c r="S295" s="189"/>
      <c r="T295" s="190"/>
      <c r="AT295" s="191" t="s">
        <v>172</v>
      </c>
      <c r="AU295" s="191" t="s">
        <v>81</v>
      </c>
      <c r="AV295" s="181" t="s">
        <v>81</v>
      </c>
      <c r="AW295" s="181" t="s">
        <v>31</v>
      </c>
      <c r="AX295" s="181" t="s">
        <v>79</v>
      </c>
      <c r="AY295" s="191" t="s">
        <v>137</v>
      </c>
    </row>
    <row r="296" spans="1:65" s="21" customFormat="1" ht="16.5" customHeight="1" x14ac:dyDescent="0.2">
      <c r="A296" s="15"/>
      <c r="B296" s="16"/>
      <c r="C296" s="213" t="s">
        <v>621</v>
      </c>
      <c r="D296" s="213" t="s">
        <v>419</v>
      </c>
      <c r="E296" s="214" t="s">
        <v>622</v>
      </c>
      <c r="F296" s="215" t="s">
        <v>623</v>
      </c>
      <c r="G296" s="216" t="s">
        <v>143</v>
      </c>
      <c r="H296" s="217">
        <v>6.3529999999999998</v>
      </c>
      <c r="I296" s="218">
        <v>0</v>
      </c>
      <c r="J296" s="218">
        <f>ROUND(I296*H296,2)</f>
        <v>0</v>
      </c>
      <c r="K296" s="215" t="s">
        <v>144</v>
      </c>
      <c r="L296" s="219"/>
      <c r="M296" s="220" t="s">
        <v>17</v>
      </c>
      <c r="N296" s="221" t="s">
        <v>42</v>
      </c>
      <c r="O296" s="173">
        <v>0</v>
      </c>
      <c r="P296" s="173">
        <f>O296*H296</f>
        <v>0</v>
      </c>
      <c r="Q296" s="173">
        <v>1.26E-2</v>
      </c>
      <c r="R296" s="173">
        <f>Q296*H296</f>
        <v>8.0047800000000002E-2</v>
      </c>
      <c r="S296" s="173">
        <v>0</v>
      </c>
      <c r="T296" s="174">
        <f>S296*H296</f>
        <v>0</v>
      </c>
      <c r="U296" s="15"/>
      <c r="V296" s="15"/>
      <c r="W296" s="15"/>
      <c r="X296" s="15"/>
      <c r="Y296" s="15"/>
      <c r="Z296" s="15"/>
      <c r="AA296" s="15"/>
      <c r="AB296" s="15"/>
      <c r="AC296" s="15"/>
      <c r="AD296" s="15"/>
      <c r="AE296" s="15"/>
      <c r="AR296" s="175" t="s">
        <v>302</v>
      </c>
      <c r="AT296" s="175" t="s">
        <v>419</v>
      </c>
      <c r="AU296" s="175" t="s">
        <v>81</v>
      </c>
      <c r="AY296" s="2" t="s">
        <v>137</v>
      </c>
      <c r="BE296" s="176">
        <f>IF(N296="základní",J296,0)</f>
        <v>0</v>
      </c>
      <c r="BF296" s="176">
        <f>IF(N296="snížená",J296,0)</f>
        <v>0</v>
      </c>
      <c r="BG296" s="176">
        <f>IF(N296="zákl. přenesená",J296,0)</f>
        <v>0</v>
      </c>
      <c r="BH296" s="176">
        <f>IF(N296="sníž. přenesená",J296,0)</f>
        <v>0</v>
      </c>
      <c r="BI296" s="176">
        <f>IF(N296="nulová",J296,0)</f>
        <v>0</v>
      </c>
      <c r="BJ296" s="2" t="s">
        <v>79</v>
      </c>
      <c r="BK296" s="176">
        <f>ROUND(I296*H296,2)</f>
        <v>0</v>
      </c>
      <c r="BL296" s="2" t="s">
        <v>218</v>
      </c>
      <c r="BM296" s="175" t="s">
        <v>624</v>
      </c>
    </row>
    <row r="297" spans="1:65" s="181" customFormat="1" x14ac:dyDescent="0.2">
      <c r="B297" s="182"/>
      <c r="C297" s="183"/>
      <c r="D297" s="177" t="s">
        <v>172</v>
      </c>
      <c r="E297" s="183"/>
      <c r="F297" s="185" t="s">
        <v>625</v>
      </c>
      <c r="G297" s="183"/>
      <c r="H297" s="186">
        <v>6.3529999999999998</v>
      </c>
      <c r="I297" s="183"/>
      <c r="J297" s="183"/>
      <c r="K297" s="183"/>
      <c r="L297" s="187"/>
      <c r="M297" s="188"/>
      <c r="N297" s="189"/>
      <c r="O297" s="189"/>
      <c r="P297" s="189"/>
      <c r="Q297" s="189"/>
      <c r="R297" s="189"/>
      <c r="S297" s="189"/>
      <c r="T297" s="190"/>
      <c r="AT297" s="191" t="s">
        <v>172</v>
      </c>
      <c r="AU297" s="191" t="s">
        <v>81</v>
      </c>
      <c r="AV297" s="181" t="s">
        <v>81</v>
      </c>
      <c r="AW297" s="181" t="s">
        <v>4</v>
      </c>
      <c r="AX297" s="181" t="s">
        <v>79</v>
      </c>
      <c r="AY297" s="191" t="s">
        <v>137</v>
      </c>
    </row>
    <row r="298" spans="1:65" s="21" customFormat="1" ht="16.5" customHeight="1" x14ac:dyDescent="0.2">
      <c r="A298" s="15"/>
      <c r="B298" s="16"/>
      <c r="C298" s="165" t="s">
        <v>626</v>
      </c>
      <c r="D298" s="165" t="s">
        <v>140</v>
      </c>
      <c r="E298" s="166" t="s">
        <v>627</v>
      </c>
      <c r="F298" s="167" t="s">
        <v>628</v>
      </c>
      <c r="G298" s="168" t="s">
        <v>143</v>
      </c>
      <c r="H298" s="169">
        <v>5.7750000000000004</v>
      </c>
      <c r="I298" s="170">
        <v>0</v>
      </c>
      <c r="J298" s="170">
        <f>ROUND(I298*H298,2)</f>
        <v>0</v>
      </c>
      <c r="K298" s="167" t="s">
        <v>144</v>
      </c>
      <c r="L298" s="20"/>
      <c r="M298" s="171" t="s">
        <v>17</v>
      </c>
      <c r="N298" s="172" t="s">
        <v>42</v>
      </c>
      <c r="O298" s="173">
        <v>0.13</v>
      </c>
      <c r="P298" s="173">
        <f>O298*H298</f>
        <v>0.75075000000000003</v>
      </c>
      <c r="Q298" s="173">
        <v>0</v>
      </c>
      <c r="R298" s="173">
        <f>Q298*H298</f>
        <v>0</v>
      </c>
      <c r="S298" s="173">
        <v>0</v>
      </c>
      <c r="T298" s="174">
        <f>S298*H298</f>
        <v>0</v>
      </c>
      <c r="U298" s="15"/>
      <c r="V298" s="15"/>
      <c r="W298" s="15"/>
      <c r="X298" s="15"/>
      <c r="Y298" s="15"/>
      <c r="Z298" s="15"/>
      <c r="AA298" s="15"/>
      <c r="AB298" s="15"/>
      <c r="AC298" s="15"/>
      <c r="AD298" s="15"/>
      <c r="AE298" s="15"/>
      <c r="AR298" s="175" t="s">
        <v>218</v>
      </c>
      <c r="AT298" s="175" t="s">
        <v>140</v>
      </c>
      <c r="AU298" s="175" t="s">
        <v>81</v>
      </c>
      <c r="AY298" s="2" t="s">
        <v>137</v>
      </c>
      <c r="BE298" s="176">
        <f>IF(N298="základní",J298,0)</f>
        <v>0</v>
      </c>
      <c r="BF298" s="176">
        <f>IF(N298="snížená",J298,0)</f>
        <v>0</v>
      </c>
      <c r="BG298" s="176">
        <f>IF(N298="zákl. přenesená",J298,0)</f>
        <v>0</v>
      </c>
      <c r="BH298" s="176">
        <f>IF(N298="sníž. přenesená",J298,0)</f>
        <v>0</v>
      </c>
      <c r="BI298" s="176">
        <f>IF(N298="nulová",J298,0)</f>
        <v>0</v>
      </c>
      <c r="BJ298" s="2" t="s">
        <v>79</v>
      </c>
      <c r="BK298" s="176">
        <f>ROUND(I298*H298,2)</f>
        <v>0</v>
      </c>
      <c r="BL298" s="2" t="s">
        <v>218</v>
      </c>
      <c r="BM298" s="175" t="s">
        <v>629</v>
      </c>
    </row>
    <row r="299" spans="1:65" s="21" customFormat="1" ht="28.8" x14ac:dyDescent="0.2">
      <c r="A299" s="15"/>
      <c r="B299" s="16"/>
      <c r="C299" s="17"/>
      <c r="D299" s="177" t="s">
        <v>150</v>
      </c>
      <c r="E299" s="17"/>
      <c r="F299" s="178" t="s">
        <v>619</v>
      </c>
      <c r="G299" s="17"/>
      <c r="H299" s="17"/>
      <c r="I299" s="17"/>
      <c r="J299" s="17"/>
      <c r="K299" s="17"/>
      <c r="L299" s="20"/>
      <c r="M299" s="179"/>
      <c r="N299" s="180"/>
      <c r="O299" s="48"/>
      <c r="P299" s="48"/>
      <c r="Q299" s="48"/>
      <c r="R299" s="48"/>
      <c r="S299" s="48"/>
      <c r="T299" s="49"/>
      <c r="U299" s="15"/>
      <c r="V299" s="15"/>
      <c r="W299" s="15"/>
      <c r="X299" s="15"/>
      <c r="Y299" s="15"/>
      <c r="Z299" s="15"/>
      <c r="AA299" s="15"/>
      <c r="AB299" s="15"/>
      <c r="AC299" s="15"/>
      <c r="AD299" s="15"/>
      <c r="AE299" s="15"/>
      <c r="AT299" s="2" t="s">
        <v>150</v>
      </c>
      <c r="AU299" s="2" t="s">
        <v>81</v>
      </c>
    </row>
    <row r="300" spans="1:65" s="21" customFormat="1" ht="16.5" customHeight="1" x14ac:dyDescent="0.2">
      <c r="A300" s="15"/>
      <c r="B300" s="16"/>
      <c r="C300" s="165" t="s">
        <v>630</v>
      </c>
      <c r="D300" s="165" t="s">
        <v>140</v>
      </c>
      <c r="E300" s="166" t="s">
        <v>631</v>
      </c>
      <c r="F300" s="167" t="s">
        <v>632</v>
      </c>
      <c r="G300" s="168" t="s">
        <v>275</v>
      </c>
      <c r="H300" s="169">
        <v>6</v>
      </c>
      <c r="I300" s="170">
        <v>0</v>
      </c>
      <c r="J300" s="170">
        <f>ROUND(I300*H300,2)</f>
        <v>0</v>
      </c>
      <c r="K300" s="167" t="s">
        <v>144</v>
      </c>
      <c r="L300" s="20"/>
      <c r="M300" s="171" t="s">
        <v>17</v>
      </c>
      <c r="N300" s="172" t="s">
        <v>42</v>
      </c>
      <c r="O300" s="173">
        <v>0.19</v>
      </c>
      <c r="P300" s="173">
        <f>O300*H300</f>
        <v>1.1400000000000001</v>
      </c>
      <c r="Q300" s="173">
        <v>0</v>
      </c>
      <c r="R300" s="173">
        <f>Q300*H300</f>
        <v>0</v>
      </c>
      <c r="S300" s="173">
        <v>0</v>
      </c>
      <c r="T300" s="174">
        <f>S300*H300</f>
        <v>0</v>
      </c>
      <c r="U300" s="15"/>
      <c r="V300" s="15"/>
      <c r="W300" s="15"/>
      <c r="X300" s="15"/>
      <c r="Y300" s="15"/>
      <c r="Z300" s="15"/>
      <c r="AA300" s="15"/>
      <c r="AB300" s="15"/>
      <c r="AC300" s="15"/>
      <c r="AD300" s="15"/>
      <c r="AE300" s="15"/>
      <c r="AR300" s="175" t="s">
        <v>218</v>
      </c>
      <c r="AT300" s="175" t="s">
        <v>140</v>
      </c>
      <c r="AU300" s="175" t="s">
        <v>81</v>
      </c>
      <c r="AY300" s="2" t="s">
        <v>137</v>
      </c>
      <c r="BE300" s="176">
        <f>IF(N300="základní",J300,0)</f>
        <v>0</v>
      </c>
      <c r="BF300" s="176">
        <f>IF(N300="snížená",J300,0)</f>
        <v>0</v>
      </c>
      <c r="BG300" s="176">
        <f>IF(N300="zákl. přenesená",J300,0)</f>
        <v>0</v>
      </c>
      <c r="BH300" s="176">
        <f>IF(N300="sníž. přenesená",J300,0)</f>
        <v>0</v>
      </c>
      <c r="BI300" s="176">
        <f>IF(N300="nulová",J300,0)</f>
        <v>0</v>
      </c>
      <c r="BJ300" s="2" t="s">
        <v>79</v>
      </c>
      <c r="BK300" s="176">
        <f>ROUND(I300*H300,2)</f>
        <v>0</v>
      </c>
      <c r="BL300" s="2" t="s">
        <v>218</v>
      </c>
      <c r="BM300" s="175" t="s">
        <v>633</v>
      </c>
    </row>
    <row r="301" spans="1:65" s="21" customFormat="1" ht="38.4" x14ac:dyDescent="0.2">
      <c r="A301" s="15"/>
      <c r="B301" s="16"/>
      <c r="C301" s="17"/>
      <c r="D301" s="177" t="s">
        <v>150</v>
      </c>
      <c r="E301" s="17"/>
      <c r="F301" s="178" t="s">
        <v>634</v>
      </c>
      <c r="G301" s="17"/>
      <c r="H301" s="17"/>
      <c r="I301" s="17"/>
      <c r="J301" s="17"/>
      <c r="K301" s="17"/>
      <c r="L301" s="20"/>
      <c r="M301" s="179"/>
      <c r="N301" s="180"/>
      <c r="O301" s="48"/>
      <c r="P301" s="48"/>
      <c r="Q301" s="48"/>
      <c r="R301" s="48"/>
      <c r="S301" s="48"/>
      <c r="T301" s="49"/>
      <c r="U301" s="15"/>
      <c r="V301" s="15"/>
      <c r="W301" s="15"/>
      <c r="X301" s="15"/>
      <c r="Y301" s="15"/>
      <c r="Z301" s="15"/>
      <c r="AA301" s="15"/>
      <c r="AB301" s="15"/>
      <c r="AC301" s="15"/>
      <c r="AD301" s="15"/>
      <c r="AE301" s="15"/>
      <c r="AT301" s="2" t="s">
        <v>150</v>
      </c>
      <c r="AU301" s="2" t="s">
        <v>81</v>
      </c>
    </row>
    <row r="302" spans="1:65" s="21" customFormat="1" ht="16.5" customHeight="1" x14ac:dyDescent="0.2">
      <c r="A302" s="15"/>
      <c r="B302" s="16"/>
      <c r="C302" s="165" t="s">
        <v>635</v>
      </c>
      <c r="D302" s="165" t="s">
        <v>140</v>
      </c>
      <c r="E302" s="166" t="s">
        <v>636</v>
      </c>
      <c r="F302" s="167" t="s">
        <v>637</v>
      </c>
      <c r="G302" s="168" t="s">
        <v>275</v>
      </c>
      <c r="H302" s="169">
        <v>3</v>
      </c>
      <c r="I302" s="170">
        <v>0</v>
      </c>
      <c r="J302" s="170">
        <f>ROUND(I302*H302,2)</f>
        <v>0</v>
      </c>
      <c r="K302" s="167" t="s">
        <v>144</v>
      </c>
      <c r="L302" s="20"/>
      <c r="M302" s="171" t="s">
        <v>17</v>
      </c>
      <c r="N302" s="172" t="s">
        <v>42</v>
      </c>
      <c r="O302" s="173">
        <v>0.21</v>
      </c>
      <c r="P302" s="173">
        <f>O302*H302</f>
        <v>0.63</v>
      </c>
      <c r="Q302" s="173">
        <v>0</v>
      </c>
      <c r="R302" s="173">
        <f>Q302*H302</f>
        <v>0</v>
      </c>
      <c r="S302" s="173">
        <v>0</v>
      </c>
      <c r="T302" s="174">
        <f>S302*H302</f>
        <v>0</v>
      </c>
      <c r="U302" s="15"/>
      <c r="V302" s="15"/>
      <c r="W302" s="15"/>
      <c r="X302" s="15"/>
      <c r="Y302" s="15"/>
      <c r="Z302" s="15"/>
      <c r="AA302" s="15"/>
      <c r="AB302" s="15"/>
      <c r="AC302" s="15"/>
      <c r="AD302" s="15"/>
      <c r="AE302" s="15"/>
      <c r="AR302" s="175" t="s">
        <v>218</v>
      </c>
      <c r="AT302" s="175" t="s">
        <v>140</v>
      </c>
      <c r="AU302" s="175" t="s">
        <v>81</v>
      </c>
      <c r="AY302" s="2" t="s">
        <v>137</v>
      </c>
      <c r="BE302" s="176">
        <f>IF(N302="základní",J302,0)</f>
        <v>0</v>
      </c>
      <c r="BF302" s="176">
        <f>IF(N302="snížená",J302,0)</f>
        <v>0</v>
      </c>
      <c r="BG302" s="176">
        <f>IF(N302="zákl. přenesená",J302,0)</f>
        <v>0</v>
      </c>
      <c r="BH302" s="176">
        <f>IF(N302="sníž. přenesená",J302,0)</f>
        <v>0</v>
      </c>
      <c r="BI302" s="176">
        <f>IF(N302="nulová",J302,0)</f>
        <v>0</v>
      </c>
      <c r="BJ302" s="2" t="s">
        <v>79</v>
      </c>
      <c r="BK302" s="176">
        <f>ROUND(I302*H302,2)</f>
        <v>0</v>
      </c>
      <c r="BL302" s="2" t="s">
        <v>218</v>
      </c>
      <c r="BM302" s="175" t="s">
        <v>638</v>
      </c>
    </row>
    <row r="303" spans="1:65" s="21" customFormat="1" ht="38.4" x14ac:dyDescent="0.2">
      <c r="A303" s="15"/>
      <c r="B303" s="16"/>
      <c r="C303" s="17"/>
      <c r="D303" s="177" t="s">
        <v>150</v>
      </c>
      <c r="E303" s="17"/>
      <c r="F303" s="178" t="s">
        <v>634</v>
      </c>
      <c r="G303" s="17"/>
      <c r="H303" s="17"/>
      <c r="I303" s="17"/>
      <c r="J303" s="17"/>
      <c r="K303" s="17"/>
      <c r="L303" s="20"/>
      <c r="M303" s="179"/>
      <c r="N303" s="180"/>
      <c r="O303" s="48"/>
      <c r="P303" s="48"/>
      <c r="Q303" s="48"/>
      <c r="R303" s="48"/>
      <c r="S303" s="48"/>
      <c r="T303" s="49"/>
      <c r="U303" s="15"/>
      <c r="V303" s="15"/>
      <c r="W303" s="15"/>
      <c r="X303" s="15"/>
      <c r="Y303" s="15"/>
      <c r="Z303" s="15"/>
      <c r="AA303" s="15"/>
      <c r="AB303" s="15"/>
      <c r="AC303" s="15"/>
      <c r="AD303" s="15"/>
      <c r="AE303" s="15"/>
      <c r="AT303" s="2" t="s">
        <v>150</v>
      </c>
      <c r="AU303" s="2" t="s">
        <v>81</v>
      </c>
    </row>
    <row r="304" spans="1:65" s="21" customFormat="1" ht="21.75" customHeight="1" x14ac:dyDescent="0.2">
      <c r="A304" s="15"/>
      <c r="B304" s="16"/>
      <c r="C304" s="165" t="s">
        <v>639</v>
      </c>
      <c r="D304" s="165" t="s">
        <v>140</v>
      </c>
      <c r="E304" s="166" t="s">
        <v>640</v>
      </c>
      <c r="F304" s="167" t="s">
        <v>641</v>
      </c>
      <c r="G304" s="168" t="s">
        <v>244</v>
      </c>
      <c r="H304" s="169">
        <v>0.13700000000000001</v>
      </c>
      <c r="I304" s="170">
        <v>0</v>
      </c>
      <c r="J304" s="170">
        <f>ROUND(I304*H304,2)</f>
        <v>0</v>
      </c>
      <c r="K304" s="167" t="s">
        <v>144</v>
      </c>
      <c r="L304" s="20"/>
      <c r="M304" s="171" t="s">
        <v>17</v>
      </c>
      <c r="N304" s="172" t="s">
        <v>42</v>
      </c>
      <c r="O304" s="173">
        <v>1.5980000000000001</v>
      </c>
      <c r="P304" s="173">
        <f>O304*H304</f>
        <v>0.21892600000000004</v>
      </c>
      <c r="Q304" s="173">
        <v>0</v>
      </c>
      <c r="R304" s="173">
        <f>Q304*H304</f>
        <v>0</v>
      </c>
      <c r="S304" s="173">
        <v>0</v>
      </c>
      <c r="T304" s="174">
        <f>S304*H304</f>
        <v>0</v>
      </c>
      <c r="U304" s="15"/>
      <c r="V304" s="15"/>
      <c r="W304" s="15"/>
      <c r="X304" s="15"/>
      <c r="Y304" s="15"/>
      <c r="Z304" s="15"/>
      <c r="AA304" s="15"/>
      <c r="AB304" s="15"/>
      <c r="AC304" s="15"/>
      <c r="AD304" s="15"/>
      <c r="AE304" s="15"/>
      <c r="AR304" s="175" t="s">
        <v>218</v>
      </c>
      <c r="AT304" s="175" t="s">
        <v>140</v>
      </c>
      <c r="AU304" s="175" t="s">
        <v>81</v>
      </c>
      <c r="AY304" s="2" t="s">
        <v>137</v>
      </c>
      <c r="BE304" s="176">
        <f>IF(N304="základní",J304,0)</f>
        <v>0</v>
      </c>
      <c r="BF304" s="176">
        <f>IF(N304="snížená",J304,0)</f>
        <v>0</v>
      </c>
      <c r="BG304" s="176">
        <f>IF(N304="zákl. přenesená",J304,0)</f>
        <v>0</v>
      </c>
      <c r="BH304" s="176">
        <f>IF(N304="sníž. přenesená",J304,0)</f>
        <v>0</v>
      </c>
      <c r="BI304" s="176">
        <f>IF(N304="nulová",J304,0)</f>
        <v>0</v>
      </c>
      <c r="BJ304" s="2" t="s">
        <v>79</v>
      </c>
      <c r="BK304" s="176">
        <f>ROUND(I304*H304,2)</f>
        <v>0</v>
      </c>
      <c r="BL304" s="2" t="s">
        <v>218</v>
      </c>
      <c r="BM304" s="175" t="s">
        <v>642</v>
      </c>
    </row>
    <row r="305" spans="1:65" s="21" customFormat="1" ht="86.4" x14ac:dyDescent="0.2">
      <c r="A305" s="15"/>
      <c r="B305" s="16"/>
      <c r="C305" s="17"/>
      <c r="D305" s="177" t="s">
        <v>150</v>
      </c>
      <c r="E305" s="17"/>
      <c r="F305" s="178" t="s">
        <v>295</v>
      </c>
      <c r="G305" s="17"/>
      <c r="H305" s="17"/>
      <c r="I305" s="17"/>
      <c r="J305" s="17"/>
      <c r="K305" s="17"/>
      <c r="L305" s="20"/>
      <c r="M305" s="179"/>
      <c r="N305" s="180"/>
      <c r="O305" s="48"/>
      <c r="P305" s="48"/>
      <c r="Q305" s="48"/>
      <c r="R305" s="48"/>
      <c r="S305" s="48"/>
      <c r="T305" s="49"/>
      <c r="U305" s="15"/>
      <c r="V305" s="15"/>
      <c r="W305" s="15"/>
      <c r="X305" s="15"/>
      <c r="Y305" s="15"/>
      <c r="Z305" s="15"/>
      <c r="AA305" s="15"/>
      <c r="AB305" s="15"/>
      <c r="AC305" s="15"/>
      <c r="AD305" s="15"/>
      <c r="AE305" s="15"/>
      <c r="AT305" s="2" t="s">
        <v>150</v>
      </c>
      <c r="AU305" s="2" t="s">
        <v>81</v>
      </c>
    </row>
    <row r="306" spans="1:65" s="149" customFormat="1" ht="22.95" customHeight="1" x14ac:dyDescent="0.25">
      <c r="B306" s="150"/>
      <c r="C306" s="151"/>
      <c r="D306" s="152" t="s">
        <v>70</v>
      </c>
      <c r="E306" s="163" t="s">
        <v>643</v>
      </c>
      <c r="F306" s="163" t="s">
        <v>644</v>
      </c>
      <c r="G306" s="151"/>
      <c r="H306" s="151"/>
      <c r="I306" s="151"/>
      <c r="J306" s="164">
        <f>BK306</f>
        <v>0</v>
      </c>
      <c r="K306" s="151"/>
      <c r="L306" s="155"/>
      <c r="M306" s="156"/>
      <c r="N306" s="157"/>
      <c r="O306" s="157"/>
      <c r="P306" s="158">
        <f>SUM(P307:P325)</f>
        <v>25.662084999999998</v>
      </c>
      <c r="Q306" s="157"/>
      <c r="R306" s="158">
        <f>SUM(R307:R325)</f>
        <v>2.3237862970000002E-2</v>
      </c>
      <c r="S306" s="157"/>
      <c r="T306" s="159">
        <f>SUM(T307:T325)</f>
        <v>0</v>
      </c>
      <c r="AR306" s="160" t="s">
        <v>81</v>
      </c>
      <c r="AT306" s="161" t="s">
        <v>70</v>
      </c>
      <c r="AU306" s="161" t="s">
        <v>79</v>
      </c>
      <c r="AY306" s="160" t="s">
        <v>137</v>
      </c>
      <c r="BK306" s="162">
        <f>SUM(BK307:BK325)</f>
        <v>0</v>
      </c>
    </row>
    <row r="307" spans="1:65" s="21" customFormat="1" ht="16.5" customHeight="1" x14ac:dyDescent="0.2">
      <c r="A307" s="15"/>
      <c r="B307" s="16"/>
      <c r="C307" s="165" t="s">
        <v>645</v>
      </c>
      <c r="D307" s="165" t="s">
        <v>140</v>
      </c>
      <c r="E307" s="166" t="s">
        <v>646</v>
      </c>
      <c r="F307" s="167" t="s">
        <v>647</v>
      </c>
      <c r="G307" s="168" t="s">
        <v>143</v>
      </c>
      <c r="H307" s="169">
        <v>2.4249999999999998</v>
      </c>
      <c r="I307" s="170">
        <v>0</v>
      </c>
      <c r="J307" s="170">
        <f t="shared" ref="J307:J312" si="10">ROUND(I307*H307,2)</f>
        <v>0</v>
      </c>
      <c r="K307" s="167" t="s">
        <v>144</v>
      </c>
      <c r="L307" s="20"/>
      <c r="M307" s="171" t="s">
        <v>17</v>
      </c>
      <c r="N307" s="172" t="s">
        <v>42</v>
      </c>
      <c r="O307" s="173">
        <v>0.11700000000000001</v>
      </c>
      <c r="P307" s="173">
        <f t="shared" ref="P307:P312" si="11">O307*H307</f>
        <v>0.283725</v>
      </c>
      <c r="Q307" s="173">
        <v>6.7000000000000002E-5</v>
      </c>
      <c r="R307" s="173">
        <f t="shared" ref="R307:R312" si="12">Q307*H307</f>
        <v>1.6247500000000001E-4</v>
      </c>
      <c r="S307" s="173">
        <v>0</v>
      </c>
      <c r="T307" s="174">
        <f t="shared" ref="T307:T312" si="13">S307*H307</f>
        <v>0</v>
      </c>
      <c r="U307" s="15"/>
      <c r="V307" s="15"/>
      <c r="W307" s="15"/>
      <c r="X307" s="15"/>
      <c r="Y307" s="15"/>
      <c r="Z307" s="15"/>
      <c r="AA307" s="15"/>
      <c r="AB307" s="15"/>
      <c r="AC307" s="15"/>
      <c r="AD307" s="15"/>
      <c r="AE307" s="15"/>
      <c r="AR307" s="175" t="s">
        <v>218</v>
      </c>
      <c r="AT307" s="175" t="s">
        <v>140</v>
      </c>
      <c r="AU307" s="175" t="s">
        <v>81</v>
      </c>
      <c r="AY307" s="2" t="s">
        <v>137</v>
      </c>
      <c r="BE307" s="176">
        <f t="shared" ref="BE307:BE312" si="14">IF(N307="základní",J307,0)</f>
        <v>0</v>
      </c>
      <c r="BF307" s="176">
        <f t="shared" ref="BF307:BF312" si="15">IF(N307="snížená",J307,0)</f>
        <v>0</v>
      </c>
      <c r="BG307" s="176">
        <f t="shared" ref="BG307:BG312" si="16">IF(N307="zákl. přenesená",J307,0)</f>
        <v>0</v>
      </c>
      <c r="BH307" s="176">
        <f t="shared" ref="BH307:BH312" si="17">IF(N307="sníž. přenesená",J307,0)</f>
        <v>0</v>
      </c>
      <c r="BI307" s="176">
        <f t="shared" ref="BI307:BI312" si="18">IF(N307="nulová",J307,0)</f>
        <v>0</v>
      </c>
      <c r="BJ307" s="2" t="s">
        <v>79</v>
      </c>
      <c r="BK307" s="176">
        <f t="shared" ref="BK307:BK312" si="19">ROUND(I307*H307,2)</f>
        <v>0</v>
      </c>
      <c r="BL307" s="2" t="s">
        <v>218</v>
      </c>
      <c r="BM307" s="175" t="s">
        <v>648</v>
      </c>
    </row>
    <row r="308" spans="1:65" s="21" customFormat="1" ht="16.5" customHeight="1" x14ac:dyDescent="0.2">
      <c r="A308" s="15"/>
      <c r="B308" s="16"/>
      <c r="C308" s="165" t="s">
        <v>649</v>
      </c>
      <c r="D308" s="165" t="s">
        <v>140</v>
      </c>
      <c r="E308" s="166" t="s">
        <v>650</v>
      </c>
      <c r="F308" s="167" t="s">
        <v>651</v>
      </c>
      <c r="G308" s="168" t="s">
        <v>143</v>
      </c>
      <c r="H308" s="169">
        <v>2.4249999999999998</v>
      </c>
      <c r="I308" s="170">
        <v>0</v>
      </c>
      <c r="J308" s="170">
        <f t="shared" si="10"/>
        <v>0</v>
      </c>
      <c r="K308" s="167" t="s">
        <v>144</v>
      </c>
      <c r="L308" s="20"/>
      <c r="M308" s="171" t="s">
        <v>17</v>
      </c>
      <c r="N308" s="172" t="s">
        <v>42</v>
      </c>
      <c r="O308" s="173">
        <v>1.0999999999999999E-2</v>
      </c>
      <c r="P308" s="173">
        <f t="shared" si="11"/>
        <v>2.6674999999999997E-2</v>
      </c>
      <c r="Q308" s="173">
        <v>0</v>
      </c>
      <c r="R308" s="173">
        <f t="shared" si="12"/>
        <v>0</v>
      </c>
      <c r="S308" s="173">
        <v>0</v>
      </c>
      <c r="T308" s="174">
        <f t="shared" si="13"/>
        <v>0</v>
      </c>
      <c r="U308" s="15"/>
      <c r="V308" s="15"/>
      <c r="W308" s="15"/>
      <c r="X308" s="15"/>
      <c r="Y308" s="15"/>
      <c r="Z308" s="15"/>
      <c r="AA308" s="15"/>
      <c r="AB308" s="15"/>
      <c r="AC308" s="15"/>
      <c r="AD308" s="15"/>
      <c r="AE308" s="15"/>
      <c r="AR308" s="175" t="s">
        <v>218</v>
      </c>
      <c r="AT308" s="175" t="s">
        <v>140</v>
      </c>
      <c r="AU308" s="175" t="s">
        <v>81</v>
      </c>
      <c r="AY308" s="2" t="s">
        <v>137</v>
      </c>
      <c r="BE308" s="176">
        <f t="shared" si="14"/>
        <v>0</v>
      </c>
      <c r="BF308" s="176">
        <f t="shared" si="15"/>
        <v>0</v>
      </c>
      <c r="BG308" s="176">
        <f t="shared" si="16"/>
        <v>0</v>
      </c>
      <c r="BH308" s="176">
        <f t="shared" si="17"/>
        <v>0</v>
      </c>
      <c r="BI308" s="176">
        <f t="shared" si="18"/>
        <v>0</v>
      </c>
      <c r="BJ308" s="2" t="s">
        <v>79</v>
      </c>
      <c r="BK308" s="176">
        <f t="shared" si="19"/>
        <v>0</v>
      </c>
      <c r="BL308" s="2" t="s">
        <v>218</v>
      </c>
      <c r="BM308" s="175" t="s">
        <v>652</v>
      </c>
    </row>
    <row r="309" spans="1:65" s="21" customFormat="1" ht="16.5" customHeight="1" x14ac:dyDescent="0.2">
      <c r="A309" s="15"/>
      <c r="B309" s="16"/>
      <c r="C309" s="165" t="s">
        <v>653</v>
      </c>
      <c r="D309" s="165" t="s">
        <v>140</v>
      </c>
      <c r="E309" s="166" t="s">
        <v>654</v>
      </c>
      <c r="F309" s="167" t="s">
        <v>655</v>
      </c>
      <c r="G309" s="168" t="s">
        <v>143</v>
      </c>
      <c r="H309" s="169">
        <v>2.4249999999999998</v>
      </c>
      <c r="I309" s="170">
        <v>0</v>
      </c>
      <c r="J309" s="170">
        <f t="shared" si="10"/>
        <v>0</v>
      </c>
      <c r="K309" s="167" t="s">
        <v>144</v>
      </c>
      <c r="L309" s="20"/>
      <c r="M309" s="171" t="s">
        <v>17</v>
      </c>
      <c r="N309" s="172" t="s">
        <v>42</v>
      </c>
      <c r="O309" s="173">
        <v>0.16700000000000001</v>
      </c>
      <c r="P309" s="173">
        <f t="shared" si="11"/>
        <v>0.40497499999999997</v>
      </c>
      <c r="Q309" s="173">
        <v>6.0528000000000001E-5</v>
      </c>
      <c r="R309" s="173">
        <f t="shared" si="12"/>
        <v>1.467804E-4</v>
      </c>
      <c r="S309" s="173">
        <v>0</v>
      </c>
      <c r="T309" s="174">
        <f t="shared" si="13"/>
        <v>0</v>
      </c>
      <c r="U309" s="15"/>
      <c r="V309" s="15"/>
      <c r="W309" s="15"/>
      <c r="X309" s="15"/>
      <c r="Y309" s="15"/>
      <c r="Z309" s="15"/>
      <c r="AA309" s="15"/>
      <c r="AB309" s="15"/>
      <c r="AC309" s="15"/>
      <c r="AD309" s="15"/>
      <c r="AE309" s="15"/>
      <c r="AR309" s="175" t="s">
        <v>218</v>
      </c>
      <c r="AT309" s="175" t="s">
        <v>140</v>
      </c>
      <c r="AU309" s="175" t="s">
        <v>81</v>
      </c>
      <c r="AY309" s="2" t="s">
        <v>137</v>
      </c>
      <c r="BE309" s="176">
        <f t="shared" si="14"/>
        <v>0</v>
      </c>
      <c r="BF309" s="176">
        <f t="shared" si="15"/>
        <v>0</v>
      </c>
      <c r="BG309" s="176">
        <f t="shared" si="16"/>
        <v>0</v>
      </c>
      <c r="BH309" s="176">
        <f t="shared" si="17"/>
        <v>0</v>
      </c>
      <c r="BI309" s="176">
        <f t="shared" si="18"/>
        <v>0</v>
      </c>
      <c r="BJ309" s="2" t="s">
        <v>79</v>
      </c>
      <c r="BK309" s="176">
        <f t="shared" si="19"/>
        <v>0</v>
      </c>
      <c r="BL309" s="2" t="s">
        <v>218</v>
      </c>
      <c r="BM309" s="175" t="s">
        <v>656</v>
      </c>
    </row>
    <row r="310" spans="1:65" s="21" customFormat="1" ht="16.5" customHeight="1" x14ac:dyDescent="0.2">
      <c r="A310" s="15"/>
      <c r="B310" s="16"/>
      <c r="C310" s="165" t="s">
        <v>657</v>
      </c>
      <c r="D310" s="165" t="s">
        <v>140</v>
      </c>
      <c r="E310" s="166" t="s">
        <v>658</v>
      </c>
      <c r="F310" s="167" t="s">
        <v>659</v>
      </c>
      <c r="G310" s="168" t="s">
        <v>143</v>
      </c>
      <c r="H310" s="169">
        <v>2.4249999999999998</v>
      </c>
      <c r="I310" s="170">
        <v>0</v>
      </c>
      <c r="J310" s="170">
        <f t="shared" si="10"/>
        <v>0</v>
      </c>
      <c r="K310" s="167" t="s">
        <v>144</v>
      </c>
      <c r="L310" s="20"/>
      <c r="M310" s="171" t="s">
        <v>17</v>
      </c>
      <c r="N310" s="172" t="s">
        <v>42</v>
      </c>
      <c r="O310" s="173">
        <v>0.184</v>
      </c>
      <c r="P310" s="173">
        <f t="shared" si="11"/>
        <v>0.44619999999999999</v>
      </c>
      <c r="Q310" s="173">
        <v>1.6875000000000001E-4</v>
      </c>
      <c r="R310" s="173">
        <f t="shared" si="12"/>
        <v>4.0921874999999997E-4</v>
      </c>
      <c r="S310" s="173">
        <v>0</v>
      </c>
      <c r="T310" s="174">
        <f t="shared" si="13"/>
        <v>0</v>
      </c>
      <c r="U310" s="15"/>
      <c r="V310" s="15"/>
      <c r="W310" s="15"/>
      <c r="X310" s="15"/>
      <c r="Y310" s="15"/>
      <c r="Z310" s="15"/>
      <c r="AA310" s="15"/>
      <c r="AB310" s="15"/>
      <c r="AC310" s="15"/>
      <c r="AD310" s="15"/>
      <c r="AE310" s="15"/>
      <c r="AR310" s="175" t="s">
        <v>218</v>
      </c>
      <c r="AT310" s="175" t="s">
        <v>140</v>
      </c>
      <c r="AU310" s="175" t="s">
        <v>81</v>
      </c>
      <c r="AY310" s="2" t="s">
        <v>137</v>
      </c>
      <c r="BE310" s="176">
        <f t="shared" si="14"/>
        <v>0</v>
      </c>
      <c r="BF310" s="176">
        <f t="shared" si="15"/>
        <v>0</v>
      </c>
      <c r="BG310" s="176">
        <f t="shared" si="16"/>
        <v>0</v>
      </c>
      <c r="BH310" s="176">
        <f t="shared" si="17"/>
        <v>0</v>
      </c>
      <c r="BI310" s="176">
        <f t="shared" si="18"/>
        <v>0</v>
      </c>
      <c r="BJ310" s="2" t="s">
        <v>79</v>
      </c>
      <c r="BK310" s="176">
        <f t="shared" si="19"/>
        <v>0</v>
      </c>
      <c r="BL310" s="2" t="s">
        <v>218</v>
      </c>
      <c r="BM310" s="175" t="s">
        <v>660</v>
      </c>
    </row>
    <row r="311" spans="1:65" s="21" customFormat="1" ht="16.5" customHeight="1" x14ac:dyDescent="0.2">
      <c r="A311" s="15"/>
      <c r="B311" s="16"/>
      <c r="C311" s="165" t="s">
        <v>661</v>
      </c>
      <c r="D311" s="165" t="s">
        <v>140</v>
      </c>
      <c r="E311" s="166" t="s">
        <v>662</v>
      </c>
      <c r="F311" s="167" t="s">
        <v>663</v>
      </c>
      <c r="G311" s="168" t="s">
        <v>143</v>
      </c>
      <c r="H311" s="169">
        <v>2.4249999999999998</v>
      </c>
      <c r="I311" s="170">
        <v>0</v>
      </c>
      <c r="J311" s="170">
        <f t="shared" si="10"/>
        <v>0</v>
      </c>
      <c r="K311" s="167" t="s">
        <v>144</v>
      </c>
      <c r="L311" s="20"/>
      <c r="M311" s="171" t="s">
        <v>17</v>
      </c>
      <c r="N311" s="172" t="s">
        <v>42</v>
      </c>
      <c r="O311" s="173">
        <v>0.16600000000000001</v>
      </c>
      <c r="P311" s="173">
        <f t="shared" si="11"/>
        <v>0.40255000000000002</v>
      </c>
      <c r="Q311" s="173">
        <v>1.35E-4</v>
      </c>
      <c r="R311" s="173">
        <f t="shared" si="12"/>
        <v>3.2737499999999998E-4</v>
      </c>
      <c r="S311" s="173">
        <v>0</v>
      </c>
      <c r="T311" s="174">
        <f t="shared" si="13"/>
        <v>0</v>
      </c>
      <c r="U311" s="15"/>
      <c r="V311" s="15"/>
      <c r="W311" s="15"/>
      <c r="X311" s="15"/>
      <c r="Y311" s="15"/>
      <c r="Z311" s="15"/>
      <c r="AA311" s="15"/>
      <c r="AB311" s="15"/>
      <c r="AC311" s="15"/>
      <c r="AD311" s="15"/>
      <c r="AE311" s="15"/>
      <c r="AR311" s="175" t="s">
        <v>218</v>
      </c>
      <c r="AT311" s="175" t="s">
        <v>140</v>
      </c>
      <c r="AU311" s="175" t="s">
        <v>81</v>
      </c>
      <c r="AY311" s="2" t="s">
        <v>137</v>
      </c>
      <c r="BE311" s="176">
        <f t="shared" si="14"/>
        <v>0</v>
      </c>
      <c r="BF311" s="176">
        <f t="shared" si="15"/>
        <v>0</v>
      </c>
      <c r="BG311" s="176">
        <f t="shared" si="16"/>
        <v>0</v>
      </c>
      <c r="BH311" s="176">
        <f t="shared" si="17"/>
        <v>0</v>
      </c>
      <c r="BI311" s="176">
        <f t="shared" si="18"/>
        <v>0</v>
      </c>
      <c r="BJ311" s="2" t="s">
        <v>79</v>
      </c>
      <c r="BK311" s="176">
        <f t="shared" si="19"/>
        <v>0</v>
      </c>
      <c r="BL311" s="2" t="s">
        <v>218</v>
      </c>
      <c r="BM311" s="175" t="s">
        <v>664</v>
      </c>
    </row>
    <row r="312" spans="1:65" s="21" customFormat="1" ht="16.5" customHeight="1" x14ac:dyDescent="0.2">
      <c r="A312" s="15"/>
      <c r="B312" s="16"/>
      <c r="C312" s="165" t="s">
        <v>665</v>
      </c>
      <c r="D312" s="165" t="s">
        <v>140</v>
      </c>
      <c r="E312" s="166" t="s">
        <v>666</v>
      </c>
      <c r="F312" s="167" t="s">
        <v>667</v>
      </c>
      <c r="G312" s="168" t="s">
        <v>143</v>
      </c>
      <c r="H312" s="169">
        <v>2.4249999999999998</v>
      </c>
      <c r="I312" s="170">
        <v>0</v>
      </c>
      <c r="J312" s="170">
        <f t="shared" si="10"/>
        <v>0</v>
      </c>
      <c r="K312" s="167" t="s">
        <v>144</v>
      </c>
      <c r="L312" s="20"/>
      <c r="M312" s="171" t="s">
        <v>17</v>
      </c>
      <c r="N312" s="172" t="s">
        <v>42</v>
      </c>
      <c r="O312" s="173">
        <v>0.17199999999999999</v>
      </c>
      <c r="P312" s="173">
        <f t="shared" si="11"/>
        <v>0.41709999999999992</v>
      </c>
      <c r="Q312" s="173">
        <v>1.35E-4</v>
      </c>
      <c r="R312" s="173">
        <f t="shared" si="12"/>
        <v>3.2737499999999998E-4</v>
      </c>
      <c r="S312" s="173">
        <v>0</v>
      </c>
      <c r="T312" s="174">
        <f t="shared" si="13"/>
        <v>0</v>
      </c>
      <c r="U312" s="15"/>
      <c r="V312" s="15"/>
      <c r="W312" s="15"/>
      <c r="X312" s="15"/>
      <c r="Y312" s="15"/>
      <c r="Z312" s="15"/>
      <c r="AA312" s="15"/>
      <c r="AB312" s="15"/>
      <c r="AC312" s="15"/>
      <c r="AD312" s="15"/>
      <c r="AE312" s="15"/>
      <c r="AR312" s="175" t="s">
        <v>218</v>
      </c>
      <c r="AT312" s="175" t="s">
        <v>140</v>
      </c>
      <c r="AU312" s="175" t="s">
        <v>81</v>
      </c>
      <c r="AY312" s="2" t="s">
        <v>137</v>
      </c>
      <c r="BE312" s="176">
        <f t="shared" si="14"/>
        <v>0</v>
      </c>
      <c r="BF312" s="176">
        <f t="shared" si="15"/>
        <v>0</v>
      </c>
      <c r="BG312" s="176">
        <f t="shared" si="16"/>
        <v>0</v>
      </c>
      <c r="BH312" s="176">
        <f t="shared" si="17"/>
        <v>0</v>
      </c>
      <c r="BI312" s="176">
        <f t="shared" si="18"/>
        <v>0</v>
      </c>
      <c r="BJ312" s="2" t="s">
        <v>79</v>
      </c>
      <c r="BK312" s="176">
        <f t="shared" si="19"/>
        <v>0</v>
      </c>
      <c r="BL312" s="2" t="s">
        <v>218</v>
      </c>
      <c r="BM312" s="175" t="s">
        <v>668</v>
      </c>
    </row>
    <row r="313" spans="1:65" s="181" customFormat="1" x14ac:dyDescent="0.2">
      <c r="B313" s="182"/>
      <c r="C313" s="183"/>
      <c r="D313" s="177" t="s">
        <v>172</v>
      </c>
      <c r="E313" s="184" t="s">
        <v>17</v>
      </c>
      <c r="F313" s="185" t="s">
        <v>669</v>
      </c>
      <c r="G313" s="183"/>
      <c r="H313" s="186">
        <v>2.4249999999999998</v>
      </c>
      <c r="I313" s="183"/>
      <c r="J313" s="183"/>
      <c r="K313" s="183"/>
      <c r="L313" s="187"/>
      <c r="M313" s="188"/>
      <c r="N313" s="189"/>
      <c r="O313" s="189"/>
      <c r="P313" s="189"/>
      <c r="Q313" s="189"/>
      <c r="R313" s="189"/>
      <c r="S313" s="189"/>
      <c r="T313" s="190"/>
      <c r="AT313" s="191" t="s">
        <v>172</v>
      </c>
      <c r="AU313" s="191" t="s">
        <v>81</v>
      </c>
      <c r="AV313" s="181" t="s">
        <v>81</v>
      </c>
      <c r="AW313" s="181" t="s">
        <v>31</v>
      </c>
      <c r="AX313" s="181" t="s">
        <v>79</v>
      </c>
      <c r="AY313" s="191" t="s">
        <v>137</v>
      </c>
    </row>
    <row r="314" spans="1:65" s="21" customFormat="1" ht="16.5" customHeight="1" x14ac:dyDescent="0.2">
      <c r="A314" s="15"/>
      <c r="B314" s="16"/>
      <c r="C314" s="165" t="s">
        <v>670</v>
      </c>
      <c r="D314" s="165" t="s">
        <v>140</v>
      </c>
      <c r="E314" s="166" t="s">
        <v>671</v>
      </c>
      <c r="F314" s="167" t="s">
        <v>672</v>
      </c>
      <c r="G314" s="168" t="s">
        <v>143</v>
      </c>
      <c r="H314" s="169">
        <v>21.42</v>
      </c>
      <c r="I314" s="170">
        <v>0</v>
      </c>
      <c r="J314" s="170">
        <f t="shared" ref="J314:J325" si="20">ROUND(I314*H314,2)</f>
        <v>0</v>
      </c>
      <c r="K314" s="167" t="s">
        <v>144</v>
      </c>
      <c r="L314" s="20"/>
      <c r="M314" s="171" t="s">
        <v>17</v>
      </c>
      <c r="N314" s="172" t="s">
        <v>42</v>
      </c>
      <c r="O314" s="173">
        <v>0.13600000000000001</v>
      </c>
      <c r="P314" s="173">
        <f t="shared" ref="P314:P325" si="21">O314*H314</f>
        <v>2.9131200000000006</v>
      </c>
      <c r="Q314" s="173">
        <v>8.7100000000000003E-5</v>
      </c>
      <c r="R314" s="173">
        <f t="shared" ref="R314:R325" si="22">Q314*H314</f>
        <v>1.8656820000000002E-3</v>
      </c>
      <c r="S314" s="173">
        <v>0</v>
      </c>
      <c r="T314" s="174">
        <f t="shared" ref="T314:T325" si="23">S314*H314</f>
        <v>0</v>
      </c>
      <c r="U314" s="15"/>
      <c r="V314" s="15"/>
      <c r="W314" s="15"/>
      <c r="X314" s="15"/>
      <c r="Y314" s="15"/>
      <c r="Z314" s="15"/>
      <c r="AA314" s="15"/>
      <c r="AB314" s="15"/>
      <c r="AC314" s="15"/>
      <c r="AD314" s="15"/>
      <c r="AE314" s="15"/>
      <c r="AR314" s="175" t="s">
        <v>218</v>
      </c>
      <c r="AT314" s="175" t="s">
        <v>140</v>
      </c>
      <c r="AU314" s="175" t="s">
        <v>81</v>
      </c>
      <c r="AY314" s="2" t="s">
        <v>137</v>
      </c>
      <c r="BE314" s="176">
        <f t="shared" ref="BE314:BE325" si="24">IF(N314="základní",J314,0)</f>
        <v>0</v>
      </c>
      <c r="BF314" s="176">
        <f t="shared" ref="BF314:BF325" si="25">IF(N314="snížená",J314,0)</f>
        <v>0</v>
      </c>
      <c r="BG314" s="176">
        <f t="shared" ref="BG314:BG325" si="26">IF(N314="zákl. přenesená",J314,0)</f>
        <v>0</v>
      </c>
      <c r="BH314" s="176">
        <f t="shared" ref="BH314:BH325" si="27">IF(N314="sníž. přenesená",J314,0)</f>
        <v>0</v>
      </c>
      <c r="BI314" s="176">
        <f t="shared" ref="BI314:BI325" si="28">IF(N314="nulová",J314,0)</f>
        <v>0</v>
      </c>
      <c r="BJ314" s="2" t="s">
        <v>79</v>
      </c>
      <c r="BK314" s="176">
        <f t="shared" ref="BK314:BK325" si="29">ROUND(I314*H314,2)</f>
        <v>0</v>
      </c>
      <c r="BL314" s="2" t="s">
        <v>218</v>
      </c>
      <c r="BM314" s="175" t="s">
        <v>673</v>
      </c>
    </row>
    <row r="315" spans="1:65" s="21" customFormat="1" ht="16.5" customHeight="1" x14ac:dyDescent="0.2">
      <c r="A315" s="15"/>
      <c r="B315" s="16"/>
      <c r="C315" s="165" t="s">
        <v>674</v>
      </c>
      <c r="D315" s="165" t="s">
        <v>140</v>
      </c>
      <c r="E315" s="166" t="s">
        <v>675</v>
      </c>
      <c r="F315" s="167" t="s">
        <v>676</v>
      </c>
      <c r="G315" s="168" t="s">
        <v>143</v>
      </c>
      <c r="H315" s="169">
        <v>21.42</v>
      </c>
      <c r="I315" s="170">
        <v>0</v>
      </c>
      <c r="J315" s="170">
        <f t="shared" si="20"/>
        <v>0</v>
      </c>
      <c r="K315" s="167" t="s">
        <v>144</v>
      </c>
      <c r="L315" s="20"/>
      <c r="M315" s="171" t="s">
        <v>17</v>
      </c>
      <c r="N315" s="172" t="s">
        <v>42</v>
      </c>
      <c r="O315" s="173">
        <v>0.18099999999999999</v>
      </c>
      <c r="P315" s="173">
        <f t="shared" si="21"/>
        <v>3.8770200000000004</v>
      </c>
      <c r="Q315" s="173">
        <v>2.2599999999999999E-4</v>
      </c>
      <c r="R315" s="173">
        <f t="shared" si="22"/>
        <v>4.8409200000000003E-3</v>
      </c>
      <c r="S315" s="173">
        <v>0</v>
      </c>
      <c r="T315" s="174">
        <f t="shared" si="23"/>
        <v>0</v>
      </c>
      <c r="U315" s="15"/>
      <c r="V315" s="15"/>
      <c r="W315" s="15"/>
      <c r="X315" s="15"/>
      <c r="Y315" s="15"/>
      <c r="Z315" s="15"/>
      <c r="AA315" s="15"/>
      <c r="AB315" s="15"/>
      <c r="AC315" s="15"/>
      <c r="AD315" s="15"/>
      <c r="AE315" s="15"/>
      <c r="AR315" s="175" t="s">
        <v>218</v>
      </c>
      <c r="AT315" s="175" t="s">
        <v>140</v>
      </c>
      <c r="AU315" s="175" t="s">
        <v>81</v>
      </c>
      <c r="AY315" s="2" t="s">
        <v>137</v>
      </c>
      <c r="BE315" s="176">
        <f t="shared" si="24"/>
        <v>0</v>
      </c>
      <c r="BF315" s="176">
        <f t="shared" si="25"/>
        <v>0</v>
      </c>
      <c r="BG315" s="176">
        <f t="shared" si="26"/>
        <v>0</v>
      </c>
      <c r="BH315" s="176">
        <f t="shared" si="27"/>
        <v>0</v>
      </c>
      <c r="BI315" s="176">
        <f t="shared" si="28"/>
        <v>0</v>
      </c>
      <c r="BJ315" s="2" t="s">
        <v>79</v>
      </c>
      <c r="BK315" s="176">
        <f t="shared" si="29"/>
        <v>0</v>
      </c>
      <c r="BL315" s="2" t="s">
        <v>218</v>
      </c>
      <c r="BM315" s="175" t="s">
        <v>677</v>
      </c>
    </row>
    <row r="316" spans="1:65" s="21" customFormat="1" ht="16.5" customHeight="1" x14ac:dyDescent="0.2">
      <c r="A316" s="15"/>
      <c r="B316" s="16"/>
      <c r="C316" s="165" t="s">
        <v>678</v>
      </c>
      <c r="D316" s="165" t="s">
        <v>140</v>
      </c>
      <c r="E316" s="166" t="s">
        <v>679</v>
      </c>
      <c r="F316" s="167" t="s">
        <v>680</v>
      </c>
      <c r="G316" s="168" t="s">
        <v>143</v>
      </c>
      <c r="H316" s="169">
        <v>21.42</v>
      </c>
      <c r="I316" s="170">
        <v>0</v>
      </c>
      <c r="J316" s="170">
        <f t="shared" si="20"/>
        <v>0</v>
      </c>
      <c r="K316" s="167" t="s">
        <v>144</v>
      </c>
      <c r="L316" s="20"/>
      <c r="M316" s="171" t="s">
        <v>17</v>
      </c>
      <c r="N316" s="172" t="s">
        <v>42</v>
      </c>
      <c r="O316" s="173">
        <v>1.4E-2</v>
      </c>
      <c r="P316" s="173">
        <f t="shared" si="21"/>
        <v>0.29988000000000004</v>
      </c>
      <c r="Q316" s="173">
        <v>0</v>
      </c>
      <c r="R316" s="173">
        <f t="shared" si="22"/>
        <v>0</v>
      </c>
      <c r="S316" s="173">
        <v>0</v>
      </c>
      <c r="T316" s="174">
        <f t="shared" si="23"/>
        <v>0</v>
      </c>
      <c r="U316" s="15"/>
      <c r="V316" s="15"/>
      <c r="W316" s="15"/>
      <c r="X316" s="15"/>
      <c r="Y316" s="15"/>
      <c r="Z316" s="15"/>
      <c r="AA316" s="15"/>
      <c r="AB316" s="15"/>
      <c r="AC316" s="15"/>
      <c r="AD316" s="15"/>
      <c r="AE316" s="15"/>
      <c r="AR316" s="175" t="s">
        <v>218</v>
      </c>
      <c r="AT316" s="175" t="s">
        <v>140</v>
      </c>
      <c r="AU316" s="175" t="s">
        <v>81</v>
      </c>
      <c r="AY316" s="2" t="s">
        <v>137</v>
      </c>
      <c r="BE316" s="176">
        <f t="shared" si="24"/>
        <v>0</v>
      </c>
      <c r="BF316" s="176">
        <f t="shared" si="25"/>
        <v>0</v>
      </c>
      <c r="BG316" s="176">
        <f t="shared" si="26"/>
        <v>0</v>
      </c>
      <c r="BH316" s="176">
        <f t="shared" si="27"/>
        <v>0</v>
      </c>
      <c r="BI316" s="176">
        <f t="shared" si="28"/>
        <v>0</v>
      </c>
      <c r="BJ316" s="2" t="s">
        <v>79</v>
      </c>
      <c r="BK316" s="176">
        <f t="shared" si="29"/>
        <v>0</v>
      </c>
      <c r="BL316" s="2" t="s">
        <v>218</v>
      </c>
      <c r="BM316" s="175" t="s">
        <v>681</v>
      </c>
    </row>
    <row r="317" spans="1:65" s="21" customFormat="1" ht="16.5" customHeight="1" x14ac:dyDescent="0.2">
      <c r="A317" s="15"/>
      <c r="B317" s="16"/>
      <c r="C317" s="165" t="s">
        <v>682</v>
      </c>
      <c r="D317" s="165" t="s">
        <v>140</v>
      </c>
      <c r="E317" s="166" t="s">
        <v>683</v>
      </c>
      <c r="F317" s="167" t="s">
        <v>684</v>
      </c>
      <c r="G317" s="168" t="s">
        <v>143</v>
      </c>
      <c r="H317" s="169">
        <v>21.42</v>
      </c>
      <c r="I317" s="170">
        <v>0</v>
      </c>
      <c r="J317" s="170">
        <f t="shared" si="20"/>
        <v>0</v>
      </c>
      <c r="K317" s="167" t="s">
        <v>144</v>
      </c>
      <c r="L317" s="20"/>
      <c r="M317" s="171" t="s">
        <v>17</v>
      </c>
      <c r="N317" s="172" t="s">
        <v>42</v>
      </c>
      <c r="O317" s="173">
        <v>0.28299999999999997</v>
      </c>
      <c r="P317" s="173">
        <f t="shared" si="21"/>
        <v>6.0618600000000002</v>
      </c>
      <c r="Q317" s="173">
        <v>9.6971000000000004E-5</v>
      </c>
      <c r="R317" s="173">
        <f t="shared" si="22"/>
        <v>2.0771188200000004E-3</v>
      </c>
      <c r="S317" s="173">
        <v>0</v>
      </c>
      <c r="T317" s="174">
        <f t="shared" si="23"/>
        <v>0</v>
      </c>
      <c r="U317" s="15"/>
      <c r="V317" s="15"/>
      <c r="W317" s="15"/>
      <c r="X317" s="15"/>
      <c r="Y317" s="15"/>
      <c r="Z317" s="15"/>
      <c r="AA317" s="15"/>
      <c r="AB317" s="15"/>
      <c r="AC317" s="15"/>
      <c r="AD317" s="15"/>
      <c r="AE317" s="15"/>
      <c r="AR317" s="175" t="s">
        <v>218</v>
      </c>
      <c r="AT317" s="175" t="s">
        <v>140</v>
      </c>
      <c r="AU317" s="175" t="s">
        <v>81</v>
      </c>
      <c r="AY317" s="2" t="s">
        <v>137</v>
      </c>
      <c r="BE317" s="176">
        <f t="shared" si="24"/>
        <v>0</v>
      </c>
      <c r="BF317" s="176">
        <f t="shared" si="25"/>
        <v>0</v>
      </c>
      <c r="BG317" s="176">
        <f t="shared" si="26"/>
        <v>0</v>
      </c>
      <c r="BH317" s="176">
        <f t="shared" si="27"/>
        <v>0</v>
      </c>
      <c r="BI317" s="176">
        <f t="shared" si="28"/>
        <v>0</v>
      </c>
      <c r="BJ317" s="2" t="s">
        <v>79</v>
      </c>
      <c r="BK317" s="176">
        <f t="shared" si="29"/>
        <v>0</v>
      </c>
      <c r="BL317" s="2" t="s">
        <v>218</v>
      </c>
      <c r="BM317" s="175" t="s">
        <v>685</v>
      </c>
    </row>
    <row r="318" spans="1:65" s="21" customFormat="1" ht="16.5" customHeight="1" x14ac:dyDescent="0.2">
      <c r="A318" s="15"/>
      <c r="B318" s="16"/>
      <c r="C318" s="165" t="s">
        <v>686</v>
      </c>
      <c r="D318" s="165" t="s">
        <v>140</v>
      </c>
      <c r="E318" s="166" t="s">
        <v>687</v>
      </c>
      <c r="F318" s="167" t="s">
        <v>688</v>
      </c>
      <c r="G318" s="168" t="s">
        <v>143</v>
      </c>
      <c r="H318" s="169">
        <v>21.42</v>
      </c>
      <c r="I318" s="170">
        <v>0</v>
      </c>
      <c r="J318" s="170">
        <f t="shared" si="20"/>
        <v>0</v>
      </c>
      <c r="K318" s="167" t="s">
        <v>144</v>
      </c>
      <c r="L318" s="20"/>
      <c r="M318" s="171" t="s">
        <v>17</v>
      </c>
      <c r="N318" s="172" t="s">
        <v>42</v>
      </c>
      <c r="O318" s="173">
        <v>0.108</v>
      </c>
      <c r="P318" s="173">
        <f t="shared" si="21"/>
        <v>2.3133600000000003</v>
      </c>
      <c r="Q318" s="173">
        <v>1.5870000000000001E-4</v>
      </c>
      <c r="R318" s="173">
        <f t="shared" si="22"/>
        <v>3.3993540000000003E-3</v>
      </c>
      <c r="S318" s="173">
        <v>0</v>
      </c>
      <c r="T318" s="174">
        <f t="shared" si="23"/>
        <v>0</v>
      </c>
      <c r="U318" s="15"/>
      <c r="V318" s="15"/>
      <c r="W318" s="15"/>
      <c r="X318" s="15"/>
      <c r="Y318" s="15"/>
      <c r="Z318" s="15"/>
      <c r="AA318" s="15"/>
      <c r="AB318" s="15"/>
      <c r="AC318" s="15"/>
      <c r="AD318" s="15"/>
      <c r="AE318" s="15"/>
      <c r="AR318" s="175" t="s">
        <v>218</v>
      </c>
      <c r="AT318" s="175" t="s">
        <v>140</v>
      </c>
      <c r="AU318" s="175" t="s">
        <v>81</v>
      </c>
      <c r="AY318" s="2" t="s">
        <v>137</v>
      </c>
      <c r="BE318" s="176">
        <f t="shared" si="24"/>
        <v>0</v>
      </c>
      <c r="BF318" s="176">
        <f t="shared" si="25"/>
        <v>0</v>
      </c>
      <c r="BG318" s="176">
        <f t="shared" si="26"/>
        <v>0</v>
      </c>
      <c r="BH318" s="176">
        <f t="shared" si="27"/>
        <v>0</v>
      </c>
      <c r="BI318" s="176">
        <f t="shared" si="28"/>
        <v>0</v>
      </c>
      <c r="BJ318" s="2" t="s">
        <v>79</v>
      </c>
      <c r="BK318" s="176">
        <f t="shared" si="29"/>
        <v>0</v>
      </c>
      <c r="BL318" s="2" t="s">
        <v>218</v>
      </c>
      <c r="BM318" s="175" t="s">
        <v>689</v>
      </c>
    </row>
    <row r="319" spans="1:65" s="21" customFormat="1" ht="16.5" customHeight="1" x14ac:dyDescent="0.2">
      <c r="A319" s="15"/>
      <c r="B319" s="16"/>
      <c r="C319" s="165" t="s">
        <v>690</v>
      </c>
      <c r="D319" s="165" t="s">
        <v>140</v>
      </c>
      <c r="E319" s="166" t="s">
        <v>691</v>
      </c>
      <c r="F319" s="167" t="s">
        <v>692</v>
      </c>
      <c r="G319" s="168" t="s">
        <v>143</v>
      </c>
      <c r="H319" s="169">
        <v>21.42</v>
      </c>
      <c r="I319" s="170">
        <v>0</v>
      </c>
      <c r="J319" s="170">
        <f t="shared" si="20"/>
        <v>0</v>
      </c>
      <c r="K319" s="167" t="s">
        <v>144</v>
      </c>
      <c r="L319" s="20"/>
      <c r="M319" s="171" t="s">
        <v>17</v>
      </c>
      <c r="N319" s="172" t="s">
        <v>42</v>
      </c>
      <c r="O319" s="173">
        <v>0.21099999999999999</v>
      </c>
      <c r="P319" s="173">
        <f t="shared" si="21"/>
        <v>4.5196200000000006</v>
      </c>
      <c r="Q319" s="173">
        <v>3.0939999999999999E-4</v>
      </c>
      <c r="R319" s="173">
        <f t="shared" si="22"/>
        <v>6.6273479999999999E-3</v>
      </c>
      <c r="S319" s="173">
        <v>0</v>
      </c>
      <c r="T319" s="174">
        <f t="shared" si="23"/>
        <v>0</v>
      </c>
      <c r="U319" s="15"/>
      <c r="V319" s="15"/>
      <c r="W319" s="15"/>
      <c r="X319" s="15"/>
      <c r="Y319" s="15"/>
      <c r="Z319" s="15"/>
      <c r="AA319" s="15"/>
      <c r="AB319" s="15"/>
      <c r="AC319" s="15"/>
      <c r="AD319" s="15"/>
      <c r="AE319" s="15"/>
      <c r="AR319" s="175" t="s">
        <v>218</v>
      </c>
      <c r="AT319" s="175" t="s">
        <v>140</v>
      </c>
      <c r="AU319" s="175" t="s">
        <v>81</v>
      </c>
      <c r="AY319" s="2" t="s">
        <v>137</v>
      </c>
      <c r="BE319" s="176">
        <f t="shared" si="24"/>
        <v>0</v>
      </c>
      <c r="BF319" s="176">
        <f t="shared" si="25"/>
        <v>0</v>
      </c>
      <c r="BG319" s="176">
        <f t="shared" si="26"/>
        <v>0</v>
      </c>
      <c r="BH319" s="176">
        <f t="shared" si="27"/>
        <v>0</v>
      </c>
      <c r="BI319" s="176">
        <f t="shared" si="28"/>
        <v>0</v>
      </c>
      <c r="BJ319" s="2" t="s">
        <v>79</v>
      </c>
      <c r="BK319" s="176">
        <f t="shared" si="29"/>
        <v>0</v>
      </c>
      <c r="BL319" s="2" t="s">
        <v>218</v>
      </c>
      <c r="BM319" s="175" t="s">
        <v>693</v>
      </c>
    </row>
    <row r="320" spans="1:65" s="21" customFormat="1" ht="21.75" customHeight="1" x14ac:dyDescent="0.2">
      <c r="A320" s="15"/>
      <c r="B320" s="16"/>
      <c r="C320" s="165" t="s">
        <v>694</v>
      </c>
      <c r="D320" s="165" t="s">
        <v>140</v>
      </c>
      <c r="E320" s="166" t="s">
        <v>695</v>
      </c>
      <c r="F320" s="167" t="s">
        <v>696</v>
      </c>
      <c r="G320" s="168" t="s">
        <v>216</v>
      </c>
      <c r="H320" s="169">
        <v>24</v>
      </c>
      <c r="I320" s="170">
        <v>0</v>
      </c>
      <c r="J320" s="170">
        <f t="shared" si="20"/>
        <v>0</v>
      </c>
      <c r="K320" s="167" t="s">
        <v>144</v>
      </c>
      <c r="L320" s="20"/>
      <c r="M320" s="171" t="s">
        <v>17</v>
      </c>
      <c r="N320" s="172" t="s">
        <v>42</v>
      </c>
      <c r="O320" s="173">
        <v>1.0999999999999999E-2</v>
      </c>
      <c r="P320" s="173">
        <f t="shared" si="21"/>
        <v>0.26400000000000001</v>
      </c>
      <c r="Q320" s="173">
        <v>6.0000000000000002E-6</v>
      </c>
      <c r="R320" s="173">
        <f t="shared" si="22"/>
        <v>1.44E-4</v>
      </c>
      <c r="S320" s="173">
        <v>0</v>
      </c>
      <c r="T320" s="174">
        <f t="shared" si="23"/>
        <v>0</v>
      </c>
      <c r="U320" s="15"/>
      <c r="V320" s="15"/>
      <c r="W320" s="15"/>
      <c r="X320" s="15"/>
      <c r="Y320" s="15"/>
      <c r="Z320" s="15"/>
      <c r="AA320" s="15"/>
      <c r="AB320" s="15"/>
      <c r="AC320" s="15"/>
      <c r="AD320" s="15"/>
      <c r="AE320" s="15"/>
      <c r="AR320" s="175" t="s">
        <v>218</v>
      </c>
      <c r="AT320" s="175" t="s">
        <v>140</v>
      </c>
      <c r="AU320" s="175" t="s">
        <v>81</v>
      </c>
      <c r="AY320" s="2" t="s">
        <v>137</v>
      </c>
      <c r="BE320" s="176">
        <f t="shared" si="24"/>
        <v>0</v>
      </c>
      <c r="BF320" s="176">
        <f t="shared" si="25"/>
        <v>0</v>
      </c>
      <c r="BG320" s="176">
        <f t="shared" si="26"/>
        <v>0</v>
      </c>
      <c r="BH320" s="176">
        <f t="shared" si="27"/>
        <v>0</v>
      </c>
      <c r="BI320" s="176">
        <f t="shared" si="28"/>
        <v>0</v>
      </c>
      <c r="BJ320" s="2" t="s">
        <v>79</v>
      </c>
      <c r="BK320" s="176">
        <f t="shared" si="29"/>
        <v>0</v>
      </c>
      <c r="BL320" s="2" t="s">
        <v>218</v>
      </c>
      <c r="BM320" s="175" t="s">
        <v>697</v>
      </c>
    </row>
    <row r="321" spans="1:65" s="21" customFormat="1" ht="21.75" customHeight="1" x14ac:dyDescent="0.2">
      <c r="A321" s="15"/>
      <c r="B321" s="16"/>
      <c r="C321" s="165" t="s">
        <v>698</v>
      </c>
      <c r="D321" s="165" t="s">
        <v>140</v>
      </c>
      <c r="E321" s="166" t="s">
        <v>699</v>
      </c>
      <c r="F321" s="167" t="s">
        <v>700</v>
      </c>
      <c r="G321" s="168" t="s">
        <v>216</v>
      </c>
      <c r="H321" s="169">
        <v>24</v>
      </c>
      <c r="I321" s="170">
        <v>0</v>
      </c>
      <c r="J321" s="170">
        <f t="shared" si="20"/>
        <v>0</v>
      </c>
      <c r="K321" s="167" t="s">
        <v>144</v>
      </c>
      <c r="L321" s="20"/>
      <c r="M321" s="171" t="s">
        <v>17</v>
      </c>
      <c r="N321" s="172" t="s">
        <v>42</v>
      </c>
      <c r="O321" s="173">
        <v>1.0999999999999999E-2</v>
      </c>
      <c r="P321" s="173">
        <f t="shared" si="21"/>
        <v>0.26400000000000001</v>
      </c>
      <c r="Q321" s="173">
        <v>1.8640000000000001E-5</v>
      </c>
      <c r="R321" s="173">
        <f t="shared" si="22"/>
        <v>4.4736000000000005E-4</v>
      </c>
      <c r="S321" s="173">
        <v>0</v>
      </c>
      <c r="T321" s="174">
        <f t="shared" si="23"/>
        <v>0</v>
      </c>
      <c r="U321" s="15"/>
      <c r="V321" s="15"/>
      <c r="W321" s="15"/>
      <c r="X321" s="15"/>
      <c r="Y321" s="15"/>
      <c r="Z321" s="15"/>
      <c r="AA321" s="15"/>
      <c r="AB321" s="15"/>
      <c r="AC321" s="15"/>
      <c r="AD321" s="15"/>
      <c r="AE321" s="15"/>
      <c r="AR321" s="175" t="s">
        <v>218</v>
      </c>
      <c r="AT321" s="175" t="s">
        <v>140</v>
      </c>
      <c r="AU321" s="175" t="s">
        <v>81</v>
      </c>
      <c r="AY321" s="2" t="s">
        <v>137</v>
      </c>
      <c r="BE321" s="176">
        <f t="shared" si="24"/>
        <v>0</v>
      </c>
      <c r="BF321" s="176">
        <f t="shared" si="25"/>
        <v>0</v>
      </c>
      <c r="BG321" s="176">
        <f t="shared" si="26"/>
        <v>0</v>
      </c>
      <c r="BH321" s="176">
        <f t="shared" si="27"/>
        <v>0</v>
      </c>
      <c r="BI321" s="176">
        <f t="shared" si="28"/>
        <v>0</v>
      </c>
      <c r="BJ321" s="2" t="s">
        <v>79</v>
      </c>
      <c r="BK321" s="176">
        <f t="shared" si="29"/>
        <v>0</v>
      </c>
      <c r="BL321" s="2" t="s">
        <v>218</v>
      </c>
      <c r="BM321" s="175" t="s">
        <v>701</v>
      </c>
    </row>
    <row r="322" spans="1:65" s="21" customFormat="1" ht="16.5" customHeight="1" x14ac:dyDescent="0.2">
      <c r="A322" s="15"/>
      <c r="B322" s="16"/>
      <c r="C322" s="165" t="s">
        <v>702</v>
      </c>
      <c r="D322" s="165" t="s">
        <v>140</v>
      </c>
      <c r="E322" s="166" t="s">
        <v>703</v>
      </c>
      <c r="F322" s="167" t="s">
        <v>704</v>
      </c>
      <c r="G322" s="168" t="s">
        <v>216</v>
      </c>
      <c r="H322" s="169">
        <v>24</v>
      </c>
      <c r="I322" s="170">
        <v>0</v>
      </c>
      <c r="J322" s="170">
        <f t="shared" si="20"/>
        <v>0</v>
      </c>
      <c r="K322" s="167" t="s">
        <v>144</v>
      </c>
      <c r="L322" s="20"/>
      <c r="M322" s="171" t="s">
        <v>17</v>
      </c>
      <c r="N322" s="172" t="s">
        <v>42</v>
      </c>
      <c r="O322" s="173">
        <v>1.4E-2</v>
      </c>
      <c r="P322" s="173">
        <f t="shared" si="21"/>
        <v>0.33600000000000002</v>
      </c>
      <c r="Q322" s="173">
        <v>5.1449999999999999E-6</v>
      </c>
      <c r="R322" s="173">
        <f t="shared" si="22"/>
        <v>1.2348E-4</v>
      </c>
      <c r="S322" s="173">
        <v>0</v>
      </c>
      <c r="T322" s="174">
        <f t="shared" si="23"/>
        <v>0</v>
      </c>
      <c r="U322" s="15"/>
      <c r="V322" s="15"/>
      <c r="W322" s="15"/>
      <c r="X322" s="15"/>
      <c r="Y322" s="15"/>
      <c r="Z322" s="15"/>
      <c r="AA322" s="15"/>
      <c r="AB322" s="15"/>
      <c r="AC322" s="15"/>
      <c r="AD322" s="15"/>
      <c r="AE322" s="15"/>
      <c r="AR322" s="175" t="s">
        <v>218</v>
      </c>
      <c r="AT322" s="175" t="s">
        <v>140</v>
      </c>
      <c r="AU322" s="175" t="s">
        <v>81</v>
      </c>
      <c r="AY322" s="2" t="s">
        <v>137</v>
      </c>
      <c r="BE322" s="176">
        <f t="shared" si="24"/>
        <v>0</v>
      </c>
      <c r="BF322" s="176">
        <f t="shared" si="25"/>
        <v>0</v>
      </c>
      <c r="BG322" s="176">
        <f t="shared" si="26"/>
        <v>0</v>
      </c>
      <c r="BH322" s="176">
        <f t="shared" si="27"/>
        <v>0</v>
      </c>
      <c r="BI322" s="176">
        <f t="shared" si="28"/>
        <v>0</v>
      </c>
      <c r="BJ322" s="2" t="s">
        <v>79</v>
      </c>
      <c r="BK322" s="176">
        <f t="shared" si="29"/>
        <v>0</v>
      </c>
      <c r="BL322" s="2" t="s">
        <v>218</v>
      </c>
      <c r="BM322" s="175" t="s">
        <v>705</v>
      </c>
    </row>
    <row r="323" spans="1:65" s="21" customFormat="1" ht="21.75" customHeight="1" x14ac:dyDescent="0.2">
      <c r="A323" s="15"/>
      <c r="B323" s="16"/>
      <c r="C323" s="165" t="s">
        <v>706</v>
      </c>
      <c r="D323" s="165" t="s">
        <v>140</v>
      </c>
      <c r="E323" s="166" t="s">
        <v>707</v>
      </c>
      <c r="F323" s="167" t="s">
        <v>708</v>
      </c>
      <c r="G323" s="168" t="s">
        <v>216</v>
      </c>
      <c r="H323" s="169">
        <v>24</v>
      </c>
      <c r="I323" s="170">
        <v>0</v>
      </c>
      <c r="J323" s="170">
        <f t="shared" si="20"/>
        <v>0</v>
      </c>
      <c r="K323" s="167" t="s">
        <v>144</v>
      </c>
      <c r="L323" s="20"/>
      <c r="M323" s="171" t="s">
        <v>17</v>
      </c>
      <c r="N323" s="172" t="s">
        <v>42</v>
      </c>
      <c r="O323" s="173">
        <v>2.8000000000000001E-2</v>
      </c>
      <c r="P323" s="173">
        <f t="shared" si="21"/>
        <v>0.67200000000000004</v>
      </c>
      <c r="Q323" s="173">
        <v>2.4382000000000001E-5</v>
      </c>
      <c r="R323" s="173">
        <f t="shared" si="22"/>
        <v>5.8516800000000006E-4</v>
      </c>
      <c r="S323" s="173">
        <v>0</v>
      </c>
      <c r="T323" s="174">
        <f t="shared" si="23"/>
        <v>0</v>
      </c>
      <c r="U323" s="15"/>
      <c r="V323" s="15"/>
      <c r="W323" s="15"/>
      <c r="X323" s="15"/>
      <c r="Y323" s="15"/>
      <c r="Z323" s="15"/>
      <c r="AA323" s="15"/>
      <c r="AB323" s="15"/>
      <c r="AC323" s="15"/>
      <c r="AD323" s="15"/>
      <c r="AE323" s="15"/>
      <c r="AR323" s="175" t="s">
        <v>218</v>
      </c>
      <c r="AT323" s="175" t="s">
        <v>140</v>
      </c>
      <c r="AU323" s="175" t="s">
        <v>81</v>
      </c>
      <c r="AY323" s="2" t="s">
        <v>137</v>
      </c>
      <c r="BE323" s="176">
        <f t="shared" si="24"/>
        <v>0</v>
      </c>
      <c r="BF323" s="176">
        <f t="shared" si="25"/>
        <v>0</v>
      </c>
      <c r="BG323" s="176">
        <f t="shared" si="26"/>
        <v>0</v>
      </c>
      <c r="BH323" s="176">
        <f t="shared" si="27"/>
        <v>0</v>
      </c>
      <c r="BI323" s="176">
        <f t="shared" si="28"/>
        <v>0</v>
      </c>
      <c r="BJ323" s="2" t="s">
        <v>79</v>
      </c>
      <c r="BK323" s="176">
        <f t="shared" si="29"/>
        <v>0</v>
      </c>
      <c r="BL323" s="2" t="s">
        <v>218</v>
      </c>
      <c r="BM323" s="175" t="s">
        <v>709</v>
      </c>
    </row>
    <row r="324" spans="1:65" s="21" customFormat="1" ht="16.5" customHeight="1" x14ac:dyDescent="0.2">
      <c r="A324" s="15"/>
      <c r="B324" s="16"/>
      <c r="C324" s="165" t="s">
        <v>710</v>
      </c>
      <c r="D324" s="165" t="s">
        <v>140</v>
      </c>
      <c r="E324" s="166" t="s">
        <v>711</v>
      </c>
      <c r="F324" s="167" t="s">
        <v>712</v>
      </c>
      <c r="G324" s="168" t="s">
        <v>216</v>
      </c>
      <c r="H324" s="169">
        <v>24</v>
      </c>
      <c r="I324" s="170">
        <v>0</v>
      </c>
      <c r="J324" s="170">
        <f t="shared" si="20"/>
        <v>0</v>
      </c>
      <c r="K324" s="167" t="s">
        <v>144</v>
      </c>
      <c r="L324" s="20"/>
      <c r="M324" s="171" t="s">
        <v>17</v>
      </c>
      <c r="N324" s="172" t="s">
        <v>42</v>
      </c>
      <c r="O324" s="173">
        <v>0.03</v>
      </c>
      <c r="P324" s="173">
        <f t="shared" si="21"/>
        <v>0.72</v>
      </c>
      <c r="Q324" s="173">
        <v>2.4372E-5</v>
      </c>
      <c r="R324" s="173">
        <f t="shared" si="22"/>
        <v>5.8492799999999997E-4</v>
      </c>
      <c r="S324" s="173">
        <v>0</v>
      </c>
      <c r="T324" s="174">
        <f t="shared" si="23"/>
        <v>0</v>
      </c>
      <c r="U324" s="15"/>
      <c r="V324" s="15"/>
      <c r="W324" s="15"/>
      <c r="X324" s="15"/>
      <c r="Y324" s="15"/>
      <c r="Z324" s="15"/>
      <c r="AA324" s="15"/>
      <c r="AB324" s="15"/>
      <c r="AC324" s="15"/>
      <c r="AD324" s="15"/>
      <c r="AE324" s="15"/>
      <c r="AR324" s="175" t="s">
        <v>218</v>
      </c>
      <c r="AT324" s="175" t="s">
        <v>140</v>
      </c>
      <c r="AU324" s="175" t="s">
        <v>81</v>
      </c>
      <c r="AY324" s="2" t="s">
        <v>137</v>
      </c>
      <c r="BE324" s="176">
        <f t="shared" si="24"/>
        <v>0</v>
      </c>
      <c r="BF324" s="176">
        <f t="shared" si="25"/>
        <v>0</v>
      </c>
      <c r="BG324" s="176">
        <f t="shared" si="26"/>
        <v>0</v>
      </c>
      <c r="BH324" s="176">
        <f t="shared" si="27"/>
        <v>0</v>
      </c>
      <c r="BI324" s="176">
        <f t="shared" si="28"/>
        <v>0</v>
      </c>
      <c r="BJ324" s="2" t="s">
        <v>79</v>
      </c>
      <c r="BK324" s="176">
        <f t="shared" si="29"/>
        <v>0</v>
      </c>
      <c r="BL324" s="2" t="s">
        <v>218</v>
      </c>
      <c r="BM324" s="175" t="s">
        <v>713</v>
      </c>
    </row>
    <row r="325" spans="1:65" s="21" customFormat="1" ht="16.5" customHeight="1" x14ac:dyDescent="0.2">
      <c r="A325" s="15"/>
      <c r="B325" s="16"/>
      <c r="C325" s="165" t="s">
        <v>714</v>
      </c>
      <c r="D325" s="165" t="s">
        <v>140</v>
      </c>
      <c r="E325" s="166" t="s">
        <v>715</v>
      </c>
      <c r="F325" s="167" t="s">
        <v>716</v>
      </c>
      <c r="G325" s="168" t="s">
        <v>216</v>
      </c>
      <c r="H325" s="169">
        <v>24</v>
      </c>
      <c r="I325" s="170">
        <v>0</v>
      </c>
      <c r="J325" s="170">
        <f t="shared" si="20"/>
        <v>0</v>
      </c>
      <c r="K325" s="167" t="s">
        <v>144</v>
      </c>
      <c r="L325" s="20"/>
      <c r="M325" s="171" t="s">
        <v>17</v>
      </c>
      <c r="N325" s="172" t="s">
        <v>42</v>
      </c>
      <c r="O325" s="173">
        <v>0.06</v>
      </c>
      <c r="P325" s="173">
        <f t="shared" si="21"/>
        <v>1.44</v>
      </c>
      <c r="Q325" s="173">
        <v>4.8720000000000001E-5</v>
      </c>
      <c r="R325" s="173">
        <f t="shared" si="22"/>
        <v>1.16928E-3</v>
      </c>
      <c r="S325" s="173">
        <v>0</v>
      </c>
      <c r="T325" s="174">
        <f t="shared" si="23"/>
        <v>0</v>
      </c>
      <c r="U325" s="15"/>
      <c r="V325" s="15"/>
      <c r="W325" s="15"/>
      <c r="X325" s="15"/>
      <c r="Y325" s="15"/>
      <c r="Z325" s="15"/>
      <c r="AA325" s="15"/>
      <c r="AB325" s="15"/>
      <c r="AC325" s="15"/>
      <c r="AD325" s="15"/>
      <c r="AE325" s="15"/>
      <c r="AR325" s="175" t="s">
        <v>218</v>
      </c>
      <c r="AT325" s="175" t="s">
        <v>140</v>
      </c>
      <c r="AU325" s="175" t="s">
        <v>81</v>
      </c>
      <c r="AY325" s="2" t="s">
        <v>137</v>
      </c>
      <c r="BE325" s="176">
        <f t="shared" si="24"/>
        <v>0</v>
      </c>
      <c r="BF325" s="176">
        <f t="shared" si="25"/>
        <v>0</v>
      </c>
      <c r="BG325" s="176">
        <f t="shared" si="26"/>
        <v>0</v>
      </c>
      <c r="BH325" s="176">
        <f t="shared" si="27"/>
        <v>0</v>
      </c>
      <c r="BI325" s="176">
        <f t="shared" si="28"/>
        <v>0</v>
      </c>
      <c r="BJ325" s="2" t="s">
        <v>79</v>
      </c>
      <c r="BK325" s="176">
        <f t="shared" si="29"/>
        <v>0</v>
      </c>
      <c r="BL325" s="2" t="s">
        <v>218</v>
      </c>
      <c r="BM325" s="175" t="s">
        <v>717</v>
      </c>
    </row>
    <row r="326" spans="1:65" s="149" customFormat="1" ht="22.95" customHeight="1" x14ac:dyDescent="0.25">
      <c r="B326" s="150"/>
      <c r="C326" s="151"/>
      <c r="D326" s="152" t="s">
        <v>70</v>
      </c>
      <c r="E326" s="163" t="s">
        <v>718</v>
      </c>
      <c r="F326" s="163" t="s">
        <v>719</v>
      </c>
      <c r="G326" s="151"/>
      <c r="H326" s="151"/>
      <c r="I326" s="151"/>
      <c r="J326" s="164">
        <f>BK326</f>
        <v>0</v>
      </c>
      <c r="K326" s="151"/>
      <c r="L326" s="155"/>
      <c r="M326" s="156"/>
      <c r="N326" s="157"/>
      <c r="O326" s="157"/>
      <c r="P326" s="158">
        <f>SUM(P327:P346)</f>
        <v>48.292035999999996</v>
      </c>
      <c r="Q326" s="157"/>
      <c r="R326" s="158">
        <f>SUM(R327:R346)</f>
        <v>0.26607343519999999</v>
      </c>
      <c r="S326" s="157"/>
      <c r="T326" s="159">
        <f>SUM(T327:T346)</f>
        <v>7.7350119999999994E-2</v>
      </c>
      <c r="AR326" s="160" t="s">
        <v>81</v>
      </c>
      <c r="AT326" s="161" t="s">
        <v>70</v>
      </c>
      <c r="AU326" s="161" t="s">
        <v>79</v>
      </c>
      <c r="AY326" s="160" t="s">
        <v>137</v>
      </c>
      <c r="BK326" s="162">
        <f>SUM(BK327:BK346)</f>
        <v>0</v>
      </c>
    </row>
    <row r="327" spans="1:65" s="21" customFormat="1" ht="16.5" customHeight="1" x14ac:dyDescent="0.2">
      <c r="A327" s="15"/>
      <c r="B327" s="16"/>
      <c r="C327" s="165" t="s">
        <v>720</v>
      </c>
      <c r="D327" s="165" t="s">
        <v>140</v>
      </c>
      <c r="E327" s="166" t="s">
        <v>721</v>
      </c>
      <c r="F327" s="167" t="s">
        <v>722</v>
      </c>
      <c r="G327" s="168" t="s">
        <v>143</v>
      </c>
      <c r="H327" s="169">
        <v>179.88399999999999</v>
      </c>
      <c r="I327" s="170">
        <v>0</v>
      </c>
      <c r="J327" s="170">
        <f>ROUND(I327*H327,2)</f>
        <v>0</v>
      </c>
      <c r="K327" s="167" t="s">
        <v>144</v>
      </c>
      <c r="L327" s="20"/>
      <c r="M327" s="171" t="s">
        <v>17</v>
      </c>
      <c r="N327" s="172" t="s">
        <v>42</v>
      </c>
      <c r="O327" s="173">
        <v>1.2E-2</v>
      </c>
      <c r="P327" s="173">
        <f>O327*H327</f>
        <v>2.1586080000000001</v>
      </c>
      <c r="Q327" s="173">
        <v>0</v>
      </c>
      <c r="R327" s="173">
        <f>Q327*H327</f>
        <v>0</v>
      </c>
      <c r="S327" s="173">
        <v>0</v>
      </c>
      <c r="T327" s="174">
        <f>S327*H327</f>
        <v>0</v>
      </c>
      <c r="U327" s="15"/>
      <c r="V327" s="15"/>
      <c r="W327" s="15"/>
      <c r="X327" s="15"/>
      <c r="Y327" s="15"/>
      <c r="Z327" s="15"/>
      <c r="AA327" s="15"/>
      <c r="AB327" s="15"/>
      <c r="AC327" s="15"/>
      <c r="AD327" s="15"/>
      <c r="AE327" s="15"/>
      <c r="AR327" s="175" t="s">
        <v>218</v>
      </c>
      <c r="AT327" s="175" t="s">
        <v>140</v>
      </c>
      <c r="AU327" s="175" t="s">
        <v>81</v>
      </c>
      <c r="AY327" s="2" t="s">
        <v>137</v>
      </c>
      <c r="BE327" s="176">
        <f>IF(N327="základní",J327,0)</f>
        <v>0</v>
      </c>
      <c r="BF327" s="176">
        <f>IF(N327="snížená",J327,0)</f>
        <v>0</v>
      </c>
      <c r="BG327" s="176">
        <f>IF(N327="zákl. přenesená",J327,0)</f>
        <v>0</v>
      </c>
      <c r="BH327" s="176">
        <f>IF(N327="sníž. přenesená",J327,0)</f>
        <v>0</v>
      </c>
      <c r="BI327" s="176">
        <f>IF(N327="nulová",J327,0)</f>
        <v>0</v>
      </c>
      <c r="BJ327" s="2" t="s">
        <v>79</v>
      </c>
      <c r="BK327" s="176">
        <f>ROUND(I327*H327,2)</f>
        <v>0</v>
      </c>
      <c r="BL327" s="2" t="s">
        <v>218</v>
      </c>
      <c r="BM327" s="175" t="s">
        <v>723</v>
      </c>
    </row>
    <row r="328" spans="1:65" s="21" customFormat="1" ht="16.5" customHeight="1" x14ac:dyDescent="0.2">
      <c r="A328" s="15"/>
      <c r="B328" s="16"/>
      <c r="C328" s="165" t="s">
        <v>724</v>
      </c>
      <c r="D328" s="165" t="s">
        <v>140</v>
      </c>
      <c r="E328" s="166" t="s">
        <v>725</v>
      </c>
      <c r="F328" s="167" t="s">
        <v>726</v>
      </c>
      <c r="G328" s="168" t="s">
        <v>143</v>
      </c>
      <c r="H328" s="169">
        <v>179.88399999999999</v>
      </c>
      <c r="I328" s="170">
        <v>0</v>
      </c>
      <c r="J328" s="170">
        <f>ROUND(I328*H328,2)</f>
        <v>0</v>
      </c>
      <c r="K328" s="167" t="s">
        <v>144</v>
      </c>
      <c r="L328" s="20"/>
      <c r="M328" s="171" t="s">
        <v>17</v>
      </c>
      <c r="N328" s="172" t="s">
        <v>42</v>
      </c>
      <c r="O328" s="173">
        <v>4.2000000000000003E-2</v>
      </c>
      <c r="P328" s="173">
        <f>O328*H328</f>
        <v>7.5551279999999998</v>
      </c>
      <c r="Q328" s="173">
        <v>5.2000000000000002E-6</v>
      </c>
      <c r="R328" s="173">
        <f>Q328*H328</f>
        <v>9.3539679999999996E-4</v>
      </c>
      <c r="S328" s="173">
        <v>1.2E-4</v>
      </c>
      <c r="T328" s="174">
        <f>S328*H328</f>
        <v>2.1586080000000001E-2</v>
      </c>
      <c r="U328" s="15"/>
      <c r="V328" s="15"/>
      <c r="W328" s="15"/>
      <c r="X328" s="15"/>
      <c r="Y328" s="15"/>
      <c r="Z328" s="15"/>
      <c r="AA328" s="15"/>
      <c r="AB328" s="15"/>
      <c r="AC328" s="15"/>
      <c r="AD328" s="15"/>
      <c r="AE328" s="15"/>
      <c r="AR328" s="175" t="s">
        <v>218</v>
      </c>
      <c r="AT328" s="175" t="s">
        <v>140</v>
      </c>
      <c r="AU328" s="175" t="s">
        <v>81</v>
      </c>
      <c r="AY328" s="2" t="s">
        <v>137</v>
      </c>
      <c r="BE328" s="176">
        <f>IF(N328="základní",J328,0)</f>
        <v>0</v>
      </c>
      <c r="BF328" s="176">
        <f>IF(N328="snížená",J328,0)</f>
        <v>0</v>
      </c>
      <c r="BG328" s="176">
        <f>IF(N328="zákl. přenesená",J328,0)</f>
        <v>0</v>
      </c>
      <c r="BH328" s="176">
        <f>IF(N328="sníž. přenesená",J328,0)</f>
        <v>0</v>
      </c>
      <c r="BI328" s="176">
        <f>IF(N328="nulová",J328,0)</f>
        <v>0</v>
      </c>
      <c r="BJ328" s="2" t="s">
        <v>79</v>
      </c>
      <c r="BK328" s="176">
        <f>ROUND(I328*H328,2)</f>
        <v>0</v>
      </c>
      <c r="BL328" s="2" t="s">
        <v>218</v>
      </c>
      <c r="BM328" s="175" t="s">
        <v>727</v>
      </c>
    </row>
    <row r="329" spans="1:65" s="21" customFormat="1" ht="16.5" customHeight="1" x14ac:dyDescent="0.2">
      <c r="A329" s="15"/>
      <c r="B329" s="16"/>
      <c r="C329" s="165" t="s">
        <v>728</v>
      </c>
      <c r="D329" s="165" t="s">
        <v>140</v>
      </c>
      <c r="E329" s="166" t="s">
        <v>729</v>
      </c>
      <c r="F329" s="167" t="s">
        <v>730</v>
      </c>
      <c r="G329" s="168" t="s">
        <v>143</v>
      </c>
      <c r="H329" s="169">
        <v>179.88399999999999</v>
      </c>
      <c r="I329" s="170">
        <v>0</v>
      </c>
      <c r="J329" s="170">
        <f>ROUND(I329*H329,2)</f>
        <v>0</v>
      </c>
      <c r="K329" s="167" t="s">
        <v>144</v>
      </c>
      <c r="L329" s="20"/>
      <c r="M329" s="171" t="s">
        <v>17</v>
      </c>
      <c r="N329" s="172" t="s">
        <v>42</v>
      </c>
      <c r="O329" s="173">
        <v>7.3999999999999996E-2</v>
      </c>
      <c r="P329" s="173">
        <f>O329*H329</f>
        <v>13.311415999999998</v>
      </c>
      <c r="Q329" s="173">
        <v>1E-3</v>
      </c>
      <c r="R329" s="173">
        <f>Q329*H329</f>
        <v>0.17988399999999999</v>
      </c>
      <c r="S329" s="173">
        <v>3.1E-4</v>
      </c>
      <c r="T329" s="174">
        <f>S329*H329</f>
        <v>5.5764039999999994E-2</v>
      </c>
      <c r="U329" s="15"/>
      <c r="V329" s="15"/>
      <c r="W329" s="15"/>
      <c r="X329" s="15"/>
      <c r="Y329" s="15"/>
      <c r="Z329" s="15"/>
      <c r="AA329" s="15"/>
      <c r="AB329" s="15"/>
      <c r="AC329" s="15"/>
      <c r="AD329" s="15"/>
      <c r="AE329" s="15"/>
      <c r="AR329" s="175" t="s">
        <v>218</v>
      </c>
      <c r="AT329" s="175" t="s">
        <v>140</v>
      </c>
      <c r="AU329" s="175" t="s">
        <v>81</v>
      </c>
      <c r="AY329" s="2" t="s">
        <v>137</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218</v>
      </c>
      <c r="BM329" s="175" t="s">
        <v>731</v>
      </c>
    </row>
    <row r="330" spans="1:65" s="21" customFormat="1" ht="28.8" x14ac:dyDescent="0.2">
      <c r="A330" s="15"/>
      <c r="B330" s="16"/>
      <c r="C330" s="17"/>
      <c r="D330" s="177" t="s">
        <v>150</v>
      </c>
      <c r="E330" s="17"/>
      <c r="F330" s="178" t="s">
        <v>732</v>
      </c>
      <c r="G330" s="17"/>
      <c r="H330" s="17"/>
      <c r="I330" s="17"/>
      <c r="J330" s="17"/>
      <c r="K330" s="17"/>
      <c r="L330" s="20"/>
      <c r="M330" s="179"/>
      <c r="N330" s="180"/>
      <c r="O330" s="48"/>
      <c r="P330" s="48"/>
      <c r="Q330" s="48"/>
      <c r="R330" s="48"/>
      <c r="S330" s="48"/>
      <c r="T330" s="49"/>
      <c r="U330" s="15"/>
      <c r="V330" s="15"/>
      <c r="W330" s="15"/>
      <c r="X330" s="15"/>
      <c r="Y330" s="15"/>
      <c r="Z330" s="15"/>
      <c r="AA330" s="15"/>
      <c r="AB330" s="15"/>
      <c r="AC330" s="15"/>
      <c r="AD330" s="15"/>
      <c r="AE330" s="15"/>
      <c r="AT330" s="2" t="s">
        <v>150</v>
      </c>
      <c r="AU330" s="2" t="s">
        <v>81</v>
      </c>
    </row>
    <row r="331" spans="1:65" s="21" customFormat="1" ht="16.5" customHeight="1" x14ac:dyDescent="0.2">
      <c r="A331" s="15"/>
      <c r="B331" s="16"/>
      <c r="C331" s="165" t="s">
        <v>733</v>
      </c>
      <c r="D331" s="165" t="s">
        <v>140</v>
      </c>
      <c r="E331" s="166" t="s">
        <v>734</v>
      </c>
      <c r="F331" s="167" t="s">
        <v>735</v>
      </c>
      <c r="G331" s="168" t="s">
        <v>143</v>
      </c>
      <c r="H331" s="169">
        <v>84.25</v>
      </c>
      <c r="I331" s="170">
        <v>0</v>
      </c>
      <c r="J331" s="170">
        <f>ROUND(I331*H331,2)</f>
        <v>0</v>
      </c>
      <c r="K331" s="167" t="s">
        <v>144</v>
      </c>
      <c r="L331" s="20"/>
      <c r="M331" s="171" t="s">
        <v>17</v>
      </c>
      <c r="N331" s="172" t="s">
        <v>42</v>
      </c>
      <c r="O331" s="173">
        <v>1.2E-2</v>
      </c>
      <c r="P331" s="173">
        <f>O331*H331</f>
        <v>1.0110000000000001</v>
      </c>
      <c r="Q331" s="173">
        <v>0</v>
      </c>
      <c r="R331" s="173">
        <f>Q331*H331</f>
        <v>0</v>
      </c>
      <c r="S331" s="173">
        <v>0</v>
      </c>
      <c r="T331" s="174">
        <f>S331*H331</f>
        <v>0</v>
      </c>
      <c r="U331" s="15"/>
      <c r="V331" s="15"/>
      <c r="W331" s="15"/>
      <c r="X331" s="15"/>
      <c r="Y331" s="15"/>
      <c r="Z331" s="15"/>
      <c r="AA331" s="15"/>
      <c r="AB331" s="15"/>
      <c r="AC331" s="15"/>
      <c r="AD331" s="15"/>
      <c r="AE331" s="15"/>
      <c r="AR331" s="175" t="s">
        <v>218</v>
      </c>
      <c r="AT331" s="175" t="s">
        <v>140</v>
      </c>
      <c r="AU331" s="175" t="s">
        <v>81</v>
      </c>
      <c r="AY331" s="2" t="s">
        <v>137</v>
      </c>
      <c r="BE331" s="176">
        <f>IF(N331="základní",J331,0)</f>
        <v>0</v>
      </c>
      <c r="BF331" s="176">
        <f>IF(N331="snížená",J331,0)</f>
        <v>0</v>
      </c>
      <c r="BG331" s="176">
        <f>IF(N331="zákl. přenesená",J331,0)</f>
        <v>0</v>
      </c>
      <c r="BH331" s="176">
        <f>IF(N331="sníž. přenesená",J331,0)</f>
        <v>0</v>
      </c>
      <c r="BI331" s="176">
        <f>IF(N331="nulová",J331,0)</f>
        <v>0</v>
      </c>
      <c r="BJ331" s="2" t="s">
        <v>79</v>
      </c>
      <c r="BK331" s="176">
        <f>ROUND(I331*H331,2)</f>
        <v>0</v>
      </c>
      <c r="BL331" s="2" t="s">
        <v>218</v>
      </c>
      <c r="BM331" s="175" t="s">
        <v>736</v>
      </c>
    </row>
    <row r="332" spans="1:65" s="21" customFormat="1" ht="28.8" x14ac:dyDescent="0.2">
      <c r="A332" s="15"/>
      <c r="B332" s="16"/>
      <c r="C332" s="17"/>
      <c r="D332" s="177" t="s">
        <v>150</v>
      </c>
      <c r="E332" s="17"/>
      <c r="F332" s="178" t="s">
        <v>737</v>
      </c>
      <c r="G332" s="17"/>
      <c r="H332" s="17"/>
      <c r="I332" s="17">
        <v>0</v>
      </c>
      <c r="J332" s="17"/>
      <c r="K332" s="17"/>
      <c r="L332" s="20"/>
      <c r="M332" s="179"/>
      <c r="N332" s="180"/>
      <c r="O332" s="48"/>
      <c r="P332" s="48"/>
      <c r="Q332" s="48"/>
      <c r="R332" s="48"/>
      <c r="S332" s="48"/>
      <c r="T332" s="49"/>
      <c r="U332" s="15"/>
      <c r="V332" s="15"/>
      <c r="W332" s="15"/>
      <c r="X332" s="15"/>
      <c r="Y332" s="15"/>
      <c r="Z332" s="15"/>
      <c r="AA332" s="15"/>
      <c r="AB332" s="15"/>
      <c r="AC332" s="15"/>
      <c r="AD332" s="15"/>
      <c r="AE332" s="15"/>
      <c r="AT332" s="2" t="s">
        <v>150</v>
      </c>
      <c r="AU332" s="2" t="s">
        <v>81</v>
      </c>
    </row>
    <row r="333" spans="1:65" s="21" customFormat="1" ht="16.5" customHeight="1" x14ac:dyDescent="0.2">
      <c r="A333" s="15"/>
      <c r="B333" s="16"/>
      <c r="C333" s="213" t="s">
        <v>738</v>
      </c>
      <c r="D333" s="213" t="s">
        <v>419</v>
      </c>
      <c r="E333" s="214" t="s">
        <v>739</v>
      </c>
      <c r="F333" s="215" t="s">
        <v>740</v>
      </c>
      <c r="G333" s="216" t="s">
        <v>143</v>
      </c>
      <c r="H333" s="217">
        <v>84.25</v>
      </c>
      <c r="I333" s="218">
        <v>0</v>
      </c>
      <c r="J333" s="218">
        <f>ROUND(I333*H333,2)</f>
        <v>0</v>
      </c>
      <c r="K333" s="215" t="s">
        <v>144</v>
      </c>
      <c r="L333" s="219"/>
      <c r="M333" s="220" t="s">
        <v>17</v>
      </c>
      <c r="N333" s="221" t="s">
        <v>42</v>
      </c>
      <c r="O333" s="173">
        <v>0</v>
      </c>
      <c r="P333" s="173">
        <f>O333*H333</f>
        <v>0</v>
      </c>
      <c r="Q333" s="173">
        <v>0</v>
      </c>
      <c r="R333" s="173">
        <f>Q333*H333</f>
        <v>0</v>
      </c>
      <c r="S333" s="173">
        <v>0</v>
      </c>
      <c r="T333" s="174">
        <f>S333*H333</f>
        <v>0</v>
      </c>
      <c r="U333" s="15"/>
      <c r="V333" s="15"/>
      <c r="W333" s="15"/>
      <c r="X333" s="15"/>
      <c r="Y333" s="15"/>
      <c r="Z333" s="15"/>
      <c r="AA333" s="15"/>
      <c r="AB333" s="15"/>
      <c r="AC333" s="15"/>
      <c r="AD333" s="15"/>
      <c r="AE333" s="15"/>
      <c r="AR333" s="175" t="s">
        <v>302</v>
      </c>
      <c r="AT333" s="175" t="s">
        <v>419</v>
      </c>
      <c r="AU333" s="175" t="s">
        <v>81</v>
      </c>
      <c r="AY333" s="2" t="s">
        <v>137</v>
      </c>
      <c r="BE333" s="176">
        <f>IF(N333="základní",J333,0)</f>
        <v>0</v>
      </c>
      <c r="BF333" s="176">
        <f>IF(N333="snížená",J333,0)</f>
        <v>0</v>
      </c>
      <c r="BG333" s="176">
        <f>IF(N333="zákl. přenesená",J333,0)</f>
        <v>0</v>
      </c>
      <c r="BH333" s="176">
        <f>IF(N333="sníž. přenesená",J333,0)</f>
        <v>0</v>
      </c>
      <c r="BI333" s="176">
        <f>IF(N333="nulová",J333,0)</f>
        <v>0</v>
      </c>
      <c r="BJ333" s="2" t="s">
        <v>79</v>
      </c>
      <c r="BK333" s="176">
        <f>ROUND(I333*H333,2)</f>
        <v>0</v>
      </c>
      <c r="BL333" s="2" t="s">
        <v>218</v>
      </c>
      <c r="BM333" s="175" t="s">
        <v>741</v>
      </c>
    </row>
    <row r="334" spans="1:65" s="21" customFormat="1" ht="16.5" customHeight="1" x14ac:dyDescent="0.2">
      <c r="A334" s="15"/>
      <c r="B334" s="16"/>
      <c r="C334" s="165" t="s">
        <v>742</v>
      </c>
      <c r="D334" s="165" t="s">
        <v>140</v>
      </c>
      <c r="E334" s="166" t="s">
        <v>743</v>
      </c>
      <c r="F334" s="167" t="s">
        <v>744</v>
      </c>
      <c r="G334" s="168" t="s">
        <v>143</v>
      </c>
      <c r="H334" s="169">
        <v>179.88399999999999</v>
      </c>
      <c r="I334" s="170">
        <v>0</v>
      </c>
      <c r="J334" s="170">
        <f>ROUND(I334*H334,2)</f>
        <v>0</v>
      </c>
      <c r="K334" s="167" t="s">
        <v>144</v>
      </c>
      <c r="L334" s="20"/>
      <c r="M334" s="171" t="s">
        <v>17</v>
      </c>
      <c r="N334" s="172" t="s">
        <v>42</v>
      </c>
      <c r="O334" s="173">
        <v>3.3000000000000002E-2</v>
      </c>
      <c r="P334" s="173">
        <f>O334*H334</f>
        <v>5.936172</v>
      </c>
      <c r="Q334" s="173">
        <v>2.0000000000000001E-4</v>
      </c>
      <c r="R334" s="173">
        <f>Q334*H334</f>
        <v>3.5976799999999996E-2</v>
      </c>
      <c r="S334" s="173">
        <v>0</v>
      </c>
      <c r="T334" s="174">
        <f>S334*H334</f>
        <v>0</v>
      </c>
      <c r="U334" s="15"/>
      <c r="V334" s="15"/>
      <c r="W334" s="15"/>
      <c r="X334" s="15"/>
      <c r="Y334" s="15"/>
      <c r="Z334" s="15"/>
      <c r="AA334" s="15"/>
      <c r="AB334" s="15"/>
      <c r="AC334" s="15"/>
      <c r="AD334" s="15"/>
      <c r="AE334" s="15"/>
      <c r="AR334" s="175" t="s">
        <v>218</v>
      </c>
      <c r="AT334" s="175" t="s">
        <v>140</v>
      </c>
      <c r="AU334" s="175" t="s">
        <v>81</v>
      </c>
      <c r="AY334" s="2" t="s">
        <v>137</v>
      </c>
      <c r="BE334" s="176">
        <f>IF(N334="základní",J334,0)</f>
        <v>0</v>
      </c>
      <c r="BF334" s="176">
        <f>IF(N334="snížená",J334,0)</f>
        <v>0</v>
      </c>
      <c r="BG334" s="176">
        <f>IF(N334="zákl. přenesená",J334,0)</f>
        <v>0</v>
      </c>
      <c r="BH334" s="176">
        <f>IF(N334="sníž. přenesená",J334,0)</f>
        <v>0</v>
      </c>
      <c r="BI334" s="176">
        <f>IF(N334="nulová",J334,0)</f>
        <v>0</v>
      </c>
      <c r="BJ334" s="2" t="s">
        <v>79</v>
      </c>
      <c r="BK334" s="176">
        <f>ROUND(I334*H334,2)</f>
        <v>0</v>
      </c>
      <c r="BL334" s="2" t="s">
        <v>218</v>
      </c>
      <c r="BM334" s="175" t="s">
        <v>745</v>
      </c>
    </row>
    <row r="335" spans="1:65" s="181" customFormat="1" x14ac:dyDescent="0.2">
      <c r="B335" s="182"/>
      <c r="C335" s="183"/>
      <c r="D335" s="177" t="s">
        <v>172</v>
      </c>
      <c r="E335" s="184" t="s">
        <v>17</v>
      </c>
      <c r="F335" s="185" t="s">
        <v>746</v>
      </c>
      <c r="G335" s="183"/>
      <c r="H335" s="186">
        <v>84.25</v>
      </c>
      <c r="I335" s="183"/>
      <c r="J335" s="183"/>
      <c r="K335" s="183"/>
      <c r="L335" s="187"/>
      <c r="M335" s="188"/>
      <c r="N335" s="189"/>
      <c r="O335" s="189"/>
      <c r="P335" s="189"/>
      <c r="Q335" s="189"/>
      <c r="R335" s="189"/>
      <c r="S335" s="189"/>
      <c r="T335" s="190"/>
      <c r="AT335" s="191" t="s">
        <v>172</v>
      </c>
      <c r="AU335" s="191" t="s">
        <v>81</v>
      </c>
      <c r="AV335" s="181" t="s">
        <v>81</v>
      </c>
      <c r="AW335" s="181" t="s">
        <v>31</v>
      </c>
      <c r="AX335" s="181" t="s">
        <v>71</v>
      </c>
      <c r="AY335" s="191" t="s">
        <v>137</v>
      </c>
    </row>
    <row r="336" spans="1:65" s="181" customFormat="1" x14ac:dyDescent="0.2">
      <c r="B336" s="182"/>
      <c r="C336" s="183"/>
      <c r="D336" s="177" t="s">
        <v>172</v>
      </c>
      <c r="E336" s="184" t="s">
        <v>17</v>
      </c>
      <c r="F336" s="185" t="s">
        <v>747</v>
      </c>
      <c r="G336" s="183"/>
      <c r="H336" s="186">
        <v>95.634</v>
      </c>
      <c r="I336" s="183"/>
      <c r="J336" s="183"/>
      <c r="K336" s="183"/>
      <c r="L336" s="187"/>
      <c r="M336" s="188"/>
      <c r="N336" s="189"/>
      <c r="O336" s="189"/>
      <c r="P336" s="189"/>
      <c r="Q336" s="189"/>
      <c r="R336" s="189"/>
      <c r="S336" s="189"/>
      <c r="T336" s="190"/>
      <c r="AT336" s="191" t="s">
        <v>172</v>
      </c>
      <c r="AU336" s="191" t="s">
        <v>81</v>
      </c>
      <c r="AV336" s="181" t="s">
        <v>81</v>
      </c>
      <c r="AW336" s="181" t="s">
        <v>31</v>
      </c>
      <c r="AX336" s="181" t="s">
        <v>71</v>
      </c>
      <c r="AY336" s="191" t="s">
        <v>137</v>
      </c>
    </row>
    <row r="337" spans="1:65" s="192" customFormat="1" x14ac:dyDescent="0.2">
      <c r="B337" s="193"/>
      <c r="C337" s="194"/>
      <c r="D337" s="177" t="s">
        <v>172</v>
      </c>
      <c r="E337" s="195" t="s">
        <v>17</v>
      </c>
      <c r="F337" s="196" t="s">
        <v>181</v>
      </c>
      <c r="G337" s="194"/>
      <c r="H337" s="197">
        <v>179.88399999999999</v>
      </c>
      <c r="I337" s="194"/>
      <c r="J337" s="194"/>
      <c r="K337" s="194"/>
      <c r="L337" s="198"/>
      <c r="M337" s="199"/>
      <c r="N337" s="200"/>
      <c r="O337" s="200"/>
      <c r="P337" s="200"/>
      <c r="Q337" s="200"/>
      <c r="R337" s="200"/>
      <c r="S337" s="200"/>
      <c r="T337" s="201"/>
      <c r="AT337" s="202" t="s">
        <v>172</v>
      </c>
      <c r="AU337" s="202" t="s">
        <v>81</v>
      </c>
      <c r="AV337" s="192" t="s">
        <v>145</v>
      </c>
      <c r="AW337" s="192" t="s">
        <v>31</v>
      </c>
      <c r="AX337" s="192" t="s">
        <v>79</v>
      </c>
      <c r="AY337" s="202" t="s">
        <v>137</v>
      </c>
    </row>
    <row r="338" spans="1:65" s="21" customFormat="1" ht="21.75" customHeight="1" x14ac:dyDescent="0.2">
      <c r="A338" s="15"/>
      <c r="B338" s="16"/>
      <c r="C338" s="165" t="s">
        <v>748</v>
      </c>
      <c r="D338" s="165" t="s">
        <v>140</v>
      </c>
      <c r="E338" s="166" t="s">
        <v>749</v>
      </c>
      <c r="F338" s="167" t="s">
        <v>750</v>
      </c>
      <c r="G338" s="168" t="s">
        <v>143</v>
      </c>
      <c r="H338" s="169">
        <v>50.475999999999999</v>
      </c>
      <c r="I338" s="170">
        <v>0</v>
      </c>
      <c r="J338" s="170">
        <f>ROUND(I338*H338,2)</f>
        <v>0</v>
      </c>
      <c r="K338" s="167" t="s">
        <v>144</v>
      </c>
      <c r="L338" s="20"/>
      <c r="M338" s="171" t="s">
        <v>17</v>
      </c>
      <c r="N338" s="172" t="s">
        <v>42</v>
      </c>
      <c r="O338" s="173">
        <v>0.104</v>
      </c>
      <c r="P338" s="173">
        <f>O338*H338</f>
        <v>5.2495039999999999</v>
      </c>
      <c r="Q338" s="173">
        <v>2.5839999999999999E-4</v>
      </c>
      <c r="R338" s="173">
        <f>Q338*H338</f>
        <v>1.30429984E-2</v>
      </c>
      <c r="S338" s="173">
        <v>0</v>
      </c>
      <c r="T338" s="174">
        <f>S338*H338</f>
        <v>0</v>
      </c>
      <c r="U338" s="15"/>
      <c r="V338" s="15"/>
      <c r="W338" s="15"/>
      <c r="X338" s="15"/>
      <c r="Y338" s="15"/>
      <c r="Z338" s="15"/>
      <c r="AA338" s="15"/>
      <c r="AB338" s="15"/>
      <c r="AC338" s="15"/>
      <c r="AD338" s="15"/>
      <c r="AE338" s="15"/>
      <c r="AR338" s="175" t="s">
        <v>218</v>
      </c>
      <c r="AT338" s="175" t="s">
        <v>140</v>
      </c>
      <c r="AU338" s="175" t="s">
        <v>81</v>
      </c>
      <c r="AY338" s="2" t="s">
        <v>137</v>
      </c>
      <c r="BE338" s="176">
        <f>IF(N338="základní",J338,0)</f>
        <v>0</v>
      </c>
      <c r="BF338" s="176">
        <f>IF(N338="snížená",J338,0)</f>
        <v>0</v>
      </c>
      <c r="BG338" s="176">
        <f>IF(N338="zákl. přenesená",J338,0)</f>
        <v>0</v>
      </c>
      <c r="BH338" s="176">
        <f>IF(N338="sníž. přenesená",J338,0)</f>
        <v>0</v>
      </c>
      <c r="BI338" s="176">
        <f>IF(N338="nulová",J338,0)</f>
        <v>0</v>
      </c>
      <c r="BJ338" s="2" t="s">
        <v>79</v>
      </c>
      <c r="BK338" s="176">
        <f>ROUND(I338*H338,2)</f>
        <v>0</v>
      </c>
      <c r="BL338" s="2" t="s">
        <v>218</v>
      </c>
      <c r="BM338" s="175" t="s">
        <v>751</v>
      </c>
    </row>
    <row r="339" spans="1:65" s="181" customFormat="1" x14ac:dyDescent="0.2">
      <c r="B339" s="182"/>
      <c r="C339" s="183"/>
      <c r="D339" s="177" t="s">
        <v>172</v>
      </c>
      <c r="E339" s="184" t="s">
        <v>17</v>
      </c>
      <c r="F339" s="185" t="s">
        <v>752</v>
      </c>
      <c r="G339" s="183"/>
      <c r="H339" s="186">
        <v>58.29</v>
      </c>
      <c r="I339" s="183"/>
      <c r="J339" s="183"/>
      <c r="K339" s="183"/>
      <c r="L339" s="187"/>
      <c r="M339" s="188"/>
      <c r="N339" s="189"/>
      <c r="O339" s="189"/>
      <c r="P339" s="189"/>
      <c r="Q339" s="189"/>
      <c r="R339" s="189"/>
      <c r="S339" s="189"/>
      <c r="T339" s="190"/>
      <c r="AT339" s="191" t="s">
        <v>172</v>
      </c>
      <c r="AU339" s="191" t="s">
        <v>81</v>
      </c>
      <c r="AV339" s="181" t="s">
        <v>81</v>
      </c>
      <c r="AW339" s="181" t="s">
        <v>31</v>
      </c>
      <c r="AX339" s="181" t="s">
        <v>71</v>
      </c>
      <c r="AY339" s="191" t="s">
        <v>137</v>
      </c>
    </row>
    <row r="340" spans="1:65" s="181" customFormat="1" x14ac:dyDescent="0.2">
      <c r="B340" s="182"/>
      <c r="C340" s="183"/>
      <c r="D340" s="177" t="s">
        <v>172</v>
      </c>
      <c r="E340" s="184" t="s">
        <v>17</v>
      </c>
      <c r="F340" s="185" t="s">
        <v>753</v>
      </c>
      <c r="G340" s="183"/>
      <c r="H340" s="186">
        <v>-5.2640000000000002</v>
      </c>
      <c r="I340" s="183"/>
      <c r="J340" s="183"/>
      <c r="K340" s="183"/>
      <c r="L340" s="187"/>
      <c r="M340" s="188"/>
      <c r="N340" s="189"/>
      <c r="O340" s="189"/>
      <c r="P340" s="189"/>
      <c r="Q340" s="189"/>
      <c r="R340" s="189"/>
      <c r="S340" s="189"/>
      <c r="T340" s="190"/>
      <c r="AT340" s="191" t="s">
        <v>172</v>
      </c>
      <c r="AU340" s="191" t="s">
        <v>81</v>
      </c>
      <c r="AV340" s="181" t="s">
        <v>81</v>
      </c>
      <c r="AW340" s="181" t="s">
        <v>31</v>
      </c>
      <c r="AX340" s="181" t="s">
        <v>71</v>
      </c>
      <c r="AY340" s="191" t="s">
        <v>137</v>
      </c>
    </row>
    <row r="341" spans="1:65" s="181" customFormat="1" x14ac:dyDescent="0.2">
      <c r="B341" s="182"/>
      <c r="C341" s="183"/>
      <c r="D341" s="177" t="s">
        <v>172</v>
      </c>
      <c r="E341" s="184" t="s">
        <v>17</v>
      </c>
      <c r="F341" s="185" t="s">
        <v>754</v>
      </c>
      <c r="G341" s="183"/>
      <c r="H341" s="186">
        <v>-2.5499999999999998</v>
      </c>
      <c r="I341" s="183"/>
      <c r="J341" s="183"/>
      <c r="K341" s="183"/>
      <c r="L341" s="187"/>
      <c r="M341" s="188"/>
      <c r="N341" s="189"/>
      <c r="O341" s="189"/>
      <c r="P341" s="189"/>
      <c r="Q341" s="189"/>
      <c r="R341" s="189"/>
      <c r="S341" s="189"/>
      <c r="T341" s="190"/>
      <c r="AT341" s="191" t="s">
        <v>172</v>
      </c>
      <c r="AU341" s="191" t="s">
        <v>81</v>
      </c>
      <c r="AV341" s="181" t="s">
        <v>81</v>
      </c>
      <c r="AW341" s="181" t="s">
        <v>31</v>
      </c>
      <c r="AX341" s="181" t="s">
        <v>71</v>
      </c>
      <c r="AY341" s="191" t="s">
        <v>137</v>
      </c>
    </row>
    <row r="342" spans="1:65" s="192" customFormat="1" x14ac:dyDescent="0.2">
      <c r="B342" s="193"/>
      <c r="C342" s="194"/>
      <c r="D342" s="177" t="s">
        <v>172</v>
      </c>
      <c r="E342" s="195" t="s">
        <v>17</v>
      </c>
      <c r="F342" s="196" t="s">
        <v>181</v>
      </c>
      <c r="G342" s="194"/>
      <c r="H342" s="197">
        <v>50.475999999999999</v>
      </c>
      <c r="I342" s="194"/>
      <c r="J342" s="194"/>
      <c r="K342" s="194"/>
      <c r="L342" s="198"/>
      <c r="M342" s="199"/>
      <c r="N342" s="200"/>
      <c r="O342" s="200"/>
      <c r="P342" s="200"/>
      <c r="Q342" s="200"/>
      <c r="R342" s="200"/>
      <c r="S342" s="200"/>
      <c r="T342" s="201"/>
      <c r="AT342" s="202" t="s">
        <v>172</v>
      </c>
      <c r="AU342" s="202" t="s">
        <v>81</v>
      </c>
      <c r="AV342" s="192" t="s">
        <v>145</v>
      </c>
      <c r="AW342" s="192" t="s">
        <v>31</v>
      </c>
      <c r="AX342" s="192" t="s">
        <v>79</v>
      </c>
      <c r="AY342" s="202" t="s">
        <v>137</v>
      </c>
    </row>
    <row r="343" spans="1:65" s="21" customFormat="1" ht="21.75" customHeight="1" x14ac:dyDescent="0.2">
      <c r="A343" s="15"/>
      <c r="B343" s="16"/>
      <c r="C343" s="165" t="s">
        <v>755</v>
      </c>
      <c r="D343" s="165" t="s">
        <v>140</v>
      </c>
      <c r="E343" s="166" t="s">
        <v>756</v>
      </c>
      <c r="F343" s="167" t="s">
        <v>757</v>
      </c>
      <c r="G343" s="168" t="s">
        <v>143</v>
      </c>
      <c r="H343" s="169">
        <v>129.40799999999999</v>
      </c>
      <c r="I343" s="170">
        <v>0</v>
      </c>
      <c r="J343" s="170">
        <f>ROUND(I343*H343,2)</f>
        <v>0</v>
      </c>
      <c r="K343" s="167" t="s">
        <v>144</v>
      </c>
      <c r="L343" s="20"/>
      <c r="M343" s="171" t="s">
        <v>17</v>
      </c>
      <c r="N343" s="172" t="s">
        <v>42</v>
      </c>
      <c r="O343" s="173">
        <v>0.10100000000000001</v>
      </c>
      <c r="P343" s="173">
        <f>O343*H343</f>
        <v>13.070207999999999</v>
      </c>
      <c r="Q343" s="173">
        <v>2.7999999999999998E-4</v>
      </c>
      <c r="R343" s="173">
        <f>Q343*H343</f>
        <v>3.6234239999999994E-2</v>
      </c>
      <c r="S343" s="173">
        <v>0</v>
      </c>
      <c r="T343" s="174">
        <f>S343*H343</f>
        <v>0</v>
      </c>
      <c r="U343" s="15"/>
      <c r="V343" s="15"/>
      <c r="W343" s="15"/>
      <c r="X343" s="15"/>
      <c r="Y343" s="15"/>
      <c r="Z343" s="15"/>
      <c r="AA343" s="15"/>
      <c r="AB343" s="15"/>
      <c r="AC343" s="15"/>
      <c r="AD343" s="15"/>
      <c r="AE343" s="15"/>
      <c r="AR343" s="175" t="s">
        <v>218</v>
      </c>
      <c r="AT343" s="175" t="s">
        <v>140</v>
      </c>
      <c r="AU343" s="175" t="s">
        <v>81</v>
      </c>
      <c r="AY343" s="2" t="s">
        <v>137</v>
      </c>
      <c r="BE343" s="176">
        <f>IF(N343="základní",J343,0)</f>
        <v>0</v>
      </c>
      <c r="BF343" s="176">
        <f>IF(N343="snížená",J343,0)</f>
        <v>0</v>
      </c>
      <c r="BG343" s="176">
        <f>IF(N343="zákl. přenesená",J343,0)</f>
        <v>0</v>
      </c>
      <c r="BH343" s="176">
        <f>IF(N343="sníž. přenesená",J343,0)</f>
        <v>0</v>
      </c>
      <c r="BI343" s="176">
        <f>IF(N343="nulová",J343,0)</f>
        <v>0</v>
      </c>
      <c r="BJ343" s="2" t="s">
        <v>79</v>
      </c>
      <c r="BK343" s="176">
        <f>ROUND(I343*H343,2)</f>
        <v>0</v>
      </c>
      <c r="BL343" s="2" t="s">
        <v>218</v>
      </c>
      <c r="BM343" s="175" t="s">
        <v>758</v>
      </c>
    </row>
    <row r="344" spans="1:65" s="181" customFormat="1" x14ac:dyDescent="0.2">
      <c r="B344" s="182"/>
      <c r="C344" s="183"/>
      <c r="D344" s="177" t="s">
        <v>172</v>
      </c>
      <c r="E344" s="184" t="s">
        <v>17</v>
      </c>
      <c r="F344" s="185" t="s">
        <v>759</v>
      </c>
      <c r="G344" s="183"/>
      <c r="H344" s="186">
        <v>179.88399999999999</v>
      </c>
      <c r="I344" s="183"/>
      <c r="J344" s="183"/>
      <c r="K344" s="183"/>
      <c r="L344" s="187"/>
      <c r="M344" s="188"/>
      <c r="N344" s="189"/>
      <c r="O344" s="189"/>
      <c r="P344" s="189"/>
      <c r="Q344" s="189"/>
      <c r="R344" s="189"/>
      <c r="S344" s="189"/>
      <c r="T344" s="190"/>
      <c r="AT344" s="191" t="s">
        <v>172</v>
      </c>
      <c r="AU344" s="191" t="s">
        <v>81</v>
      </c>
      <c r="AV344" s="181" t="s">
        <v>81</v>
      </c>
      <c r="AW344" s="181" t="s">
        <v>31</v>
      </c>
      <c r="AX344" s="181" t="s">
        <v>71</v>
      </c>
      <c r="AY344" s="191" t="s">
        <v>137</v>
      </c>
    </row>
    <row r="345" spans="1:65" s="181" customFormat="1" x14ac:dyDescent="0.2">
      <c r="B345" s="182"/>
      <c r="C345" s="183"/>
      <c r="D345" s="177" t="s">
        <v>172</v>
      </c>
      <c r="E345" s="184" t="s">
        <v>17</v>
      </c>
      <c r="F345" s="185" t="s">
        <v>760</v>
      </c>
      <c r="G345" s="183"/>
      <c r="H345" s="186">
        <v>-50.475999999999999</v>
      </c>
      <c r="I345" s="183"/>
      <c r="J345" s="183"/>
      <c r="K345" s="183"/>
      <c r="L345" s="187"/>
      <c r="M345" s="188"/>
      <c r="N345" s="189"/>
      <c r="O345" s="189"/>
      <c r="P345" s="189"/>
      <c r="Q345" s="189"/>
      <c r="R345" s="189"/>
      <c r="S345" s="189"/>
      <c r="T345" s="190"/>
      <c r="AT345" s="191" t="s">
        <v>172</v>
      </c>
      <c r="AU345" s="191" t="s">
        <v>81</v>
      </c>
      <c r="AV345" s="181" t="s">
        <v>81</v>
      </c>
      <c r="AW345" s="181" t="s">
        <v>31</v>
      </c>
      <c r="AX345" s="181" t="s">
        <v>71</v>
      </c>
      <c r="AY345" s="191" t="s">
        <v>137</v>
      </c>
    </row>
    <row r="346" spans="1:65" s="192" customFormat="1" x14ac:dyDescent="0.2">
      <c r="B346" s="193"/>
      <c r="C346" s="194"/>
      <c r="D346" s="177" t="s">
        <v>172</v>
      </c>
      <c r="E346" s="195" t="s">
        <v>17</v>
      </c>
      <c r="F346" s="196" t="s">
        <v>181</v>
      </c>
      <c r="G346" s="194"/>
      <c r="H346" s="197">
        <v>129.40799999999999</v>
      </c>
      <c r="I346" s="194"/>
      <c r="J346" s="194"/>
      <c r="K346" s="194"/>
      <c r="L346" s="198"/>
      <c r="M346" s="199"/>
      <c r="N346" s="200"/>
      <c r="O346" s="200"/>
      <c r="P346" s="200"/>
      <c r="Q346" s="200"/>
      <c r="R346" s="200"/>
      <c r="S346" s="200"/>
      <c r="T346" s="201"/>
      <c r="AT346" s="202" t="s">
        <v>172</v>
      </c>
      <c r="AU346" s="202" t="s">
        <v>81</v>
      </c>
      <c r="AV346" s="192" t="s">
        <v>145</v>
      </c>
      <c r="AW346" s="192" t="s">
        <v>31</v>
      </c>
      <c r="AX346" s="192" t="s">
        <v>79</v>
      </c>
      <c r="AY346" s="202" t="s">
        <v>137</v>
      </c>
    </row>
    <row r="347" spans="1:65" s="149" customFormat="1" ht="25.95" customHeight="1" x14ac:dyDescent="0.25">
      <c r="B347" s="150"/>
      <c r="C347" s="151"/>
      <c r="D347" s="152" t="s">
        <v>70</v>
      </c>
      <c r="E347" s="153" t="s">
        <v>761</v>
      </c>
      <c r="F347" s="153" t="s">
        <v>762</v>
      </c>
      <c r="G347" s="151"/>
      <c r="H347" s="151"/>
      <c r="I347" s="151"/>
      <c r="J347" s="154">
        <f>BK347</f>
        <v>0</v>
      </c>
      <c r="K347" s="151"/>
      <c r="L347" s="155"/>
      <c r="M347" s="156"/>
      <c r="N347" s="157"/>
      <c r="O347" s="157"/>
      <c r="P347" s="158">
        <f>P348</f>
        <v>24</v>
      </c>
      <c r="Q347" s="157"/>
      <c r="R347" s="158">
        <f>R348</f>
        <v>0</v>
      </c>
      <c r="S347" s="157"/>
      <c r="T347" s="159">
        <f>T348</f>
        <v>0</v>
      </c>
      <c r="AR347" s="160" t="s">
        <v>145</v>
      </c>
      <c r="AT347" s="161" t="s">
        <v>70</v>
      </c>
      <c r="AU347" s="161" t="s">
        <v>71</v>
      </c>
      <c r="AY347" s="160" t="s">
        <v>137</v>
      </c>
      <c r="BK347" s="162">
        <f>BK348</f>
        <v>0</v>
      </c>
    </row>
    <row r="348" spans="1:65" s="21" customFormat="1" ht="16.5" customHeight="1" x14ac:dyDescent="0.2">
      <c r="A348" s="15"/>
      <c r="B348" s="16"/>
      <c r="C348" s="165" t="s">
        <v>763</v>
      </c>
      <c r="D348" s="165" t="s">
        <v>140</v>
      </c>
      <c r="E348" s="166" t="s">
        <v>764</v>
      </c>
      <c r="F348" s="167" t="s">
        <v>765</v>
      </c>
      <c r="G348" s="168" t="s">
        <v>766</v>
      </c>
      <c r="H348" s="169">
        <v>24</v>
      </c>
      <c r="I348" s="170">
        <v>0</v>
      </c>
      <c r="J348" s="170">
        <f>ROUND(I348*H348,2)</f>
        <v>0</v>
      </c>
      <c r="K348" s="167" t="s">
        <v>144</v>
      </c>
      <c r="L348" s="20"/>
      <c r="M348" s="222" t="s">
        <v>17</v>
      </c>
      <c r="N348" s="223" t="s">
        <v>42</v>
      </c>
      <c r="O348" s="224">
        <v>1</v>
      </c>
      <c r="P348" s="224">
        <f>O348*H348</f>
        <v>24</v>
      </c>
      <c r="Q348" s="224">
        <v>0</v>
      </c>
      <c r="R348" s="224">
        <f>Q348*H348</f>
        <v>0</v>
      </c>
      <c r="S348" s="224">
        <v>0</v>
      </c>
      <c r="T348" s="225">
        <f>S348*H348</f>
        <v>0</v>
      </c>
      <c r="U348" s="15"/>
      <c r="V348" s="15"/>
      <c r="W348" s="15"/>
      <c r="X348" s="15"/>
      <c r="Y348" s="15"/>
      <c r="Z348" s="15"/>
      <c r="AA348" s="15"/>
      <c r="AB348" s="15"/>
      <c r="AC348" s="15"/>
      <c r="AD348" s="15"/>
      <c r="AE348" s="15"/>
      <c r="AR348" s="175" t="s">
        <v>767</v>
      </c>
      <c r="AT348" s="175" t="s">
        <v>140</v>
      </c>
      <c r="AU348" s="175" t="s">
        <v>79</v>
      </c>
      <c r="AY348" s="2" t="s">
        <v>137</v>
      </c>
      <c r="BE348" s="176">
        <f>IF(N348="základní",J348,0)</f>
        <v>0</v>
      </c>
      <c r="BF348" s="176">
        <f>IF(N348="snížená",J348,0)</f>
        <v>0</v>
      </c>
      <c r="BG348" s="176">
        <f>IF(N348="zákl. přenesená",J348,0)</f>
        <v>0</v>
      </c>
      <c r="BH348" s="176">
        <f>IF(N348="sníž. přenesená",J348,0)</f>
        <v>0</v>
      </c>
      <c r="BI348" s="176">
        <f>IF(N348="nulová",J348,0)</f>
        <v>0</v>
      </c>
      <c r="BJ348" s="2" t="s">
        <v>79</v>
      </c>
      <c r="BK348" s="176">
        <f>ROUND(I348*H348,2)</f>
        <v>0</v>
      </c>
      <c r="BL348" s="2" t="s">
        <v>767</v>
      </c>
      <c r="BM348" s="175" t="s">
        <v>768</v>
      </c>
    </row>
    <row r="349" spans="1:65" s="21" customFormat="1" ht="6.9" customHeight="1" x14ac:dyDescent="0.2">
      <c r="A349" s="15"/>
      <c r="B349" s="30"/>
      <c r="C349" s="31"/>
      <c r="D349" s="31"/>
      <c r="E349" s="31"/>
      <c r="F349" s="31"/>
      <c r="G349" s="31"/>
      <c r="H349" s="31"/>
      <c r="I349" s="31"/>
      <c r="J349" s="31"/>
      <c r="K349" s="31"/>
      <c r="L349" s="20"/>
      <c r="M349" s="15"/>
      <c r="O349" s="15"/>
      <c r="P349" s="15"/>
      <c r="Q349" s="15"/>
      <c r="R349" s="15"/>
      <c r="S349" s="15"/>
      <c r="T349" s="15"/>
      <c r="U349" s="15"/>
      <c r="V349" s="15"/>
      <c r="W349" s="15"/>
      <c r="X349" s="15"/>
      <c r="Y349" s="15"/>
      <c r="Z349" s="15"/>
      <c r="AA349" s="15"/>
      <c r="AB349" s="15"/>
      <c r="AC349" s="15"/>
      <c r="AD349" s="15"/>
      <c r="AE349" s="15"/>
    </row>
  </sheetData>
  <sheetProtection formatColumns="0" formatRows="0" autoFilter="0"/>
  <autoFilter ref="C96:K348"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502-7967-428A-8EEC-A157B474DAD2}">
  <sheetPr>
    <pageSetUpPr fitToPage="1"/>
  </sheetPr>
  <dimension ref="A1:BM151"/>
  <sheetViews>
    <sheetView showGridLines="0" topLeftCell="A133" workbookViewId="0">
      <selection activeCell="I151" sqref="I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769</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ROUND((SUM(BE89:BE150)),  2)</f>
        <v>0</v>
      </c>
      <c r="G33" s="15"/>
      <c r="H33" s="15"/>
      <c r="I33" s="104">
        <v>0.21</v>
      </c>
      <c r="J33" s="103">
        <f>ROUND(((SUM(BE89:BE150))*I33),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ROUND((SUM(BF89:BF150)),  2)</f>
        <v>0</v>
      </c>
      <c r="G34" s="15"/>
      <c r="H34" s="15"/>
      <c r="I34" s="104">
        <v>0.15</v>
      </c>
      <c r="J34" s="103">
        <f>ROUND(((SUM(BF89:BF150))*I34),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ROUND((SUM(BG89:BG150)),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ROUND((SUM(BH89:BH150)),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ROUND((SUM(BI89:BI150)),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09.1-b1 - elektroinstalace</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770</v>
      </c>
      <c r="E60" s="127"/>
      <c r="F60" s="127"/>
      <c r="G60" s="127"/>
      <c r="H60" s="127"/>
      <c r="I60" s="127"/>
      <c r="J60" s="128">
        <f>J90</f>
        <v>0</v>
      </c>
      <c r="K60" s="125"/>
      <c r="L60" s="129"/>
    </row>
    <row r="61" spans="1:47" s="130" customFormat="1" ht="19.95" customHeight="1" x14ac:dyDescent="0.2">
      <c r="B61" s="131"/>
      <c r="C61" s="132"/>
      <c r="D61" s="133" t="s">
        <v>771</v>
      </c>
      <c r="E61" s="134"/>
      <c r="F61" s="134"/>
      <c r="G61" s="134"/>
      <c r="H61" s="134"/>
      <c r="I61" s="134"/>
      <c r="J61" s="135">
        <f>J91</f>
        <v>0</v>
      </c>
      <c r="K61" s="132"/>
      <c r="L61" s="136"/>
    </row>
    <row r="62" spans="1:47" s="123" customFormat="1" ht="24.9" customHeight="1" x14ac:dyDescent="0.2">
      <c r="B62" s="124"/>
      <c r="C62" s="125"/>
      <c r="D62" s="126" t="s">
        <v>108</v>
      </c>
      <c r="E62" s="127"/>
      <c r="F62" s="127"/>
      <c r="G62" s="127"/>
      <c r="H62" s="127"/>
      <c r="I62" s="127"/>
      <c r="J62" s="128">
        <f>J94</f>
        <v>0</v>
      </c>
      <c r="K62" s="125"/>
      <c r="L62" s="129"/>
    </row>
    <row r="63" spans="1:47" s="130" customFormat="1" ht="19.95" customHeight="1" x14ac:dyDescent="0.2">
      <c r="B63" s="131"/>
      <c r="C63" s="132"/>
      <c r="D63" s="133" t="s">
        <v>772</v>
      </c>
      <c r="E63" s="134"/>
      <c r="F63" s="134"/>
      <c r="G63" s="134"/>
      <c r="H63" s="134"/>
      <c r="I63" s="134"/>
      <c r="J63" s="135">
        <f>J95</f>
        <v>0</v>
      </c>
      <c r="K63" s="132"/>
      <c r="L63" s="136"/>
    </row>
    <row r="64" spans="1:47" s="123" customFormat="1" ht="24.9" customHeight="1" x14ac:dyDescent="0.2">
      <c r="B64" s="124"/>
      <c r="C64" s="125"/>
      <c r="D64" s="126" t="s">
        <v>773</v>
      </c>
      <c r="E64" s="127"/>
      <c r="F64" s="127"/>
      <c r="G64" s="127"/>
      <c r="H64" s="127"/>
      <c r="I64" s="127"/>
      <c r="J64" s="128">
        <f>J112</f>
        <v>0</v>
      </c>
      <c r="K64" s="125"/>
      <c r="L64" s="129"/>
    </row>
    <row r="65" spans="1:31" s="130" customFormat="1" ht="19.95" customHeight="1" x14ac:dyDescent="0.2">
      <c r="B65" s="131"/>
      <c r="C65" s="132"/>
      <c r="D65" s="133" t="s">
        <v>774</v>
      </c>
      <c r="E65" s="134"/>
      <c r="F65" s="134"/>
      <c r="G65" s="134"/>
      <c r="H65" s="134"/>
      <c r="I65" s="134"/>
      <c r="J65" s="135">
        <f>J113</f>
        <v>0</v>
      </c>
      <c r="K65" s="132"/>
      <c r="L65" s="136"/>
    </row>
    <row r="66" spans="1:31" s="130" customFormat="1" ht="19.95" customHeight="1" x14ac:dyDescent="0.2">
      <c r="B66" s="131"/>
      <c r="C66" s="132"/>
      <c r="D66" s="133" t="s">
        <v>775</v>
      </c>
      <c r="E66" s="134"/>
      <c r="F66" s="134"/>
      <c r="G66" s="134"/>
      <c r="H66" s="134"/>
      <c r="I66" s="134"/>
      <c r="J66" s="135">
        <f>J128</f>
        <v>0</v>
      </c>
      <c r="K66" s="132"/>
      <c r="L66" s="136"/>
    </row>
    <row r="67" spans="1:31" s="123" customFormat="1" ht="24.9" customHeight="1" x14ac:dyDescent="0.2">
      <c r="B67" s="124"/>
      <c r="C67" s="125"/>
      <c r="D67" s="126" t="s">
        <v>121</v>
      </c>
      <c r="E67" s="127"/>
      <c r="F67" s="127"/>
      <c r="G67" s="127"/>
      <c r="H67" s="127"/>
      <c r="I67" s="127"/>
      <c r="J67" s="128">
        <f>J141</f>
        <v>0</v>
      </c>
      <c r="K67" s="125"/>
      <c r="L67" s="129"/>
    </row>
    <row r="68" spans="1:31" s="123" customFormat="1" ht="24.9" customHeight="1" x14ac:dyDescent="0.2">
      <c r="B68" s="124"/>
      <c r="C68" s="125"/>
      <c r="D68" s="126" t="s">
        <v>776</v>
      </c>
      <c r="E68" s="127"/>
      <c r="F68" s="127"/>
      <c r="G68" s="127"/>
      <c r="H68" s="127"/>
      <c r="I68" s="127"/>
      <c r="J68" s="128">
        <f>J144</f>
        <v>0</v>
      </c>
      <c r="K68" s="125"/>
      <c r="L68" s="129"/>
    </row>
    <row r="69" spans="1:31" s="130" customFormat="1" ht="19.95" customHeight="1" x14ac:dyDescent="0.2">
      <c r="B69" s="131"/>
      <c r="C69" s="132"/>
      <c r="D69" s="133" t="s">
        <v>777</v>
      </c>
      <c r="E69" s="134"/>
      <c r="F69" s="134"/>
      <c r="G69" s="134"/>
      <c r="H69" s="134"/>
      <c r="I69" s="134"/>
      <c r="J69" s="135">
        <f>J145</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122</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396" t="str">
        <f>E7</f>
        <v>INFRASTRUKTURA ZŠ CHOMUTOV - učebna pří.vědy -ZŠ Písečná, Chomutov</v>
      </c>
      <c r="F79" s="397"/>
      <c r="G79" s="397"/>
      <c r="H79" s="397"/>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98</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71" t="str">
        <f>E9</f>
        <v>SO 09.1-b1 - elektroinstalace</v>
      </c>
      <c r="F81" s="395"/>
      <c r="G81" s="395"/>
      <c r="H81" s="395"/>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123</v>
      </c>
      <c r="D88" s="140" t="s">
        <v>56</v>
      </c>
      <c r="E88" s="140" t="s">
        <v>52</v>
      </c>
      <c r="F88" s="140" t="s">
        <v>53</v>
      </c>
      <c r="G88" s="140" t="s">
        <v>124</v>
      </c>
      <c r="H88" s="140" t="s">
        <v>125</v>
      </c>
      <c r="I88" s="140" t="s">
        <v>126</v>
      </c>
      <c r="J88" s="140" t="s">
        <v>102</v>
      </c>
      <c r="K88" s="141" t="s">
        <v>127</v>
      </c>
      <c r="L88" s="142"/>
      <c r="M88" s="52" t="s">
        <v>17</v>
      </c>
      <c r="N88" s="53" t="s">
        <v>41</v>
      </c>
      <c r="O88" s="53" t="s">
        <v>128</v>
      </c>
      <c r="P88" s="53" t="s">
        <v>129</v>
      </c>
      <c r="Q88" s="53" t="s">
        <v>130</v>
      </c>
      <c r="R88" s="53" t="s">
        <v>131</v>
      </c>
      <c r="S88" s="53" t="s">
        <v>132</v>
      </c>
      <c r="T88" s="54" t="s">
        <v>133</v>
      </c>
      <c r="U88" s="137"/>
      <c r="V88" s="137"/>
      <c r="W88" s="137"/>
      <c r="X88" s="137"/>
      <c r="Y88" s="137"/>
      <c r="Z88" s="137"/>
      <c r="AA88" s="137"/>
      <c r="AB88" s="137"/>
      <c r="AC88" s="137"/>
      <c r="AD88" s="137"/>
      <c r="AE88" s="137"/>
    </row>
    <row r="89" spans="1:65" s="21" customFormat="1" ht="22.95" customHeight="1" x14ac:dyDescent="0.3">
      <c r="A89" s="15"/>
      <c r="B89" s="16"/>
      <c r="C89" s="60" t="s">
        <v>134</v>
      </c>
      <c r="D89" s="17"/>
      <c r="E89" s="17"/>
      <c r="F89" s="17"/>
      <c r="G89" s="17"/>
      <c r="H89" s="17"/>
      <c r="I89" s="17"/>
      <c r="J89" s="144">
        <f>BK89</f>
        <v>0</v>
      </c>
      <c r="K89" s="17"/>
      <c r="L89" s="20"/>
      <c r="M89" s="55"/>
      <c r="N89" s="145"/>
      <c r="O89" s="56"/>
      <c r="P89" s="146">
        <f>P90+P94+P112+P141+P144</f>
        <v>212.77499999999998</v>
      </c>
      <c r="Q89" s="56"/>
      <c r="R89" s="146">
        <f>R90+R94+R112+R141+R144</f>
        <v>0</v>
      </c>
      <c r="S89" s="56"/>
      <c r="T89" s="147">
        <f>T90+T94+T112+T141+T144</f>
        <v>0</v>
      </c>
      <c r="U89" s="15"/>
      <c r="V89" s="15"/>
      <c r="W89" s="15"/>
      <c r="X89" s="15"/>
      <c r="Y89" s="15"/>
      <c r="Z89" s="15"/>
      <c r="AA89" s="15"/>
      <c r="AB89" s="15"/>
      <c r="AC89" s="15"/>
      <c r="AD89" s="15"/>
      <c r="AE89" s="15"/>
      <c r="AT89" s="2" t="s">
        <v>70</v>
      </c>
      <c r="AU89" s="2" t="s">
        <v>103</v>
      </c>
      <c r="BK89" s="148">
        <f>BK90+BK94+BK112+BK141+BK144</f>
        <v>0</v>
      </c>
    </row>
    <row r="90" spans="1:65" s="149" customFormat="1" ht="25.95" customHeight="1" x14ac:dyDescent="0.25">
      <c r="B90" s="150"/>
      <c r="C90" s="151"/>
      <c r="D90" s="152" t="s">
        <v>70</v>
      </c>
      <c r="E90" s="153" t="s">
        <v>135</v>
      </c>
      <c r="F90" s="153" t="s">
        <v>135</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137</v>
      </c>
      <c r="BK90" s="162">
        <f>BK91</f>
        <v>0</v>
      </c>
    </row>
    <row r="91" spans="1:65" s="149" customFormat="1" ht="22.95" customHeight="1" x14ac:dyDescent="0.25">
      <c r="B91" s="150"/>
      <c r="C91" s="151"/>
      <c r="D91" s="152" t="s">
        <v>70</v>
      </c>
      <c r="E91" s="163" t="s">
        <v>626</v>
      </c>
      <c r="F91" s="163" t="s">
        <v>240</v>
      </c>
      <c r="G91" s="151"/>
      <c r="H91" s="151"/>
      <c r="I91" s="151"/>
      <c r="J91" s="164">
        <f>BK91</f>
        <v>0</v>
      </c>
      <c r="K91" s="151"/>
      <c r="L91" s="155"/>
      <c r="M91" s="156"/>
      <c r="N91" s="157"/>
      <c r="O91" s="157"/>
      <c r="P91" s="158">
        <f>SUM(P92:P93)</f>
        <v>0</v>
      </c>
      <c r="Q91" s="157"/>
      <c r="R91" s="158">
        <f>SUM(R92:R93)</f>
        <v>0</v>
      </c>
      <c r="S91" s="157"/>
      <c r="T91" s="159">
        <f>SUM(T92:T93)</f>
        <v>0</v>
      </c>
      <c r="AR91" s="160" t="s">
        <v>79</v>
      </c>
      <c r="AT91" s="161" t="s">
        <v>70</v>
      </c>
      <c r="AU91" s="161" t="s">
        <v>79</v>
      </c>
      <c r="AY91" s="160" t="s">
        <v>137</v>
      </c>
      <c r="BK91" s="162">
        <f>SUM(BK92:BK93)</f>
        <v>0</v>
      </c>
    </row>
    <row r="92" spans="1:65" s="21" customFormat="1" ht="21.75" customHeight="1" x14ac:dyDescent="0.2">
      <c r="A92" s="15"/>
      <c r="B92" s="16"/>
      <c r="C92" s="165" t="s">
        <v>79</v>
      </c>
      <c r="D92" s="165" t="s">
        <v>140</v>
      </c>
      <c r="E92" s="166" t="s">
        <v>778</v>
      </c>
      <c r="F92" s="167" t="s">
        <v>779</v>
      </c>
      <c r="G92" s="168" t="s">
        <v>244</v>
      </c>
      <c r="H92" s="169">
        <v>1</v>
      </c>
      <c r="I92" s="170">
        <v>0</v>
      </c>
      <c r="J92" s="170">
        <f>ROUND(I92*H92,2)</f>
        <v>0</v>
      </c>
      <c r="K92" s="167" t="s">
        <v>144</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145</v>
      </c>
      <c r="AT92" s="175" t="s">
        <v>140</v>
      </c>
      <c r="AU92" s="175" t="s">
        <v>81</v>
      </c>
      <c r="AY92" s="2" t="s">
        <v>137</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145</v>
      </c>
      <c r="BM92" s="175" t="s">
        <v>780</v>
      </c>
    </row>
    <row r="93" spans="1:65" s="21" customFormat="1" ht="38.4" x14ac:dyDescent="0.2">
      <c r="A93" s="15"/>
      <c r="B93" s="16"/>
      <c r="C93" s="17"/>
      <c r="D93" s="177" t="s">
        <v>150</v>
      </c>
      <c r="E93" s="17"/>
      <c r="F93" s="178" t="s">
        <v>781</v>
      </c>
      <c r="G93" s="17"/>
      <c r="H93" s="17"/>
      <c r="I93" s="17"/>
      <c r="J93" s="17"/>
      <c r="K93" s="17"/>
      <c r="L93" s="20"/>
      <c r="M93" s="179"/>
      <c r="N93" s="180"/>
      <c r="O93" s="48"/>
      <c r="P93" s="48"/>
      <c r="Q93" s="48"/>
      <c r="R93" s="48"/>
      <c r="S93" s="48"/>
      <c r="T93" s="49"/>
      <c r="U93" s="15"/>
      <c r="V93" s="15"/>
      <c r="W93" s="15"/>
      <c r="X93" s="15"/>
      <c r="Y93" s="15"/>
      <c r="Z93" s="15"/>
      <c r="AA93" s="15"/>
      <c r="AB93" s="15"/>
      <c r="AC93" s="15"/>
      <c r="AD93" s="15"/>
      <c r="AE93" s="15"/>
      <c r="AT93" s="2" t="s">
        <v>150</v>
      </c>
      <c r="AU93" s="2" t="s">
        <v>81</v>
      </c>
    </row>
    <row r="94" spans="1:65" s="149" customFormat="1" ht="25.95" customHeight="1" x14ac:dyDescent="0.25">
      <c r="B94" s="150"/>
      <c r="C94" s="151"/>
      <c r="D94" s="152" t="s">
        <v>70</v>
      </c>
      <c r="E94" s="153" t="s">
        <v>268</v>
      </c>
      <c r="F94" s="153" t="s">
        <v>269</v>
      </c>
      <c r="G94" s="151"/>
      <c r="H94" s="151"/>
      <c r="I94" s="151"/>
      <c r="J94" s="154">
        <f>BK94</f>
        <v>0</v>
      </c>
      <c r="K94" s="151"/>
      <c r="L94" s="155"/>
      <c r="M94" s="156"/>
      <c r="N94" s="157"/>
      <c r="O94" s="157"/>
      <c r="P94" s="158">
        <f>P95</f>
        <v>80.068999999999988</v>
      </c>
      <c r="Q94" s="157"/>
      <c r="R94" s="158">
        <f>R95</f>
        <v>0</v>
      </c>
      <c r="S94" s="157"/>
      <c r="T94" s="159">
        <f>T95</f>
        <v>0</v>
      </c>
      <c r="AR94" s="160" t="s">
        <v>81</v>
      </c>
      <c r="AT94" s="161" t="s">
        <v>70</v>
      </c>
      <c r="AU94" s="161" t="s">
        <v>71</v>
      </c>
      <c r="AY94" s="160" t="s">
        <v>137</v>
      </c>
      <c r="BK94" s="162">
        <f>BK95</f>
        <v>0</v>
      </c>
    </row>
    <row r="95" spans="1:65" s="149" customFormat="1" ht="22.95" customHeight="1" x14ac:dyDescent="0.25">
      <c r="B95" s="150"/>
      <c r="C95" s="151"/>
      <c r="D95" s="152" t="s">
        <v>70</v>
      </c>
      <c r="E95" s="163" t="s">
        <v>782</v>
      </c>
      <c r="F95" s="163" t="s">
        <v>783</v>
      </c>
      <c r="G95" s="151"/>
      <c r="H95" s="151"/>
      <c r="I95" s="151"/>
      <c r="J95" s="164">
        <f>BK95</f>
        <v>0</v>
      </c>
      <c r="K95" s="151"/>
      <c r="L95" s="155"/>
      <c r="M95" s="156"/>
      <c r="N95" s="157"/>
      <c r="O95" s="157"/>
      <c r="P95" s="158">
        <f>SUM(P102:P111)</f>
        <v>80.068999999999988</v>
      </c>
      <c r="Q95" s="157"/>
      <c r="R95" s="158">
        <f>SUM(R102:R111)</f>
        <v>0</v>
      </c>
      <c r="S95" s="157"/>
      <c r="T95" s="159">
        <f>SUM(T102:T111)</f>
        <v>0</v>
      </c>
      <c r="AR95" s="160" t="s">
        <v>81</v>
      </c>
      <c r="AT95" s="161" t="s">
        <v>70</v>
      </c>
      <c r="AU95" s="161" t="s">
        <v>79</v>
      </c>
      <c r="AY95" s="160" t="s">
        <v>137</v>
      </c>
      <c r="BK95" s="162">
        <f>SUM(BK102:BK111)</f>
        <v>0</v>
      </c>
    </row>
    <row r="96" spans="1:65" s="21" customFormat="1" ht="16.5" customHeight="1" x14ac:dyDescent="0.2">
      <c r="A96" s="15"/>
      <c r="B96" s="16"/>
      <c r="C96" s="309" t="s">
        <v>79</v>
      </c>
      <c r="D96" s="309" t="s">
        <v>140</v>
      </c>
      <c r="E96" s="310" t="s">
        <v>972</v>
      </c>
      <c r="F96" s="311" t="s">
        <v>973</v>
      </c>
      <c r="G96" s="312" t="s">
        <v>275</v>
      </c>
      <c r="H96" s="313">
        <v>1</v>
      </c>
      <c r="I96" s="314">
        <v>0</v>
      </c>
      <c r="J96" s="314">
        <f t="shared" ref="J96:J101" si="0">ROUND(I96*H96,2)</f>
        <v>0</v>
      </c>
      <c r="K96" s="311" t="s">
        <v>144</v>
      </c>
      <c r="L96" s="20"/>
      <c r="M96" s="171" t="s">
        <v>17</v>
      </c>
      <c r="N96" s="172" t="s">
        <v>42</v>
      </c>
      <c r="O96" s="173">
        <v>3.5</v>
      </c>
      <c r="P96" s="173">
        <f t="shared" ref="P96:P101" si="1">O96*H96</f>
        <v>3.5</v>
      </c>
      <c r="Q96" s="173">
        <v>0</v>
      </c>
      <c r="R96" s="173">
        <f t="shared" ref="R96:R101" si="2">Q96*H96</f>
        <v>0</v>
      </c>
      <c r="S96" s="173">
        <v>0</v>
      </c>
      <c r="T96" s="174">
        <f t="shared" ref="T96:T101" si="3">S96*H96</f>
        <v>0</v>
      </c>
      <c r="U96" s="15"/>
      <c r="V96" s="15"/>
      <c r="W96" s="15"/>
      <c r="X96" s="15"/>
      <c r="Y96" s="15"/>
      <c r="Z96" s="15"/>
      <c r="AA96" s="15"/>
      <c r="AB96" s="15"/>
      <c r="AC96" s="15"/>
      <c r="AD96" s="15"/>
      <c r="AE96" s="15"/>
      <c r="AR96" s="175" t="s">
        <v>218</v>
      </c>
      <c r="AT96" s="175" t="s">
        <v>140</v>
      </c>
      <c r="AU96" s="175" t="s">
        <v>81</v>
      </c>
      <c r="AY96" s="2" t="s">
        <v>137</v>
      </c>
      <c r="BE96" s="176">
        <f t="shared" ref="BE96:BE101" si="4">IF(N96="základní",J96,0)</f>
        <v>0</v>
      </c>
      <c r="BF96" s="176">
        <f t="shared" ref="BF96:BF101" si="5">IF(N96="snížená",J96,0)</f>
        <v>0</v>
      </c>
      <c r="BG96" s="176">
        <f t="shared" ref="BG96:BG101" si="6">IF(N96="zákl. přenesená",J96,0)</f>
        <v>0</v>
      </c>
      <c r="BH96" s="176">
        <f t="shared" ref="BH96:BH101" si="7">IF(N96="sníž. přenesená",J96,0)</f>
        <v>0</v>
      </c>
      <c r="BI96" s="176">
        <f t="shared" ref="BI96:BI101" si="8">IF(N96="nulová",J96,0)</f>
        <v>0</v>
      </c>
      <c r="BJ96" s="2" t="s">
        <v>79</v>
      </c>
      <c r="BK96" s="176">
        <f t="shared" ref="BK96:BK101" si="9">ROUND(I96*H96,2)</f>
        <v>0</v>
      </c>
      <c r="BL96" s="2" t="s">
        <v>218</v>
      </c>
      <c r="BM96" s="175" t="s">
        <v>81</v>
      </c>
    </row>
    <row r="97" spans="1:65" s="21" customFormat="1" ht="16.5" customHeight="1" x14ac:dyDescent="0.2">
      <c r="A97" s="15"/>
      <c r="B97" s="16"/>
      <c r="C97" s="309" t="s">
        <v>160</v>
      </c>
      <c r="D97" s="309" t="s">
        <v>140</v>
      </c>
      <c r="E97" s="310" t="s">
        <v>976</v>
      </c>
      <c r="F97" s="311" t="s">
        <v>977</v>
      </c>
      <c r="G97" s="312" t="s">
        <v>275</v>
      </c>
      <c r="H97" s="313">
        <v>8</v>
      </c>
      <c r="I97" s="314">
        <v>0</v>
      </c>
      <c r="J97" s="314">
        <f t="shared" si="0"/>
        <v>0</v>
      </c>
      <c r="K97" s="311" t="s">
        <v>144</v>
      </c>
      <c r="L97" s="20"/>
      <c r="M97" s="171" t="s">
        <v>17</v>
      </c>
      <c r="N97" s="172" t="s">
        <v>42</v>
      </c>
      <c r="O97" s="173">
        <v>0.48499999999999999</v>
      </c>
      <c r="P97" s="173">
        <f t="shared" si="1"/>
        <v>3.88</v>
      </c>
      <c r="Q97" s="173">
        <v>0</v>
      </c>
      <c r="R97" s="173">
        <f t="shared" si="2"/>
        <v>0</v>
      </c>
      <c r="S97" s="173">
        <v>0</v>
      </c>
      <c r="T97" s="174">
        <f t="shared" si="3"/>
        <v>0</v>
      </c>
      <c r="U97" s="15"/>
      <c r="V97" s="15"/>
      <c r="W97" s="15"/>
      <c r="X97" s="15"/>
      <c r="Y97" s="15"/>
      <c r="Z97" s="15"/>
      <c r="AA97" s="15"/>
      <c r="AB97" s="15"/>
      <c r="AC97" s="15"/>
      <c r="AD97" s="15"/>
      <c r="AE97" s="15"/>
      <c r="AR97" s="175" t="s">
        <v>218</v>
      </c>
      <c r="AT97" s="175" t="s">
        <v>140</v>
      </c>
      <c r="AU97" s="175" t="s">
        <v>81</v>
      </c>
      <c r="AY97" s="2" t="s">
        <v>137</v>
      </c>
      <c r="BE97" s="176">
        <f t="shared" si="4"/>
        <v>0</v>
      </c>
      <c r="BF97" s="176">
        <f t="shared" si="5"/>
        <v>0</v>
      </c>
      <c r="BG97" s="176">
        <f t="shared" si="6"/>
        <v>0</v>
      </c>
      <c r="BH97" s="176">
        <f t="shared" si="7"/>
        <v>0</v>
      </c>
      <c r="BI97" s="176">
        <f t="shared" si="8"/>
        <v>0</v>
      </c>
      <c r="BJ97" s="2" t="s">
        <v>79</v>
      </c>
      <c r="BK97" s="176">
        <f t="shared" si="9"/>
        <v>0</v>
      </c>
      <c r="BL97" s="2" t="s">
        <v>218</v>
      </c>
      <c r="BM97" s="175" t="s">
        <v>190</v>
      </c>
    </row>
    <row r="98" spans="1:65" s="21" customFormat="1" ht="16.5" customHeight="1" x14ac:dyDescent="0.2">
      <c r="A98" s="15"/>
      <c r="B98" s="16"/>
      <c r="C98" s="309" t="s">
        <v>423</v>
      </c>
      <c r="D98" s="309" t="s">
        <v>140</v>
      </c>
      <c r="E98" s="310" t="s">
        <v>976</v>
      </c>
      <c r="F98" s="311" t="s">
        <v>977</v>
      </c>
      <c r="G98" s="312" t="s">
        <v>275</v>
      </c>
      <c r="H98" s="313">
        <v>2</v>
      </c>
      <c r="I98" s="314">
        <v>0</v>
      </c>
      <c r="J98" s="314">
        <f t="shared" si="0"/>
        <v>0</v>
      </c>
      <c r="K98" s="311" t="s">
        <v>144</v>
      </c>
      <c r="L98" s="20"/>
      <c r="M98" s="171" t="s">
        <v>17</v>
      </c>
      <c r="N98" s="172" t="s">
        <v>42</v>
      </c>
      <c r="O98" s="173">
        <v>0.48499999999999999</v>
      </c>
      <c r="P98" s="173">
        <f t="shared" si="1"/>
        <v>0.97</v>
      </c>
      <c r="Q98" s="173">
        <v>0</v>
      </c>
      <c r="R98" s="173">
        <f t="shared" si="2"/>
        <v>0</v>
      </c>
      <c r="S98" s="173">
        <v>0</v>
      </c>
      <c r="T98" s="174">
        <f t="shared" si="3"/>
        <v>0</v>
      </c>
      <c r="U98" s="15"/>
      <c r="V98" s="15"/>
      <c r="W98" s="15"/>
      <c r="X98" s="15"/>
      <c r="Y98" s="15"/>
      <c r="Z98" s="15"/>
      <c r="AA98" s="15"/>
      <c r="AB98" s="15"/>
      <c r="AC98" s="15"/>
      <c r="AD98" s="15"/>
      <c r="AE98" s="15"/>
      <c r="AR98" s="175" t="s">
        <v>145</v>
      </c>
      <c r="AT98" s="175" t="s">
        <v>140</v>
      </c>
      <c r="AU98" s="175" t="s">
        <v>81</v>
      </c>
      <c r="AY98" s="2" t="s">
        <v>137</v>
      </c>
      <c r="BE98" s="176">
        <f t="shared" si="4"/>
        <v>0</v>
      </c>
      <c r="BF98" s="176">
        <f t="shared" si="5"/>
        <v>0</v>
      </c>
      <c r="BG98" s="176">
        <f t="shared" si="6"/>
        <v>0</v>
      </c>
      <c r="BH98" s="176">
        <f t="shared" si="7"/>
        <v>0</v>
      </c>
      <c r="BI98" s="176">
        <f t="shared" si="8"/>
        <v>0</v>
      </c>
      <c r="BJ98" s="2" t="s">
        <v>79</v>
      </c>
      <c r="BK98" s="176">
        <f t="shared" si="9"/>
        <v>0</v>
      </c>
      <c r="BL98" s="2" t="s">
        <v>145</v>
      </c>
      <c r="BM98" s="175" t="s">
        <v>1020</v>
      </c>
    </row>
    <row r="99" spans="1:65" s="21" customFormat="1" ht="21.75" customHeight="1" x14ac:dyDescent="0.2">
      <c r="A99" s="15"/>
      <c r="B99" s="16"/>
      <c r="C99" s="309" t="s">
        <v>218</v>
      </c>
      <c r="D99" s="309" t="s">
        <v>140</v>
      </c>
      <c r="E99" s="310" t="s">
        <v>982</v>
      </c>
      <c r="F99" s="311" t="s">
        <v>983</v>
      </c>
      <c r="G99" s="312" t="s">
        <v>275</v>
      </c>
      <c r="H99" s="313">
        <v>5</v>
      </c>
      <c r="I99" s="314">
        <v>0</v>
      </c>
      <c r="J99" s="314">
        <f t="shared" si="0"/>
        <v>0</v>
      </c>
      <c r="K99" s="311" t="s">
        <v>144</v>
      </c>
      <c r="L99" s="20"/>
      <c r="M99" s="171" t="s">
        <v>17</v>
      </c>
      <c r="N99" s="172" t="s">
        <v>42</v>
      </c>
      <c r="O99" s="173">
        <v>0.26</v>
      </c>
      <c r="P99" s="173">
        <f t="shared" si="1"/>
        <v>1.3</v>
      </c>
      <c r="Q99" s="173">
        <v>0</v>
      </c>
      <c r="R99" s="173">
        <f t="shared" si="2"/>
        <v>0</v>
      </c>
      <c r="S99" s="173">
        <v>0</v>
      </c>
      <c r="T99" s="174">
        <f t="shared" si="3"/>
        <v>0</v>
      </c>
      <c r="U99" s="15"/>
      <c r="V99" s="15"/>
      <c r="W99" s="15"/>
      <c r="X99" s="15"/>
      <c r="Y99" s="15"/>
      <c r="Z99" s="15"/>
      <c r="AA99" s="15"/>
      <c r="AB99" s="15"/>
      <c r="AC99" s="15"/>
      <c r="AD99" s="15"/>
      <c r="AE99" s="15"/>
      <c r="AR99" s="175" t="s">
        <v>218</v>
      </c>
      <c r="AT99" s="175" t="s">
        <v>140</v>
      </c>
      <c r="AU99" s="175" t="s">
        <v>81</v>
      </c>
      <c r="AY99" s="2" t="s">
        <v>137</v>
      </c>
      <c r="BE99" s="176">
        <f t="shared" si="4"/>
        <v>0</v>
      </c>
      <c r="BF99" s="176">
        <f t="shared" si="5"/>
        <v>0</v>
      </c>
      <c r="BG99" s="176">
        <f t="shared" si="6"/>
        <v>0</v>
      </c>
      <c r="BH99" s="176">
        <f t="shared" si="7"/>
        <v>0</v>
      </c>
      <c r="BI99" s="176">
        <f t="shared" si="8"/>
        <v>0</v>
      </c>
      <c r="BJ99" s="2" t="s">
        <v>79</v>
      </c>
      <c r="BK99" s="176">
        <f t="shared" si="9"/>
        <v>0</v>
      </c>
      <c r="BL99" s="2" t="s">
        <v>218</v>
      </c>
      <c r="BM99" s="175" t="s">
        <v>311</v>
      </c>
    </row>
    <row r="100" spans="1:65" s="21" customFormat="1" ht="21.75" customHeight="1" x14ac:dyDescent="0.2">
      <c r="A100" s="15"/>
      <c r="B100" s="16"/>
      <c r="C100" s="309" t="s">
        <v>227</v>
      </c>
      <c r="D100" s="309" t="s">
        <v>140</v>
      </c>
      <c r="E100" s="310" t="s">
        <v>982</v>
      </c>
      <c r="F100" s="311" t="s">
        <v>983</v>
      </c>
      <c r="G100" s="312" t="s">
        <v>275</v>
      </c>
      <c r="H100" s="313">
        <v>29</v>
      </c>
      <c r="I100" s="314">
        <v>0</v>
      </c>
      <c r="J100" s="314">
        <f t="shared" si="0"/>
        <v>0</v>
      </c>
      <c r="K100" s="311" t="s">
        <v>144</v>
      </c>
      <c r="L100" s="20"/>
      <c r="M100" s="171" t="s">
        <v>17</v>
      </c>
      <c r="N100" s="172" t="s">
        <v>42</v>
      </c>
      <c r="O100" s="173">
        <v>0.26</v>
      </c>
      <c r="P100" s="173">
        <f t="shared" si="1"/>
        <v>7.54</v>
      </c>
      <c r="Q100" s="173">
        <v>0</v>
      </c>
      <c r="R100" s="173">
        <f t="shared" si="2"/>
        <v>0</v>
      </c>
      <c r="S100" s="173">
        <v>0</v>
      </c>
      <c r="T100" s="174">
        <f t="shared" si="3"/>
        <v>0</v>
      </c>
      <c r="U100" s="15"/>
      <c r="V100" s="15"/>
      <c r="W100" s="15"/>
      <c r="X100" s="15"/>
      <c r="Y100" s="15"/>
      <c r="Z100" s="15"/>
      <c r="AA100" s="15"/>
      <c r="AB100" s="15"/>
      <c r="AC100" s="15"/>
      <c r="AD100" s="15"/>
      <c r="AE100" s="15"/>
      <c r="AR100" s="175" t="s">
        <v>218</v>
      </c>
      <c r="AT100" s="175" t="s">
        <v>140</v>
      </c>
      <c r="AU100" s="175" t="s">
        <v>81</v>
      </c>
      <c r="AY100" s="2" t="s">
        <v>137</v>
      </c>
      <c r="BE100" s="176">
        <f t="shared" si="4"/>
        <v>0</v>
      </c>
      <c r="BF100" s="176">
        <f t="shared" si="5"/>
        <v>0</v>
      </c>
      <c r="BG100" s="176">
        <f t="shared" si="6"/>
        <v>0</v>
      </c>
      <c r="BH100" s="176">
        <f t="shared" si="7"/>
        <v>0</v>
      </c>
      <c r="BI100" s="176">
        <f t="shared" si="8"/>
        <v>0</v>
      </c>
      <c r="BJ100" s="2" t="s">
        <v>79</v>
      </c>
      <c r="BK100" s="176">
        <f t="shared" si="9"/>
        <v>0</v>
      </c>
      <c r="BL100" s="2" t="s">
        <v>218</v>
      </c>
      <c r="BM100" s="175" t="s">
        <v>330</v>
      </c>
    </row>
    <row r="101" spans="1:65" s="21" customFormat="1" ht="21.75" customHeight="1" x14ac:dyDescent="0.2">
      <c r="A101" s="15"/>
      <c r="B101" s="16"/>
      <c r="C101" s="309" t="s">
        <v>241</v>
      </c>
      <c r="D101" s="309" t="s">
        <v>140</v>
      </c>
      <c r="E101" s="310" t="s">
        <v>988</v>
      </c>
      <c r="F101" s="311" t="s">
        <v>989</v>
      </c>
      <c r="G101" s="312" t="s">
        <v>275</v>
      </c>
      <c r="H101" s="313">
        <v>14</v>
      </c>
      <c r="I101" s="314">
        <v>0</v>
      </c>
      <c r="J101" s="314">
        <f t="shared" si="0"/>
        <v>0</v>
      </c>
      <c r="K101" s="311" t="s">
        <v>144</v>
      </c>
      <c r="L101" s="20"/>
      <c r="M101" s="171" t="s">
        <v>17</v>
      </c>
      <c r="N101" s="172" t="s">
        <v>42</v>
      </c>
      <c r="O101" s="173">
        <v>0.249</v>
      </c>
      <c r="P101" s="173">
        <f t="shared" si="1"/>
        <v>3.4859999999999998</v>
      </c>
      <c r="Q101" s="173">
        <v>0</v>
      </c>
      <c r="R101" s="173">
        <f t="shared" si="2"/>
        <v>0</v>
      </c>
      <c r="S101" s="173">
        <v>0</v>
      </c>
      <c r="T101" s="174">
        <f t="shared" si="3"/>
        <v>0</v>
      </c>
      <c r="U101" s="15"/>
      <c r="V101" s="15"/>
      <c r="W101" s="15"/>
      <c r="X101" s="15"/>
      <c r="Y101" s="15"/>
      <c r="Z101" s="15"/>
      <c r="AA101" s="15"/>
      <c r="AB101" s="15"/>
      <c r="AC101" s="15"/>
      <c r="AD101" s="15"/>
      <c r="AE101" s="15"/>
      <c r="AR101" s="175" t="s">
        <v>218</v>
      </c>
      <c r="AT101" s="175" t="s">
        <v>140</v>
      </c>
      <c r="AU101" s="175" t="s">
        <v>81</v>
      </c>
      <c r="AY101" s="2" t="s">
        <v>137</v>
      </c>
      <c r="BE101" s="176">
        <f t="shared" si="4"/>
        <v>0</v>
      </c>
      <c r="BF101" s="176">
        <f t="shared" si="5"/>
        <v>0</v>
      </c>
      <c r="BG101" s="176">
        <f t="shared" si="6"/>
        <v>0</v>
      </c>
      <c r="BH101" s="176">
        <f t="shared" si="7"/>
        <v>0</v>
      </c>
      <c r="BI101" s="176">
        <f t="shared" si="8"/>
        <v>0</v>
      </c>
      <c r="BJ101" s="2" t="s">
        <v>79</v>
      </c>
      <c r="BK101" s="176">
        <f t="shared" si="9"/>
        <v>0</v>
      </c>
      <c r="BL101" s="2" t="s">
        <v>218</v>
      </c>
      <c r="BM101" s="175" t="s">
        <v>353</v>
      </c>
    </row>
    <row r="102" spans="1:65" s="21" customFormat="1" ht="21.75" customHeight="1" x14ac:dyDescent="0.2">
      <c r="A102" s="15"/>
      <c r="B102" s="16"/>
      <c r="C102" s="165" t="s">
        <v>81</v>
      </c>
      <c r="D102" s="165" t="s">
        <v>140</v>
      </c>
      <c r="E102" s="166" t="s">
        <v>784</v>
      </c>
      <c r="F102" s="167" t="s">
        <v>785</v>
      </c>
      <c r="G102" s="168" t="s">
        <v>216</v>
      </c>
      <c r="H102" s="169">
        <v>50</v>
      </c>
      <c r="I102" s="170">
        <v>0</v>
      </c>
      <c r="J102" s="170">
        <f t="shared" ref="J102:J111" si="10">ROUND(I102*H102,2)</f>
        <v>0</v>
      </c>
      <c r="K102" s="167" t="s">
        <v>144</v>
      </c>
      <c r="L102" s="20"/>
      <c r="M102" s="171" t="s">
        <v>17</v>
      </c>
      <c r="N102" s="172" t="s">
        <v>42</v>
      </c>
      <c r="O102" s="173">
        <v>0.17100000000000001</v>
      </c>
      <c r="P102" s="173">
        <f t="shared" ref="P102:P111" si="11">O102*H102</f>
        <v>8.5500000000000007</v>
      </c>
      <c r="Q102" s="173">
        <v>0</v>
      </c>
      <c r="R102" s="173">
        <f t="shared" ref="R102:R111" si="12">Q102*H102</f>
        <v>0</v>
      </c>
      <c r="S102" s="173">
        <v>0</v>
      </c>
      <c r="T102" s="174">
        <f t="shared" ref="T102:T111" si="13">S102*H102</f>
        <v>0</v>
      </c>
      <c r="U102" s="15"/>
      <c r="V102" s="15"/>
      <c r="W102" s="15"/>
      <c r="X102" s="15"/>
      <c r="Y102" s="15"/>
      <c r="Z102" s="15"/>
      <c r="AA102" s="15"/>
      <c r="AB102" s="15"/>
      <c r="AC102" s="15"/>
      <c r="AD102" s="15"/>
      <c r="AE102" s="15"/>
      <c r="AR102" s="175" t="s">
        <v>218</v>
      </c>
      <c r="AT102" s="175" t="s">
        <v>140</v>
      </c>
      <c r="AU102" s="175" t="s">
        <v>81</v>
      </c>
      <c r="AY102" s="2" t="s">
        <v>137</v>
      </c>
      <c r="BE102" s="176">
        <f t="shared" ref="BE102:BE111" si="14">IF(N102="základní",J102,0)</f>
        <v>0</v>
      </c>
      <c r="BF102" s="176">
        <f t="shared" ref="BF102:BF111" si="15">IF(N102="snížená",J102,0)</f>
        <v>0</v>
      </c>
      <c r="BG102" s="176">
        <f t="shared" ref="BG102:BG111" si="16">IF(N102="zákl. přenesená",J102,0)</f>
        <v>0</v>
      </c>
      <c r="BH102" s="176">
        <f t="shared" ref="BH102:BH111" si="17">IF(N102="sníž. přenesená",J102,0)</f>
        <v>0</v>
      </c>
      <c r="BI102" s="176">
        <f t="shared" ref="BI102:BI111" si="18">IF(N102="nulová",J102,0)</f>
        <v>0</v>
      </c>
      <c r="BJ102" s="2" t="s">
        <v>79</v>
      </c>
      <c r="BK102" s="176">
        <f t="shared" ref="BK102:BK111" si="19">ROUND(I102*H102,2)</f>
        <v>0</v>
      </c>
      <c r="BL102" s="2" t="s">
        <v>218</v>
      </c>
      <c r="BM102" s="175" t="s">
        <v>786</v>
      </c>
    </row>
    <row r="103" spans="1:65" s="21" customFormat="1" ht="21.75" customHeight="1" x14ac:dyDescent="0.2">
      <c r="A103" s="15"/>
      <c r="B103" s="16"/>
      <c r="C103" s="165" t="s">
        <v>152</v>
      </c>
      <c r="D103" s="165" t="s">
        <v>140</v>
      </c>
      <c r="E103" s="166" t="s">
        <v>787</v>
      </c>
      <c r="F103" s="167" t="s">
        <v>788</v>
      </c>
      <c r="G103" s="168" t="s">
        <v>216</v>
      </c>
      <c r="H103" s="169">
        <v>25</v>
      </c>
      <c r="I103" s="170">
        <v>0</v>
      </c>
      <c r="J103" s="170">
        <f t="shared" si="10"/>
        <v>0</v>
      </c>
      <c r="K103" s="167" t="s">
        <v>144</v>
      </c>
      <c r="L103" s="20"/>
      <c r="M103" s="171" t="s">
        <v>17</v>
      </c>
      <c r="N103" s="172" t="s">
        <v>42</v>
      </c>
      <c r="O103" s="173">
        <v>0.21199999999999999</v>
      </c>
      <c r="P103" s="173">
        <f t="shared" si="11"/>
        <v>5.3</v>
      </c>
      <c r="Q103" s="173">
        <v>0</v>
      </c>
      <c r="R103" s="173">
        <f t="shared" si="12"/>
        <v>0</v>
      </c>
      <c r="S103" s="173">
        <v>0</v>
      </c>
      <c r="T103" s="174">
        <f t="shared" si="13"/>
        <v>0</v>
      </c>
      <c r="U103" s="15"/>
      <c r="V103" s="15"/>
      <c r="W103" s="15"/>
      <c r="X103" s="15"/>
      <c r="Y103" s="15"/>
      <c r="Z103" s="15"/>
      <c r="AA103" s="15"/>
      <c r="AB103" s="15"/>
      <c r="AC103" s="15"/>
      <c r="AD103" s="15"/>
      <c r="AE103" s="15"/>
      <c r="AR103" s="175" t="s">
        <v>218</v>
      </c>
      <c r="AT103" s="175" t="s">
        <v>140</v>
      </c>
      <c r="AU103" s="175" t="s">
        <v>81</v>
      </c>
      <c r="AY103" s="2" t="s">
        <v>137</v>
      </c>
      <c r="BE103" s="176">
        <f t="shared" si="14"/>
        <v>0</v>
      </c>
      <c r="BF103" s="176">
        <f t="shared" si="15"/>
        <v>0</v>
      </c>
      <c r="BG103" s="176">
        <f t="shared" si="16"/>
        <v>0</v>
      </c>
      <c r="BH103" s="176">
        <f t="shared" si="17"/>
        <v>0</v>
      </c>
      <c r="BI103" s="176">
        <f t="shared" si="18"/>
        <v>0</v>
      </c>
      <c r="BJ103" s="2" t="s">
        <v>79</v>
      </c>
      <c r="BK103" s="176">
        <f t="shared" si="19"/>
        <v>0</v>
      </c>
      <c r="BL103" s="2" t="s">
        <v>218</v>
      </c>
      <c r="BM103" s="175" t="s">
        <v>789</v>
      </c>
    </row>
    <row r="104" spans="1:65" s="21" customFormat="1" ht="21.75" customHeight="1" x14ac:dyDescent="0.2">
      <c r="A104" s="15"/>
      <c r="B104" s="16"/>
      <c r="C104" s="165" t="s">
        <v>145</v>
      </c>
      <c r="D104" s="165" t="s">
        <v>140</v>
      </c>
      <c r="E104" s="166" t="s">
        <v>790</v>
      </c>
      <c r="F104" s="167" t="s">
        <v>791</v>
      </c>
      <c r="G104" s="168" t="s">
        <v>275</v>
      </c>
      <c r="H104" s="169">
        <v>5</v>
      </c>
      <c r="I104" s="170">
        <v>0</v>
      </c>
      <c r="J104" s="170">
        <f t="shared" si="10"/>
        <v>0</v>
      </c>
      <c r="K104" s="167" t="s">
        <v>144</v>
      </c>
      <c r="L104" s="20"/>
      <c r="M104" s="171" t="s">
        <v>17</v>
      </c>
      <c r="N104" s="172" t="s">
        <v>42</v>
      </c>
      <c r="O104" s="173">
        <v>0.2</v>
      </c>
      <c r="P104" s="173">
        <f t="shared" si="11"/>
        <v>1</v>
      </c>
      <c r="Q104" s="173">
        <v>0</v>
      </c>
      <c r="R104" s="173">
        <f t="shared" si="12"/>
        <v>0</v>
      </c>
      <c r="S104" s="173">
        <v>0</v>
      </c>
      <c r="T104" s="174">
        <f t="shared" si="13"/>
        <v>0</v>
      </c>
      <c r="U104" s="15"/>
      <c r="V104" s="15"/>
      <c r="W104" s="15"/>
      <c r="X104" s="15"/>
      <c r="Y104" s="15"/>
      <c r="Z104" s="15"/>
      <c r="AA104" s="15"/>
      <c r="AB104" s="15"/>
      <c r="AC104" s="15"/>
      <c r="AD104" s="15"/>
      <c r="AE104" s="15"/>
      <c r="AR104" s="175" t="s">
        <v>218</v>
      </c>
      <c r="AT104" s="175" t="s">
        <v>140</v>
      </c>
      <c r="AU104" s="175" t="s">
        <v>81</v>
      </c>
      <c r="AY104" s="2" t="s">
        <v>137</v>
      </c>
      <c r="BE104" s="176">
        <f t="shared" si="14"/>
        <v>0</v>
      </c>
      <c r="BF104" s="176">
        <f t="shared" si="15"/>
        <v>0</v>
      </c>
      <c r="BG104" s="176">
        <f t="shared" si="16"/>
        <v>0</v>
      </c>
      <c r="BH104" s="176">
        <f t="shared" si="17"/>
        <v>0</v>
      </c>
      <c r="BI104" s="176">
        <f t="shared" si="18"/>
        <v>0</v>
      </c>
      <c r="BJ104" s="2" t="s">
        <v>79</v>
      </c>
      <c r="BK104" s="176">
        <f t="shared" si="19"/>
        <v>0</v>
      </c>
      <c r="BL104" s="2" t="s">
        <v>218</v>
      </c>
      <c r="BM104" s="175" t="s">
        <v>792</v>
      </c>
    </row>
    <row r="105" spans="1:65" s="21" customFormat="1" ht="21.75" customHeight="1" x14ac:dyDescent="0.2">
      <c r="A105" s="15"/>
      <c r="B105" s="16"/>
      <c r="C105" s="165" t="s">
        <v>160</v>
      </c>
      <c r="D105" s="165" t="s">
        <v>140</v>
      </c>
      <c r="E105" s="166" t="s">
        <v>793</v>
      </c>
      <c r="F105" s="167" t="s">
        <v>794</v>
      </c>
      <c r="G105" s="168" t="s">
        <v>216</v>
      </c>
      <c r="H105" s="169">
        <v>195</v>
      </c>
      <c r="I105" s="170">
        <v>0</v>
      </c>
      <c r="J105" s="170">
        <f t="shared" si="10"/>
        <v>0</v>
      </c>
      <c r="K105" s="167" t="s">
        <v>144</v>
      </c>
      <c r="L105" s="20"/>
      <c r="M105" s="171" t="s">
        <v>17</v>
      </c>
      <c r="N105" s="172" t="s">
        <v>42</v>
      </c>
      <c r="O105" s="173">
        <v>0.11</v>
      </c>
      <c r="P105" s="173">
        <f t="shared" si="11"/>
        <v>21.45</v>
      </c>
      <c r="Q105" s="173">
        <v>0</v>
      </c>
      <c r="R105" s="173">
        <f t="shared" si="12"/>
        <v>0</v>
      </c>
      <c r="S105" s="173">
        <v>0</v>
      </c>
      <c r="T105" s="174">
        <f t="shared" si="13"/>
        <v>0</v>
      </c>
      <c r="U105" s="15"/>
      <c r="V105" s="15"/>
      <c r="W105" s="15"/>
      <c r="X105" s="15"/>
      <c r="Y105" s="15"/>
      <c r="Z105" s="15"/>
      <c r="AA105" s="15"/>
      <c r="AB105" s="15"/>
      <c r="AC105" s="15"/>
      <c r="AD105" s="15"/>
      <c r="AE105" s="15"/>
      <c r="AR105" s="175" t="s">
        <v>459</v>
      </c>
      <c r="AT105" s="175" t="s">
        <v>140</v>
      </c>
      <c r="AU105" s="175" t="s">
        <v>81</v>
      </c>
      <c r="AY105" s="2" t="s">
        <v>137</v>
      </c>
      <c r="BE105" s="176">
        <f t="shared" si="14"/>
        <v>0</v>
      </c>
      <c r="BF105" s="176">
        <f t="shared" si="15"/>
        <v>0</v>
      </c>
      <c r="BG105" s="176">
        <f t="shared" si="16"/>
        <v>0</v>
      </c>
      <c r="BH105" s="176">
        <f t="shared" si="17"/>
        <v>0</v>
      </c>
      <c r="BI105" s="176">
        <f t="shared" si="18"/>
        <v>0</v>
      </c>
      <c r="BJ105" s="2" t="s">
        <v>79</v>
      </c>
      <c r="BK105" s="176">
        <f t="shared" si="19"/>
        <v>0</v>
      </c>
      <c r="BL105" s="2" t="s">
        <v>459</v>
      </c>
      <c r="BM105" s="175" t="s">
        <v>795</v>
      </c>
    </row>
    <row r="106" spans="1:65" s="21" customFormat="1" ht="16.5" customHeight="1" x14ac:dyDescent="0.2">
      <c r="A106" s="15"/>
      <c r="B106" s="16"/>
      <c r="C106" s="165" t="s">
        <v>138</v>
      </c>
      <c r="D106" s="165" t="s">
        <v>140</v>
      </c>
      <c r="E106" s="166" t="s">
        <v>796</v>
      </c>
      <c r="F106" s="167" t="s">
        <v>797</v>
      </c>
      <c r="G106" s="168" t="s">
        <v>275</v>
      </c>
      <c r="H106" s="169">
        <v>1</v>
      </c>
      <c r="I106" s="170">
        <v>0</v>
      </c>
      <c r="J106" s="170">
        <f t="shared" si="10"/>
        <v>0</v>
      </c>
      <c r="K106" s="167" t="s">
        <v>144</v>
      </c>
      <c r="L106" s="20"/>
      <c r="M106" s="171" t="s">
        <v>17</v>
      </c>
      <c r="N106" s="172" t="s">
        <v>42</v>
      </c>
      <c r="O106" s="173">
        <v>1.1599999999999999</v>
      </c>
      <c r="P106" s="173">
        <f t="shared" si="11"/>
        <v>1.1599999999999999</v>
      </c>
      <c r="Q106" s="173">
        <v>0</v>
      </c>
      <c r="R106" s="173">
        <f t="shared" si="12"/>
        <v>0</v>
      </c>
      <c r="S106" s="173">
        <v>0</v>
      </c>
      <c r="T106" s="174">
        <f t="shared" si="13"/>
        <v>0</v>
      </c>
      <c r="U106" s="15"/>
      <c r="V106" s="15"/>
      <c r="W106" s="15"/>
      <c r="X106" s="15"/>
      <c r="Y106" s="15"/>
      <c r="Z106" s="15"/>
      <c r="AA106" s="15"/>
      <c r="AB106" s="15"/>
      <c r="AC106" s="15"/>
      <c r="AD106" s="15"/>
      <c r="AE106" s="15"/>
      <c r="AR106" s="175" t="s">
        <v>459</v>
      </c>
      <c r="AT106" s="175" t="s">
        <v>140</v>
      </c>
      <c r="AU106" s="175" t="s">
        <v>81</v>
      </c>
      <c r="AY106" s="2" t="s">
        <v>137</v>
      </c>
      <c r="BE106" s="176">
        <f t="shared" si="14"/>
        <v>0</v>
      </c>
      <c r="BF106" s="176">
        <f t="shared" si="15"/>
        <v>0</v>
      </c>
      <c r="BG106" s="176">
        <f t="shared" si="16"/>
        <v>0</v>
      </c>
      <c r="BH106" s="176">
        <f t="shared" si="17"/>
        <v>0</v>
      </c>
      <c r="BI106" s="176">
        <f t="shared" si="18"/>
        <v>0</v>
      </c>
      <c r="BJ106" s="2" t="s">
        <v>79</v>
      </c>
      <c r="BK106" s="176">
        <f t="shared" si="19"/>
        <v>0</v>
      </c>
      <c r="BL106" s="2" t="s">
        <v>459</v>
      </c>
      <c r="BM106" s="175" t="s">
        <v>798</v>
      </c>
    </row>
    <row r="107" spans="1:65" s="21" customFormat="1" ht="16.5" customHeight="1" x14ac:dyDescent="0.2">
      <c r="A107" s="15"/>
      <c r="B107" s="16"/>
      <c r="C107" s="165" t="s">
        <v>168</v>
      </c>
      <c r="D107" s="165" t="s">
        <v>140</v>
      </c>
      <c r="E107" s="166" t="s">
        <v>799</v>
      </c>
      <c r="F107" s="167" t="s">
        <v>800</v>
      </c>
      <c r="G107" s="168" t="s">
        <v>275</v>
      </c>
      <c r="H107" s="169">
        <v>1</v>
      </c>
      <c r="I107" s="170">
        <v>0</v>
      </c>
      <c r="J107" s="170">
        <f t="shared" si="10"/>
        <v>0</v>
      </c>
      <c r="K107" s="167" t="s">
        <v>144</v>
      </c>
      <c r="L107" s="20"/>
      <c r="M107" s="171" t="s">
        <v>17</v>
      </c>
      <c r="N107" s="172" t="s">
        <v>42</v>
      </c>
      <c r="O107" s="173">
        <v>2.532</v>
      </c>
      <c r="P107" s="173">
        <f t="shared" si="11"/>
        <v>2.532</v>
      </c>
      <c r="Q107" s="173">
        <v>0</v>
      </c>
      <c r="R107" s="173">
        <f t="shared" si="12"/>
        <v>0</v>
      </c>
      <c r="S107" s="173">
        <v>0</v>
      </c>
      <c r="T107" s="174">
        <f t="shared" si="13"/>
        <v>0</v>
      </c>
      <c r="U107" s="15"/>
      <c r="V107" s="15"/>
      <c r="W107" s="15"/>
      <c r="X107" s="15"/>
      <c r="Y107" s="15"/>
      <c r="Z107" s="15"/>
      <c r="AA107" s="15"/>
      <c r="AB107" s="15"/>
      <c r="AC107" s="15"/>
      <c r="AD107" s="15"/>
      <c r="AE107" s="15"/>
      <c r="AR107" s="175" t="s">
        <v>459</v>
      </c>
      <c r="AT107" s="175" t="s">
        <v>140</v>
      </c>
      <c r="AU107" s="175" t="s">
        <v>81</v>
      </c>
      <c r="AY107" s="2" t="s">
        <v>137</v>
      </c>
      <c r="BE107" s="176">
        <f t="shared" si="14"/>
        <v>0</v>
      </c>
      <c r="BF107" s="176">
        <f t="shared" si="15"/>
        <v>0</v>
      </c>
      <c r="BG107" s="176">
        <f t="shared" si="16"/>
        <v>0</v>
      </c>
      <c r="BH107" s="176">
        <f t="shared" si="17"/>
        <v>0</v>
      </c>
      <c r="BI107" s="176">
        <f t="shared" si="18"/>
        <v>0</v>
      </c>
      <c r="BJ107" s="2" t="s">
        <v>79</v>
      </c>
      <c r="BK107" s="176">
        <f t="shared" si="19"/>
        <v>0</v>
      </c>
      <c r="BL107" s="2" t="s">
        <v>459</v>
      </c>
      <c r="BM107" s="175" t="s">
        <v>801</v>
      </c>
    </row>
    <row r="108" spans="1:65" s="21" customFormat="1" ht="21.75" customHeight="1" x14ac:dyDescent="0.2">
      <c r="A108" s="15"/>
      <c r="B108" s="16"/>
      <c r="C108" s="165" t="s">
        <v>174</v>
      </c>
      <c r="D108" s="165" t="s">
        <v>140</v>
      </c>
      <c r="E108" s="166" t="s">
        <v>802</v>
      </c>
      <c r="F108" s="167" t="s">
        <v>803</v>
      </c>
      <c r="G108" s="168" t="s">
        <v>275</v>
      </c>
      <c r="H108" s="169">
        <v>4</v>
      </c>
      <c r="I108" s="170">
        <v>0</v>
      </c>
      <c r="J108" s="170">
        <f t="shared" si="10"/>
        <v>0</v>
      </c>
      <c r="K108" s="167" t="s">
        <v>144</v>
      </c>
      <c r="L108" s="20"/>
      <c r="M108" s="171" t="s">
        <v>17</v>
      </c>
      <c r="N108" s="172" t="s">
        <v>42</v>
      </c>
      <c r="O108" s="173">
        <v>0.32700000000000001</v>
      </c>
      <c r="P108" s="173">
        <f t="shared" si="11"/>
        <v>1.3080000000000001</v>
      </c>
      <c r="Q108" s="173">
        <v>0</v>
      </c>
      <c r="R108" s="173">
        <f t="shared" si="12"/>
        <v>0</v>
      </c>
      <c r="S108" s="173">
        <v>0</v>
      </c>
      <c r="T108" s="174">
        <f t="shared" si="13"/>
        <v>0</v>
      </c>
      <c r="U108" s="15"/>
      <c r="V108" s="15"/>
      <c r="W108" s="15"/>
      <c r="X108" s="15"/>
      <c r="Y108" s="15"/>
      <c r="Z108" s="15"/>
      <c r="AA108" s="15"/>
      <c r="AB108" s="15"/>
      <c r="AC108" s="15"/>
      <c r="AD108" s="15"/>
      <c r="AE108" s="15"/>
      <c r="AR108" s="175" t="s">
        <v>459</v>
      </c>
      <c r="AT108" s="175" t="s">
        <v>140</v>
      </c>
      <c r="AU108" s="175" t="s">
        <v>81</v>
      </c>
      <c r="AY108" s="2" t="s">
        <v>137</v>
      </c>
      <c r="BE108" s="176">
        <f t="shared" si="14"/>
        <v>0</v>
      </c>
      <c r="BF108" s="176">
        <f t="shared" si="15"/>
        <v>0</v>
      </c>
      <c r="BG108" s="176">
        <f t="shared" si="16"/>
        <v>0</v>
      </c>
      <c r="BH108" s="176">
        <f t="shared" si="17"/>
        <v>0</v>
      </c>
      <c r="BI108" s="176">
        <f t="shared" si="18"/>
        <v>0</v>
      </c>
      <c r="BJ108" s="2" t="s">
        <v>79</v>
      </c>
      <c r="BK108" s="176">
        <f t="shared" si="19"/>
        <v>0</v>
      </c>
      <c r="BL108" s="2" t="s">
        <v>459</v>
      </c>
      <c r="BM108" s="175" t="s">
        <v>804</v>
      </c>
    </row>
    <row r="109" spans="1:65" s="21" customFormat="1" ht="16.5" customHeight="1" x14ac:dyDescent="0.2">
      <c r="A109" s="15"/>
      <c r="B109" s="16"/>
      <c r="C109" s="165" t="s">
        <v>182</v>
      </c>
      <c r="D109" s="165" t="s">
        <v>140</v>
      </c>
      <c r="E109" s="166" t="s">
        <v>805</v>
      </c>
      <c r="F109" s="167" t="s">
        <v>806</v>
      </c>
      <c r="G109" s="168" t="s">
        <v>275</v>
      </c>
      <c r="H109" s="169">
        <v>1</v>
      </c>
      <c r="I109" s="170">
        <v>0</v>
      </c>
      <c r="J109" s="170">
        <f t="shared" si="10"/>
        <v>0</v>
      </c>
      <c r="K109" s="167" t="s">
        <v>144</v>
      </c>
      <c r="L109" s="20"/>
      <c r="M109" s="171" t="s">
        <v>17</v>
      </c>
      <c r="N109" s="172" t="s">
        <v>42</v>
      </c>
      <c r="O109" s="173">
        <v>0.40100000000000002</v>
      </c>
      <c r="P109" s="173">
        <f t="shared" si="11"/>
        <v>0.40100000000000002</v>
      </c>
      <c r="Q109" s="173">
        <v>0</v>
      </c>
      <c r="R109" s="173">
        <f t="shared" si="12"/>
        <v>0</v>
      </c>
      <c r="S109" s="173">
        <v>0</v>
      </c>
      <c r="T109" s="174">
        <f t="shared" si="13"/>
        <v>0</v>
      </c>
      <c r="U109" s="15"/>
      <c r="V109" s="15"/>
      <c r="W109" s="15"/>
      <c r="X109" s="15"/>
      <c r="Y109" s="15"/>
      <c r="Z109" s="15"/>
      <c r="AA109" s="15"/>
      <c r="AB109" s="15"/>
      <c r="AC109" s="15"/>
      <c r="AD109" s="15"/>
      <c r="AE109" s="15"/>
      <c r="AR109" s="175" t="s">
        <v>459</v>
      </c>
      <c r="AT109" s="175" t="s">
        <v>140</v>
      </c>
      <c r="AU109" s="175" t="s">
        <v>81</v>
      </c>
      <c r="AY109" s="2" t="s">
        <v>137</v>
      </c>
      <c r="BE109" s="176">
        <f t="shared" si="14"/>
        <v>0</v>
      </c>
      <c r="BF109" s="176">
        <f t="shared" si="15"/>
        <v>0</v>
      </c>
      <c r="BG109" s="176">
        <f t="shared" si="16"/>
        <v>0</v>
      </c>
      <c r="BH109" s="176">
        <f t="shared" si="17"/>
        <v>0</v>
      </c>
      <c r="BI109" s="176">
        <f t="shared" si="18"/>
        <v>0</v>
      </c>
      <c r="BJ109" s="2" t="s">
        <v>79</v>
      </c>
      <c r="BK109" s="176">
        <f t="shared" si="19"/>
        <v>0</v>
      </c>
      <c r="BL109" s="2" t="s">
        <v>459</v>
      </c>
      <c r="BM109" s="175" t="s">
        <v>807</v>
      </c>
    </row>
    <row r="110" spans="1:65" s="21" customFormat="1" ht="21.75" customHeight="1" x14ac:dyDescent="0.2">
      <c r="A110" s="15"/>
      <c r="B110" s="16"/>
      <c r="C110" s="165" t="s">
        <v>190</v>
      </c>
      <c r="D110" s="165" t="s">
        <v>140</v>
      </c>
      <c r="E110" s="166" t="s">
        <v>808</v>
      </c>
      <c r="F110" s="167" t="s">
        <v>809</v>
      </c>
      <c r="G110" s="168" t="s">
        <v>275</v>
      </c>
      <c r="H110" s="169">
        <v>24</v>
      </c>
      <c r="I110" s="170">
        <v>0</v>
      </c>
      <c r="J110" s="170">
        <f t="shared" si="10"/>
        <v>0</v>
      </c>
      <c r="K110" s="167" t="s">
        <v>144</v>
      </c>
      <c r="L110" s="20"/>
      <c r="M110" s="171" t="s">
        <v>17</v>
      </c>
      <c r="N110" s="172" t="s">
        <v>42</v>
      </c>
      <c r="O110" s="173">
        <v>1.0640000000000001</v>
      </c>
      <c r="P110" s="173">
        <f t="shared" si="11"/>
        <v>25.536000000000001</v>
      </c>
      <c r="Q110" s="173">
        <v>0</v>
      </c>
      <c r="R110" s="173">
        <f t="shared" si="12"/>
        <v>0</v>
      </c>
      <c r="S110" s="173">
        <v>0</v>
      </c>
      <c r="T110" s="174">
        <f t="shared" si="13"/>
        <v>0</v>
      </c>
      <c r="U110" s="15"/>
      <c r="V110" s="15"/>
      <c r="W110" s="15"/>
      <c r="X110" s="15"/>
      <c r="Y110" s="15"/>
      <c r="Z110" s="15"/>
      <c r="AA110" s="15"/>
      <c r="AB110" s="15"/>
      <c r="AC110" s="15"/>
      <c r="AD110" s="15"/>
      <c r="AE110" s="15"/>
      <c r="AR110" s="175" t="s">
        <v>459</v>
      </c>
      <c r="AT110" s="175" t="s">
        <v>140</v>
      </c>
      <c r="AU110" s="175" t="s">
        <v>81</v>
      </c>
      <c r="AY110" s="2" t="s">
        <v>137</v>
      </c>
      <c r="BE110" s="176">
        <f t="shared" si="14"/>
        <v>0</v>
      </c>
      <c r="BF110" s="176">
        <f t="shared" si="15"/>
        <v>0</v>
      </c>
      <c r="BG110" s="176">
        <f t="shared" si="16"/>
        <v>0</v>
      </c>
      <c r="BH110" s="176">
        <f t="shared" si="17"/>
        <v>0</v>
      </c>
      <c r="BI110" s="176">
        <f t="shared" si="18"/>
        <v>0</v>
      </c>
      <c r="BJ110" s="2" t="s">
        <v>79</v>
      </c>
      <c r="BK110" s="176">
        <f t="shared" si="19"/>
        <v>0</v>
      </c>
      <c r="BL110" s="2" t="s">
        <v>459</v>
      </c>
      <c r="BM110" s="175" t="s">
        <v>810</v>
      </c>
    </row>
    <row r="111" spans="1:65" s="21" customFormat="1" ht="21.75" customHeight="1" x14ac:dyDescent="0.2">
      <c r="A111" s="15"/>
      <c r="B111" s="16"/>
      <c r="C111" s="165" t="s">
        <v>195</v>
      </c>
      <c r="D111" s="165" t="s">
        <v>140</v>
      </c>
      <c r="E111" s="166" t="s">
        <v>811</v>
      </c>
      <c r="F111" s="167" t="s">
        <v>812</v>
      </c>
      <c r="G111" s="168" t="s">
        <v>275</v>
      </c>
      <c r="H111" s="169">
        <v>32</v>
      </c>
      <c r="I111" s="170">
        <v>0</v>
      </c>
      <c r="J111" s="170">
        <f t="shared" si="10"/>
        <v>0</v>
      </c>
      <c r="K111" s="167" t="s">
        <v>144</v>
      </c>
      <c r="L111" s="20"/>
      <c r="M111" s="171" t="s">
        <v>17</v>
      </c>
      <c r="N111" s="172" t="s">
        <v>42</v>
      </c>
      <c r="O111" s="173">
        <v>0.40100000000000002</v>
      </c>
      <c r="P111" s="173">
        <f t="shared" si="11"/>
        <v>12.832000000000001</v>
      </c>
      <c r="Q111" s="173">
        <v>0</v>
      </c>
      <c r="R111" s="173">
        <f t="shared" si="12"/>
        <v>0</v>
      </c>
      <c r="S111" s="173">
        <v>0</v>
      </c>
      <c r="T111" s="174">
        <f t="shared" si="13"/>
        <v>0</v>
      </c>
      <c r="U111" s="15"/>
      <c r="V111" s="15"/>
      <c r="W111" s="15"/>
      <c r="X111" s="15"/>
      <c r="Y111" s="15"/>
      <c r="Z111" s="15"/>
      <c r="AA111" s="15"/>
      <c r="AB111" s="15"/>
      <c r="AC111" s="15"/>
      <c r="AD111" s="15"/>
      <c r="AE111" s="15"/>
      <c r="AR111" s="175" t="s">
        <v>218</v>
      </c>
      <c r="AT111" s="175" t="s">
        <v>140</v>
      </c>
      <c r="AU111" s="175" t="s">
        <v>81</v>
      </c>
      <c r="AY111" s="2" t="s">
        <v>137</v>
      </c>
      <c r="BE111" s="176">
        <f t="shared" si="14"/>
        <v>0</v>
      </c>
      <c r="BF111" s="176">
        <f t="shared" si="15"/>
        <v>0</v>
      </c>
      <c r="BG111" s="176">
        <f t="shared" si="16"/>
        <v>0</v>
      </c>
      <c r="BH111" s="176">
        <f t="shared" si="17"/>
        <v>0</v>
      </c>
      <c r="BI111" s="176">
        <f t="shared" si="18"/>
        <v>0</v>
      </c>
      <c r="BJ111" s="2" t="s">
        <v>79</v>
      </c>
      <c r="BK111" s="176">
        <f t="shared" si="19"/>
        <v>0</v>
      </c>
      <c r="BL111" s="2" t="s">
        <v>218</v>
      </c>
      <c r="BM111" s="175" t="s">
        <v>813</v>
      </c>
    </row>
    <row r="112" spans="1:65" s="149" customFormat="1" ht="25.95" customHeight="1" x14ac:dyDescent="0.25">
      <c r="B112" s="150"/>
      <c r="C112" s="151"/>
      <c r="D112" s="152" t="s">
        <v>70</v>
      </c>
      <c r="E112" s="153" t="s">
        <v>419</v>
      </c>
      <c r="F112" s="153" t="s">
        <v>814</v>
      </c>
      <c r="G112" s="151"/>
      <c r="H112" s="151"/>
      <c r="I112" s="151"/>
      <c r="J112" s="154">
        <f>BK112</f>
        <v>0</v>
      </c>
      <c r="K112" s="151"/>
      <c r="L112" s="155"/>
      <c r="M112" s="156"/>
      <c r="N112" s="157"/>
      <c r="O112" s="157"/>
      <c r="P112" s="158">
        <f>P113+P128</f>
        <v>84.705999999999989</v>
      </c>
      <c r="Q112" s="157"/>
      <c r="R112" s="158">
        <f>R113+R128</f>
        <v>0</v>
      </c>
      <c r="S112" s="157"/>
      <c r="T112" s="159">
        <f>T113+T128</f>
        <v>0</v>
      </c>
      <c r="AR112" s="160" t="s">
        <v>152</v>
      </c>
      <c r="AT112" s="161" t="s">
        <v>70</v>
      </c>
      <c r="AU112" s="161" t="s">
        <v>71</v>
      </c>
      <c r="AY112" s="160" t="s">
        <v>137</v>
      </c>
      <c r="BK112" s="162">
        <f>BK113+BK128</f>
        <v>0</v>
      </c>
    </row>
    <row r="113" spans="1:65" s="149" customFormat="1" ht="22.95" customHeight="1" x14ac:dyDescent="0.25">
      <c r="B113" s="150"/>
      <c r="C113" s="151"/>
      <c r="D113" s="152" t="s">
        <v>70</v>
      </c>
      <c r="E113" s="163" t="s">
        <v>815</v>
      </c>
      <c r="F113" s="163" t="s">
        <v>816</v>
      </c>
      <c r="G113" s="151"/>
      <c r="H113" s="151"/>
      <c r="I113" s="151"/>
      <c r="J113" s="164">
        <f>BK113</f>
        <v>0</v>
      </c>
      <c r="K113" s="151"/>
      <c r="L113" s="155"/>
      <c r="M113" s="156"/>
      <c r="N113" s="157"/>
      <c r="O113" s="157"/>
      <c r="P113" s="158">
        <f>SUM(P121:P127)</f>
        <v>53.725999999999999</v>
      </c>
      <c r="Q113" s="157"/>
      <c r="R113" s="158">
        <f>SUM(R121:R127)</f>
        <v>0</v>
      </c>
      <c r="S113" s="157"/>
      <c r="T113" s="159">
        <f>SUM(T121:T127)</f>
        <v>0</v>
      </c>
      <c r="AR113" s="160" t="s">
        <v>152</v>
      </c>
      <c r="AT113" s="161" t="s">
        <v>70</v>
      </c>
      <c r="AU113" s="161" t="s">
        <v>79</v>
      </c>
      <c r="AY113" s="160" t="s">
        <v>137</v>
      </c>
      <c r="BK113" s="162">
        <f>SUM(BK121:BK127)</f>
        <v>0</v>
      </c>
    </row>
    <row r="114" spans="1:65" s="21" customFormat="1" ht="16.5" customHeight="1" x14ac:dyDescent="0.2">
      <c r="A114" s="15"/>
      <c r="B114" s="16"/>
      <c r="C114" s="309" t="s">
        <v>182</v>
      </c>
      <c r="D114" s="309" t="s">
        <v>140</v>
      </c>
      <c r="E114" s="310" t="s">
        <v>980</v>
      </c>
      <c r="F114" s="311" t="s">
        <v>981</v>
      </c>
      <c r="G114" s="312" t="s">
        <v>275</v>
      </c>
      <c r="H114" s="313">
        <v>1</v>
      </c>
      <c r="I114" s="314">
        <v>0</v>
      </c>
      <c r="J114" s="314">
        <f t="shared" ref="J114:J123" si="20">ROUND(I114*H114,2)</f>
        <v>0</v>
      </c>
      <c r="K114" s="311" t="s">
        <v>144</v>
      </c>
      <c r="L114" s="20"/>
      <c r="M114" s="171" t="s">
        <v>17</v>
      </c>
      <c r="N114" s="172" t="s">
        <v>42</v>
      </c>
      <c r="O114" s="173">
        <v>2.8849999999999998</v>
      </c>
      <c r="P114" s="173">
        <f t="shared" ref="P114:P123" si="21">O114*H114</f>
        <v>2.8849999999999998</v>
      </c>
      <c r="Q114" s="173">
        <v>0</v>
      </c>
      <c r="R114" s="173">
        <f t="shared" ref="R114:R123" si="22">Q114*H114</f>
        <v>0</v>
      </c>
      <c r="S114" s="173">
        <v>0</v>
      </c>
      <c r="T114" s="174">
        <f t="shared" ref="T114:T123" si="23">S114*H114</f>
        <v>0</v>
      </c>
      <c r="U114" s="15"/>
      <c r="V114" s="15"/>
      <c r="W114" s="15"/>
      <c r="X114" s="15"/>
      <c r="Y114" s="15"/>
      <c r="Z114" s="15"/>
      <c r="AA114" s="15"/>
      <c r="AB114" s="15"/>
      <c r="AC114" s="15"/>
      <c r="AD114" s="15"/>
      <c r="AE114" s="15"/>
      <c r="AR114" s="175" t="s">
        <v>218</v>
      </c>
      <c r="AT114" s="175" t="s">
        <v>140</v>
      </c>
      <c r="AU114" s="175" t="s">
        <v>81</v>
      </c>
      <c r="AY114" s="2" t="s">
        <v>137</v>
      </c>
      <c r="BE114" s="176">
        <f t="shared" ref="BE114:BE123" si="24">IF(N114="základní",J114,0)</f>
        <v>0</v>
      </c>
      <c r="BF114" s="176">
        <f t="shared" ref="BF114:BF123" si="25">IF(N114="snížená",J114,0)</f>
        <v>0</v>
      </c>
      <c r="BG114" s="176">
        <f t="shared" ref="BG114:BG123" si="26">IF(N114="zákl. přenesená",J114,0)</f>
        <v>0</v>
      </c>
      <c r="BH114" s="176">
        <f t="shared" ref="BH114:BH123" si="27">IF(N114="sníž. přenesená",J114,0)</f>
        <v>0</v>
      </c>
      <c r="BI114" s="176">
        <f t="shared" ref="BI114:BI123" si="28">IF(N114="nulová",J114,0)</f>
        <v>0</v>
      </c>
      <c r="BJ114" s="2" t="s">
        <v>79</v>
      </c>
      <c r="BK114" s="176">
        <f t="shared" ref="BK114:BK123" si="29">ROUND(I114*H114,2)</f>
        <v>0</v>
      </c>
      <c r="BL114" s="2" t="s">
        <v>218</v>
      </c>
      <c r="BM114" s="175" t="s">
        <v>227</v>
      </c>
    </row>
    <row r="115" spans="1:65" s="21" customFormat="1" ht="21.75" customHeight="1" x14ac:dyDescent="0.2">
      <c r="A115" s="15"/>
      <c r="B115" s="16"/>
      <c r="C115" s="309" t="s">
        <v>255</v>
      </c>
      <c r="D115" s="309" t="s">
        <v>140</v>
      </c>
      <c r="E115" s="310" t="s">
        <v>994</v>
      </c>
      <c r="F115" s="311" t="s">
        <v>995</v>
      </c>
      <c r="G115" s="312" t="s">
        <v>216</v>
      </c>
      <c r="H115" s="313">
        <v>180</v>
      </c>
      <c r="I115" s="314">
        <v>0</v>
      </c>
      <c r="J115" s="314">
        <f t="shared" si="20"/>
        <v>0</v>
      </c>
      <c r="K115" s="311" t="s">
        <v>144</v>
      </c>
      <c r="L115" s="20"/>
      <c r="M115" s="171" t="s">
        <v>17</v>
      </c>
      <c r="N115" s="172" t="s">
        <v>42</v>
      </c>
      <c r="O115" s="173">
        <v>8.5999999999999993E-2</v>
      </c>
      <c r="P115" s="173">
        <f t="shared" si="21"/>
        <v>15.479999999999999</v>
      </c>
      <c r="Q115" s="173">
        <v>0</v>
      </c>
      <c r="R115" s="173">
        <f t="shared" si="22"/>
        <v>0</v>
      </c>
      <c r="S115" s="173">
        <v>0</v>
      </c>
      <c r="T115" s="174">
        <f t="shared" si="23"/>
        <v>0</v>
      </c>
      <c r="U115" s="15"/>
      <c r="V115" s="15"/>
      <c r="W115" s="15"/>
      <c r="X115" s="15"/>
      <c r="Y115" s="15"/>
      <c r="Z115" s="15"/>
      <c r="AA115" s="15"/>
      <c r="AB115" s="15"/>
      <c r="AC115" s="15"/>
      <c r="AD115" s="15"/>
      <c r="AE115" s="15"/>
      <c r="AR115" s="175" t="s">
        <v>218</v>
      </c>
      <c r="AT115" s="175" t="s">
        <v>140</v>
      </c>
      <c r="AU115" s="175" t="s">
        <v>81</v>
      </c>
      <c r="AY115" s="2" t="s">
        <v>137</v>
      </c>
      <c r="BE115" s="176">
        <f t="shared" si="24"/>
        <v>0</v>
      </c>
      <c r="BF115" s="176">
        <f t="shared" si="25"/>
        <v>0</v>
      </c>
      <c r="BG115" s="176">
        <f t="shared" si="26"/>
        <v>0</v>
      </c>
      <c r="BH115" s="176">
        <f t="shared" si="27"/>
        <v>0</v>
      </c>
      <c r="BI115" s="176">
        <f t="shared" si="28"/>
        <v>0</v>
      </c>
      <c r="BJ115" s="2" t="s">
        <v>79</v>
      </c>
      <c r="BK115" s="176">
        <f t="shared" si="29"/>
        <v>0</v>
      </c>
      <c r="BL115" s="2" t="s">
        <v>218</v>
      </c>
      <c r="BM115" s="175" t="s">
        <v>380</v>
      </c>
    </row>
    <row r="116" spans="1:65" s="21" customFormat="1" ht="21.75" customHeight="1" x14ac:dyDescent="0.2">
      <c r="A116" s="15"/>
      <c r="B116" s="16"/>
      <c r="C116" s="309" t="s">
        <v>264</v>
      </c>
      <c r="D116" s="309" t="s">
        <v>140</v>
      </c>
      <c r="E116" s="310" t="s">
        <v>998</v>
      </c>
      <c r="F116" s="311" t="s">
        <v>999</v>
      </c>
      <c r="G116" s="312" t="s">
        <v>216</v>
      </c>
      <c r="H116" s="313">
        <v>15</v>
      </c>
      <c r="I116" s="314">
        <v>0</v>
      </c>
      <c r="J116" s="314">
        <f t="shared" si="20"/>
        <v>0</v>
      </c>
      <c r="K116" s="311" t="s">
        <v>144</v>
      </c>
      <c r="L116" s="20"/>
      <c r="M116" s="171" t="s">
        <v>17</v>
      </c>
      <c r="N116" s="172" t="s">
        <v>42</v>
      </c>
      <c r="O116" s="173">
        <v>0.09</v>
      </c>
      <c r="P116" s="173">
        <f t="shared" si="21"/>
        <v>1.3499999999999999</v>
      </c>
      <c r="Q116" s="173">
        <v>0</v>
      </c>
      <c r="R116" s="173">
        <f t="shared" si="22"/>
        <v>0</v>
      </c>
      <c r="S116" s="173">
        <v>0</v>
      </c>
      <c r="T116" s="174">
        <f t="shared" si="23"/>
        <v>0</v>
      </c>
      <c r="U116" s="15"/>
      <c r="V116" s="15"/>
      <c r="W116" s="15"/>
      <c r="X116" s="15"/>
      <c r="Y116" s="15"/>
      <c r="Z116" s="15"/>
      <c r="AA116" s="15"/>
      <c r="AB116" s="15"/>
      <c r="AC116" s="15"/>
      <c r="AD116" s="15"/>
      <c r="AE116" s="15"/>
      <c r="AR116" s="175" t="s">
        <v>218</v>
      </c>
      <c r="AT116" s="175" t="s">
        <v>140</v>
      </c>
      <c r="AU116" s="175" t="s">
        <v>81</v>
      </c>
      <c r="AY116" s="2" t="s">
        <v>137</v>
      </c>
      <c r="BE116" s="176">
        <f t="shared" si="24"/>
        <v>0</v>
      </c>
      <c r="BF116" s="176">
        <f t="shared" si="25"/>
        <v>0</v>
      </c>
      <c r="BG116" s="176">
        <f t="shared" si="26"/>
        <v>0</v>
      </c>
      <c r="BH116" s="176">
        <f t="shared" si="27"/>
        <v>0</v>
      </c>
      <c r="BI116" s="176">
        <f t="shared" si="28"/>
        <v>0</v>
      </c>
      <c r="BJ116" s="2" t="s">
        <v>79</v>
      </c>
      <c r="BK116" s="176">
        <f t="shared" si="29"/>
        <v>0</v>
      </c>
      <c r="BL116" s="2" t="s">
        <v>218</v>
      </c>
      <c r="BM116" s="175" t="s">
        <v>401</v>
      </c>
    </row>
    <row r="117" spans="1:65" s="21" customFormat="1" ht="21.75" customHeight="1" x14ac:dyDescent="0.2">
      <c r="A117" s="15"/>
      <c r="B117" s="16"/>
      <c r="C117" s="309" t="s">
        <v>291</v>
      </c>
      <c r="D117" s="309" t="s">
        <v>140</v>
      </c>
      <c r="E117" s="310" t="s">
        <v>1004</v>
      </c>
      <c r="F117" s="311" t="s">
        <v>1005</v>
      </c>
      <c r="G117" s="312" t="s">
        <v>216</v>
      </c>
      <c r="H117" s="313">
        <v>170</v>
      </c>
      <c r="I117" s="314">
        <v>0</v>
      </c>
      <c r="J117" s="314">
        <f t="shared" si="20"/>
        <v>0</v>
      </c>
      <c r="K117" s="311" t="s">
        <v>144</v>
      </c>
      <c r="L117" s="20"/>
      <c r="M117" s="171" t="s">
        <v>17</v>
      </c>
      <c r="N117" s="172" t="s">
        <v>42</v>
      </c>
      <c r="O117" s="173">
        <v>9.4E-2</v>
      </c>
      <c r="P117" s="173">
        <f t="shared" si="21"/>
        <v>15.98</v>
      </c>
      <c r="Q117" s="173">
        <v>0</v>
      </c>
      <c r="R117" s="173">
        <f t="shared" si="22"/>
        <v>0</v>
      </c>
      <c r="S117" s="173">
        <v>0</v>
      </c>
      <c r="T117" s="174">
        <f t="shared" si="23"/>
        <v>0</v>
      </c>
      <c r="U117" s="15"/>
      <c r="V117" s="15"/>
      <c r="W117" s="15"/>
      <c r="X117" s="15"/>
      <c r="Y117" s="15"/>
      <c r="Z117" s="15"/>
      <c r="AA117" s="15"/>
      <c r="AB117" s="15"/>
      <c r="AC117" s="15"/>
      <c r="AD117" s="15"/>
      <c r="AE117" s="15"/>
      <c r="AR117" s="175" t="s">
        <v>218</v>
      </c>
      <c r="AT117" s="175" t="s">
        <v>140</v>
      </c>
      <c r="AU117" s="175" t="s">
        <v>81</v>
      </c>
      <c r="AY117" s="2" t="s">
        <v>137</v>
      </c>
      <c r="BE117" s="176">
        <f t="shared" si="24"/>
        <v>0</v>
      </c>
      <c r="BF117" s="176">
        <f t="shared" si="25"/>
        <v>0</v>
      </c>
      <c r="BG117" s="176">
        <f t="shared" si="26"/>
        <v>0</v>
      </c>
      <c r="BH117" s="176">
        <f t="shared" si="27"/>
        <v>0</v>
      </c>
      <c r="BI117" s="176">
        <f t="shared" si="28"/>
        <v>0</v>
      </c>
      <c r="BJ117" s="2" t="s">
        <v>79</v>
      </c>
      <c r="BK117" s="176">
        <f t="shared" si="29"/>
        <v>0</v>
      </c>
      <c r="BL117" s="2" t="s">
        <v>218</v>
      </c>
      <c r="BM117" s="175" t="s">
        <v>447</v>
      </c>
    </row>
    <row r="118" spans="1:65" s="21" customFormat="1" ht="21.75" customHeight="1" x14ac:dyDescent="0.2">
      <c r="A118" s="15"/>
      <c r="B118" s="16"/>
      <c r="C118" s="309" t="s">
        <v>302</v>
      </c>
      <c r="D118" s="309" t="s">
        <v>140</v>
      </c>
      <c r="E118" s="310" t="s">
        <v>1008</v>
      </c>
      <c r="F118" s="311" t="s">
        <v>1009</v>
      </c>
      <c r="G118" s="312" t="s">
        <v>216</v>
      </c>
      <c r="H118" s="313">
        <v>15</v>
      </c>
      <c r="I118" s="314">
        <v>0</v>
      </c>
      <c r="J118" s="314">
        <f t="shared" si="20"/>
        <v>0</v>
      </c>
      <c r="K118" s="311" t="s">
        <v>144</v>
      </c>
      <c r="L118" s="20"/>
      <c r="M118" s="171" t="s">
        <v>17</v>
      </c>
      <c r="N118" s="172" t="s">
        <v>42</v>
      </c>
      <c r="O118" s="173">
        <v>0.10299999999999999</v>
      </c>
      <c r="P118" s="173">
        <f t="shared" si="21"/>
        <v>1.5449999999999999</v>
      </c>
      <c r="Q118" s="173">
        <v>0</v>
      </c>
      <c r="R118" s="173">
        <f t="shared" si="22"/>
        <v>0</v>
      </c>
      <c r="S118" s="173">
        <v>0</v>
      </c>
      <c r="T118" s="174">
        <f t="shared" si="23"/>
        <v>0</v>
      </c>
      <c r="U118" s="15"/>
      <c r="V118" s="15"/>
      <c r="W118" s="15"/>
      <c r="X118" s="15"/>
      <c r="Y118" s="15"/>
      <c r="Z118" s="15"/>
      <c r="AA118" s="15"/>
      <c r="AB118" s="15"/>
      <c r="AC118" s="15"/>
      <c r="AD118" s="15"/>
      <c r="AE118" s="15"/>
      <c r="AR118" s="175" t="s">
        <v>218</v>
      </c>
      <c r="AT118" s="175" t="s">
        <v>140</v>
      </c>
      <c r="AU118" s="175" t="s">
        <v>81</v>
      </c>
      <c r="AY118" s="2" t="s">
        <v>137</v>
      </c>
      <c r="BE118" s="176">
        <f t="shared" si="24"/>
        <v>0</v>
      </c>
      <c r="BF118" s="176">
        <f t="shared" si="25"/>
        <v>0</v>
      </c>
      <c r="BG118" s="176">
        <f t="shared" si="26"/>
        <v>0</v>
      </c>
      <c r="BH118" s="176">
        <f t="shared" si="27"/>
        <v>0</v>
      </c>
      <c r="BI118" s="176">
        <f t="shared" si="28"/>
        <v>0</v>
      </c>
      <c r="BJ118" s="2" t="s">
        <v>79</v>
      </c>
      <c r="BK118" s="176">
        <f t="shared" si="29"/>
        <v>0</v>
      </c>
      <c r="BL118" s="2" t="s">
        <v>218</v>
      </c>
      <c r="BM118" s="175" t="s">
        <v>472</v>
      </c>
    </row>
    <row r="119" spans="1:65" s="21" customFormat="1" ht="21.75" customHeight="1" x14ac:dyDescent="0.2">
      <c r="A119" s="15"/>
      <c r="B119" s="16"/>
      <c r="C119" s="309" t="s">
        <v>307</v>
      </c>
      <c r="D119" s="309" t="s">
        <v>140</v>
      </c>
      <c r="E119" s="310" t="s">
        <v>1010</v>
      </c>
      <c r="F119" s="311" t="s">
        <v>1011</v>
      </c>
      <c r="G119" s="312" t="s">
        <v>275</v>
      </c>
      <c r="H119" s="313">
        <v>1</v>
      </c>
      <c r="I119" s="314">
        <v>0</v>
      </c>
      <c r="J119" s="314">
        <f t="shared" si="20"/>
        <v>0</v>
      </c>
      <c r="K119" s="311" t="s">
        <v>144</v>
      </c>
      <c r="L119" s="20"/>
      <c r="M119" s="171" t="s">
        <v>17</v>
      </c>
      <c r="N119" s="172" t="s">
        <v>42</v>
      </c>
      <c r="O119" s="173">
        <v>12.398</v>
      </c>
      <c r="P119" s="173">
        <f t="shared" si="21"/>
        <v>12.398</v>
      </c>
      <c r="Q119" s="173">
        <v>0</v>
      </c>
      <c r="R119" s="173">
        <f t="shared" si="22"/>
        <v>0</v>
      </c>
      <c r="S119" s="173">
        <v>0</v>
      </c>
      <c r="T119" s="174">
        <f t="shared" si="23"/>
        <v>0</v>
      </c>
      <c r="U119" s="15"/>
      <c r="V119" s="15"/>
      <c r="W119" s="15"/>
      <c r="X119" s="15"/>
      <c r="Y119" s="15"/>
      <c r="Z119" s="15"/>
      <c r="AA119" s="15"/>
      <c r="AB119" s="15"/>
      <c r="AC119" s="15"/>
      <c r="AD119" s="15"/>
      <c r="AE119" s="15"/>
      <c r="AR119" s="175" t="s">
        <v>218</v>
      </c>
      <c r="AT119" s="175" t="s">
        <v>140</v>
      </c>
      <c r="AU119" s="175" t="s">
        <v>81</v>
      </c>
      <c r="AY119" s="2" t="s">
        <v>137</v>
      </c>
      <c r="BE119" s="176">
        <f t="shared" si="24"/>
        <v>0</v>
      </c>
      <c r="BF119" s="176">
        <f t="shared" si="25"/>
        <v>0</v>
      </c>
      <c r="BG119" s="176">
        <f t="shared" si="26"/>
        <v>0</v>
      </c>
      <c r="BH119" s="176">
        <f t="shared" si="27"/>
        <v>0</v>
      </c>
      <c r="BI119" s="176">
        <f t="shared" si="28"/>
        <v>0</v>
      </c>
      <c r="BJ119" s="2" t="s">
        <v>79</v>
      </c>
      <c r="BK119" s="176">
        <f t="shared" si="29"/>
        <v>0</v>
      </c>
      <c r="BL119" s="2" t="s">
        <v>218</v>
      </c>
      <c r="BM119" s="175" t="s">
        <v>481</v>
      </c>
    </row>
    <row r="120" spans="1:65" s="21" customFormat="1" ht="21.75" customHeight="1" x14ac:dyDescent="0.2">
      <c r="A120" s="15"/>
      <c r="B120" s="16"/>
      <c r="C120" s="309" t="s">
        <v>437</v>
      </c>
      <c r="D120" s="309" t="s">
        <v>140</v>
      </c>
      <c r="E120" s="310" t="s">
        <v>793</v>
      </c>
      <c r="F120" s="311" t="s">
        <v>794</v>
      </c>
      <c r="G120" s="312" t="s">
        <v>216</v>
      </c>
      <c r="H120" s="313">
        <v>60</v>
      </c>
      <c r="I120" s="314">
        <v>0</v>
      </c>
      <c r="J120" s="314">
        <f t="shared" si="20"/>
        <v>0</v>
      </c>
      <c r="K120" s="311" t="s">
        <v>144</v>
      </c>
      <c r="L120" s="20"/>
      <c r="M120" s="171" t="s">
        <v>17</v>
      </c>
      <c r="N120" s="172" t="s">
        <v>42</v>
      </c>
      <c r="O120" s="173">
        <v>0.11</v>
      </c>
      <c r="P120" s="173">
        <f t="shared" si="21"/>
        <v>6.6</v>
      </c>
      <c r="Q120" s="173">
        <v>0</v>
      </c>
      <c r="R120" s="173">
        <f t="shared" si="22"/>
        <v>0</v>
      </c>
      <c r="S120" s="173">
        <v>0</v>
      </c>
      <c r="T120" s="174">
        <f t="shared" si="23"/>
        <v>0</v>
      </c>
      <c r="U120" s="15"/>
      <c r="V120" s="15"/>
      <c r="W120" s="15"/>
      <c r="X120" s="15"/>
      <c r="Y120" s="15"/>
      <c r="Z120" s="15"/>
      <c r="AA120" s="15"/>
      <c r="AB120" s="15"/>
      <c r="AC120" s="15"/>
      <c r="AD120" s="15"/>
      <c r="AE120" s="15"/>
      <c r="AR120" s="175" t="s">
        <v>145</v>
      </c>
      <c r="AT120" s="175" t="s">
        <v>140</v>
      </c>
      <c r="AU120" s="175" t="s">
        <v>81</v>
      </c>
      <c r="AY120" s="2" t="s">
        <v>137</v>
      </c>
      <c r="BE120" s="176">
        <f t="shared" si="24"/>
        <v>0</v>
      </c>
      <c r="BF120" s="176">
        <f t="shared" si="25"/>
        <v>0</v>
      </c>
      <c r="BG120" s="176">
        <f t="shared" si="26"/>
        <v>0</v>
      </c>
      <c r="BH120" s="176">
        <f t="shared" si="27"/>
        <v>0</v>
      </c>
      <c r="BI120" s="176">
        <f t="shared" si="28"/>
        <v>0</v>
      </c>
      <c r="BJ120" s="2" t="s">
        <v>79</v>
      </c>
      <c r="BK120" s="176">
        <f t="shared" si="29"/>
        <v>0</v>
      </c>
      <c r="BL120" s="2" t="s">
        <v>145</v>
      </c>
      <c r="BM120" s="175" t="s">
        <v>1027</v>
      </c>
    </row>
    <row r="121" spans="1:65" s="21" customFormat="1" ht="21.75" customHeight="1" x14ac:dyDescent="0.2">
      <c r="A121" s="15"/>
      <c r="B121" s="16"/>
      <c r="C121" s="165" t="s">
        <v>199</v>
      </c>
      <c r="D121" s="165" t="s">
        <v>140</v>
      </c>
      <c r="E121" s="166" t="s">
        <v>817</v>
      </c>
      <c r="F121" s="167" t="s">
        <v>818</v>
      </c>
      <c r="G121" s="168" t="s">
        <v>275</v>
      </c>
      <c r="H121" s="169">
        <v>2</v>
      </c>
      <c r="I121" s="170">
        <v>0</v>
      </c>
      <c r="J121" s="170">
        <f t="shared" si="20"/>
        <v>0</v>
      </c>
      <c r="K121" s="167" t="s">
        <v>144</v>
      </c>
      <c r="L121" s="20"/>
      <c r="M121" s="171" t="s">
        <v>17</v>
      </c>
      <c r="N121" s="172" t="s">
        <v>42</v>
      </c>
      <c r="O121" s="173">
        <v>0.38200000000000001</v>
      </c>
      <c r="P121" s="173">
        <f t="shared" si="21"/>
        <v>0.76400000000000001</v>
      </c>
      <c r="Q121" s="173">
        <v>0</v>
      </c>
      <c r="R121" s="173">
        <f t="shared" si="22"/>
        <v>0</v>
      </c>
      <c r="S121" s="173">
        <v>0</v>
      </c>
      <c r="T121" s="174">
        <f t="shared" si="23"/>
        <v>0</v>
      </c>
      <c r="U121" s="15"/>
      <c r="V121" s="15"/>
      <c r="W121" s="15"/>
      <c r="X121" s="15"/>
      <c r="Y121" s="15"/>
      <c r="Z121" s="15"/>
      <c r="AA121" s="15"/>
      <c r="AB121" s="15"/>
      <c r="AC121" s="15"/>
      <c r="AD121" s="15"/>
      <c r="AE121" s="15"/>
      <c r="AR121" s="175" t="s">
        <v>459</v>
      </c>
      <c r="AT121" s="175" t="s">
        <v>140</v>
      </c>
      <c r="AU121" s="175" t="s">
        <v>81</v>
      </c>
      <c r="AY121" s="2" t="s">
        <v>137</v>
      </c>
      <c r="BE121" s="176">
        <f t="shared" si="24"/>
        <v>0</v>
      </c>
      <c r="BF121" s="176">
        <f t="shared" si="25"/>
        <v>0</v>
      </c>
      <c r="BG121" s="176">
        <f t="shared" si="26"/>
        <v>0</v>
      </c>
      <c r="BH121" s="176">
        <f t="shared" si="27"/>
        <v>0</v>
      </c>
      <c r="BI121" s="176">
        <f t="shared" si="28"/>
        <v>0</v>
      </c>
      <c r="BJ121" s="2" t="s">
        <v>79</v>
      </c>
      <c r="BK121" s="176">
        <f t="shared" si="29"/>
        <v>0</v>
      </c>
      <c r="BL121" s="2" t="s">
        <v>459</v>
      </c>
      <c r="BM121" s="175" t="s">
        <v>819</v>
      </c>
    </row>
    <row r="122" spans="1:65" s="21" customFormat="1" ht="21.75" customHeight="1" x14ac:dyDescent="0.2">
      <c r="A122" s="15"/>
      <c r="B122" s="16"/>
      <c r="C122" s="165" t="s">
        <v>204</v>
      </c>
      <c r="D122" s="165" t="s">
        <v>140</v>
      </c>
      <c r="E122" s="166" t="s">
        <v>820</v>
      </c>
      <c r="F122" s="167" t="s">
        <v>821</v>
      </c>
      <c r="G122" s="168" t="s">
        <v>275</v>
      </c>
      <c r="H122" s="169">
        <v>40</v>
      </c>
      <c r="I122" s="170">
        <v>0</v>
      </c>
      <c r="J122" s="170">
        <f t="shared" si="20"/>
        <v>0</v>
      </c>
      <c r="K122" s="167" t="s">
        <v>144</v>
      </c>
      <c r="L122" s="20"/>
      <c r="M122" s="171" t="s">
        <v>17</v>
      </c>
      <c r="N122" s="172" t="s">
        <v>42</v>
      </c>
      <c r="O122" s="173">
        <v>0.34799999999999998</v>
      </c>
      <c r="P122" s="173">
        <f t="shared" si="21"/>
        <v>13.919999999999998</v>
      </c>
      <c r="Q122" s="173">
        <v>0</v>
      </c>
      <c r="R122" s="173">
        <f t="shared" si="22"/>
        <v>0</v>
      </c>
      <c r="S122" s="173">
        <v>0</v>
      </c>
      <c r="T122" s="174">
        <f t="shared" si="23"/>
        <v>0</v>
      </c>
      <c r="U122" s="15"/>
      <c r="V122" s="15"/>
      <c r="W122" s="15"/>
      <c r="X122" s="15"/>
      <c r="Y122" s="15"/>
      <c r="Z122" s="15"/>
      <c r="AA122" s="15"/>
      <c r="AB122" s="15"/>
      <c r="AC122" s="15"/>
      <c r="AD122" s="15"/>
      <c r="AE122" s="15"/>
      <c r="AR122" s="175" t="s">
        <v>459</v>
      </c>
      <c r="AT122" s="175" t="s">
        <v>140</v>
      </c>
      <c r="AU122" s="175" t="s">
        <v>81</v>
      </c>
      <c r="AY122" s="2" t="s">
        <v>137</v>
      </c>
      <c r="BE122" s="176">
        <f t="shared" si="24"/>
        <v>0</v>
      </c>
      <c r="BF122" s="176">
        <f t="shared" si="25"/>
        <v>0</v>
      </c>
      <c r="BG122" s="176">
        <f t="shared" si="26"/>
        <v>0</v>
      </c>
      <c r="BH122" s="176">
        <f t="shared" si="27"/>
        <v>0</v>
      </c>
      <c r="BI122" s="176">
        <f t="shared" si="28"/>
        <v>0</v>
      </c>
      <c r="BJ122" s="2" t="s">
        <v>79</v>
      </c>
      <c r="BK122" s="176">
        <f t="shared" si="29"/>
        <v>0</v>
      </c>
      <c r="BL122" s="2" t="s">
        <v>459</v>
      </c>
      <c r="BM122" s="175" t="s">
        <v>822</v>
      </c>
    </row>
    <row r="123" spans="1:65" s="21" customFormat="1" ht="21.75" customHeight="1" x14ac:dyDescent="0.2">
      <c r="A123" s="15"/>
      <c r="B123" s="16"/>
      <c r="C123" s="165" t="s">
        <v>209</v>
      </c>
      <c r="D123" s="165" t="s">
        <v>140</v>
      </c>
      <c r="E123" s="166" t="s">
        <v>823</v>
      </c>
      <c r="F123" s="167" t="s">
        <v>824</v>
      </c>
      <c r="G123" s="168" t="s">
        <v>275</v>
      </c>
      <c r="H123" s="169">
        <v>1</v>
      </c>
      <c r="I123" s="170">
        <v>0</v>
      </c>
      <c r="J123" s="170">
        <f t="shared" si="20"/>
        <v>0</v>
      </c>
      <c r="K123" s="167" t="s">
        <v>144</v>
      </c>
      <c r="L123" s="20"/>
      <c r="M123" s="171" t="s">
        <v>17</v>
      </c>
      <c r="N123" s="172" t="s">
        <v>42</v>
      </c>
      <c r="O123" s="173">
        <v>23.504999999999999</v>
      </c>
      <c r="P123" s="173">
        <f t="shared" si="21"/>
        <v>23.504999999999999</v>
      </c>
      <c r="Q123" s="173">
        <v>0</v>
      </c>
      <c r="R123" s="173">
        <f t="shared" si="22"/>
        <v>0</v>
      </c>
      <c r="S123" s="173">
        <v>0</v>
      </c>
      <c r="T123" s="174">
        <f t="shared" si="23"/>
        <v>0</v>
      </c>
      <c r="U123" s="15"/>
      <c r="V123" s="15"/>
      <c r="W123" s="15"/>
      <c r="X123" s="15"/>
      <c r="Y123" s="15"/>
      <c r="Z123" s="15"/>
      <c r="AA123" s="15"/>
      <c r="AB123" s="15"/>
      <c r="AC123" s="15"/>
      <c r="AD123" s="15"/>
      <c r="AE123" s="15"/>
      <c r="AR123" s="175" t="s">
        <v>459</v>
      </c>
      <c r="AT123" s="175" t="s">
        <v>140</v>
      </c>
      <c r="AU123" s="175" t="s">
        <v>81</v>
      </c>
      <c r="AY123" s="2" t="s">
        <v>137</v>
      </c>
      <c r="BE123" s="176">
        <f t="shared" si="24"/>
        <v>0</v>
      </c>
      <c r="BF123" s="176">
        <f t="shared" si="25"/>
        <v>0</v>
      </c>
      <c r="BG123" s="176">
        <f t="shared" si="26"/>
        <v>0</v>
      </c>
      <c r="BH123" s="176">
        <f t="shared" si="27"/>
        <v>0</v>
      </c>
      <c r="BI123" s="176">
        <f t="shared" si="28"/>
        <v>0</v>
      </c>
      <c r="BJ123" s="2" t="s">
        <v>79</v>
      </c>
      <c r="BK123" s="176">
        <f t="shared" si="29"/>
        <v>0</v>
      </c>
      <c r="BL123" s="2" t="s">
        <v>459</v>
      </c>
      <c r="BM123" s="175" t="s">
        <v>825</v>
      </c>
    </row>
    <row r="124" spans="1:65" s="21" customFormat="1" ht="28.8" x14ac:dyDescent="0.2">
      <c r="A124" s="15"/>
      <c r="B124" s="16"/>
      <c r="C124" s="17"/>
      <c r="D124" s="177" t="s">
        <v>150</v>
      </c>
      <c r="E124" s="17"/>
      <c r="F124" s="178" t="s">
        <v>826</v>
      </c>
      <c r="G124" s="17"/>
      <c r="H124" s="17"/>
      <c r="I124" s="17"/>
      <c r="J124" s="17"/>
      <c r="K124" s="17"/>
      <c r="L124" s="20"/>
      <c r="M124" s="179"/>
      <c r="N124" s="180"/>
      <c r="O124" s="48"/>
      <c r="P124" s="48"/>
      <c r="Q124" s="48"/>
      <c r="R124" s="48"/>
      <c r="S124" s="48"/>
      <c r="T124" s="49"/>
      <c r="U124" s="15"/>
      <c r="V124" s="15"/>
      <c r="W124" s="15"/>
      <c r="X124" s="15"/>
      <c r="Y124" s="15"/>
      <c r="Z124" s="15"/>
      <c r="AA124" s="15"/>
      <c r="AB124" s="15"/>
      <c r="AC124" s="15"/>
      <c r="AD124" s="15"/>
      <c r="AE124" s="15"/>
      <c r="AT124" s="2" t="s">
        <v>150</v>
      </c>
      <c r="AU124" s="2" t="s">
        <v>81</v>
      </c>
    </row>
    <row r="125" spans="1:65" s="21" customFormat="1" ht="16.5" customHeight="1" x14ac:dyDescent="0.2">
      <c r="A125" s="15"/>
      <c r="B125" s="16"/>
      <c r="C125" s="165" t="s">
        <v>8</v>
      </c>
      <c r="D125" s="165" t="s">
        <v>140</v>
      </c>
      <c r="E125" s="166" t="s">
        <v>827</v>
      </c>
      <c r="F125" s="167" t="s">
        <v>828</v>
      </c>
      <c r="G125" s="168" t="s">
        <v>350</v>
      </c>
      <c r="H125" s="169">
        <v>1</v>
      </c>
      <c r="I125" s="170">
        <v>0</v>
      </c>
      <c r="J125" s="170">
        <f>ROUND(I125*H125,2)</f>
        <v>0</v>
      </c>
      <c r="K125" s="167" t="s">
        <v>144</v>
      </c>
      <c r="L125" s="20"/>
      <c r="M125" s="171" t="s">
        <v>17</v>
      </c>
      <c r="N125" s="172" t="s">
        <v>42</v>
      </c>
      <c r="O125" s="173">
        <v>8.7270000000000003</v>
      </c>
      <c r="P125" s="173">
        <f>O125*H125</f>
        <v>8.7270000000000003</v>
      </c>
      <c r="Q125" s="173">
        <v>0</v>
      </c>
      <c r="R125" s="173">
        <f>Q125*H125</f>
        <v>0</v>
      </c>
      <c r="S125" s="173">
        <v>0</v>
      </c>
      <c r="T125" s="174">
        <f>S125*H125</f>
        <v>0</v>
      </c>
      <c r="U125" s="15"/>
      <c r="V125" s="15"/>
      <c r="W125" s="15"/>
      <c r="X125" s="15"/>
      <c r="Y125" s="15"/>
      <c r="Z125" s="15"/>
      <c r="AA125" s="15"/>
      <c r="AB125" s="15"/>
      <c r="AC125" s="15"/>
      <c r="AD125" s="15"/>
      <c r="AE125" s="15"/>
      <c r="AR125" s="175" t="s">
        <v>459</v>
      </c>
      <c r="AT125" s="175" t="s">
        <v>140</v>
      </c>
      <c r="AU125" s="175" t="s">
        <v>81</v>
      </c>
      <c r="AY125" s="2" t="s">
        <v>137</v>
      </c>
      <c r="BE125" s="176">
        <f>IF(N125="základní",J125,0)</f>
        <v>0</v>
      </c>
      <c r="BF125" s="176">
        <f>IF(N125="snížená",J125,0)</f>
        <v>0</v>
      </c>
      <c r="BG125" s="176">
        <f>IF(N125="zákl. přenesená",J125,0)</f>
        <v>0</v>
      </c>
      <c r="BH125" s="176">
        <f>IF(N125="sníž. přenesená",J125,0)</f>
        <v>0</v>
      </c>
      <c r="BI125" s="176">
        <f>IF(N125="nulová",J125,0)</f>
        <v>0</v>
      </c>
      <c r="BJ125" s="2" t="s">
        <v>79</v>
      </c>
      <c r="BK125" s="176">
        <f>ROUND(I125*H125,2)</f>
        <v>0</v>
      </c>
      <c r="BL125" s="2" t="s">
        <v>459</v>
      </c>
      <c r="BM125" s="175" t="s">
        <v>829</v>
      </c>
    </row>
    <row r="126" spans="1:65" s="21" customFormat="1" ht="33" customHeight="1" x14ac:dyDescent="0.2">
      <c r="A126" s="15"/>
      <c r="B126" s="16"/>
      <c r="C126" s="165" t="s">
        <v>218</v>
      </c>
      <c r="D126" s="165" t="s">
        <v>140</v>
      </c>
      <c r="E126" s="166" t="s">
        <v>830</v>
      </c>
      <c r="F126" s="167" t="s">
        <v>831</v>
      </c>
      <c r="G126" s="168" t="s">
        <v>216</v>
      </c>
      <c r="H126" s="169">
        <v>80</v>
      </c>
      <c r="I126" s="170">
        <v>0</v>
      </c>
      <c r="J126" s="170">
        <f>ROUND(I126*H126,2)</f>
        <v>0</v>
      </c>
      <c r="K126" s="167" t="s">
        <v>144</v>
      </c>
      <c r="L126" s="20"/>
      <c r="M126" s="171" t="s">
        <v>17</v>
      </c>
      <c r="N126" s="172" t="s">
        <v>42</v>
      </c>
      <c r="O126" s="173">
        <v>0.03</v>
      </c>
      <c r="P126" s="173">
        <f>O126*H126</f>
        <v>2.4</v>
      </c>
      <c r="Q126" s="173">
        <v>0</v>
      </c>
      <c r="R126" s="173">
        <f>Q126*H126</f>
        <v>0</v>
      </c>
      <c r="S126" s="173">
        <v>0</v>
      </c>
      <c r="T126" s="174">
        <f>S126*H126</f>
        <v>0</v>
      </c>
      <c r="U126" s="15"/>
      <c r="V126" s="15"/>
      <c r="W126" s="15"/>
      <c r="X126" s="15"/>
      <c r="Y126" s="15"/>
      <c r="Z126" s="15"/>
      <c r="AA126" s="15"/>
      <c r="AB126" s="15"/>
      <c r="AC126" s="15"/>
      <c r="AD126" s="15"/>
      <c r="AE126" s="15"/>
      <c r="AR126" s="175" t="s">
        <v>459</v>
      </c>
      <c r="AT126" s="175" t="s">
        <v>140</v>
      </c>
      <c r="AU126" s="175" t="s">
        <v>81</v>
      </c>
      <c r="AY126" s="2" t="s">
        <v>137</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459</v>
      </c>
      <c r="BM126" s="175" t="s">
        <v>832</v>
      </c>
    </row>
    <row r="127" spans="1:65" s="21" customFormat="1" ht="21.75" customHeight="1" x14ac:dyDescent="0.2">
      <c r="A127" s="15"/>
      <c r="B127" s="16"/>
      <c r="C127" s="165" t="s">
        <v>223</v>
      </c>
      <c r="D127" s="165" t="s">
        <v>140</v>
      </c>
      <c r="E127" s="166" t="s">
        <v>833</v>
      </c>
      <c r="F127" s="167" t="s">
        <v>834</v>
      </c>
      <c r="G127" s="168" t="s">
        <v>216</v>
      </c>
      <c r="H127" s="169">
        <v>35</v>
      </c>
      <c r="I127" s="170">
        <v>0</v>
      </c>
      <c r="J127" s="170">
        <f>ROUND(I127*H127,2)</f>
        <v>0</v>
      </c>
      <c r="K127" s="167" t="s">
        <v>144</v>
      </c>
      <c r="L127" s="20"/>
      <c r="M127" s="171" t="s">
        <v>17</v>
      </c>
      <c r="N127" s="172" t="s">
        <v>42</v>
      </c>
      <c r="O127" s="173">
        <v>0.126</v>
      </c>
      <c r="P127" s="173">
        <f>O127*H127</f>
        <v>4.41</v>
      </c>
      <c r="Q127" s="173">
        <v>0</v>
      </c>
      <c r="R127" s="173">
        <f>Q127*H127</f>
        <v>0</v>
      </c>
      <c r="S127" s="173">
        <v>0</v>
      </c>
      <c r="T127" s="174">
        <f>S127*H127</f>
        <v>0</v>
      </c>
      <c r="U127" s="15"/>
      <c r="V127" s="15"/>
      <c r="W127" s="15"/>
      <c r="X127" s="15"/>
      <c r="Y127" s="15"/>
      <c r="Z127" s="15"/>
      <c r="AA127" s="15"/>
      <c r="AB127" s="15"/>
      <c r="AC127" s="15"/>
      <c r="AD127" s="15"/>
      <c r="AE127" s="15"/>
      <c r="AR127" s="175" t="s">
        <v>459</v>
      </c>
      <c r="AT127" s="175" t="s">
        <v>140</v>
      </c>
      <c r="AU127" s="175" t="s">
        <v>81</v>
      </c>
      <c r="AY127" s="2" t="s">
        <v>137</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459</v>
      </c>
      <c r="BM127" s="175" t="s">
        <v>835</v>
      </c>
    </row>
    <row r="128" spans="1:65" s="149" customFormat="1" ht="22.95" customHeight="1" x14ac:dyDescent="0.25">
      <c r="B128" s="150"/>
      <c r="C128" s="151"/>
      <c r="D128" s="152" t="s">
        <v>70</v>
      </c>
      <c r="E128" s="163" t="s">
        <v>836</v>
      </c>
      <c r="F128" s="163" t="s">
        <v>837</v>
      </c>
      <c r="G128" s="151"/>
      <c r="H128" s="151"/>
      <c r="I128" s="151"/>
      <c r="J128" s="164">
        <f>BK128</f>
        <v>0</v>
      </c>
      <c r="K128" s="151"/>
      <c r="L128" s="155"/>
      <c r="M128" s="156"/>
      <c r="N128" s="157"/>
      <c r="O128" s="157"/>
      <c r="P128" s="158">
        <f>SUM(P129:P140)</f>
        <v>30.979999999999997</v>
      </c>
      <c r="Q128" s="157"/>
      <c r="R128" s="158">
        <f>SUM(R129:R140)</f>
        <v>0</v>
      </c>
      <c r="S128" s="157"/>
      <c r="T128" s="159">
        <f>SUM(T129:T140)</f>
        <v>0</v>
      </c>
      <c r="AR128" s="160" t="s">
        <v>152</v>
      </c>
      <c r="AT128" s="161" t="s">
        <v>70</v>
      </c>
      <c r="AU128" s="161" t="s">
        <v>79</v>
      </c>
      <c r="AY128" s="160" t="s">
        <v>137</v>
      </c>
      <c r="BK128" s="162">
        <f>SUM(BK129:BK140)</f>
        <v>0</v>
      </c>
    </row>
    <row r="129" spans="1:65" s="21" customFormat="1" ht="16.5" customHeight="1" x14ac:dyDescent="0.2">
      <c r="A129" s="15"/>
      <c r="B129" s="16"/>
      <c r="C129" s="165" t="s">
        <v>227</v>
      </c>
      <c r="D129" s="165" t="s">
        <v>140</v>
      </c>
      <c r="E129" s="166" t="s">
        <v>838</v>
      </c>
      <c r="F129" s="167" t="s">
        <v>839</v>
      </c>
      <c r="G129" s="168" t="s">
        <v>244</v>
      </c>
      <c r="H129" s="169">
        <v>1</v>
      </c>
      <c r="I129" s="170">
        <v>0</v>
      </c>
      <c r="J129" s="170">
        <f>ROUND(I129*H129,2)</f>
        <v>0</v>
      </c>
      <c r="K129" s="167" t="s">
        <v>144</v>
      </c>
      <c r="L129" s="20"/>
      <c r="M129" s="171" t="s">
        <v>17</v>
      </c>
      <c r="N129" s="172" t="s">
        <v>42</v>
      </c>
      <c r="O129" s="173">
        <v>0.77200000000000002</v>
      </c>
      <c r="P129" s="173">
        <f>O129*H129</f>
        <v>0.77200000000000002</v>
      </c>
      <c r="Q129" s="173">
        <v>0</v>
      </c>
      <c r="R129" s="173">
        <f>Q129*H129</f>
        <v>0</v>
      </c>
      <c r="S129" s="173">
        <v>0</v>
      </c>
      <c r="T129" s="174">
        <f>S129*H129</f>
        <v>0</v>
      </c>
      <c r="U129" s="15"/>
      <c r="V129" s="15"/>
      <c r="W129" s="15"/>
      <c r="X129" s="15"/>
      <c r="Y129" s="15"/>
      <c r="Z129" s="15"/>
      <c r="AA129" s="15"/>
      <c r="AB129" s="15"/>
      <c r="AC129" s="15"/>
      <c r="AD129" s="15"/>
      <c r="AE129" s="15"/>
      <c r="AR129" s="175" t="s">
        <v>459</v>
      </c>
      <c r="AT129" s="175" t="s">
        <v>140</v>
      </c>
      <c r="AU129" s="175" t="s">
        <v>81</v>
      </c>
      <c r="AY129" s="2" t="s">
        <v>137</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459</v>
      </c>
      <c r="BM129" s="175" t="s">
        <v>840</v>
      </c>
    </row>
    <row r="130" spans="1:65" s="21" customFormat="1" ht="38.4" x14ac:dyDescent="0.2">
      <c r="A130" s="15"/>
      <c r="B130" s="16"/>
      <c r="C130" s="17"/>
      <c r="D130" s="177" t="s">
        <v>150</v>
      </c>
      <c r="E130" s="17"/>
      <c r="F130" s="178" t="s">
        <v>841</v>
      </c>
      <c r="G130" s="17"/>
      <c r="H130" s="17"/>
      <c r="I130" s="17"/>
      <c r="J130" s="17"/>
      <c r="K130" s="17"/>
      <c r="L130" s="20"/>
      <c r="M130" s="179"/>
      <c r="N130" s="180"/>
      <c r="O130" s="48"/>
      <c r="P130" s="48"/>
      <c r="Q130" s="48"/>
      <c r="R130" s="48"/>
      <c r="S130" s="48"/>
      <c r="T130" s="49"/>
      <c r="U130" s="15"/>
      <c r="V130" s="15"/>
      <c r="W130" s="15"/>
      <c r="X130" s="15"/>
      <c r="Y130" s="15"/>
      <c r="Z130" s="15"/>
      <c r="AA130" s="15"/>
      <c r="AB130" s="15"/>
      <c r="AC130" s="15"/>
      <c r="AD130" s="15"/>
      <c r="AE130" s="15"/>
      <c r="AT130" s="2" t="s">
        <v>150</v>
      </c>
      <c r="AU130" s="2" t="s">
        <v>81</v>
      </c>
    </row>
    <row r="131" spans="1:65" s="21" customFormat="1" ht="21.75" customHeight="1" x14ac:dyDescent="0.2">
      <c r="A131" s="15"/>
      <c r="B131" s="16"/>
      <c r="C131" s="165" t="s">
        <v>233</v>
      </c>
      <c r="D131" s="165" t="s">
        <v>140</v>
      </c>
      <c r="E131" s="166" t="s">
        <v>842</v>
      </c>
      <c r="F131" s="167" t="s">
        <v>843</v>
      </c>
      <c r="G131" s="168" t="s">
        <v>244</v>
      </c>
      <c r="H131" s="169">
        <v>10</v>
      </c>
      <c r="I131" s="170">
        <v>0</v>
      </c>
      <c r="J131" s="170">
        <f>ROUND(I131*H131,2)</f>
        <v>0</v>
      </c>
      <c r="K131" s="167" t="s">
        <v>144</v>
      </c>
      <c r="L131" s="20"/>
      <c r="M131" s="171" t="s">
        <v>17</v>
      </c>
      <c r="N131" s="172" t="s">
        <v>42</v>
      </c>
      <c r="O131" s="173">
        <v>8.0000000000000002E-3</v>
      </c>
      <c r="P131" s="173">
        <f>O131*H131</f>
        <v>0.08</v>
      </c>
      <c r="Q131" s="173">
        <v>0</v>
      </c>
      <c r="R131" s="173">
        <f>Q131*H131</f>
        <v>0</v>
      </c>
      <c r="S131" s="173">
        <v>0</v>
      </c>
      <c r="T131" s="174">
        <f>S131*H131</f>
        <v>0</v>
      </c>
      <c r="U131" s="15"/>
      <c r="V131" s="15"/>
      <c r="W131" s="15"/>
      <c r="X131" s="15"/>
      <c r="Y131" s="15"/>
      <c r="Z131" s="15"/>
      <c r="AA131" s="15"/>
      <c r="AB131" s="15"/>
      <c r="AC131" s="15"/>
      <c r="AD131" s="15"/>
      <c r="AE131" s="15"/>
      <c r="AR131" s="175" t="s">
        <v>459</v>
      </c>
      <c r="AT131" s="175" t="s">
        <v>140</v>
      </c>
      <c r="AU131" s="175" t="s">
        <v>81</v>
      </c>
      <c r="AY131" s="2" t="s">
        <v>137</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459</v>
      </c>
      <c r="BM131" s="175" t="s">
        <v>844</v>
      </c>
    </row>
    <row r="132" spans="1:65" s="21" customFormat="1" ht="38.4" x14ac:dyDescent="0.2">
      <c r="A132" s="15"/>
      <c r="B132" s="16"/>
      <c r="C132" s="17"/>
      <c r="D132" s="177" t="s">
        <v>150</v>
      </c>
      <c r="E132" s="17"/>
      <c r="F132" s="178" t="s">
        <v>841</v>
      </c>
      <c r="G132" s="17"/>
      <c r="H132" s="17"/>
      <c r="I132" s="17"/>
      <c r="J132" s="17"/>
      <c r="K132" s="17"/>
      <c r="L132" s="20"/>
      <c r="M132" s="179"/>
      <c r="N132" s="180"/>
      <c r="O132" s="48"/>
      <c r="P132" s="48"/>
      <c r="Q132" s="48"/>
      <c r="R132" s="48"/>
      <c r="S132" s="48"/>
      <c r="T132" s="49"/>
      <c r="U132" s="15"/>
      <c r="V132" s="15"/>
      <c r="W132" s="15"/>
      <c r="X132" s="15"/>
      <c r="Y132" s="15"/>
      <c r="Z132" s="15"/>
      <c r="AA132" s="15"/>
      <c r="AB132" s="15"/>
      <c r="AC132" s="15"/>
      <c r="AD132" s="15"/>
      <c r="AE132" s="15"/>
      <c r="AT132" s="2" t="s">
        <v>150</v>
      </c>
      <c r="AU132" s="2" t="s">
        <v>81</v>
      </c>
    </row>
    <row r="133" spans="1:65" s="21" customFormat="1" ht="21.75" customHeight="1" x14ac:dyDescent="0.2">
      <c r="A133" s="15"/>
      <c r="B133" s="16"/>
      <c r="C133" s="165" t="s">
        <v>241</v>
      </c>
      <c r="D133" s="165" t="s">
        <v>140</v>
      </c>
      <c r="E133" s="166" t="s">
        <v>845</v>
      </c>
      <c r="F133" s="167" t="s">
        <v>846</v>
      </c>
      <c r="G133" s="168" t="s">
        <v>275</v>
      </c>
      <c r="H133" s="169">
        <v>10</v>
      </c>
      <c r="I133" s="170">
        <v>0</v>
      </c>
      <c r="J133" s="170">
        <f>ROUND(I133*H133,2)</f>
        <v>0</v>
      </c>
      <c r="K133" s="167" t="s">
        <v>144</v>
      </c>
      <c r="L133" s="20"/>
      <c r="M133" s="171" t="s">
        <v>17</v>
      </c>
      <c r="N133" s="172" t="s">
        <v>42</v>
      </c>
      <c r="O133" s="173">
        <v>1.6839999999999999</v>
      </c>
      <c r="P133" s="173">
        <f>O133*H133</f>
        <v>16.84</v>
      </c>
      <c r="Q133" s="173">
        <v>0</v>
      </c>
      <c r="R133" s="173">
        <f>Q133*H133</f>
        <v>0</v>
      </c>
      <c r="S133" s="173">
        <v>0</v>
      </c>
      <c r="T133" s="174">
        <f>S133*H133</f>
        <v>0</v>
      </c>
      <c r="U133" s="15"/>
      <c r="V133" s="15"/>
      <c r="W133" s="15"/>
      <c r="X133" s="15"/>
      <c r="Y133" s="15"/>
      <c r="Z133" s="15"/>
      <c r="AA133" s="15"/>
      <c r="AB133" s="15"/>
      <c r="AC133" s="15"/>
      <c r="AD133" s="15"/>
      <c r="AE133" s="15"/>
      <c r="AR133" s="175" t="s">
        <v>459</v>
      </c>
      <c r="AT133" s="175" t="s">
        <v>140</v>
      </c>
      <c r="AU133" s="175" t="s">
        <v>81</v>
      </c>
      <c r="AY133" s="2" t="s">
        <v>137</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459</v>
      </c>
      <c r="BM133" s="175" t="s">
        <v>847</v>
      </c>
    </row>
    <row r="134" spans="1:65" s="21" customFormat="1" ht="28.8" x14ac:dyDescent="0.2">
      <c r="A134" s="15"/>
      <c r="B134" s="16"/>
      <c r="C134" s="17"/>
      <c r="D134" s="177" t="s">
        <v>150</v>
      </c>
      <c r="E134" s="17"/>
      <c r="F134" s="178" t="s">
        <v>848</v>
      </c>
      <c r="G134" s="17"/>
      <c r="H134" s="17"/>
      <c r="I134" s="17"/>
      <c r="J134" s="17"/>
      <c r="K134" s="17"/>
      <c r="L134" s="20"/>
      <c r="M134" s="179"/>
      <c r="N134" s="180"/>
      <c r="O134" s="48"/>
      <c r="P134" s="48"/>
      <c r="Q134" s="48"/>
      <c r="R134" s="48"/>
      <c r="S134" s="48"/>
      <c r="T134" s="49"/>
      <c r="U134" s="15"/>
      <c r="V134" s="15"/>
      <c r="W134" s="15"/>
      <c r="X134" s="15"/>
      <c r="Y134" s="15"/>
      <c r="Z134" s="15"/>
      <c r="AA134" s="15"/>
      <c r="AB134" s="15"/>
      <c r="AC134" s="15"/>
      <c r="AD134" s="15"/>
      <c r="AE134" s="15"/>
      <c r="AT134" s="2" t="s">
        <v>150</v>
      </c>
      <c r="AU134" s="2" t="s">
        <v>81</v>
      </c>
    </row>
    <row r="135" spans="1:65" s="21" customFormat="1" ht="21.75" customHeight="1" x14ac:dyDescent="0.2">
      <c r="A135" s="15"/>
      <c r="B135" s="16"/>
      <c r="C135" s="165" t="s">
        <v>7</v>
      </c>
      <c r="D135" s="165" t="s">
        <v>140</v>
      </c>
      <c r="E135" s="166" t="s">
        <v>849</v>
      </c>
      <c r="F135" s="167" t="s">
        <v>850</v>
      </c>
      <c r="G135" s="168" t="s">
        <v>275</v>
      </c>
      <c r="H135" s="169">
        <v>20</v>
      </c>
      <c r="I135" s="170">
        <v>0</v>
      </c>
      <c r="J135" s="170">
        <f>ROUND(I135*H135,2)</f>
        <v>0</v>
      </c>
      <c r="K135" s="167" t="s">
        <v>144</v>
      </c>
      <c r="L135" s="20"/>
      <c r="M135" s="171" t="s">
        <v>17</v>
      </c>
      <c r="N135" s="172" t="s">
        <v>42</v>
      </c>
      <c r="O135" s="173">
        <v>5.2999999999999999E-2</v>
      </c>
      <c r="P135" s="173">
        <f>O135*H135</f>
        <v>1.06</v>
      </c>
      <c r="Q135" s="173">
        <v>0</v>
      </c>
      <c r="R135" s="173">
        <f>Q135*H135</f>
        <v>0</v>
      </c>
      <c r="S135" s="173">
        <v>0</v>
      </c>
      <c r="T135" s="174">
        <f>S135*H135</f>
        <v>0</v>
      </c>
      <c r="U135" s="15"/>
      <c r="V135" s="15"/>
      <c r="W135" s="15"/>
      <c r="X135" s="15"/>
      <c r="Y135" s="15"/>
      <c r="Z135" s="15"/>
      <c r="AA135" s="15"/>
      <c r="AB135" s="15"/>
      <c r="AC135" s="15"/>
      <c r="AD135" s="15"/>
      <c r="AE135" s="15"/>
      <c r="AR135" s="175" t="s">
        <v>459</v>
      </c>
      <c r="AT135" s="175" t="s">
        <v>140</v>
      </c>
      <c r="AU135" s="175" t="s">
        <v>81</v>
      </c>
      <c r="AY135" s="2" t="s">
        <v>137</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459</v>
      </c>
      <c r="BM135" s="175" t="s">
        <v>851</v>
      </c>
    </row>
    <row r="136" spans="1:65" s="21" customFormat="1" ht="28.8" x14ac:dyDescent="0.2">
      <c r="A136" s="15"/>
      <c r="B136" s="16"/>
      <c r="C136" s="17"/>
      <c r="D136" s="177" t="s">
        <v>150</v>
      </c>
      <c r="E136" s="17"/>
      <c r="F136" s="178" t="s">
        <v>848</v>
      </c>
      <c r="G136" s="17"/>
      <c r="H136" s="17"/>
      <c r="I136" s="17"/>
      <c r="J136" s="17"/>
      <c r="K136" s="17"/>
      <c r="L136" s="20"/>
      <c r="M136" s="179"/>
      <c r="N136" s="180"/>
      <c r="O136" s="48"/>
      <c r="P136" s="48"/>
      <c r="Q136" s="48"/>
      <c r="R136" s="48"/>
      <c r="S136" s="48"/>
      <c r="T136" s="49"/>
      <c r="U136" s="15"/>
      <c r="V136" s="15"/>
      <c r="W136" s="15"/>
      <c r="X136" s="15"/>
      <c r="Y136" s="15"/>
      <c r="Z136" s="15"/>
      <c r="AA136" s="15"/>
      <c r="AB136" s="15"/>
      <c r="AC136" s="15"/>
      <c r="AD136" s="15"/>
      <c r="AE136" s="15"/>
      <c r="AT136" s="2" t="s">
        <v>150</v>
      </c>
      <c r="AU136" s="2" t="s">
        <v>81</v>
      </c>
    </row>
    <row r="137" spans="1:65" s="21" customFormat="1" ht="21.75" customHeight="1" x14ac:dyDescent="0.2">
      <c r="A137" s="15"/>
      <c r="B137" s="16"/>
      <c r="C137" s="165" t="s">
        <v>250</v>
      </c>
      <c r="D137" s="165" t="s">
        <v>140</v>
      </c>
      <c r="E137" s="166" t="s">
        <v>852</v>
      </c>
      <c r="F137" s="167" t="s">
        <v>853</v>
      </c>
      <c r="G137" s="168" t="s">
        <v>854</v>
      </c>
      <c r="H137" s="169">
        <v>0.5</v>
      </c>
      <c r="I137" s="170">
        <v>0</v>
      </c>
      <c r="J137" s="170">
        <f>ROUND(I137*H137,2)</f>
        <v>0</v>
      </c>
      <c r="K137" s="167" t="s">
        <v>144</v>
      </c>
      <c r="L137" s="20"/>
      <c r="M137" s="171" t="s">
        <v>17</v>
      </c>
      <c r="N137" s="172" t="s">
        <v>42</v>
      </c>
      <c r="O137" s="173">
        <v>12.256</v>
      </c>
      <c r="P137" s="173">
        <f>O137*H137</f>
        <v>6.1280000000000001</v>
      </c>
      <c r="Q137" s="173">
        <v>0</v>
      </c>
      <c r="R137" s="173">
        <f>Q137*H137</f>
        <v>0</v>
      </c>
      <c r="S137" s="173">
        <v>0</v>
      </c>
      <c r="T137" s="174">
        <f>S137*H137</f>
        <v>0</v>
      </c>
      <c r="U137" s="15"/>
      <c r="V137" s="15"/>
      <c r="W137" s="15"/>
      <c r="X137" s="15"/>
      <c r="Y137" s="15"/>
      <c r="Z137" s="15"/>
      <c r="AA137" s="15"/>
      <c r="AB137" s="15"/>
      <c r="AC137" s="15"/>
      <c r="AD137" s="15"/>
      <c r="AE137" s="15"/>
      <c r="AR137" s="175" t="s">
        <v>459</v>
      </c>
      <c r="AT137" s="175" t="s">
        <v>140</v>
      </c>
      <c r="AU137" s="175" t="s">
        <v>81</v>
      </c>
      <c r="AY137" s="2" t="s">
        <v>137</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459</v>
      </c>
      <c r="BM137" s="175" t="s">
        <v>855</v>
      </c>
    </row>
    <row r="138" spans="1:65" s="21" customFormat="1" ht="28.8" x14ac:dyDescent="0.2">
      <c r="A138" s="15"/>
      <c r="B138" s="16"/>
      <c r="C138" s="17"/>
      <c r="D138" s="177" t="s">
        <v>150</v>
      </c>
      <c r="E138" s="17"/>
      <c r="F138" s="178" t="s">
        <v>848</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150</v>
      </c>
      <c r="AU138" s="2" t="s">
        <v>81</v>
      </c>
    </row>
    <row r="139" spans="1:65" s="21" customFormat="1" ht="21.75" customHeight="1" x14ac:dyDescent="0.2">
      <c r="A139" s="15"/>
      <c r="B139" s="16"/>
      <c r="C139" s="165" t="s">
        <v>255</v>
      </c>
      <c r="D139" s="165" t="s">
        <v>140</v>
      </c>
      <c r="E139" s="166" t="s">
        <v>856</v>
      </c>
      <c r="F139" s="167" t="s">
        <v>857</v>
      </c>
      <c r="G139" s="168" t="s">
        <v>216</v>
      </c>
      <c r="H139" s="169">
        <v>50</v>
      </c>
      <c r="I139" s="170">
        <v>0</v>
      </c>
      <c r="J139" s="170">
        <f>ROUND(I139*H139,2)</f>
        <v>0</v>
      </c>
      <c r="K139" s="167" t="s">
        <v>144</v>
      </c>
      <c r="L139" s="20"/>
      <c r="M139" s="171" t="s">
        <v>17</v>
      </c>
      <c r="N139" s="172" t="s">
        <v>42</v>
      </c>
      <c r="O139" s="173">
        <v>0.122</v>
      </c>
      <c r="P139" s="173">
        <f>O139*H139</f>
        <v>6.1</v>
      </c>
      <c r="Q139" s="173">
        <v>0</v>
      </c>
      <c r="R139" s="173">
        <f>Q139*H139</f>
        <v>0</v>
      </c>
      <c r="S139" s="173">
        <v>0</v>
      </c>
      <c r="T139" s="174">
        <f>S139*H139</f>
        <v>0</v>
      </c>
      <c r="U139" s="15"/>
      <c r="V139" s="15"/>
      <c r="W139" s="15"/>
      <c r="X139" s="15"/>
      <c r="Y139" s="15"/>
      <c r="Z139" s="15"/>
      <c r="AA139" s="15"/>
      <c r="AB139" s="15"/>
      <c r="AC139" s="15"/>
      <c r="AD139" s="15"/>
      <c r="AE139" s="15"/>
      <c r="AR139" s="175" t="s">
        <v>459</v>
      </c>
      <c r="AT139" s="175" t="s">
        <v>140</v>
      </c>
      <c r="AU139" s="175" t="s">
        <v>81</v>
      </c>
      <c r="AY139" s="2" t="s">
        <v>137</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459</v>
      </c>
      <c r="BM139" s="175" t="s">
        <v>858</v>
      </c>
    </row>
    <row r="140" spans="1:65" s="21" customFormat="1" ht="28.8" x14ac:dyDescent="0.2">
      <c r="A140" s="15"/>
      <c r="B140" s="16"/>
      <c r="C140" s="17"/>
      <c r="D140" s="177" t="s">
        <v>150</v>
      </c>
      <c r="E140" s="17"/>
      <c r="F140" s="178" t="s">
        <v>848</v>
      </c>
      <c r="G140" s="17"/>
      <c r="H140" s="17"/>
      <c r="I140" s="17"/>
      <c r="J140" s="17"/>
      <c r="K140" s="17"/>
      <c r="L140" s="20"/>
      <c r="M140" s="179"/>
      <c r="N140" s="180"/>
      <c r="O140" s="48"/>
      <c r="P140" s="48"/>
      <c r="Q140" s="48"/>
      <c r="R140" s="48"/>
      <c r="S140" s="48"/>
      <c r="T140" s="49"/>
      <c r="U140" s="15"/>
      <c r="V140" s="15"/>
      <c r="W140" s="15"/>
      <c r="X140" s="15"/>
      <c r="Y140" s="15"/>
      <c r="Z140" s="15"/>
      <c r="AA140" s="15"/>
      <c r="AB140" s="15"/>
      <c r="AC140" s="15"/>
      <c r="AD140" s="15"/>
      <c r="AE140" s="15"/>
      <c r="AT140" s="2" t="s">
        <v>150</v>
      </c>
      <c r="AU140" s="2" t="s">
        <v>81</v>
      </c>
    </row>
    <row r="141" spans="1:65" s="149" customFormat="1" ht="25.95" customHeight="1" x14ac:dyDescent="0.25">
      <c r="B141" s="150"/>
      <c r="C141" s="151"/>
      <c r="D141" s="152" t="s">
        <v>70</v>
      </c>
      <c r="E141" s="153" t="s">
        <v>761</v>
      </c>
      <c r="F141" s="153" t="s">
        <v>762</v>
      </c>
      <c r="G141" s="151"/>
      <c r="H141" s="151"/>
      <c r="I141" s="151"/>
      <c r="J141" s="154">
        <f>BK141</f>
        <v>0</v>
      </c>
      <c r="K141" s="151"/>
      <c r="L141" s="155"/>
      <c r="M141" s="156"/>
      <c r="N141" s="157"/>
      <c r="O141" s="157"/>
      <c r="P141" s="158">
        <f>SUM(P142:P143)</f>
        <v>48</v>
      </c>
      <c r="Q141" s="157"/>
      <c r="R141" s="158">
        <f>SUM(R142:R143)</f>
        <v>0</v>
      </c>
      <c r="S141" s="157"/>
      <c r="T141" s="159">
        <f>SUM(T142:T143)</f>
        <v>0</v>
      </c>
      <c r="AR141" s="160" t="s">
        <v>145</v>
      </c>
      <c r="AT141" s="161" t="s">
        <v>70</v>
      </c>
      <c r="AU141" s="161" t="s">
        <v>71</v>
      </c>
      <c r="AY141" s="160" t="s">
        <v>137</v>
      </c>
      <c r="BK141" s="162">
        <f>SUM(BK142:BK143)</f>
        <v>0</v>
      </c>
    </row>
    <row r="142" spans="1:65" s="21" customFormat="1" ht="16.5" customHeight="1" x14ac:dyDescent="0.2">
      <c r="A142" s="15"/>
      <c r="B142" s="16"/>
      <c r="C142" s="165" t="s">
        <v>260</v>
      </c>
      <c r="D142" s="165" t="s">
        <v>140</v>
      </c>
      <c r="E142" s="166" t="s">
        <v>859</v>
      </c>
      <c r="F142" s="167" t="s">
        <v>860</v>
      </c>
      <c r="G142" s="168" t="s">
        <v>766</v>
      </c>
      <c r="H142" s="169">
        <v>24</v>
      </c>
      <c r="I142" s="170">
        <v>0</v>
      </c>
      <c r="J142" s="170">
        <f>ROUND(I142*H142,2)</f>
        <v>0</v>
      </c>
      <c r="K142" s="167" t="s">
        <v>144</v>
      </c>
      <c r="L142" s="20"/>
      <c r="M142" s="171" t="s">
        <v>17</v>
      </c>
      <c r="N142" s="172" t="s">
        <v>42</v>
      </c>
      <c r="O142" s="173">
        <v>1</v>
      </c>
      <c r="P142" s="173">
        <f>O142*H142</f>
        <v>24</v>
      </c>
      <c r="Q142" s="173">
        <v>0</v>
      </c>
      <c r="R142" s="173">
        <f>Q142*H142</f>
        <v>0</v>
      </c>
      <c r="S142" s="173">
        <v>0</v>
      </c>
      <c r="T142" s="174">
        <f>S142*H142</f>
        <v>0</v>
      </c>
      <c r="U142" s="15"/>
      <c r="V142" s="15"/>
      <c r="W142" s="15"/>
      <c r="X142" s="15"/>
      <c r="Y142" s="15"/>
      <c r="Z142" s="15"/>
      <c r="AA142" s="15"/>
      <c r="AB142" s="15"/>
      <c r="AC142" s="15"/>
      <c r="AD142" s="15"/>
      <c r="AE142" s="15"/>
      <c r="AR142" s="175" t="s">
        <v>767</v>
      </c>
      <c r="AT142" s="175" t="s">
        <v>140</v>
      </c>
      <c r="AU142" s="175" t="s">
        <v>79</v>
      </c>
      <c r="AY142" s="2" t="s">
        <v>137</v>
      </c>
      <c r="BE142" s="176">
        <f>IF(N142="základní",J142,0)</f>
        <v>0</v>
      </c>
      <c r="BF142" s="176">
        <f>IF(N142="snížená",J142,0)</f>
        <v>0</v>
      </c>
      <c r="BG142" s="176">
        <f>IF(N142="zákl. přenesená",J142,0)</f>
        <v>0</v>
      </c>
      <c r="BH142" s="176">
        <f>IF(N142="sníž. přenesená",J142,0)</f>
        <v>0</v>
      </c>
      <c r="BI142" s="176">
        <f>IF(N142="nulová",J142,0)</f>
        <v>0</v>
      </c>
      <c r="BJ142" s="2" t="s">
        <v>79</v>
      </c>
      <c r="BK142" s="176">
        <f>ROUND(I142*H142,2)</f>
        <v>0</v>
      </c>
      <c r="BL142" s="2" t="s">
        <v>767</v>
      </c>
      <c r="BM142" s="175" t="s">
        <v>861</v>
      </c>
    </row>
    <row r="143" spans="1:65" s="21" customFormat="1" ht="16.5" customHeight="1" x14ac:dyDescent="0.2">
      <c r="A143" s="15"/>
      <c r="B143" s="16"/>
      <c r="C143" s="165" t="s">
        <v>264</v>
      </c>
      <c r="D143" s="165" t="s">
        <v>140</v>
      </c>
      <c r="E143" s="166" t="s">
        <v>862</v>
      </c>
      <c r="F143" s="167" t="s">
        <v>863</v>
      </c>
      <c r="G143" s="168" t="s">
        <v>766</v>
      </c>
      <c r="H143" s="169">
        <v>24</v>
      </c>
      <c r="I143" s="170">
        <v>0</v>
      </c>
      <c r="J143" s="170">
        <f>ROUND(I143*H143,2)</f>
        <v>0</v>
      </c>
      <c r="K143" s="167" t="s">
        <v>144</v>
      </c>
      <c r="L143" s="20"/>
      <c r="M143" s="171" t="s">
        <v>17</v>
      </c>
      <c r="N143" s="172" t="s">
        <v>42</v>
      </c>
      <c r="O143" s="173">
        <v>1</v>
      </c>
      <c r="P143" s="173">
        <f>O143*H143</f>
        <v>24</v>
      </c>
      <c r="Q143" s="173">
        <v>0</v>
      </c>
      <c r="R143" s="173">
        <f>Q143*H143</f>
        <v>0</v>
      </c>
      <c r="S143" s="173">
        <v>0</v>
      </c>
      <c r="T143" s="174">
        <f>S143*H143</f>
        <v>0</v>
      </c>
      <c r="U143" s="15"/>
      <c r="V143" s="15"/>
      <c r="W143" s="15"/>
      <c r="X143" s="15"/>
      <c r="Y143" s="15"/>
      <c r="Z143" s="15"/>
      <c r="AA143" s="15"/>
      <c r="AB143" s="15"/>
      <c r="AC143" s="15"/>
      <c r="AD143" s="15"/>
      <c r="AE143" s="15"/>
      <c r="AR143" s="175" t="s">
        <v>459</v>
      </c>
      <c r="AT143" s="175" t="s">
        <v>140</v>
      </c>
      <c r="AU143" s="175" t="s">
        <v>79</v>
      </c>
      <c r="AY143" s="2" t="s">
        <v>137</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459</v>
      </c>
      <c r="BM143" s="175" t="s">
        <v>864</v>
      </c>
    </row>
    <row r="144" spans="1:65" s="149" customFormat="1" ht="25.95" customHeight="1" x14ac:dyDescent="0.25">
      <c r="B144" s="150"/>
      <c r="C144" s="151"/>
      <c r="D144" s="152" t="s">
        <v>70</v>
      </c>
      <c r="E144" s="153" t="s">
        <v>95</v>
      </c>
      <c r="F144" s="153" t="s">
        <v>865</v>
      </c>
      <c r="G144" s="151"/>
      <c r="H144" s="151"/>
      <c r="I144" s="151"/>
      <c r="J144" s="154">
        <f>BK144</f>
        <v>0</v>
      </c>
      <c r="K144" s="151"/>
      <c r="L144" s="155"/>
      <c r="M144" s="156"/>
      <c r="N144" s="157"/>
      <c r="O144" s="157"/>
      <c r="P144" s="158">
        <f>P145</f>
        <v>0</v>
      </c>
      <c r="Q144" s="157"/>
      <c r="R144" s="158">
        <f>R145</f>
        <v>0</v>
      </c>
      <c r="S144" s="157"/>
      <c r="T144" s="159">
        <f>T145</f>
        <v>0</v>
      </c>
      <c r="AR144" s="160" t="s">
        <v>160</v>
      </c>
      <c r="AT144" s="161" t="s">
        <v>70</v>
      </c>
      <c r="AU144" s="161" t="s">
        <v>71</v>
      </c>
      <c r="AY144" s="160" t="s">
        <v>137</v>
      </c>
      <c r="BK144" s="162">
        <f>BK145</f>
        <v>0</v>
      </c>
    </row>
    <row r="145" spans="1:65" s="149" customFormat="1" ht="22.95" customHeight="1" x14ac:dyDescent="0.25">
      <c r="B145" s="150"/>
      <c r="C145" s="151"/>
      <c r="D145" s="152" t="s">
        <v>70</v>
      </c>
      <c r="E145" s="163" t="s">
        <v>71</v>
      </c>
      <c r="F145" s="163" t="s">
        <v>865</v>
      </c>
      <c r="G145" s="151"/>
      <c r="H145" s="151"/>
      <c r="I145" s="151"/>
      <c r="J145" s="164">
        <f>BK145</f>
        <v>0</v>
      </c>
      <c r="K145" s="151"/>
      <c r="L145" s="155"/>
      <c r="M145" s="156"/>
      <c r="N145" s="157"/>
      <c r="O145" s="157"/>
      <c r="P145" s="158">
        <f>SUM(P146:P150)</f>
        <v>0</v>
      </c>
      <c r="Q145" s="157"/>
      <c r="R145" s="158">
        <f>SUM(R146:R150)</f>
        <v>0</v>
      </c>
      <c r="S145" s="157"/>
      <c r="T145" s="159">
        <f>SUM(T146:T150)</f>
        <v>0</v>
      </c>
      <c r="AR145" s="160" t="s">
        <v>160</v>
      </c>
      <c r="AT145" s="161" t="s">
        <v>70</v>
      </c>
      <c r="AU145" s="161" t="s">
        <v>79</v>
      </c>
      <c r="AY145" s="160" t="s">
        <v>137</v>
      </c>
      <c r="BK145" s="162">
        <f>SUM(BK146:BK150)</f>
        <v>0</v>
      </c>
    </row>
    <row r="146" spans="1:65" s="21" customFormat="1" ht="16.5" customHeight="1" x14ac:dyDescent="0.2">
      <c r="A146" s="15"/>
      <c r="B146" s="16"/>
      <c r="C146" s="165" t="s">
        <v>272</v>
      </c>
      <c r="D146" s="165" t="s">
        <v>140</v>
      </c>
      <c r="E146" s="166" t="s">
        <v>866</v>
      </c>
      <c r="F146" s="167" t="s">
        <v>867</v>
      </c>
      <c r="G146" s="168" t="s">
        <v>868</v>
      </c>
      <c r="H146" s="169">
        <v>1</v>
      </c>
      <c r="I146" s="170">
        <v>0</v>
      </c>
      <c r="J146" s="170">
        <f>ROUND(I146*H146,2)</f>
        <v>0</v>
      </c>
      <c r="K146" s="167" t="s">
        <v>144</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869</v>
      </c>
      <c r="AT146" s="175" t="s">
        <v>140</v>
      </c>
      <c r="AU146" s="175" t="s">
        <v>81</v>
      </c>
      <c r="AY146" s="2" t="s">
        <v>137</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869</v>
      </c>
      <c r="BM146" s="175" t="s">
        <v>870</v>
      </c>
    </row>
    <row r="147" spans="1:65" s="21" customFormat="1" ht="16.5" customHeight="1" x14ac:dyDescent="0.2">
      <c r="A147" s="15"/>
      <c r="B147" s="16"/>
      <c r="C147" s="165" t="s">
        <v>277</v>
      </c>
      <c r="D147" s="165" t="s">
        <v>140</v>
      </c>
      <c r="E147" s="166" t="s">
        <v>871</v>
      </c>
      <c r="F147" s="167" t="s">
        <v>872</v>
      </c>
      <c r="G147" s="168" t="s">
        <v>868</v>
      </c>
      <c r="H147" s="169">
        <v>1</v>
      </c>
      <c r="I147" s="170">
        <v>0</v>
      </c>
      <c r="J147" s="170">
        <f>ROUND(I147*H147,2)</f>
        <v>0</v>
      </c>
      <c r="K147" s="167" t="s">
        <v>144</v>
      </c>
      <c r="L147" s="20"/>
      <c r="M147" s="171" t="s">
        <v>17</v>
      </c>
      <c r="N147" s="172" t="s">
        <v>42</v>
      </c>
      <c r="O147" s="173">
        <v>0</v>
      </c>
      <c r="P147" s="173">
        <f>O147*H147</f>
        <v>0</v>
      </c>
      <c r="Q147" s="173">
        <v>0</v>
      </c>
      <c r="R147" s="173">
        <f>Q147*H147</f>
        <v>0</v>
      </c>
      <c r="S147" s="173">
        <v>0</v>
      </c>
      <c r="T147" s="174">
        <f>S147*H147</f>
        <v>0</v>
      </c>
      <c r="U147" s="15"/>
      <c r="V147" s="15"/>
      <c r="W147" s="15"/>
      <c r="X147" s="15"/>
      <c r="Y147" s="15"/>
      <c r="Z147" s="15"/>
      <c r="AA147" s="15"/>
      <c r="AB147" s="15"/>
      <c r="AC147" s="15"/>
      <c r="AD147" s="15"/>
      <c r="AE147" s="15"/>
      <c r="AR147" s="175" t="s">
        <v>873</v>
      </c>
      <c r="AT147" s="175" t="s">
        <v>140</v>
      </c>
      <c r="AU147" s="175" t="s">
        <v>81</v>
      </c>
      <c r="AY147" s="2" t="s">
        <v>137</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873</v>
      </c>
      <c r="BM147" s="175" t="s">
        <v>874</v>
      </c>
    </row>
    <row r="148" spans="1:65" s="21" customFormat="1" ht="16.5" customHeight="1" x14ac:dyDescent="0.2">
      <c r="A148" s="15"/>
      <c r="B148" s="16"/>
      <c r="C148" s="165" t="s">
        <v>281</v>
      </c>
      <c r="D148" s="165" t="s">
        <v>140</v>
      </c>
      <c r="E148" s="166" t="s">
        <v>875</v>
      </c>
      <c r="F148" s="167" t="s">
        <v>876</v>
      </c>
      <c r="G148" s="168" t="s">
        <v>868</v>
      </c>
      <c r="H148" s="169">
        <v>1</v>
      </c>
      <c r="I148" s="170">
        <v>0</v>
      </c>
      <c r="J148" s="170">
        <f>ROUND(I148*H148,2)</f>
        <v>0</v>
      </c>
      <c r="K148" s="167" t="s">
        <v>144</v>
      </c>
      <c r="L148" s="20"/>
      <c r="M148" s="171" t="s">
        <v>17</v>
      </c>
      <c r="N148" s="172" t="s">
        <v>42</v>
      </c>
      <c r="O148" s="173">
        <v>0</v>
      </c>
      <c r="P148" s="173">
        <f>O148*H148</f>
        <v>0</v>
      </c>
      <c r="Q148" s="173">
        <v>0</v>
      </c>
      <c r="R148" s="173">
        <f>Q148*H148</f>
        <v>0</v>
      </c>
      <c r="S148" s="173">
        <v>0</v>
      </c>
      <c r="T148" s="174">
        <f>S148*H148</f>
        <v>0</v>
      </c>
      <c r="U148" s="15"/>
      <c r="V148" s="15"/>
      <c r="W148" s="15"/>
      <c r="X148" s="15"/>
      <c r="Y148" s="15"/>
      <c r="Z148" s="15"/>
      <c r="AA148" s="15"/>
      <c r="AB148" s="15"/>
      <c r="AC148" s="15"/>
      <c r="AD148" s="15"/>
      <c r="AE148" s="15"/>
      <c r="AR148" s="175" t="s">
        <v>873</v>
      </c>
      <c r="AT148" s="175" t="s">
        <v>140</v>
      </c>
      <c r="AU148" s="175" t="s">
        <v>81</v>
      </c>
      <c r="AY148" s="2" t="s">
        <v>137</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873</v>
      </c>
      <c r="BM148" s="175" t="s">
        <v>877</v>
      </c>
    </row>
    <row r="149" spans="1:65" s="21" customFormat="1" ht="16.5" customHeight="1" x14ac:dyDescent="0.2">
      <c r="A149" s="15"/>
      <c r="B149" s="16"/>
      <c r="C149" s="165" t="s">
        <v>286</v>
      </c>
      <c r="D149" s="165" t="s">
        <v>140</v>
      </c>
      <c r="E149" s="166" t="s">
        <v>878</v>
      </c>
      <c r="F149" s="167" t="s">
        <v>879</v>
      </c>
      <c r="G149" s="168" t="s">
        <v>868</v>
      </c>
      <c r="H149" s="169">
        <v>1</v>
      </c>
      <c r="I149" s="170">
        <v>0</v>
      </c>
      <c r="J149" s="170">
        <f>ROUND(I149*H149,2)</f>
        <v>0</v>
      </c>
      <c r="K149" s="167" t="s">
        <v>144</v>
      </c>
      <c r="L149" s="20"/>
      <c r="M149" s="171" t="s">
        <v>17</v>
      </c>
      <c r="N149" s="172" t="s">
        <v>42</v>
      </c>
      <c r="O149" s="173">
        <v>0</v>
      </c>
      <c r="P149" s="173">
        <f>O149*H149</f>
        <v>0</v>
      </c>
      <c r="Q149" s="173">
        <v>0</v>
      </c>
      <c r="R149" s="173">
        <f>Q149*H149</f>
        <v>0</v>
      </c>
      <c r="S149" s="173">
        <v>0</v>
      </c>
      <c r="T149" s="174">
        <f>S149*H149</f>
        <v>0</v>
      </c>
      <c r="U149" s="15"/>
      <c r="V149" s="15"/>
      <c r="W149" s="15"/>
      <c r="X149" s="15"/>
      <c r="Y149" s="15"/>
      <c r="Z149" s="15"/>
      <c r="AA149" s="15"/>
      <c r="AB149" s="15"/>
      <c r="AC149" s="15"/>
      <c r="AD149" s="15"/>
      <c r="AE149" s="15"/>
      <c r="AR149" s="175" t="s">
        <v>880</v>
      </c>
      <c r="AT149" s="175" t="s">
        <v>140</v>
      </c>
      <c r="AU149" s="175" t="s">
        <v>81</v>
      </c>
      <c r="AY149" s="2" t="s">
        <v>137</v>
      </c>
      <c r="BE149" s="176">
        <f>IF(N149="základní",J149,0)</f>
        <v>0</v>
      </c>
      <c r="BF149" s="176">
        <f>IF(N149="snížená",J149,0)</f>
        <v>0</v>
      </c>
      <c r="BG149" s="176">
        <f>IF(N149="zákl. přenesená",J149,0)</f>
        <v>0</v>
      </c>
      <c r="BH149" s="176">
        <f>IF(N149="sníž. přenesená",J149,0)</f>
        <v>0</v>
      </c>
      <c r="BI149" s="176">
        <f>IF(N149="nulová",J149,0)</f>
        <v>0</v>
      </c>
      <c r="BJ149" s="2" t="s">
        <v>79</v>
      </c>
      <c r="BK149" s="176">
        <f>ROUND(I149*H149,2)</f>
        <v>0</v>
      </c>
      <c r="BL149" s="2" t="s">
        <v>880</v>
      </c>
      <c r="BM149" s="175" t="s">
        <v>881</v>
      </c>
    </row>
    <row r="150" spans="1:65" s="21" customFormat="1" ht="16.5" customHeight="1" x14ac:dyDescent="0.2">
      <c r="A150" s="15"/>
      <c r="B150" s="16"/>
      <c r="C150" s="165" t="s">
        <v>291</v>
      </c>
      <c r="D150" s="165" t="s">
        <v>140</v>
      </c>
      <c r="E150" s="166" t="s">
        <v>882</v>
      </c>
      <c r="F150" s="167" t="s">
        <v>883</v>
      </c>
      <c r="G150" s="168" t="s">
        <v>868</v>
      </c>
      <c r="H150" s="169">
        <v>1</v>
      </c>
      <c r="I150" s="170">
        <v>0</v>
      </c>
      <c r="J150" s="170">
        <f>ROUND(I150*H150,2)</f>
        <v>0</v>
      </c>
      <c r="K150" s="167" t="s">
        <v>144</v>
      </c>
      <c r="L150" s="20"/>
      <c r="M150" s="222" t="s">
        <v>17</v>
      </c>
      <c r="N150" s="223" t="s">
        <v>42</v>
      </c>
      <c r="O150" s="224">
        <v>0</v>
      </c>
      <c r="P150" s="224">
        <f>O150*H150</f>
        <v>0</v>
      </c>
      <c r="Q150" s="224">
        <v>0</v>
      </c>
      <c r="R150" s="224">
        <f>Q150*H150</f>
        <v>0</v>
      </c>
      <c r="S150" s="224">
        <v>0</v>
      </c>
      <c r="T150" s="225">
        <f>S150*H150</f>
        <v>0</v>
      </c>
      <c r="U150" s="15"/>
      <c r="V150" s="15"/>
      <c r="W150" s="15"/>
      <c r="X150" s="15"/>
      <c r="Y150" s="15"/>
      <c r="Z150" s="15"/>
      <c r="AA150" s="15"/>
      <c r="AB150" s="15"/>
      <c r="AC150" s="15"/>
      <c r="AD150" s="15"/>
      <c r="AE150" s="15"/>
      <c r="AR150" s="175" t="s">
        <v>884</v>
      </c>
      <c r="AT150" s="175" t="s">
        <v>140</v>
      </c>
      <c r="AU150" s="175" t="s">
        <v>81</v>
      </c>
      <c r="AY150" s="2" t="s">
        <v>137</v>
      </c>
      <c r="BE150" s="176">
        <f>IF(N150="základní",J150,0)</f>
        <v>0</v>
      </c>
      <c r="BF150" s="176">
        <f>IF(N150="snížená",J150,0)</f>
        <v>0</v>
      </c>
      <c r="BG150" s="176">
        <f>IF(N150="zákl. přenesená",J150,0)</f>
        <v>0</v>
      </c>
      <c r="BH150" s="176">
        <f>IF(N150="sníž. přenesená",J150,0)</f>
        <v>0</v>
      </c>
      <c r="BI150" s="176">
        <f>IF(N150="nulová",J150,0)</f>
        <v>0</v>
      </c>
      <c r="BJ150" s="2" t="s">
        <v>79</v>
      </c>
      <c r="BK150" s="176">
        <f>ROUND(I150*H150,2)</f>
        <v>0</v>
      </c>
      <c r="BL150" s="2" t="s">
        <v>884</v>
      </c>
      <c r="BM150" s="175" t="s">
        <v>885</v>
      </c>
    </row>
    <row r="151" spans="1:65" s="21" customFormat="1" ht="6.9" customHeight="1" x14ac:dyDescent="0.2">
      <c r="A151" s="15"/>
      <c r="B151" s="30"/>
      <c r="C151" s="31"/>
      <c r="D151" s="31"/>
      <c r="E151" s="31"/>
      <c r="F151" s="31"/>
      <c r="G151" s="31"/>
      <c r="H151" s="31"/>
      <c r="I151" s="31"/>
      <c r="J151" s="31"/>
      <c r="K151" s="31"/>
      <c r="L151" s="20"/>
      <c r="M151" s="15"/>
      <c r="O151" s="15"/>
      <c r="P151" s="15"/>
      <c r="Q151" s="15"/>
      <c r="R151" s="15"/>
      <c r="S151" s="15"/>
      <c r="T151" s="15"/>
      <c r="U151" s="15"/>
      <c r="V151" s="15"/>
      <c r="W151" s="15"/>
      <c r="X151" s="15"/>
      <c r="Y151" s="15"/>
      <c r="Z151" s="15"/>
      <c r="AA151" s="15"/>
      <c r="AB151" s="15"/>
      <c r="AC151" s="15"/>
      <c r="AD151" s="15"/>
      <c r="AE151" s="15"/>
    </row>
  </sheetData>
  <sheetProtection formatColumns="0" formatRows="0" autoFilter="0"/>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36863-F891-43B3-BA9E-C44D1D8DFAC4}">
  <sheetPr>
    <pageSetUpPr fitToPage="1"/>
  </sheetPr>
  <dimension ref="A1:BM136"/>
  <sheetViews>
    <sheetView showGridLines="0" topLeftCell="A112" workbookViewId="0">
      <selection activeCell="I137" sqref="I13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886</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ROUND(J83,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ROUND((SUM(BE83:BE135)),  2)</f>
        <v>0</v>
      </c>
      <c r="G33" s="15"/>
      <c r="H33" s="15"/>
      <c r="I33" s="104">
        <v>0.21</v>
      </c>
      <c r="J33" s="103">
        <f>ROUND(((SUM(BE83:BE135))*I33),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ROUND((SUM(BF83:BF135)),  2)</f>
        <v>0</v>
      </c>
      <c r="G34" s="15"/>
      <c r="H34" s="15"/>
      <c r="I34" s="104">
        <v>0.15</v>
      </c>
      <c r="J34" s="103">
        <f>ROUND(((SUM(BF83:BF135))*I34),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ROUND((SUM(BG83:BG135)),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ROUND((SUM(BH83:BH135)),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ROUND((SUM(BI83:BI135)),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09.1-b2 - elektro materiál</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J83</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887</v>
      </c>
      <c r="E60" s="127"/>
      <c r="F60" s="127"/>
      <c r="G60" s="127"/>
      <c r="H60" s="127"/>
      <c r="I60" s="127"/>
      <c r="J60" s="128">
        <f>J84</f>
        <v>0</v>
      </c>
      <c r="K60" s="125"/>
      <c r="L60" s="129"/>
    </row>
    <row r="61" spans="1:47" s="123" customFormat="1" ht="24.9" customHeight="1" x14ac:dyDescent="0.2">
      <c r="B61" s="124"/>
      <c r="C61" s="125"/>
      <c r="D61" s="126" t="s">
        <v>888</v>
      </c>
      <c r="E61" s="127"/>
      <c r="F61" s="127"/>
      <c r="G61" s="127"/>
      <c r="H61" s="127"/>
      <c r="I61" s="127"/>
      <c r="J61" s="128">
        <f>J100</f>
        <v>0</v>
      </c>
      <c r="K61" s="125"/>
      <c r="L61" s="129"/>
    </row>
    <row r="62" spans="1:47" s="123" customFormat="1" ht="24.9" customHeight="1" x14ac:dyDescent="0.2">
      <c r="B62" s="124"/>
      <c r="C62" s="125"/>
      <c r="D62" s="126" t="s">
        <v>889</v>
      </c>
      <c r="E62" s="127"/>
      <c r="F62" s="127"/>
      <c r="G62" s="127"/>
      <c r="H62" s="127"/>
      <c r="I62" s="127"/>
      <c r="J62" s="128">
        <f>J106</f>
        <v>0</v>
      </c>
      <c r="K62" s="125"/>
      <c r="L62" s="129"/>
    </row>
    <row r="63" spans="1:47" s="123" customFormat="1" ht="24.9" customHeight="1" x14ac:dyDescent="0.2">
      <c r="B63" s="124"/>
      <c r="C63" s="125"/>
      <c r="D63" s="126" t="s">
        <v>890</v>
      </c>
      <c r="E63" s="127"/>
      <c r="F63" s="127"/>
      <c r="G63" s="127"/>
      <c r="H63" s="127"/>
      <c r="I63" s="127"/>
      <c r="J63" s="128">
        <f>J122</f>
        <v>0</v>
      </c>
      <c r="K63" s="125"/>
      <c r="L63" s="129"/>
    </row>
    <row r="64" spans="1:47" s="21" customFormat="1" ht="21.75" customHeight="1" x14ac:dyDescent="0.2">
      <c r="A64" s="15"/>
      <c r="B64" s="16"/>
      <c r="C64" s="17"/>
      <c r="D64" s="17"/>
      <c r="E64" s="17"/>
      <c r="F64" s="17"/>
      <c r="G64" s="17"/>
      <c r="H64" s="17"/>
      <c r="I64" s="17"/>
      <c r="J64" s="17"/>
      <c r="K64" s="17"/>
      <c r="L64" s="91"/>
      <c r="S64" s="15"/>
      <c r="T64" s="15"/>
      <c r="U64" s="15"/>
      <c r="V64" s="15"/>
      <c r="W64" s="15"/>
      <c r="X64" s="15"/>
      <c r="Y64" s="15"/>
      <c r="Z64" s="15"/>
      <c r="AA64" s="15"/>
      <c r="AB64" s="15"/>
      <c r="AC64" s="15"/>
      <c r="AD64" s="15"/>
      <c r="AE64" s="15"/>
    </row>
    <row r="65" spans="1:31" s="21" customFormat="1" ht="6.9" customHeight="1" x14ac:dyDescent="0.2">
      <c r="A65" s="15"/>
      <c r="B65" s="30"/>
      <c r="C65" s="31"/>
      <c r="D65" s="31"/>
      <c r="E65" s="31"/>
      <c r="F65" s="31"/>
      <c r="G65" s="31"/>
      <c r="H65" s="31"/>
      <c r="I65" s="31"/>
      <c r="J65" s="31"/>
      <c r="K65" s="31"/>
      <c r="L65" s="91"/>
      <c r="S65" s="15"/>
      <c r="T65" s="15"/>
      <c r="U65" s="15"/>
      <c r="V65" s="15"/>
      <c r="W65" s="15"/>
      <c r="X65" s="15"/>
      <c r="Y65" s="15"/>
      <c r="Z65" s="15"/>
      <c r="AA65" s="15"/>
      <c r="AB65" s="15"/>
      <c r="AC65" s="15"/>
      <c r="AD65" s="15"/>
      <c r="AE65" s="15"/>
    </row>
    <row r="69" spans="1:31" s="21" customFormat="1" ht="6.9" customHeight="1" x14ac:dyDescent="0.2">
      <c r="A69" s="15"/>
      <c r="B69" s="32"/>
      <c r="C69" s="33"/>
      <c r="D69" s="33"/>
      <c r="E69" s="33"/>
      <c r="F69" s="33"/>
      <c r="G69" s="33"/>
      <c r="H69" s="33"/>
      <c r="I69" s="33"/>
      <c r="J69" s="33"/>
      <c r="K69" s="33"/>
      <c r="L69" s="91"/>
      <c r="S69" s="15"/>
      <c r="T69" s="15"/>
      <c r="U69" s="15"/>
      <c r="V69" s="15"/>
      <c r="W69" s="15"/>
      <c r="X69" s="15"/>
      <c r="Y69" s="15"/>
      <c r="Z69" s="15"/>
      <c r="AA69" s="15"/>
      <c r="AB69" s="15"/>
      <c r="AC69" s="15"/>
      <c r="AD69" s="15"/>
      <c r="AE69" s="15"/>
    </row>
    <row r="70" spans="1:31" s="21" customFormat="1" ht="24.9" customHeight="1" x14ac:dyDescent="0.2">
      <c r="A70" s="15"/>
      <c r="B70" s="16"/>
      <c r="C70" s="8" t="s">
        <v>122</v>
      </c>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16"/>
      <c r="C71" s="17"/>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2" customHeight="1" x14ac:dyDescent="0.2">
      <c r="A72" s="15"/>
      <c r="B72" s="16"/>
      <c r="C72" s="12" t="s">
        <v>14</v>
      </c>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6.5" customHeight="1" x14ac:dyDescent="0.2">
      <c r="A73" s="15"/>
      <c r="B73" s="16"/>
      <c r="C73" s="17"/>
      <c r="D73" s="17"/>
      <c r="E73" s="396" t="str">
        <f>E7</f>
        <v>INFRASTRUKTURA ZŠ CHOMUTOV - učebna pří.vědy -ZŠ Písečná, Chomutov</v>
      </c>
      <c r="F73" s="397"/>
      <c r="G73" s="397"/>
      <c r="H73" s="397"/>
      <c r="I73" s="17"/>
      <c r="J73" s="17"/>
      <c r="K73" s="17"/>
      <c r="L73" s="91"/>
      <c r="S73" s="15"/>
      <c r="T73" s="15"/>
      <c r="U73" s="15"/>
      <c r="V73" s="15"/>
      <c r="W73" s="15"/>
      <c r="X73" s="15"/>
      <c r="Y73" s="15"/>
      <c r="Z73" s="15"/>
      <c r="AA73" s="15"/>
      <c r="AB73" s="15"/>
      <c r="AC73" s="15"/>
      <c r="AD73" s="15"/>
      <c r="AE73" s="15"/>
    </row>
    <row r="74" spans="1:31" s="21" customFormat="1" ht="12" customHeight="1" x14ac:dyDescent="0.2">
      <c r="A74" s="15"/>
      <c r="B74" s="16"/>
      <c r="C74" s="12" t="s">
        <v>98</v>
      </c>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6.5" customHeight="1" x14ac:dyDescent="0.2">
      <c r="A75" s="15"/>
      <c r="B75" s="16"/>
      <c r="C75" s="17"/>
      <c r="D75" s="17"/>
      <c r="E75" s="371" t="str">
        <f>E9</f>
        <v>SO 09.1-b2 - elektro materiál</v>
      </c>
      <c r="F75" s="395"/>
      <c r="G75" s="395"/>
      <c r="H75" s="395"/>
      <c r="I75" s="17"/>
      <c r="J75" s="17"/>
      <c r="K75" s="17"/>
      <c r="L75" s="91"/>
      <c r="S75" s="15"/>
      <c r="T75" s="15"/>
      <c r="U75" s="15"/>
      <c r="V75" s="15"/>
      <c r="W75" s="15"/>
      <c r="X75" s="15"/>
      <c r="Y75" s="15"/>
      <c r="Z75" s="15"/>
      <c r="AA75" s="15"/>
      <c r="AB75" s="15"/>
      <c r="AC75" s="15"/>
      <c r="AD75" s="15"/>
      <c r="AE75" s="15"/>
    </row>
    <row r="76" spans="1:31" s="21" customFormat="1" ht="6.9" customHeight="1" x14ac:dyDescent="0.2">
      <c r="A76" s="15"/>
      <c r="B76" s="16"/>
      <c r="C76" s="17"/>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12" customHeight="1" x14ac:dyDescent="0.2">
      <c r="A77" s="15"/>
      <c r="B77" s="16"/>
      <c r="C77" s="12" t="s">
        <v>19</v>
      </c>
      <c r="D77" s="17"/>
      <c r="E77" s="17"/>
      <c r="F77" s="13" t="str">
        <f>F12</f>
        <v xml:space="preserve"> </v>
      </c>
      <c r="G77" s="17"/>
      <c r="H77" s="17"/>
      <c r="I77" s="12" t="s">
        <v>21</v>
      </c>
      <c r="J77" s="116" t="str">
        <f>IF(J12="","",J12)</f>
        <v>2. 3. 2020</v>
      </c>
      <c r="K77" s="17"/>
      <c r="L77" s="91"/>
      <c r="S77" s="15"/>
      <c r="T77" s="15"/>
      <c r="U77" s="15"/>
      <c r="V77" s="15"/>
      <c r="W77" s="15"/>
      <c r="X77" s="15"/>
      <c r="Y77" s="15"/>
      <c r="Z77" s="15"/>
      <c r="AA77" s="15"/>
      <c r="AB77" s="15"/>
      <c r="AC77" s="15"/>
      <c r="AD77" s="15"/>
      <c r="AE77" s="15"/>
    </row>
    <row r="78" spans="1:31" s="21" customFormat="1" ht="6.9"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23</v>
      </c>
      <c r="D79" s="17"/>
      <c r="E79" s="17"/>
      <c r="F79" s="13" t="str">
        <f>E15</f>
        <v>Statutární město Chomutov</v>
      </c>
      <c r="G79" s="17"/>
      <c r="H79" s="17"/>
      <c r="I79" s="12" t="s">
        <v>29</v>
      </c>
      <c r="J79" s="117" t="str">
        <f>E21</f>
        <v>KAP ATELIER s.r.o.</v>
      </c>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28</v>
      </c>
      <c r="D80" s="17"/>
      <c r="E80" s="17"/>
      <c r="F80" s="13" t="str">
        <f>IF(E18="","",E18)</f>
        <v xml:space="preserve"> </v>
      </c>
      <c r="G80" s="17"/>
      <c r="H80" s="17"/>
      <c r="I80" s="12" t="s">
        <v>32</v>
      </c>
      <c r="J80" s="117" t="str">
        <f>E24</f>
        <v>ing. Kateřina Tumpachová</v>
      </c>
      <c r="K80" s="17"/>
      <c r="L80" s="91"/>
      <c r="S80" s="15"/>
      <c r="T80" s="15"/>
      <c r="U80" s="15"/>
      <c r="V80" s="15"/>
      <c r="W80" s="15"/>
      <c r="X80" s="15"/>
      <c r="Y80" s="15"/>
      <c r="Z80" s="15"/>
      <c r="AA80" s="15"/>
      <c r="AB80" s="15"/>
      <c r="AC80" s="15"/>
      <c r="AD80" s="15"/>
      <c r="AE80" s="15"/>
    </row>
    <row r="81" spans="1:65" s="21" customFormat="1" ht="10.35" customHeight="1" x14ac:dyDescent="0.2">
      <c r="A81" s="15"/>
      <c r="B81" s="16"/>
      <c r="C81" s="17"/>
      <c r="D81" s="17"/>
      <c r="E81" s="17"/>
      <c r="F81" s="17"/>
      <c r="G81" s="17"/>
      <c r="H81" s="17"/>
      <c r="I81" s="17"/>
      <c r="J81" s="17"/>
      <c r="K81" s="17"/>
      <c r="L81" s="91"/>
      <c r="S81" s="15"/>
      <c r="T81" s="15"/>
      <c r="U81" s="15"/>
      <c r="V81" s="15"/>
      <c r="W81" s="15"/>
      <c r="X81" s="15"/>
      <c r="Y81" s="15"/>
      <c r="Z81" s="15"/>
      <c r="AA81" s="15"/>
      <c r="AB81" s="15"/>
      <c r="AC81" s="15"/>
      <c r="AD81" s="15"/>
      <c r="AE81" s="15"/>
    </row>
    <row r="82" spans="1:65" s="143" customFormat="1" ht="29.25" customHeight="1" x14ac:dyDescent="0.2">
      <c r="A82" s="137"/>
      <c r="B82" s="138"/>
      <c r="C82" s="139" t="s">
        <v>123</v>
      </c>
      <c r="D82" s="140" t="s">
        <v>56</v>
      </c>
      <c r="E82" s="140" t="s">
        <v>52</v>
      </c>
      <c r="F82" s="140" t="s">
        <v>53</v>
      </c>
      <c r="G82" s="140" t="s">
        <v>124</v>
      </c>
      <c r="H82" s="140" t="s">
        <v>125</v>
      </c>
      <c r="I82" s="140" t="s">
        <v>126</v>
      </c>
      <c r="J82" s="140" t="s">
        <v>102</v>
      </c>
      <c r="K82" s="141" t="s">
        <v>127</v>
      </c>
      <c r="L82" s="142"/>
      <c r="M82" s="52" t="s">
        <v>17</v>
      </c>
      <c r="N82" s="53" t="s">
        <v>41</v>
      </c>
      <c r="O82" s="53" t="s">
        <v>128</v>
      </c>
      <c r="P82" s="53" t="s">
        <v>129</v>
      </c>
      <c r="Q82" s="53" t="s">
        <v>130</v>
      </c>
      <c r="R82" s="53" t="s">
        <v>131</v>
      </c>
      <c r="S82" s="53" t="s">
        <v>132</v>
      </c>
      <c r="T82" s="54" t="s">
        <v>133</v>
      </c>
      <c r="U82" s="137"/>
      <c r="V82" s="137"/>
      <c r="W82" s="137"/>
      <c r="X82" s="137"/>
      <c r="Y82" s="137"/>
      <c r="Z82" s="137"/>
      <c r="AA82" s="137"/>
      <c r="AB82" s="137"/>
      <c r="AC82" s="137"/>
      <c r="AD82" s="137"/>
      <c r="AE82" s="137"/>
    </row>
    <row r="83" spans="1:65" s="21" customFormat="1" ht="22.95" customHeight="1" x14ac:dyDescent="0.3">
      <c r="A83" s="15"/>
      <c r="B83" s="16"/>
      <c r="C83" s="60" t="s">
        <v>134</v>
      </c>
      <c r="D83" s="17"/>
      <c r="E83" s="17"/>
      <c r="F83" s="17"/>
      <c r="G83" s="17"/>
      <c r="H83" s="17"/>
      <c r="I83" s="17"/>
      <c r="J83" s="144">
        <f>BK83</f>
        <v>0</v>
      </c>
      <c r="K83" s="17"/>
      <c r="L83" s="20"/>
      <c r="M83" s="55"/>
      <c r="N83" s="145"/>
      <c r="O83" s="56"/>
      <c r="P83" s="146">
        <f>P84+P100+P106+P122</f>
        <v>0</v>
      </c>
      <c r="Q83" s="56"/>
      <c r="R83" s="146">
        <f>R84+R100+R106+R122</f>
        <v>0</v>
      </c>
      <c r="S83" s="56"/>
      <c r="T83" s="147">
        <f>T84+T100+T106+T122</f>
        <v>0</v>
      </c>
      <c r="U83" s="15"/>
      <c r="V83" s="15"/>
      <c r="W83" s="15"/>
      <c r="X83" s="15"/>
      <c r="Y83" s="15"/>
      <c r="Z83" s="15"/>
      <c r="AA83" s="15"/>
      <c r="AB83" s="15"/>
      <c r="AC83" s="15"/>
      <c r="AD83" s="15"/>
      <c r="AE83" s="15"/>
      <c r="AT83" s="2" t="s">
        <v>70</v>
      </c>
      <c r="AU83" s="2" t="s">
        <v>103</v>
      </c>
      <c r="BK83" s="148">
        <f>BK84+BK100+BK106+BK122</f>
        <v>0</v>
      </c>
    </row>
    <row r="84" spans="1:65" s="149" customFormat="1" ht="25.95" customHeight="1" x14ac:dyDescent="0.25">
      <c r="B84" s="150"/>
      <c r="C84" s="151"/>
      <c r="D84" s="152" t="s">
        <v>70</v>
      </c>
      <c r="E84" s="153" t="s">
        <v>891</v>
      </c>
      <c r="F84" s="153" t="s">
        <v>892</v>
      </c>
      <c r="G84" s="151"/>
      <c r="H84" s="151"/>
      <c r="I84" s="151"/>
      <c r="J84" s="154">
        <f>BK84</f>
        <v>0</v>
      </c>
      <c r="K84" s="151"/>
      <c r="L84" s="155"/>
      <c r="M84" s="156"/>
      <c r="N84" s="157"/>
      <c r="O84" s="157"/>
      <c r="P84" s="158">
        <f>SUM(P87:P99)</f>
        <v>0</v>
      </c>
      <c r="Q84" s="157"/>
      <c r="R84" s="158">
        <f>SUM(R87:R99)</f>
        <v>0</v>
      </c>
      <c r="S84" s="157"/>
      <c r="T84" s="159">
        <f>SUM(T87:T99)</f>
        <v>0</v>
      </c>
      <c r="AR84" s="160" t="s">
        <v>79</v>
      </c>
      <c r="AT84" s="161" t="s">
        <v>70</v>
      </c>
      <c r="AU84" s="161" t="s">
        <v>71</v>
      </c>
      <c r="AY84" s="160" t="s">
        <v>137</v>
      </c>
      <c r="BK84" s="162">
        <f>SUM(BK87:BK99)</f>
        <v>0</v>
      </c>
    </row>
    <row r="85" spans="1:65" s="21" customFormat="1" ht="21.75" customHeight="1" x14ac:dyDescent="0.2">
      <c r="A85" s="15"/>
      <c r="B85" s="16"/>
      <c r="C85" s="315" t="s">
        <v>427</v>
      </c>
      <c r="D85" s="315" t="s">
        <v>419</v>
      </c>
      <c r="E85" s="316" t="s">
        <v>1021</v>
      </c>
      <c r="F85" s="317" t="s">
        <v>1022</v>
      </c>
      <c r="G85" s="318" t="s">
        <v>275</v>
      </c>
      <c r="H85" s="319">
        <v>2</v>
      </c>
      <c r="I85" s="320">
        <v>0</v>
      </c>
      <c r="J85" s="320">
        <f>ROUND(I85*H85,2)</f>
        <v>0</v>
      </c>
      <c r="K85" s="317" t="s">
        <v>384</v>
      </c>
      <c r="L85" s="219"/>
      <c r="M85" s="220" t="s">
        <v>17</v>
      </c>
      <c r="N85" s="221"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174</v>
      </c>
      <c r="AT85" s="175" t="s">
        <v>419</v>
      </c>
      <c r="AU85" s="175" t="s">
        <v>81</v>
      </c>
      <c r="AY85" s="2" t="s">
        <v>137</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145</v>
      </c>
      <c r="BM85" s="175" t="s">
        <v>1023</v>
      </c>
    </row>
    <row r="86" spans="1:65" s="21" customFormat="1" ht="21.75" customHeight="1" x14ac:dyDescent="0.2">
      <c r="A86" s="15"/>
      <c r="B86" s="16"/>
      <c r="C86" s="315" t="s">
        <v>138</v>
      </c>
      <c r="D86" s="315" t="s">
        <v>419</v>
      </c>
      <c r="E86" s="316" t="s">
        <v>978</v>
      </c>
      <c r="F86" s="317" t="s">
        <v>979</v>
      </c>
      <c r="G86" s="318" t="s">
        <v>275</v>
      </c>
      <c r="H86" s="319">
        <v>8</v>
      </c>
      <c r="I86" s="320">
        <v>0</v>
      </c>
      <c r="J86" s="320">
        <f>ROUND(I86*H86,2)</f>
        <v>0</v>
      </c>
      <c r="K86" s="317" t="s">
        <v>384</v>
      </c>
      <c r="L86" s="219"/>
      <c r="M86" s="220" t="s">
        <v>17</v>
      </c>
      <c r="N86" s="221" t="s">
        <v>42</v>
      </c>
      <c r="O86" s="173">
        <v>0</v>
      </c>
      <c r="P86" s="173">
        <f>O86*H86</f>
        <v>0</v>
      </c>
      <c r="Q86" s="173">
        <v>0</v>
      </c>
      <c r="R86" s="173">
        <f>Q86*H86</f>
        <v>0</v>
      </c>
      <c r="S86" s="173">
        <v>0</v>
      </c>
      <c r="T86" s="174">
        <f>S86*H86</f>
        <v>0</v>
      </c>
      <c r="U86" s="15"/>
      <c r="V86" s="15"/>
      <c r="W86" s="15"/>
      <c r="X86" s="15"/>
      <c r="Y86" s="15"/>
      <c r="Z86" s="15"/>
      <c r="AA86" s="15"/>
      <c r="AB86" s="15"/>
      <c r="AC86" s="15"/>
      <c r="AD86" s="15"/>
      <c r="AE86" s="15"/>
      <c r="AR86" s="175" t="s">
        <v>302</v>
      </c>
      <c r="AT86" s="175" t="s">
        <v>419</v>
      </c>
      <c r="AU86" s="175" t="s">
        <v>81</v>
      </c>
      <c r="AY86" s="2" t="s">
        <v>137</v>
      </c>
      <c r="BE86" s="176">
        <f>IF(N86="základní",J86,0)</f>
        <v>0</v>
      </c>
      <c r="BF86" s="176">
        <f>IF(N86="snížená",J86,0)</f>
        <v>0</v>
      </c>
      <c r="BG86" s="176">
        <f>IF(N86="zákl. přenesená",J86,0)</f>
        <v>0</v>
      </c>
      <c r="BH86" s="176">
        <f>IF(N86="sníž. přenesená",J86,0)</f>
        <v>0</v>
      </c>
      <c r="BI86" s="176">
        <f>IF(N86="nulová",J86,0)</f>
        <v>0</v>
      </c>
      <c r="BJ86" s="2" t="s">
        <v>79</v>
      </c>
      <c r="BK86" s="176">
        <f>ROUND(I86*H86,2)</f>
        <v>0</v>
      </c>
      <c r="BL86" s="2" t="s">
        <v>218</v>
      </c>
      <c r="BM86" s="175" t="s">
        <v>199</v>
      </c>
    </row>
    <row r="87" spans="1:65" s="21" customFormat="1" ht="16.5" customHeight="1" x14ac:dyDescent="0.2">
      <c r="A87" s="15"/>
      <c r="B87" s="16"/>
      <c r="C87" s="213" t="s">
        <v>79</v>
      </c>
      <c r="D87" s="213" t="s">
        <v>419</v>
      </c>
      <c r="E87" s="214" t="s">
        <v>893</v>
      </c>
      <c r="F87" s="215" t="s">
        <v>894</v>
      </c>
      <c r="G87" s="216" t="s">
        <v>895</v>
      </c>
      <c r="H87" s="217">
        <v>1</v>
      </c>
      <c r="I87" s="218">
        <v>0</v>
      </c>
      <c r="J87" s="218">
        <f t="shared" ref="J87:J94" si="0">ROUND(I87*H87,2)</f>
        <v>0</v>
      </c>
      <c r="K87" s="215" t="s">
        <v>384</v>
      </c>
      <c r="L87" s="219"/>
      <c r="M87" s="220" t="s">
        <v>17</v>
      </c>
      <c r="N87" s="221" t="s">
        <v>42</v>
      </c>
      <c r="O87" s="173">
        <v>0</v>
      </c>
      <c r="P87" s="173">
        <f t="shared" ref="P87:P94" si="1">O87*H87</f>
        <v>0</v>
      </c>
      <c r="Q87" s="173">
        <v>0</v>
      </c>
      <c r="R87" s="173">
        <f t="shared" ref="R87:R94" si="2">Q87*H87</f>
        <v>0</v>
      </c>
      <c r="S87" s="173">
        <v>0</v>
      </c>
      <c r="T87" s="174">
        <f t="shared" ref="T87:T94" si="3">S87*H87</f>
        <v>0</v>
      </c>
      <c r="U87" s="15"/>
      <c r="V87" s="15"/>
      <c r="W87" s="15"/>
      <c r="X87" s="15"/>
      <c r="Y87" s="15"/>
      <c r="Z87" s="15"/>
      <c r="AA87" s="15"/>
      <c r="AB87" s="15"/>
      <c r="AC87" s="15"/>
      <c r="AD87" s="15"/>
      <c r="AE87" s="15"/>
      <c r="AR87" s="175" t="s">
        <v>174</v>
      </c>
      <c r="AT87" s="175" t="s">
        <v>419</v>
      </c>
      <c r="AU87" s="175" t="s">
        <v>79</v>
      </c>
      <c r="AY87" s="2" t="s">
        <v>137</v>
      </c>
      <c r="BE87" s="176">
        <f t="shared" ref="BE87:BE94" si="4">IF(N87="základní",J87,0)</f>
        <v>0</v>
      </c>
      <c r="BF87" s="176">
        <f t="shared" ref="BF87:BF94" si="5">IF(N87="snížená",J87,0)</f>
        <v>0</v>
      </c>
      <c r="BG87" s="176">
        <f t="shared" ref="BG87:BG94" si="6">IF(N87="zákl. přenesená",J87,0)</f>
        <v>0</v>
      </c>
      <c r="BH87" s="176">
        <f t="shared" ref="BH87:BH94" si="7">IF(N87="sníž. přenesená",J87,0)</f>
        <v>0</v>
      </c>
      <c r="BI87" s="176">
        <f t="shared" ref="BI87:BI94" si="8">IF(N87="nulová",J87,0)</f>
        <v>0</v>
      </c>
      <c r="BJ87" s="2" t="s">
        <v>79</v>
      </c>
      <c r="BK87" s="176">
        <f t="shared" ref="BK87:BK94" si="9">ROUND(I87*H87,2)</f>
        <v>0</v>
      </c>
      <c r="BL87" s="2" t="s">
        <v>145</v>
      </c>
      <c r="BM87" s="175" t="s">
        <v>81</v>
      </c>
    </row>
    <row r="88" spans="1:65" s="21" customFormat="1" ht="16.5" customHeight="1" x14ac:dyDescent="0.2">
      <c r="A88" s="15"/>
      <c r="B88" s="16"/>
      <c r="C88" s="213" t="s">
        <v>81</v>
      </c>
      <c r="D88" s="213" t="s">
        <v>419</v>
      </c>
      <c r="E88" s="214" t="s">
        <v>896</v>
      </c>
      <c r="F88" s="215" t="s">
        <v>897</v>
      </c>
      <c r="G88" s="216" t="s">
        <v>895</v>
      </c>
      <c r="H88" s="217">
        <v>1</v>
      </c>
      <c r="I88" s="218">
        <v>0</v>
      </c>
      <c r="J88" s="218">
        <f t="shared" si="0"/>
        <v>0</v>
      </c>
      <c r="K88" s="215" t="s">
        <v>384</v>
      </c>
      <c r="L88" s="219"/>
      <c r="M88" s="220" t="s">
        <v>17</v>
      </c>
      <c r="N88" s="221" t="s">
        <v>42</v>
      </c>
      <c r="O88" s="173">
        <v>0</v>
      </c>
      <c r="P88" s="173">
        <f t="shared" si="1"/>
        <v>0</v>
      </c>
      <c r="Q88" s="173">
        <v>0</v>
      </c>
      <c r="R88" s="173">
        <f t="shared" si="2"/>
        <v>0</v>
      </c>
      <c r="S88" s="173">
        <v>0</v>
      </c>
      <c r="T88" s="174">
        <f t="shared" si="3"/>
        <v>0</v>
      </c>
      <c r="U88" s="15"/>
      <c r="V88" s="15"/>
      <c r="W88" s="15"/>
      <c r="X88" s="15"/>
      <c r="Y88" s="15"/>
      <c r="Z88" s="15"/>
      <c r="AA88" s="15"/>
      <c r="AB88" s="15"/>
      <c r="AC88" s="15"/>
      <c r="AD88" s="15"/>
      <c r="AE88" s="15"/>
      <c r="AR88" s="175" t="s">
        <v>174</v>
      </c>
      <c r="AT88" s="175" t="s">
        <v>419</v>
      </c>
      <c r="AU88" s="175" t="s">
        <v>79</v>
      </c>
      <c r="AY88" s="2" t="s">
        <v>137</v>
      </c>
      <c r="BE88" s="176">
        <f t="shared" si="4"/>
        <v>0</v>
      </c>
      <c r="BF88" s="176">
        <f t="shared" si="5"/>
        <v>0</v>
      </c>
      <c r="BG88" s="176">
        <f t="shared" si="6"/>
        <v>0</v>
      </c>
      <c r="BH88" s="176">
        <f t="shared" si="7"/>
        <v>0</v>
      </c>
      <c r="BI88" s="176">
        <f t="shared" si="8"/>
        <v>0</v>
      </c>
      <c r="BJ88" s="2" t="s">
        <v>79</v>
      </c>
      <c r="BK88" s="176">
        <f t="shared" si="9"/>
        <v>0</v>
      </c>
      <c r="BL88" s="2" t="s">
        <v>145</v>
      </c>
      <c r="BM88" s="175" t="s">
        <v>145</v>
      </c>
    </row>
    <row r="89" spans="1:65" s="21" customFormat="1" ht="16.5" customHeight="1" x14ac:dyDescent="0.2">
      <c r="A89" s="15"/>
      <c r="B89" s="16"/>
      <c r="C89" s="213" t="s">
        <v>152</v>
      </c>
      <c r="D89" s="213" t="s">
        <v>419</v>
      </c>
      <c r="E89" s="214" t="s">
        <v>898</v>
      </c>
      <c r="F89" s="215" t="s">
        <v>899</v>
      </c>
      <c r="G89" s="216" t="s">
        <v>895</v>
      </c>
      <c r="H89" s="217">
        <v>1</v>
      </c>
      <c r="I89" s="218">
        <v>0</v>
      </c>
      <c r="J89" s="218">
        <f t="shared" si="0"/>
        <v>0</v>
      </c>
      <c r="K89" s="215" t="s">
        <v>384</v>
      </c>
      <c r="L89" s="219"/>
      <c r="M89" s="220" t="s">
        <v>17</v>
      </c>
      <c r="N89" s="221" t="s">
        <v>42</v>
      </c>
      <c r="O89" s="173">
        <v>0</v>
      </c>
      <c r="P89" s="173">
        <f t="shared" si="1"/>
        <v>0</v>
      </c>
      <c r="Q89" s="173">
        <v>0</v>
      </c>
      <c r="R89" s="173">
        <f t="shared" si="2"/>
        <v>0</v>
      </c>
      <c r="S89" s="173">
        <v>0</v>
      </c>
      <c r="T89" s="174">
        <f t="shared" si="3"/>
        <v>0</v>
      </c>
      <c r="U89" s="15"/>
      <c r="V89" s="15"/>
      <c r="W89" s="15"/>
      <c r="X89" s="15"/>
      <c r="Y89" s="15"/>
      <c r="Z89" s="15"/>
      <c r="AA89" s="15"/>
      <c r="AB89" s="15"/>
      <c r="AC89" s="15"/>
      <c r="AD89" s="15"/>
      <c r="AE89" s="15"/>
      <c r="AR89" s="175" t="s">
        <v>174</v>
      </c>
      <c r="AT89" s="175" t="s">
        <v>419</v>
      </c>
      <c r="AU89" s="175" t="s">
        <v>79</v>
      </c>
      <c r="AY89" s="2" t="s">
        <v>137</v>
      </c>
      <c r="BE89" s="176">
        <f t="shared" si="4"/>
        <v>0</v>
      </c>
      <c r="BF89" s="176">
        <f t="shared" si="5"/>
        <v>0</v>
      </c>
      <c r="BG89" s="176">
        <f t="shared" si="6"/>
        <v>0</v>
      </c>
      <c r="BH89" s="176">
        <f t="shared" si="7"/>
        <v>0</v>
      </c>
      <c r="BI89" s="176">
        <f t="shared" si="8"/>
        <v>0</v>
      </c>
      <c r="BJ89" s="2" t="s">
        <v>79</v>
      </c>
      <c r="BK89" s="176">
        <f t="shared" si="9"/>
        <v>0</v>
      </c>
      <c r="BL89" s="2" t="s">
        <v>145</v>
      </c>
      <c r="BM89" s="175" t="s">
        <v>138</v>
      </c>
    </row>
    <row r="90" spans="1:65" s="21" customFormat="1" ht="16.5" customHeight="1" x14ac:dyDescent="0.2">
      <c r="B90" s="91"/>
      <c r="C90" s="342" t="s">
        <v>138</v>
      </c>
      <c r="D90" s="342" t="s">
        <v>419</v>
      </c>
      <c r="E90" s="343" t="s">
        <v>1294</v>
      </c>
      <c r="F90" s="344" t="s">
        <v>1295</v>
      </c>
      <c r="G90" s="345" t="s">
        <v>895</v>
      </c>
      <c r="H90" s="346">
        <v>3</v>
      </c>
      <c r="I90" s="347">
        <v>0</v>
      </c>
      <c r="J90" s="347">
        <f t="shared" si="0"/>
        <v>0</v>
      </c>
      <c r="K90" s="344" t="s">
        <v>384</v>
      </c>
      <c r="L90" s="219"/>
      <c r="M90" s="336" t="s">
        <v>17</v>
      </c>
      <c r="N90" s="337" t="s">
        <v>42</v>
      </c>
      <c r="O90" s="332">
        <v>0</v>
      </c>
      <c r="P90" s="332">
        <f t="shared" si="1"/>
        <v>0</v>
      </c>
      <c r="Q90" s="332">
        <v>0</v>
      </c>
      <c r="R90" s="332">
        <f t="shared" si="2"/>
        <v>0</v>
      </c>
      <c r="S90" s="332">
        <v>0</v>
      </c>
      <c r="T90" s="333">
        <f t="shared" si="3"/>
        <v>0</v>
      </c>
      <c r="AR90" s="175" t="s">
        <v>174</v>
      </c>
      <c r="AT90" s="175" t="s">
        <v>419</v>
      </c>
      <c r="AU90" s="175" t="s">
        <v>79</v>
      </c>
      <c r="AY90" s="334" t="s">
        <v>137</v>
      </c>
      <c r="BE90" s="335">
        <f t="shared" si="4"/>
        <v>0</v>
      </c>
      <c r="BF90" s="335">
        <f t="shared" si="5"/>
        <v>0</v>
      </c>
      <c r="BG90" s="335">
        <f t="shared" si="6"/>
        <v>0</v>
      </c>
      <c r="BH90" s="335">
        <f t="shared" si="7"/>
        <v>0</v>
      </c>
      <c r="BI90" s="335">
        <f t="shared" si="8"/>
        <v>0</v>
      </c>
      <c r="BJ90" s="334" t="s">
        <v>79</v>
      </c>
      <c r="BK90" s="335">
        <f t="shared" si="9"/>
        <v>0</v>
      </c>
      <c r="BL90" s="334" t="s">
        <v>145</v>
      </c>
      <c r="BM90" s="175" t="s">
        <v>199</v>
      </c>
    </row>
    <row r="91" spans="1:65" s="21" customFormat="1" ht="16.5" customHeight="1" x14ac:dyDescent="0.2">
      <c r="A91" s="15"/>
      <c r="B91" s="16"/>
      <c r="C91" s="213" t="s">
        <v>182</v>
      </c>
      <c r="D91" s="213" t="s">
        <v>419</v>
      </c>
      <c r="E91" s="214" t="s">
        <v>900</v>
      </c>
      <c r="F91" s="215" t="s">
        <v>901</v>
      </c>
      <c r="G91" s="216" t="s">
        <v>895</v>
      </c>
      <c r="H91" s="217">
        <v>1</v>
      </c>
      <c r="I91" s="218">
        <v>0</v>
      </c>
      <c r="J91" s="218">
        <f t="shared" si="0"/>
        <v>0</v>
      </c>
      <c r="K91" s="215" t="s">
        <v>384</v>
      </c>
      <c r="L91" s="219"/>
      <c r="M91" s="220" t="s">
        <v>17</v>
      </c>
      <c r="N91" s="221" t="s">
        <v>42</v>
      </c>
      <c r="O91" s="173">
        <v>0</v>
      </c>
      <c r="P91" s="173">
        <f t="shared" si="1"/>
        <v>0</v>
      </c>
      <c r="Q91" s="173">
        <v>0</v>
      </c>
      <c r="R91" s="173">
        <f t="shared" si="2"/>
        <v>0</v>
      </c>
      <c r="S91" s="173">
        <v>0</v>
      </c>
      <c r="T91" s="174">
        <f t="shared" si="3"/>
        <v>0</v>
      </c>
      <c r="U91" s="15"/>
      <c r="V91" s="15"/>
      <c r="W91" s="15"/>
      <c r="X91" s="15"/>
      <c r="Y91" s="15"/>
      <c r="Z91" s="15"/>
      <c r="AA91" s="15"/>
      <c r="AB91" s="15"/>
      <c r="AC91" s="15"/>
      <c r="AD91" s="15"/>
      <c r="AE91" s="15"/>
      <c r="AR91" s="175" t="s">
        <v>174</v>
      </c>
      <c r="AT91" s="175" t="s">
        <v>419</v>
      </c>
      <c r="AU91" s="175" t="s">
        <v>79</v>
      </c>
      <c r="AY91" s="2" t="s">
        <v>137</v>
      </c>
      <c r="BE91" s="176">
        <f t="shared" si="4"/>
        <v>0</v>
      </c>
      <c r="BF91" s="176">
        <f t="shared" si="5"/>
        <v>0</v>
      </c>
      <c r="BG91" s="176">
        <f t="shared" si="6"/>
        <v>0</v>
      </c>
      <c r="BH91" s="176">
        <f t="shared" si="7"/>
        <v>0</v>
      </c>
      <c r="BI91" s="176">
        <f t="shared" si="8"/>
        <v>0</v>
      </c>
      <c r="BJ91" s="2" t="s">
        <v>79</v>
      </c>
      <c r="BK91" s="176">
        <f t="shared" si="9"/>
        <v>0</v>
      </c>
      <c r="BL91" s="2" t="s">
        <v>145</v>
      </c>
      <c r="BM91" s="175" t="s">
        <v>227</v>
      </c>
    </row>
    <row r="92" spans="1:65" s="21" customFormat="1" ht="16.5" customHeight="1" x14ac:dyDescent="0.2">
      <c r="A92" s="15"/>
      <c r="B92" s="16"/>
      <c r="C92" s="213" t="s">
        <v>190</v>
      </c>
      <c r="D92" s="213" t="s">
        <v>419</v>
      </c>
      <c r="E92" s="214" t="s">
        <v>902</v>
      </c>
      <c r="F92" s="215" t="s">
        <v>903</v>
      </c>
      <c r="G92" s="216" t="s">
        <v>895</v>
      </c>
      <c r="H92" s="217">
        <v>1</v>
      </c>
      <c r="I92" s="218">
        <v>0</v>
      </c>
      <c r="J92" s="218">
        <f t="shared" si="0"/>
        <v>0</v>
      </c>
      <c r="K92" s="215" t="s">
        <v>384</v>
      </c>
      <c r="L92" s="219"/>
      <c r="M92" s="220" t="s">
        <v>17</v>
      </c>
      <c r="N92" s="221" t="s">
        <v>42</v>
      </c>
      <c r="O92" s="173">
        <v>0</v>
      </c>
      <c r="P92" s="173">
        <f t="shared" si="1"/>
        <v>0</v>
      </c>
      <c r="Q92" s="173">
        <v>0</v>
      </c>
      <c r="R92" s="173">
        <f t="shared" si="2"/>
        <v>0</v>
      </c>
      <c r="S92" s="173">
        <v>0</v>
      </c>
      <c r="T92" s="174">
        <f t="shared" si="3"/>
        <v>0</v>
      </c>
      <c r="U92" s="15"/>
      <c r="V92" s="15"/>
      <c r="W92" s="15"/>
      <c r="X92" s="15"/>
      <c r="Y92" s="15"/>
      <c r="Z92" s="15"/>
      <c r="AA92" s="15"/>
      <c r="AB92" s="15"/>
      <c r="AC92" s="15"/>
      <c r="AD92" s="15"/>
      <c r="AE92" s="15"/>
      <c r="AR92" s="175" t="s">
        <v>174</v>
      </c>
      <c r="AT92" s="175" t="s">
        <v>419</v>
      </c>
      <c r="AU92" s="175" t="s">
        <v>79</v>
      </c>
      <c r="AY92" s="2" t="s">
        <v>137</v>
      </c>
      <c r="BE92" s="176">
        <f t="shared" si="4"/>
        <v>0</v>
      </c>
      <c r="BF92" s="176">
        <f t="shared" si="5"/>
        <v>0</v>
      </c>
      <c r="BG92" s="176">
        <f t="shared" si="6"/>
        <v>0</v>
      </c>
      <c r="BH92" s="176">
        <f t="shared" si="7"/>
        <v>0</v>
      </c>
      <c r="BI92" s="176">
        <f t="shared" si="8"/>
        <v>0</v>
      </c>
      <c r="BJ92" s="2" t="s">
        <v>79</v>
      </c>
      <c r="BK92" s="176">
        <f t="shared" si="9"/>
        <v>0</v>
      </c>
      <c r="BL92" s="2" t="s">
        <v>145</v>
      </c>
      <c r="BM92" s="175" t="s">
        <v>241</v>
      </c>
    </row>
    <row r="93" spans="1:65" s="21" customFormat="1" ht="16.5" customHeight="1" x14ac:dyDescent="0.2">
      <c r="A93" s="15"/>
      <c r="B93" s="16"/>
      <c r="C93" s="213" t="s">
        <v>195</v>
      </c>
      <c r="D93" s="213" t="s">
        <v>419</v>
      </c>
      <c r="E93" s="214" t="s">
        <v>904</v>
      </c>
      <c r="F93" s="215" t="s">
        <v>905</v>
      </c>
      <c r="G93" s="216" t="s">
        <v>895</v>
      </c>
      <c r="H93" s="217">
        <v>1</v>
      </c>
      <c r="I93" s="218">
        <v>0</v>
      </c>
      <c r="J93" s="218">
        <f t="shared" si="0"/>
        <v>0</v>
      </c>
      <c r="K93" s="215" t="s">
        <v>384</v>
      </c>
      <c r="L93" s="219"/>
      <c r="M93" s="220" t="s">
        <v>17</v>
      </c>
      <c r="N93" s="221" t="s">
        <v>42</v>
      </c>
      <c r="O93" s="173">
        <v>0</v>
      </c>
      <c r="P93" s="173">
        <f t="shared" si="1"/>
        <v>0</v>
      </c>
      <c r="Q93" s="173">
        <v>0</v>
      </c>
      <c r="R93" s="173">
        <f t="shared" si="2"/>
        <v>0</v>
      </c>
      <c r="S93" s="173">
        <v>0</v>
      </c>
      <c r="T93" s="174">
        <f t="shared" si="3"/>
        <v>0</v>
      </c>
      <c r="U93" s="15"/>
      <c r="V93" s="15"/>
      <c r="W93" s="15"/>
      <c r="X93" s="15"/>
      <c r="Y93" s="15"/>
      <c r="Z93" s="15"/>
      <c r="AA93" s="15"/>
      <c r="AB93" s="15"/>
      <c r="AC93" s="15"/>
      <c r="AD93" s="15"/>
      <c r="AE93" s="15"/>
      <c r="AR93" s="175" t="s">
        <v>174</v>
      </c>
      <c r="AT93" s="175" t="s">
        <v>419</v>
      </c>
      <c r="AU93" s="175" t="s">
        <v>79</v>
      </c>
      <c r="AY93" s="2" t="s">
        <v>137</v>
      </c>
      <c r="BE93" s="176">
        <f t="shared" si="4"/>
        <v>0</v>
      </c>
      <c r="BF93" s="176">
        <f t="shared" si="5"/>
        <v>0</v>
      </c>
      <c r="BG93" s="176">
        <f t="shared" si="6"/>
        <v>0</v>
      </c>
      <c r="BH93" s="176">
        <f t="shared" si="7"/>
        <v>0</v>
      </c>
      <c r="BI93" s="176">
        <f t="shared" si="8"/>
        <v>0</v>
      </c>
      <c r="BJ93" s="2" t="s">
        <v>79</v>
      </c>
      <c r="BK93" s="176">
        <f t="shared" si="9"/>
        <v>0</v>
      </c>
      <c r="BL93" s="2" t="s">
        <v>145</v>
      </c>
      <c r="BM93" s="175" t="s">
        <v>250</v>
      </c>
    </row>
    <row r="94" spans="1:65" s="21" customFormat="1" ht="16.5" customHeight="1" x14ac:dyDescent="0.2">
      <c r="A94" s="15"/>
      <c r="B94" s="16"/>
      <c r="C94" s="213" t="s">
        <v>199</v>
      </c>
      <c r="D94" s="213" t="s">
        <v>419</v>
      </c>
      <c r="E94" s="214" t="s">
        <v>906</v>
      </c>
      <c r="F94" s="215" t="s">
        <v>907</v>
      </c>
      <c r="G94" s="216" t="s">
        <v>383</v>
      </c>
      <c r="H94" s="217">
        <v>1</v>
      </c>
      <c r="I94" s="218">
        <v>0</v>
      </c>
      <c r="J94" s="218">
        <f t="shared" si="0"/>
        <v>0</v>
      </c>
      <c r="K94" s="215" t="s">
        <v>384</v>
      </c>
      <c r="L94" s="219"/>
      <c r="M94" s="220" t="s">
        <v>17</v>
      </c>
      <c r="N94" s="221" t="s">
        <v>42</v>
      </c>
      <c r="O94" s="173">
        <v>0</v>
      </c>
      <c r="P94" s="173">
        <f t="shared" si="1"/>
        <v>0</v>
      </c>
      <c r="Q94" s="173">
        <v>0</v>
      </c>
      <c r="R94" s="173">
        <f t="shared" si="2"/>
        <v>0</v>
      </c>
      <c r="S94" s="173">
        <v>0</v>
      </c>
      <c r="T94" s="174">
        <f t="shared" si="3"/>
        <v>0</v>
      </c>
      <c r="U94" s="15"/>
      <c r="V94" s="15"/>
      <c r="W94" s="15"/>
      <c r="X94" s="15"/>
      <c r="Y94" s="15"/>
      <c r="Z94" s="15"/>
      <c r="AA94" s="15"/>
      <c r="AB94" s="15"/>
      <c r="AC94" s="15"/>
      <c r="AD94" s="15"/>
      <c r="AE94" s="15"/>
      <c r="AR94" s="175" t="s">
        <v>174</v>
      </c>
      <c r="AT94" s="175" t="s">
        <v>419</v>
      </c>
      <c r="AU94" s="175" t="s">
        <v>79</v>
      </c>
      <c r="AY94" s="2" t="s">
        <v>137</v>
      </c>
      <c r="BE94" s="176">
        <f t="shared" si="4"/>
        <v>0</v>
      </c>
      <c r="BF94" s="176">
        <f t="shared" si="5"/>
        <v>0</v>
      </c>
      <c r="BG94" s="176">
        <f t="shared" si="6"/>
        <v>0</v>
      </c>
      <c r="BH94" s="176">
        <f t="shared" si="7"/>
        <v>0</v>
      </c>
      <c r="BI94" s="176">
        <f t="shared" si="8"/>
        <v>0</v>
      </c>
      <c r="BJ94" s="2" t="s">
        <v>79</v>
      </c>
      <c r="BK94" s="176">
        <f t="shared" si="9"/>
        <v>0</v>
      </c>
      <c r="BL94" s="2" t="s">
        <v>145</v>
      </c>
      <c r="BM94" s="175" t="s">
        <v>260</v>
      </c>
    </row>
    <row r="95" spans="1:65" s="21" customFormat="1" ht="19.2" x14ac:dyDescent="0.2">
      <c r="A95" s="15"/>
      <c r="B95" s="16"/>
      <c r="C95" s="17"/>
      <c r="D95" s="177" t="s">
        <v>908</v>
      </c>
      <c r="E95" s="17"/>
      <c r="F95" s="178" t="s">
        <v>909</v>
      </c>
      <c r="G95" s="17"/>
      <c r="H95" s="17"/>
      <c r="I95" s="17"/>
      <c r="J95" s="17"/>
      <c r="K95" s="17"/>
      <c r="L95" s="20"/>
      <c r="M95" s="179"/>
      <c r="N95" s="180"/>
      <c r="O95" s="48"/>
      <c r="P95" s="48"/>
      <c r="Q95" s="48"/>
      <c r="R95" s="48"/>
      <c r="S95" s="48"/>
      <c r="T95" s="49"/>
      <c r="U95" s="15"/>
      <c r="V95" s="15"/>
      <c r="W95" s="15"/>
      <c r="X95" s="15"/>
      <c r="Y95" s="15"/>
      <c r="Z95" s="15"/>
      <c r="AA95" s="15"/>
      <c r="AB95" s="15"/>
      <c r="AC95" s="15"/>
      <c r="AD95" s="15"/>
      <c r="AE95" s="15"/>
      <c r="AT95" s="2" t="s">
        <v>908</v>
      </c>
      <c r="AU95" s="2" t="s">
        <v>79</v>
      </c>
    </row>
    <row r="96" spans="1:65" s="21" customFormat="1" ht="16.5" customHeight="1" x14ac:dyDescent="0.2">
      <c r="A96" s="15"/>
      <c r="B96" s="16"/>
      <c r="C96" s="213" t="s">
        <v>204</v>
      </c>
      <c r="D96" s="213" t="s">
        <v>419</v>
      </c>
      <c r="E96" s="214" t="s">
        <v>910</v>
      </c>
      <c r="F96" s="215" t="s">
        <v>911</v>
      </c>
      <c r="G96" s="216" t="s">
        <v>383</v>
      </c>
      <c r="H96" s="217">
        <v>1</v>
      </c>
      <c r="I96" s="218">
        <v>0</v>
      </c>
      <c r="J96" s="218">
        <f>ROUND(I96*H96,2)</f>
        <v>0</v>
      </c>
      <c r="K96" s="215" t="s">
        <v>384</v>
      </c>
      <c r="L96" s="219"/>
      <c r="M96" s="220" t="s">
        <v>17</v>
      </c>
      <c r="N96" s="221" t="s">
        <v>42</v>
      </c>
      <c r="O96" s="173">
        <v>0</v>
      </c>
      <c r="P96" s="173">
        <f>O96*H96</f>
        <v>0</v>
      </c>
      <c r="Q96" s="173">
        <v>0</v>
      </c>
      <c r="R96" s="173">
        <f>Q96*H96</f>
        <v>0</v>
      </c>
      <c r="S96" s="173">
        <v>0</v>
      </c>
      <c r="T96" s="174">
        <f>S96*H96</f>
        <v>0</v>
      </c>
      <c r="U96" s="15"/>
      <c r="V96" s="15"/>
      <c r="W96" s="15"/>
      <c r="X96" s="15"/>
      <c r="Y96" s="15"/>
      <c r="Z96" s="15"/>
      <c r="AA96" s="15"/>
      <c r="AB96" s="15"/>
      <c r="AC96" s="15"/>
      <c r="AD96" s="15"/>
      <c r="AE96" s="15"/>
      <c r="AR96" s="175" t="s">
        <v>174</v>
      </c>
      <c r="AT96" s="175" t="s">
        <v>419</v>
      </c>
      <c r="AU96" s="175" t="s">
        <v>79</v>
      </c>
      <c r="AY96" s="2" t="s">
        <v>137</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145</v>
      </c>
      <c r="BM96" s="175" t="s">
        <v>272</v>
      </c>
    </row>
    <row r="97" spans="1:65" s="21" customFormat="1" ht="16.5" customHeight="1" x14ac:dyDescent="0.2">
      <c r="A97" s="15"/>
      <c r="B97" s="16"/>
      <c r="C97" s="213" t="s">
        <v>209</v>
      </c>
      <c r="D97" s="213" t="s">
        <v>419</v>
      </c>
      <c r="E97" s="214" t="s">
        <v>912</v>
      </c>
      <c r="F97" s="215" t="s">
        <v>913</v>
      </c>
      <c r="G97" s="216" t="s">
        <v>383</v>
      </c>
      <c r="H97" s="217">
        <v>1</v>
      </c>
      <c r="I97" s="218">
        <v>0</v>
      </c>
      <c r="J97" s="218">
        <f>ROUND(I97*H97,2)</f>
        <v>0</v>
      </c>
      <c r="K97" s="215" t="s">
        <v>384</v>
      </c>
      <c r="L97" s="219"/>
      <c r="M97" s="220" t="s">
        <v>17</v>
      </c>
      <c r="N97" s="221" t="s">
        <v>42</v>
      </c>
      <c r="O97" s="173">
        <v>0</v>
      </c>
      <c r="P97" s="173">
        <f>O97*H97</f>
        <v>0</v>
      </c>
      <c r="Q97" s="173">
        <v>0</v>
      </c>
      <c r="R97" s="173">
        <f>Q97*H97</f>
        <v>0</v>
      </c>
      <c r="S97" s="173">
        <v>0</v>
      </c>
      <c r="T97" s="174">
        <f>S97*H97</f>
        <v>0</v>
      </c>
      <c r="U97" s="15"/>
      <c r="V97" s="15"/>
      <c r="W97" s="15"/>
      <c r="X97" s="15"/>
      <c r="Y97" s="15"/>
      <c r="Z97" s="15"/>
      <c r="AA97" s="15"/>
      <c r="AB97" s="15"/>
      <c r="AC97" s="15"/>
      <c r="AD97" s="15"/>
      <c r="AE97" s="15"/>
      <c r="AR97" s="175" t="s">
        <v>174</v>
      </c>
      <c r="AT97" s="175" t="s">
        <v>419</v>
      </c>
      <c r="AU97" s="175" t="s">
        <v>79</v>
      </c>
      <c r="AY97" s="2" t="s">
        <v>137</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145</v>
      </c>
      <c r="BM97" s="175" t="s">
        <v>281</v>
      </c>
    </row>
    <row r="98" spans="1:65" s="21" customFormat="1" ht="19.2" x14ac:dyDescent="0.2">
      <c r="A98" s="15"/>
      <c r="B98" s="16"/>
      <c r="C98" s="17"/>
      <c r="D98" s="177" t="s">
        <v>908</v>
      </c>
      <c r="E98" s="17"/>
      <c r="F98" s="178" t="s">
        <v>914</v>
      </c>
      <c r="G98" s="17"/>
      <c r="H98" s="17"/>
      <c r="I98" s="17"/>
      <c r="J98" s="17"/>
      <c r="K98" s="17"/>
      <c r="L98" s="20"/>
      <c r="M98" s="179"/>
      <c r="N98" s="180"/>
      <c r="O98" s="48"/>
      <c r="P98" s="48"/>
      <c r="Q98" s="48"/>
      <c r="R98" s="48"/>
      <c r="S98" s="48"/>
      <c r="T98" s="49"/>
      <c r="U98" s="15"/>
      <c r="V98" s="15"/>
      <c r="W98" s="15"/>
      <c r="X98" s="15"/>
      <c r="Y98" s="15"/>
      <c r="Z98" s="15"/>
      <c r="AA98" s="15"/>
      <c r="AB98" s="15"/>
      <c r="AC98" s="15"/>
      <c r="AD98" s="15"/>
      <c r="AE98" s="15"/>
      <c r="AT98" s="2" t="s">
        <v>908</v>
      </c>
      <c r="AU98" s="2" t="s">
        <v>79</v>
      </c>
    </row>
    <row r="99" spans="1:65" s="21" customFormat="1" ht="16.5" customHeight="1" x14ac:dyDescent="0.2">
      <c r="A99" s="15"/>
      <c r="B99" s="16"/>
      <c r="C99" s="213" t="s">
        <v>8</v>
      </c>
      <c r="D99" s="213" t="s">
        <v>419</v>
      </c>
      <c r="E99" s="214" t="s">
        <v>915</v>
      </c>
      <c r="F99" s="215" t="s">
        <v>916</v>
      </c>
      <c r="G99" s="216" t="s">
        <v>383</v>
      </c>
      <c r="H99" s="217">
        <v>1</v>
      </c>
      <c r="I99" s="218">
        <v>0</v>
      </c>
      <c r="J99" s="218">
        <f>ROUND(I99*H99,2)</f>
        <v>0</v>
      </c>
      <c r="K99" s="215" t="s">
        <v>384</v>
      </c>
      <c r="L99" s="219"/>
      <c r="M99" s="220" t="s">
        <v>17</v>
      </c>
      <c r="N99" s="221" t="s">
        <v>42</v>
      </c>
      <c r="O99" s="173">
        <v>0</v>
      </c>
      <c r="P99" s="173">
        <f>O99*H99</f>
        <v>0</v>
      </c>
      <c r="Q99" s="173">
        <v>0</v>
      </c>
      <c r="R99" s="173">
        <f>Q99*H99</f>
        <v>0</v>
      </c>
      <c r="S99" s="173">
        <v>0</v>
      </c>
      <c r="T99" s="174">
        <f>S99*H99</f>
        <v>0</v>
      </c>
      <c r="U99" s="15"/>
      <c r="V99" s="15"/>
      <c r="W99" s="15"/>
      <c r="X99" s="15"/>
      <c r="Y99" s="15"/>
      <c r="Z99" s="15"/>
      <c r="AA99" s="15"/>
      <c r="AB99" s="15"/>
      <c r="AC99" s="15"/>
      <c r="AD99" s="15"/>
      <c r="AE99" s="15"/>
      <c r="AR99" s="175" t="s">
        <v>174</v>
      </c>
      <c r="AT99" s="175" t="s">
        <v>419</v>
      </c>
      <c r="AU99" s="175" t="s">
        <v>79</v>
      </c>
      <c r="AY99" s="2" t="s">
        <v>137</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145</v>
      </c>
      <c r="BM99" s="175" t="s">
        <v>917</v>
      </c>
    </row>
    <row r="100" spans="1:65" s="149" customFormat="1" ht="25.95" customHeight="1" x14ac:dyDescent="0.25">
      <c r="B100" s="150"/>
      <c r="C100" s="151"/>
      <c r="D100" s="152" t="s">
        <v>70</v>
      </c>
      <c r="E100" s="153" t="s">
        <v>918</v>
      </c>
      <c r="F100" s="153" t="s">
        <v>919</v>
      </c>
      <c r="G100" s="151"/>
      <c r="H100" s="151"/>
      <c r="I100" s="151"/>
      <c r="J100" s="154">
        <f>BK100</f>
        <v>0</v>
      </c>
      <c r="K100" s="151"/>
      <c r="L100" s="155"/>
      <c r="M100" s="156"/>
      <c r="N100" s="157"/>
      <c r="O100" s="157"/>
      <c r="P100" s="158">
        <f>SUM(P101:P105)</f>
        <v>0</v>
      </c>
      <c r="Q100" s="157"/>
      <c r="R100" s="158">
        <f>SUM(R101:R105)</f>
        <v>0</v>
      </c>
      <c r="S100" s="157"/>
      <c r="T100" s="159">
        <f>SUM(T101:T105)</f>
        <v>0</v>
      </c>
      <c r="AR100" s="160" t="s">
        <v>79</v>
      </c>
      <c r="AT100" s="161" t="s">
        <v>70</v>
      </c>
      <c r="AU100" s="161" t="s">
        <v>71</v>
      </c>
      <c r="AY100" s="160" t="s">
        <v>137</v>
      </c>
      <c r="BK100" s="162">
        <f>SUM(BK101:BK105)</f>
        <v>0</v>
      </c>
    </row>
    <row r="101" spans="1:65" s="21" customFormat="1" ht="16.5" customHeight="1" x14ac:dyDescent="0.2">
      <c r="A101" s="15"/>
      <c r="B101" s="16"/>
      <c r="C101" s="213" t="s">
        <v>218</v>
      </c>
      <c r="D101" s="213" t="s">
        <v>419</v>
      </c>
      <c r="E101" s="214" t="s">
        <v>920</v>
      </c>
      <c r="F101" s="215" t="s">
        <v>921</v>
      </c>
      <c r="G101" s="216" t="s">
        <v>895</v>
      </c>
      <c r="H101" s="217">
        <v>21</v>
      </c>
      <c r="I101" s="218">
        <v>0</v>
      </c>
      <c r="J101" s="218">
        <f>ROUND(I101*H101,2)</f>
        <v>0</v>
      </c>
      <c r="K101" s="215" t="s">
        <v>384</v>
      </c>
      <c r="L101" s="219"/>
      <c r="M101" s="220" t="s">
        <v>17</v>
      </c>
      <c r="N101" s="221" t="s">
        <v>42</v>
      </c>
      <c r="O101" s="173">
        <v>0</v>
      </c>
      <c r="P101" s="173">
        <f>O101*H101</f>
        <v>0</v>
      </c>
      <c r="Q101" s="173">
        <v>0</v>
      </c>
      <c r="R101" s="173">
        <f>Q101*H101</f>
        <v>0</v>
      </c>
      <c r="S101" s="173">
        <v>0</v>
      </c>
      <c r="T101" s="174">
        <f>S101*H101</f>
        <v>0</v>
      </c>
      <c r="U101" s="15"/>
      <c r="V101" s="15"/>
      <c r="W101" s="15"/>
      <c r="X101" s="15"/>
      <c r="Y101" s="15"/>
      <c r="Z101" s="15"/>
      <c r="AA101" s="15"/>
      <c r="AB101" s="15"/>
      <c r="AC101" s="15"/>
      <c r="AD101" s="15"/>
      <c r="AE101" s="15"/>
      <c r="AR101" s="175" t="s">
        <v>174</v>
      </c>
      <c r="AT101" s="175" t="s">
        <v>419</v>
      </c>
      <c r="AU101" s="175" t="s">
        <v>79</v>
      </c>
      <c r="AY101" s="2" t="s">
        <v>137</v>
      </c>
      <c r="BE101" s="176">
        <f>IF(N101="základní",J101,0)</f>
        <v>0</v>
      </c>
      <c r="BF101" s="176">
        <f>IF(N101="snížená",J101,0)</f>
        <v>0</v>
      </c>
      <c r="BG101" s="176">
        <f>IF(N101="zákl. přenesená",J101,0)</f>
        <v>0</v>
      </c>
      <c r="BH101" s="176">
        <f>IF(N101="sníž. přenesená",J101,0)</f>
        <v>0</v>
      </c>
      <c r="BI101" s="176">
        <f>IF(N101="nulová",J101,0)</f>
        <v>0</v>
      </c>
      <c r="BJ101" s="2" t="s">
        <v>79</v>
      </c>
      <c r="BK101" s="176">
        <f>ROUND(I101*H101,2)</f>
        <v>0</v>
      </c>
      <c r="BL101" s="2" t="s">
        <v>145</v>
      </c>
      <c r="BM101" s="175" t="s">
        <v>291</v>
      </c>
    </row>
    <row r="102" spans="1:65" s="21" customFormat="1" ht="16.5" customHeight="1" x14ac:dyDescent="0.2">
      <c r="A102" s="15"/>
      <c r="B102" s="16"/>
      <c r="C102" s="213" t="s">
        <v>223</v>
      </c>
      <c r="D102" s="213" t="s">
        <v>419</v>
      </c>
      <c r="E102" s="214" t="s">
        <v>922</v>
      </c>
      <c r="F102" s="215" t="s">
        <v>923</v>
      </c>
      <c r="G102" s="216" t="s">
        <v>895</v>
      </c>
      <c r="H102" s="217">
        <v>2</v>
      </c>
      <c r="I102" s="218">
        <v>0</v>
      </c>
      <c r="J102" s="218">
        <f>ROUND(I102*H102,2)</f>
        <v>0</v>
      </c>
      <c r="K102" s="215" t="s">
        <v>384</v>
      </c>
      <c r="L102" s="219"/>
      <c r="M102" s="220" t="s">
        <v>17</v>
      </c>
      <c r="N102" s="221" t="s">
        <v>42</v>
      </c>
      <c r="O102" s="173">
        <v>0</v>
      </c>
      <c r="P102" s="173">
        <f>O102*H102</f>
        <v>0</v>
      </c>
      <c r="Q102" s="173">
        <v>0</v>
      </c>
      <c r="R102" s="173">
        <f>Q102*H102</f>
        <v>0</v>
      </c>
      <c r="S102" s="173">
        <v>0</v>
      </c>
      <c r="T102" s="174">
        <f>S102*H102</f>
        <v>0</v>
      </c>
      <c r="U102" s="15"/>
      <c r="V102" s="15"/>
      <c r="W102" s="15"/>
      <c r="X102" s="15"/>
      <c r="Y102" s="15"/>
      <c r="Z102" s="15"/>
      <c r="AA102" s="15"/>
      <c r="AB102" s="15"/>
      <c r="AC102" s="15"/>
      <c r="AD102" s="15"/>
      <c r="AE102" s="15"/>
      <c r="AR102" s="175" t="s">
        <v>174</v>
      </c>
      <c r="AT102" s="175" t="s">
        <v>419</v>
      </c>
      <c r="AU102" s="175" t="s">
        <v>79</v>
      </c>
      <c r="AY102" s="2" t="s">
        <v>137</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145</v>
      </c>
      <c r="BM102" s="175" t="s">
        <v>302</v>
      </c>
    </row>
    <row r="103" spans="1:65" s="21" customFormat="1" ht="16.5" customHeight="1" x14ac:dyDescent="0.2">
      <c r="A103" s="15"/>
      <c r="B103" s="16"/>
      <c r="C103" s="213" t="s">
        <v>227</v>
      </c>
      <c r="D103" s="213" t="s">
        <v>419</v>
      </c>
      <c r="E103" s="214" t="s">
        <v>924</v>
      </c>
      <c r="F103" s="215" t="s">
        <v>925</v>
      </c>
      <c r="G103" s="216" t="s">
        <v>895</v>
      </c>
      <c r="H103" s="217">
        <v>1</v>
      </c>
      <c r="I103" s="218">
        <v>0</v>
      </c>
      <c r="J103" s="218">
        <f>ROUND(I103*H103,2)</f>
        <v>0</v>
      </c>
      <c r="K103" s="215" t="s">
        <v>384</v>
      </c>
      <c r="L103" s="219"/>
      <c r="M103" s="220" t="s">
        <v>17</v>
      </c>
      <c r="N103" s="221" t="s">
        <v>42</v>
      </c>
      <c r="O103" s="173">
        <v>0</v>
      </c>
      <c r="P103" s="173">
        <f>O103*H103</f>
        <v>0</v>
      </c>
      <c r="Q103" s="173">
        <v>0</v>
      </c>
      <c r="R103" s="173">
        <f>Q103*H103</f>
        <v>0</v>
      </c>
      <c r="S103" s="173">
        <v>0</v>
      </c>
      <c r="T103" s="174">
        <f>S103*H103</f>
        <v>0</v>
      </c>
      <c r="U103" s="15"/>
      <c r="V103" s="15"/>
      <c r="W103" s="15"/>
      <c r="X103" s="15"/>
      <c r="Y103" s="15"/>
      <c r="Z103" s="15"/>
      <c r="AA103" s="15"/>
      <c r="AB103" s="15"/>
      <c r="AC103" s="15"/>
      <c r="AD103" s="15"/>
      <c r="AE103" s="15"/>
      <c r="AR103" s="175" t="s">
        <v>174</v>
      </c>
      <c r="AT103" s="175" t="s">
        <v>419</v>
      </c>
      <c r="AU103" s="175" t="s">
        <v>79</v>
      </c>
      <c r="AY103" s="2" t="s">
        <v>137</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145</v>
      </c>
      <c r="BM103" s="175" t="s">
        <v>311</v>
      </c>
    </row>
    <row r="104" spans="1:65" s="21" customFormat="1" ht="16.5" customHeight="1" x14ac:dyDescent="0.2">
      <c r="A104" s="15"/>
      <c r="B104" s="16"/>
      <c r="C104" s="213" t="s">
        <v>233</v>
      </c>
      <c r="D104" s="213" t="s">
        <v>419</v>
      </c>
      <c r="E104" s="214" t="s">
        <v>926</v>
      </c>
      <c r="F104" s="215" t="s">
        <v>927</v>
      </c>
      <c r="G104" s="216" t="s">
        <v>895</v>
      </c>
      <c r="H104" s="217">
        <v>1</v>
      </c>
      <c r="I104" s="218">
        <v>0</v>
      </c>
      <c r="J104" s="218">
        <f>ROUND(I104*H104,2)</f>
        <v>0</v>
      </c>
      <c r="K104" s="215" t="s">
        <v>384</v>
      </c>
      <c r="L104" s="219"/>
      <c r="M104" s="220" t="s">
        <v>17</v>
      </c>
      <c r="N104" s="221" t="s">
        <v>42</v>
      </c>
      <c r="O104" s="173">
        <v>0</v>
      </c>
      <c r="P104" s="173">
        <f>O104*H104</f>
        <v>0</v>
      </c>
      <c r="Q104" s="173">
        <v>0</v>
      </c>
      <c r="R104" s="173">
        <f>Q104*H104</f>
        <v>0</v>
      </c>
      <c r="S104" s="173">
        <v>0</v>
      </c>
      <c r="T104" s="174">
        <f>S104*H104</f>
        <v>0</v>
      </c>
      <c r="U104" s="15"/>
      <c r="V104" s="15"/>
      <c r="W104" s="15"/>
      <c r="X104" s="15"/>
      <c r="Y104" s="15"/>
      <c r="Z104" s="15"/>
      <c r="AA104" s="15"/>
      <c r="AB104" s="15"/>
      <c r="AC104" s="15"/>
      <c r="AD104" s="15"/>
      <c r="AE104" s="15"/>
      <c r="AR104" s="175" t="s">
        <v>174</v>
      </c>
      <c r="AT104" s="175" t="s">
        <v>419</v>
      </c>
      <c r="AU104" s="175" t="s">
        <v>79</v>
      </c>
      <c r="AY104" s="2" t="s">
        <v>137</v>
      </c>
      <c r="BE104" s="176">
        <f>IF(N104="základní",J104,0)</f>
        <v>0</v>
      </c>
      <c r="BF104" s="176">
        <f>IF(N104="snížená",J104,0)</f>
        <v>0</v>
      </c>
      <c r="BG104" s="176">
        <f>IF(N104="zákl. přenesená",J104,0)</f>
        <v>0</v>
      </c>
      <c r="BH104" s="176">
        <f>IF(N104="sníž. přenesená",J104,0)</f>
        <v>0</v>
      </c>
      <c r="BI104" s="176">
        <f>IF(N104="nulová",J104,0)</f>
        <v>0</v>
      </c>
      <c r="BJ104" s="2" t="s">
        <v>79</v>
      </c>
      <c r="BK104" s="176">
        <f>ROUND(I104*H104,2)</f>
        <v>0</v>
      </c>
      <c r="BL104" s="2" t="s">
        <v>145</v>
      </c>
      <c r="BM104" s="175" t="s">
        <v>321</v>
      </c>
    </row>
    <row r="105" spans="1:65" s="21" customFormat="1" ht="16.5" customHeight="1" x14ac:dyDescent="0.2">
      <c r="A105" s="15"/>
      <c r="B105" s="16"/>
      <c r="C105" s="213" t="s">
        <v>241</v>
      </c>
      <c r="D105" s="213" t="s">
        <v>419</v>
      </c>
      <c r="E105" s="214" t="s">
        <v>928</v>
      </c>
      <c r="F105" s="215" t="s">
        <v>929</v>
      </c>
      <c r="G105" s="216" t="s">
        <v>383</v>
      </c>
      <c r="H105" s="217">
        <v>1</v>
      </c>
      <c r="I105" s="218">
        <v>0</v>
      </c>
      <c r="J105" s="218">
        <f>ROUND(I105*H105,2)</f>
        <v>0</v>
      </c>
      <c r="K105" s="215" t="s">
        <v>384</v>
      </c>
      <c r="L105" s="219"/>
      <c r="M105" s="220" t="s">
        <v>17</v>
      </c>
      <c r="N105" s="221" t="s">
        <v>42</v>
      </c>
      <c r="O105" s="173">
        <v>0</v>
      </c>
      <c r="P105" s="173">
        <f>O105*H105</f>
        <v>0</v>
      </c>
      <c r="Q105" s="173">
        <v>0</v>
      </c>
      <c r="R105" s="173">
        <f>Q105*H105</f>
        <v>0</v>
      </c>
      <c r="S105" s="173">
        <v>0</v>
      </c>
      <c r="T105" s="174">
        <f>S105*H105</f>
        <v>0</v>
      </c>
      <c r="U105" s="15"/>
      <c r="V105" s="15"/>
      <c r="W105" s="15"/>
      <c r="X105" s="15"/>
      <c r="Y105" s="15"/>
      <c r="Z105" s="15"/>
      <c r="AA105" s="15"/>
      <c r="AB105" s="15"/>
      <c r="AC105" s="15"/>
      <c r="AD105" s="15"/>
      <c r="AE105" s="15"/>
      <c r="AR105" s="175" t="s">
        <v>174</v>
      </c>
      <c r="AT105" s="175" t="s">
        <v>419</v>
      </c>
      <c r="AU105" s="175" t="s">
        <v>79</v>
      </c>
      <c r="AY105" s="2" t="s">
        <v>137</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145</v>
      </c>
      <c r="BM105" s="175" t="s">
        <v>330</v>
      </c>
    </row>
    <row r="106" spans="1:65" s="149" customFormat="1" ht="25.95" customHeight="1" x14ac:dyDescent="0.25">
      <c r="B106" s="150"/>
      <c r="C106" s="151"/>
      <c r="D106" s="152" t="s">
        <v>70</v>
      </c>
      <c r="E106" s="153" t="s">
        <v>930</v>
      </c>
      <c r="F106" s="153" t="s">
        <v>931</v>
      </c>
      <c r="G106" s="151"/>
      <c r="H106" s="151"/>
      <c r="I106" s="151"/>
      <c r="J106" s="154">
        <f>BK106</f>
        <v>0</v>
      </c>
      <c r="K106" s="151"/>
      <c r="L106" s="155"/>
      <c r="M106" s="156"/>
      <c r="N106" s="157"/>
      <c r="O106" s="157"/>
      <c r="P106" s="158">
        <f>SUM(P112:P121)</f>
        <v>0</v>
      </c>
      <c r="Q106" s="157"/>
      <c r="R106" s="158">
        <f>SUM(R112:R121)</f>
        <v>0</v>
      </c>
      <c r="S106" s="157"/>
      <c r="T106" s="159">
        <f>SUM(T112:T121)</f>
        <v>0</v>
      </c>
      <c r="AR106" s="160" t="s">
        <v>79</v>
      </c>
      <c r="AT106" s="161" t="s">
        <v>70</v>
      </c>
      <c r="AU106" s="161" t="s">
        <v>71</v>
      </c>
      <c r="AY106" s="160" t="s">
        <v>137</v>
      </c>
      <c r="BK106" s="162">
        <f>SUM(BK112:BK121)</f>
        <v>0</v>
      </c>
    </row>
    <row r="107" spans="1:65" s="21" customFormat="1" ht="21.75" customHeight="1" x14ac:dyDescent="0.2">
      <c r="A107" s="15"/>
      <c r="B107" s="16"/>
      <c r="C107" s="315" t="s">
        <v>81</v>
      </c>
      <c r="D107" s="315" t="s">
        <v>419</v>
      </c>
      <c r="E107" s="316" t="s">
        <v>974</v>
      </c>
      <c r="F107" s="317" t="s">
        <v>975</v>
      </c>
      <c r="G107" s="318" t="s">
        <v>275</v>
      </c>
      <c r="H107" s="319">
        <v>1</v>
      </c>
      <c r="I107" s="320">
        <v>0</v>
      </c>
      <c r="J107" s="320">
        <f>ROUND(I107*H107,2)</f>
        <v>0</v>
      </c>
      <c r="K107" s="317" t="s">
        <v>384</v>
      </c>
      <c r="L107" s="219"/>
      <c r="M107" s="220" t="s">
        <v>17</v>
      </c>
      <c r="N107" s="221" t="s">
        <v>42</v>
      </c>
      <c r="O107" s="173">
        <v>0</v>
      </c>
      <c r="P107" s="173">
        <f>O107*H107</f>
        <v>0</v>
      </c>
      <c r="Q107" s="173">
        <v>0</v>
      </c>
      <c r="R107" s="173">
        <f>Q107*H107</f>
        <v>0</v>
      </c>
      <c r="S107" s="173">
        <v>0</v>
      </c>
      <c r="T107" s="174">
        <f>S107*H107</f>
        <v>0</v>
      </c>
      <c r="U107" s="15"/>
      <c r="V107" s="15"/>
      <c r="W107" s="15"/>
      <c r="X107" s="15"/>
      <c r="Y107" s="15"/>
      <c r="Z107" s="15"/>
      <c r="AA107" s="15"/>
      <c r="AB107" s="15"/>
      <c r="AC107" s="15"/>
      <c r="AD107" s="15"/>
      <c r="AE107" s="15"/>
      <c r="AR107" s="175" t="s">
        <v>302</v>
      </c>
      <c r="AT107" s="175" t="s">
        <v>419</v>
      </c>
      <c r="AU107" s="175" t="s">
        <v>81</v>
      </c>
      <c r="AY107" s="2" t="s">
        <v>137</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218</v>
      </c>
      <c r="BM107" s="175" t="s">
        <v>145</v>
      </c>
    </row>
    <row r="108" spans="1:65" s="21" customFormat="1" ht="16.5" customHeight="1" x14ac:dyDescent="0.2">
      <c r="A108" s="15"/>
      <c r="B108" s="16"/>
      <c r="C108" s="315" t="s">
        <v>223</v>
      </c>
      <c r="D108" s="315" t="s">
        <v>419</v>
      </c>
      <c r="E108" s="316" t="s">
        <v>984</v>
      </c>
      <c r="F108" s="317" t="s">
        <v>985</v>
      </c>
      <c r="G108" s="318" t="s">
        <v>275</v>
      </c>
      <c r="H108" s="319">
        <v>5</v>
      </c>
      <c r="I108" s="320">
        <v>0</v>
      </c>
      <c r="J108" s="320">
        <f>ROUND(I108*H108,2)</f>
        <v>0</v>
      </c>
      <c r="K108" s="317" t="s">
        <v>384</v>
      </c>
      <c r="L108" s="219"/>
      <c r="M108" s="220" t="s">
        <v>17</v>
      </c>
      <c r="N108" s="221" t="s">
        <v>42</v>
      </c>
      <c r="O108" s="173">
        <v>0</v>
      </c>
      <c r="P108" s="173">
        <f>O108*H108</f>
        <v>0</v>
      </c>
      <c r="Q108" s="173">
        <v>0</v>
      </c>
      <c r="R108" s="173">
        <f>Q108*H108</f>
        <v>0</v>
      </c>
      <c r="S108" s="173">
        <v>0</v>
      </c>
      <c r="T108" s="174">
        <f>S108*H108</f>
        <v>0</v>
      </c>
      <c r="U108" s="15"/>
      <c r="V108" s="15"/>
      <c r="W108" s="15"/>
      <c r="X108" s="15"/>
      <c r="Y108" s="15"/>
      <c r="Z108" s="15"/>
      <c r="AA108" s="15"/>
      <c r="AB108" s="15"/>
      <c r="AC108" s="15"/>
      <c r="AD108" s="15"/>
      <c r="AE108" s="15"/>
      <c r="AR108" s="175" t="s">
        <v>302</v>
      </c>
      <c r="AT108" s="175" t="s">
        <v>419</v>
      </c>
      <c r="AU108" s="175" t="s">
        <v>81</v>
      </c>
      <c r="AY108" s="2" t="s">
        <v>137</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218</v>
      </c>
      <c r="BM108" s="175" t="s">
        <v>321</v>
      </c>
    </row>
    <row r="109" spans="1:65" s="21" customFormat="1" ht="16.5" customHeight="1" x14ac:dyDescent="0.2">
      <c r="A109" s="15"/>
      <c r="B109" s="16"/>
      <c r="C109" s="315" t="s">
        <v>233</v>
      </c>
      <c r="D109" s="315" t="s">
        <v>419</v>
      </c>
      <c r="E109" s="316" t="s">
        <v>986</v>
      </c>
      <c r="F109" s="317" t="s">
        <v>987</v>
      </c>
      <c r="G109" s="318" t="s">
        <v>275</v>
      </c>
      <c r="H109" s="319">
        <v>29</v>
      </c>
      <c r="I109" s="320">
        <v>0</v>
      </c>
      <c r="J109" s="320">
        <f>ROUND(I109*H109,2)</f>
        <v>0</v>
      </c>
      <c r="K109" s="317" t="s">
        <v>384</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302</v>
      </c>
      <c r="AT109" s="175" t="s">
        <v>419</v>
      </c>
      <c r="AU109" s="175" t="s">
        <v>81</v>
      </c>
      <c r="AY109" s="2" t="s">
        <v>137</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218</v>
      </c>
      <c r="BM109" s="175" t="s">
        <v>342</v>
      </c>
    </row>
    <row r="110" spans="1:65" s="21" customFormat="1" ht="16.5" customHeight="1" x14ac:dyDescent="0.2">
      <c r="A110" s="15"/>
      <c r="B110" s="16"/>
      <c r="C110" s="315" t="s">
        <v>7</v>
      </c>
      <c r="D110" s="315" t="s">
        <v>419</v>
      </c>
      <c r="E110" s="316" t="s">
        <v>990</v>
      </c>
      <c r="F110" s="317" t="s">
        <v>991</v>
      </c>
      <c r="G110" s="318" t="s">
        <v>275</v>
      </c>
      <c r="H110" s="319">
        <v>14</v>
      </c>
      <c r="I110" s="320">
        <v>0</v>
      </c>
      <c r="J110" s="320">
        <f>ROUND(I110*H110,2)</f>
        <v>0</v>
      </c>
      <c r="K110" s="317" t="s">
        <v>384</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302</v>
      </c>
      <c r="AT110" s="175" t="s">
        <v>419</v>
      </c>
      <c r="AU110" s="175" t="s">
        <v>81</v>
      </c>
      <c r="AY110" s="2" t="s">
        <v>137</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218</v>
      </c>
      <c r="BM110" s="175" t="s">
        <v>362</v>
      </c>
    </row>
    <row r="111" spans="1:65" s="21" customFormat="1" ht="16.5" customHeight="1" x14ac:dyDescent="0.2">
      <c r="A111" s="15"/>
      <c r="B111" s="16"/>
      <c r="C111" s="315" t="s">
        <v>250</v>
      </c>
      <c r="D111" s="315" t="s">
        <v>419</v>
      </c>
      <c r="E111" s="316" t="s">
        <v>992</v>
      </c>
      <c r="F111" s="317" t="s">
        <v>993</v>
      </c>
      <c r="G111" s="318" t="s">
        <v>275</v>
      </c>
      <c r="H111" s="319">
        <v>7</v>
      </c>
      <c r="I111" s="320">
        <v>0</v>
      </c>
      <c r="J111" s="320">
        <f>ROUND(I111*H111,2)</f>
        <v>0</v>
      </c>
      <c r="K111" s="317" t="s">
        <v>384</v>
      </c>
      <c r="L111" s="219"/>
      <c r="M111" s="220" t="s">
        <v>17</v>
      </c>
      <c r="N111" s="221" t="s">
        <v>42</v>
      </c>
      <c r="O111" s="173">
        <v>0</v>
      </c>
      <c r="P111" s="173">
        <f>O111*H111</f>
        <v>0</v>
      </c>
      <c r="Q111" s="173">
        <v>0</v>
      </c>
      <c r="R111" s="173">
        <f>Q111*H111</f>
        <v>0</v>
      </c>
      <c r="S111" s="173">
        <v>0</v>
      </c>
      <c r="T111" s="174">
        <f>S111*H111</f>
        <v>0</v>
      </c>
      <c r="U111" s="15"/>
      <c r="V111" s="15"/>
      <c r="W111" s="15"/>
      <c r="X111" s="15"/>
      <c r="Y111" s="15"/>
      <c r="Z111" s="15"/>
      <c r="AA111" s="15"/>
      <c r="AB111" s="15"/>
      <c r="AC111" s="15"/>
      <c r="AD111" s="15"/>
      <c r="AE111" s="15"/>
      <c r="AR111" s="175" t="s">
        <v>302</v>
      </c>
      <c r="AT111" s="175" t="s">
        <v>419</v>
      </c>
      <c r="AU111" s="175" t="s">
        <v>81</v>
      </c>
      <c r="AY111" s="2" t="s">
        <v>137</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218</v>
      </c>
      <c r="BM111" s="175" t="s">
        <v>370</v>
      </c>
    </row>
    <row r="112" spans="1:65" s="21" customFormat="1" ht="16.5" customHeight="1" x14ac:dyDescent="0.2">
      <c r="A112" s="15"/>
      <c r="B112" s="16"/>
      <c r="C112" s="213" t="s">
        <v>7</v>
      </c>
      <c r="D112" s="213" t="s">
        <v>419</v>
      </c>
      <c r="E112" s="214" t="s">
        <v>932</v>
      </c>
      <c r="F112" s="215" t="s">
        <v>933</v>
      </c>
      <c r="G112" s="216" t="s">
        <v>895</v>
      </c>
      <c r="H112" s="217">
        <v>1</v>
      </c>
      <c r="I112" s="218">
        <v>0</v>
      </c>
      <c r="J112" s="218">
        <f t="shared" ref="J112:J120" si="10">ROUND(I112*H112,2)</f>
        <v>0</v>
      </c>
      <c r="K112" s="215" t="s">
        <v>384</v>
      </c>
      <c r="L112" s="219"/>
      <c r="M112" s="220" t="s">
        <v>17</v>
      </c>
      <c r="N112" s="221" t="s">
        <v>42</v>
      </c>
      <c r="O112" s="173">
        <v>0</v>
      </c>
      <c r="P112" s="173">
        <f t="shared" ref="P112:P120" si="11">O112*H112</f>
        <v>0</v>
      </c>
      <c r="Q112" s="173">
        <v>0</v>
      </c>
      <c r="R112" s="173">
        <f t="shared" ref="R112:R120" si="12">Q112*H112</f>
        <v>0</v>
      </c>
      <c r="S112" s="173">
        <v>0</v>
      </c>
      <c r="T112" s="174">
        <f t="shared" ref="T112:T120" si="13">S112*H112</f>
        <v>0</v>
      </c>
      <c r="U112" s="15"/>
      <c r="V112" s="15"/>
      <c r="W112" s="15"/>
      <c r="X112" s="15"/>
      <c r="Y112" s="15"/>
      <c r="Z112" s="15"/>
      <c r="AA112" s="15"/>
      <c r="AB112" s="15"/>
      <c r="AC112" s="15"/>
      <c r="AD112" s="15"/>
      <c r="AE112" s="15"/>
      <c r="AR112" s="175" t="s">
        <v>174</v>
      </c>
      <c r="AT112" s="175" t="s">
        <v>419</v>
      </c>
      <c r="AU112" s="175" t="s">
        <v>79</v>
      </c>
      <c r="AY112" s="2" t="s">
        <v>137</v>
      </c>
      <c r="BE112" s="176">
        <f t="shared" ref="BE112:BE120" si="14">IF(N112="základní",J112,0)</f>
        <v>0</v>
      </c>
      <c r="BF112" s="176">
        <f t="shared" ref="BF112:BF120" si="15">IF(N112="snížená",J112,0)</f>
        <v>0</v>
      </c>
      <c r="BG112" s="176">
        <f t="shared" ref="BG112:BG120" si="16">IF(N112="zákl. přenesená",J112,0)</f>
        <v>0</v>
      </c>
      <c r="BH112" s="176">
        <f t="shared" ref="BH112:BH120" si="17">IF(N112="sníž. přenesená",J112,0)</f>
        <v>0</v>
      </c>
      <c r="BI112" s="176">
        <f t="shared" ref="BI112:BI120" si="18">IF(N112="nulová",J112,0)</f>
        <v>0</v>
      </c>
      <c r="BJ112" s="2" t="s">
        <v>79</v>
      </c>
      <c r="BK112" s="176">
        <f t="shared" ref="BK112:BK120" si="19">ROUND(I112*H112,2)</f>
        <v>0</v>
      </c>
      <c r="BL112" s="2" t="s">
        <v>145</v>
      </c>
      <c r="BM112" s="175" t="s">
        <v>342</v>
      </c>
    </row>
    <row r="113" spans="1:65" s="21" customFormat="1" ht="16.5" customHeight="1" x14ac:dyDescent="0.2">
      <c r="A113" s="15"/>
      <c r="B113" s="16"/>
      <c r="C113" s="213" t="s">
        <v>250</v>
      </c>
      <c r="D113" s="213" t="s">
        <v>419</v>
      </c>
      <c r="E113" s="214" t="s">
        <v>934</v>
      </c>
      <c r="F113" s="215" t="s">
        <v>935</v>
      </c>
      <c r="G113" s="216" t="s">
        <v>895</v>
      </c>
      <c r="H113" s="217">
        <v>3</v>
      </c>
      <c r="I113" s="218">
        <v>0</v>
      </c>
      <c r="J113" s="218">
        <f t="shared" si="10"/>
        <v>0</v>
      </c>
      <c r="K113" s="215" t="s">
        <v>384</v>
      </c>
      <c r="L113" s="219"/>
      <c r="M113" s="220" t="s">
        <v>17</v>
      </c>
      <c r="N113" s="221" t="s">
        <v>42</v>
      </c>
      <c r="O113" s="173">
        <v>0</v>
      </c>
      <c r="P113" s="173">
        <f t="shared" si="11"/>
        <v>0</v>
      </c>
      <c r="Q113" s="173">
        <v>0</v>
      </c>
      <c r="R113" s="173">
        <f t="shared" si="12"/>
        <v>0</v>
      </c>
      <c r="S113" s="173">
        <v>0</v>
      </c>
      <c r="T113" s="174">
        <f t="shared" si="13"/>
        <v>0</v>
      </c>
      <c r="U113" s="15"/>
      <c r="V113" s="15"/>
      <c r="W113" s="15"/>
      <c r="X113" s="15"/>
      <c r="Y113" s="15"/>
      <c r="Z113" s="15"/>
      <c r="AA113" s="15"/>
      <c r="AB113" s="15"/>
      <c r="AC113" s="15"/>
      <c r="AD113" s="15"/>
      <c r="AE113" s="15"/>
      <c r="AR113" s="175" t="s">
        <v>174</v>
      </c>
      <c r="AT113" s="175" t="s">
        <v>419</v>
      </c>
      <c r="AU113" s="175" t="s">
        <v>79</v>
      </c>
      <c r="AY113" s="2" t="s">
        <v>137</v>
      </c>
      <c r="BE113" s="176">
        <f t="shared" si="14"/>
        <v>0</v>
      </c>
      <c r="BF113" s="176">
        <f t="shared" si="15"/>
        <v>0</v>
      </c>
      <c r="BG113" s="176">
        <f t="shared" si="16"/>
        <v>0</v>
      </c>
      <c r="BH113" s="176">
        <f t="shared" si="17"/>
        <v>0</v>
      </c>
      <c r="BI113" s="176">
        <f t="shared" si="18"/>
        <v>0</v>
      </c>
      <c r="BJ113" s="2" t="s">
        <v>79</v>
      </c>
      <c r="BK113" s="176">
        <f t="shared" si="19"/>
        <v>0</v>
      </c>
      <c r="BL113" s="2" t="s">
        <v>145</v>
      </c>
      <c r="BM113" s="175" t="s">
        <v>353</v>
      </c>
    </row>
    <row r="114" spans="1:65" s="21" customFormat="1" ht="16.5" customHeight="1" x14ac:dyDescent="0.2">
      <c r="A114" s="15"/>
      <c r="B114" s="16"/>
      <c r="C114" s="213" t="s">
        <v>260</v>
      </c>
      <c r="D114" s="213" t="s">
        <v>419</v>
      </c>
      <c r="E114" s="214" t="s">
        <v>936</v>
      </c>
      <c r="F114" s="215" t="s">
        <v>937</v>
      </c>
      <c r="G114" s="216" t="s">
        <v>895</v>
      </c>
      <c r="H114" s="217">
        <v>1</v>
      </c>
      <c r="I114" s="218">
        <v>0</v>
      </c>
      <c r="J114" s="218">
        <f t="shared" si="10"/>
        <v>0</v>
      </c>
      <c r="K114" s="215" t="s">
        <v>384</v>
      </c>
      <c r="L114" s="219"/>
      <c r="M114" s="220" t="s">
        <v>17</v>
      </c>
      <c r="N114" s="221" t="s">
        <v>42</v>
      </c>
      <c r="O114" s="173">
        <v>0</v>
      </c>
      <c r="P114" s="173">
        <f t="shared" si="11"/>
        <v>0</v>
      </c>
      <c r="Q114" s="173">
        <v>0</v>
      </c>
      <c r="R114" s="173">
        <f t="shared" si="12"/>
        <v>0</v>
      </c>
      <c r="S114" s="173">
        <v>0</v>
      </c>
      <c r="T114" s="174">
        <f t="shared" si="13"/>
        <v>0</v>
      </c>
      <c r="U114" s="15"/>
      <c r="V114" s="15"/>
      <c r="W114" s="15"/>
      <c r="X114" s="15"/>
      <c r="Y114" s="15"/>
      <c r="Z114" s="15"/>
      <c r="AA114" s="15"/>
      <c r="AB114" s="15"/>
      <c r="AC114" s="15"/>
      <c r="AD114" s="15"/>
      <c r="AE114" s="15"/>
      <c r="AR114" s="175" t="s">
        <v>174</v>
      </c>
      <c r="AT114" s="175" t="s">
        <v>419</v>
      </c>
      <c r="AU114" s="175" t="s">
        <v>79</v>
      </c>
      <c r="AY114" s="2" t="s">
        <v>137</v>
      </c>
      <c r="BE114" s="176">
        <f t="shared" si="14"/>
        <v>0</v>
      </c>
      <c r="BF114" s="176">
        <f t="shared" si="15"/>
        <v>0</v>
      </c>
      <c r="BG114" s="176">
        <f t="shared" si="16"/>
        <v>0</v>
      </c>
      <c r="BH114" s="176">
        <f t="shared" si="17"/>
        <v>0</v>
      </c>
      <c r="BI114" s="176">
        <f t="shared" si="18"/>
        <v>0</v>
      </c>
      <c r="BJ114" s="2" t="s">
        <v>79</v>
      </c>
      <c r="BK114" s="176">
        <f t="shared" si="19"/>
        <v>0</v>
      </c>
      <c r="BL114" s="2" t="s">
        <v>145</v>
      </c>
      <c r="BM114" s="175" t="s">
        <v>370</v>
      </c>
    </row>
    <row r="115" spans="1:65" s="21" customFormat="1" ht="16.5" customHeight="1" x14ac:dyDescent="0.2">
      <c r="A115" s="15"/>
      <c r="B115" s="16"/>
      <c r="C115" s="213" t="s">
        <v>264</v>
      </c>
      <c r="D115" s="213" t="s">
        <v>419</v>
      </c>
      <c r="E115" s="214" t="s">
        <v>938</v>
      </c>
      <c r="F115" s="215" t="s">
        <v>939</v>
      </c>
      <c r="G115" s="216" t="s">
        <v>895</v>
      </c>
      <c r="H115" s="217">
        <v>5</v>
      </c>
      <c r="I115" s="218">
        <v>0</v>
      </c>
      <c r="J115" s="218">
        <f t="shared" si="10"/>
        <v>0</v>
      </c>
      <c r="K115" s="215" t="s">
        <v>384</v>
      </c>
      <c r="L115" s="219"/>
      <c r="M115" s="220" t="s">
        <v>17</v>
      </c>
      <c r="N115" s="221" t="s">
        <v>42</v>
      </c>
      <c r="O115" s="173">
        <v>0</v>
      </c>
      <c r="P115" s="173">
        <f t="shared" si="11"/>
        <v>0</v>
      </c>
      <c r="Q115" s="173">
        <v>0</v>
      </c>
      <c r="R115" s="173">
        <f t="shared" si="12"/>
        <v>0</v>
      </c>
      <c r="S115" s="173">
        <v>0</v>
      </c>
      <c r="T115" s="174">
        <f t="shared" si="13"/>
        <v>0</v>
      </c>
      <c r="U115" s="15"/>
      <c r="V115" s="15"/>
      <c r="W115" s="15"/>
      <c r="X115" s="15"/>
      <c r="Y115" s="15"/>
      <c r="Z115" s="15"/>
      <c r="AA115" s="15"/>
      <c r="AB115" s="15"/>
      <c r="AC115" s="15"/>
      <c r="AD115" s="15"/>
      <c r="AE115" s="15"/>
      <c r="AR115" s="175" t="s">
        <v>174</v>
      </c>
      <c r="AT115" s="175" t="s">
        <v>419</v>
      </c>
      <c r="AU115" s="175" t="s">
        <v>79</v>
      </c>
      <c r="AY115" s="2" t="s">
        <v>137</v>
      </c>
      <c r="BE115" s="176">
        <f t="shared" si="14"/>
        <v>0</v>
      </c>
      <c r="BF115" s="176">
        <f t="shared" si="15"/>
        <v>0</v>
      </c>
      <c r="BG115" s="176">
        <f t="shared" si="16"/>
        <v>0</v>
      </c>
      <c r="BH115" s="176">
        <f t="shared" si="17"/>
        <v>0</v>
      </c>
      <c r="BI115" s="176">
        <f t="shared" si="18"/>
        <v>0</v>
      </c>
      <c r="BJ115" s="2" t="s">
        <v>79</v>
      </c>
      <c r="BK115" s="176">
        <f t="shared" si="19"/>
        <v>0</v>
      </c>
      <c r="BL115" s="2" t="s">
        <v>145</v>
      </c>
      <c r="BM115" s="175" t="s">
        <v>380</v>
      </c>
    </row>
    <row r="116" spans="1:65" s="21" customFormat="1" ht="16.5" customHeight="1" x14ac:dyDescent="0.2">
      <c r="A116" s="15"/>
      <c r="B116" s="16"/>
      <c r="C116" s="213" t="s">
        <v>272</v>
      </c>
      <c r="D116" s="213" t="s">
        <v>419</v>
      </c>
      <c r="E116" s="214" t="s">
        <v>940</v>
      </c>
      <c r="F116" s="215" t="s">
        <v>941</v>
      </c>
      <c r="G116" s="216" t="s">
        <v>895</v>
      </c>
      <c r="H116" s="217">
        <v>10</v>
      </c>
      <c r="I116" s="218">
        <v>0</v>
      </c>
      <c r="J116" s="218">
        <f t="shared" si="10"/>
        <v>0</v>
      </c>
      <c r="K116" s="215" t="s">
        <v>384</v>
      </c>
      <c r="L116" s="219"/>
      <c r="M116" s="220" t="s">
        <v>17</v>
      </c>
      <c r="N116" s="221" t="s">
        <v>42</v>
      </c>
      <c r="O116" s="173">
        <v>0</v>
      </c>
      <c r="P116" s="173">
        <f t="shared" si="11"/>
        <v>0</v>
      </c>
      <c r="Q116" s="173">
        <v>0</v>
      </c>
      <c r="R116" s="173">
        <f t="shared" si="12"/>
        <v>0</v>
      </c>
      <c r="S116" s="173">
        <v>0</v>
      </c>
      <c r="T116" s="174">
        <f t="shared" si="13"/>
        <v>0</v>
      </c>
      <c r="U116" s="15"/>
      <c r="V116" s="15"/>
      <c r="W116" s="15"/>
      <c r="X116" s="15"/>
      <c r="Y116" s="15"/>
      <c r="Z116" s="15"/>
      <c r="AA116" s="15"/>
      <c r="AB116" s="15"/>
      <c r="AC116" s="15"/>
      <c r="AD116" s="15"/>
      <c r="AE116" s="15"/>
      <c r="AR116" s="175" t="s">
        <v>174</v>
      </c>
      <c r="AT116" s="175" t="s">
        <v>419</v>
      </c>
      <c r="AU116" s="175" t="s">
        <v>79</v>
      </c>
      <c r="AY116" s="2" t="s">
        <v>137</v>
      </c>
      <c r="BE116" s="176">
        <f t="shared" si="14"/>
        <v>0</v>
      </c>
      <c r="BF116" s="176">
        <f t="shared" si="15"/>
        <v>0</v>
      </c>
      <c r="BG116" s="176">
        <f t="shared" si="16"/>
        <v>0</v>
      </c>
      <c r="BH116" s="176">
        <f t="shared" si="17"/>
        <v>0</v>
      </c>
      <c r="BI116" s="176">
        <f t="shared" si="18"/>
        <v>0</v>
      </c>
      <c r="BJ116" s="2" t="s">
        <v>79</v>
      </c>
      <c r="BK116" s="176">
        <f t="shared" si="19"/>
        <v>0</v>
      </c>
      <c r="BL116" s="2" t="s">
        <v>145</v>
      </c>
      <c r="BM116" s="175" t="s">
        <v>392</v>
      </c>
    </row>
    <row r="117" spans="1:65" s="21" customFormat="1" ht="16.5" customHeight="1" x14ac:dyDescent="0.2">
      <c r="A117" s="15"/>
      <c r="B117" s="16"/>
      <c r="C117" s="213" t="s">
        <v>277</v>
      </c>
      <c r="D117" s="213" t="s">
        <v>419</v>
      </c>
      <c r="E117" s="214" t="s">
        <v>942</v>
      </c>
      <c r="F117" s="215" t="s">
        <v>943</v>
      </c>
      <c r="G117" s="216" t="s">
        <v>895</v>
      </c>
      <c r="H117" s="217">
        <v>22</v>
      </c>
      <c r="I117" s="218">
        <v>0</v>
      </c>
      <c r="J117" s="218">
        <f t="shared" si="10"/>
        <v>0</v>
      </c>
      <c r="K117" s="215" t="s">
        <v>384</v>
      </c>
      <c r="L117" s="219"/>
      <c r="M117" s="220" t="s">
        <v>17</v>
      </c>
      <c r="N117" s="221" t="s">
        <v>42</v>
      </c>
      <c r="O117" s="173">
        <v>0</v>
      </c>
      <c r="P117" s="173">
        <f t="shared" si="11"/>
        <v>0</v>
      </c>
      <c r="Q117" s="173">
        <v>0</v>
      </c>
      <c r="R117" s="173">
        <f t="shared" si="12"/>
        <v>0</v>
      </c>
      <c r="S117" s="173">
        <v>0</v>
      </c>
      <c r="T117" s="174">
        <f t="shared" si="13"/>
        <v>0</v>
      </c>
      <c r="U117" s="15"/>
      <c r="V117" s="15"/>
      <c r="W117" s="15"/>
      <c r="X117" s="15"/>
      <c r="Y117" s="15"/>
      <c r="Z117" s="15"/>
      <c r="AA117" s="15"/>
      <c r="AB117" s="15"/>
      <c r="AC117" s="15"/>
      <c r="AD117" s="15"/>
      <c r="AE117" s="15"/>
      <c r="AR117" s="175" t="s">
        <v>174</v>
      </c>
      <c r="AT117" s="175" t="s">
        <v>419</v>
      </c>
      <c r="AU117" s="175" t="s">
        <v>79</v>
      </c>
      <c r="AY117" s="2" t="s">
        <v>137</v>
      </c>
      <c r="BE117" s="176">
        <f t="shared" si="14"/>
        <v>0</v>
      </c>
      <c r="BF117" s="176">
        <f t="shared" si="15"/>
        <v>0</v>
      </c>
      <c r="BG117" s="176">
        <f t="shared" si="16"/>
        <v>0</v>
      </c>
      <c r="BH117" s="176">
        <f t="shared" si="17"/>
        <v>0</v>
      </c>
      <c r="BI117" s="176">
        <f t="shared" si="18"/>
        <v>0</v>
      </c>
      <c r="BJ117" s="2" t="s">
        <v>79</v>
      </c>
      <c r="BK117" s="176">
        <f t="shared" si="19"/>
        <v>0</v>
      </c>
      <c r="BL117" s="2" t="s">
        <v>145</v>
      </c>
      <c r="BM117" s="175" t="s">
        <v>401</v>
      </c>
    </row>
    <row r="118" spans="1:65" s="21" customFormat="1" ht="16.5" customHeight="1" x14ac:dyDescent="0.2">
      <c r="A118" s="15"/>
      <c r="B118" s="16"/>
      <c r="C118" s="213" t="s">
        <v>281</v>
      </c>
      <c r="D118" s="213" t="s">
        <v>419</v>
      </c>
      <c r="E118" s="214" t="s">
        <v>944</v>
      </c>
      <c r="F118" s="215" t="s">
        <v>945</v>
      </c>
      <c r="G118" s="216" t="s">
        <v>216</v>
      </c>
      <c r="H118" s="217">
        <v>50</v>
      </c>
      <c r="I118" s="218">
        <v>0</v>
      </c>
      <c r="J118" s="218">
        <f t="shared" si="10"/>
        <v>0</v>
      </c>
      <c r="K118" s="215" t="s">
        <v>384</v>
      </c>
      <c r="L118" s="219"/>
      <c r="M118" s="220" t="s">
        <v>17</v>
      </c>
      <c r="N118" s="221" t="s">
        <v>42</v>
      </c>
      <c r="O118" s="173">
        <v>0</v>
      </c>
      <c r="P118" s="173">
        <f t="shared" si="11"/>
        <v>0</v>
      </c>
      <c r="Q118" s="173">
        <v>0</v>
      </c>
      <c r="R118" s="173">
        <f t="shared" si="12"/>
        <v>0</v>
      </c>
      <c r="S118" s="173">
        <v>0</v>
      </c>
      <c r="T118" s="174">
        <f t="shared" si="13"/>
        <v>0</v>
      </c>
      <c r="U118" s="15"/>
      <c r="V118" s="15"/>
      <c r="W118" s="15"/>
      <c r="X118" s="15"/>
      <c r="Y118" s="15"/>
      <c r="Z118" s="15"/>
      <c r="AA118" s="15"/>
      <c r="AB118" s="15"/>
      <c r="AC118" s="15"/>
      <c r="AD118" s="15"/>
      <c r="AE118" s="15"/>
      <c r="AR118" s="175" t="s">
        <v>174</v>
      </c>
      <c r="AT118" s="175" t="s">
        <v>419</v>
      </c>
      <c r="AU118" s="175" t="s">
        <v>79</v>
      </c>
      <c r="AY118" s="2" t="s">
        <v>137</v>
      </c>
      <c r="BE118" s="176">
        <f t="shared" si="14"/>
        <v>0</v>
      </c>
      <c r="BF118" s="176">
        <f t="shared" si="15"/>
        <v>0</v>
      </c>
      <c r="BG118" s="176">
        <f t="shared" si="16"/>
        <v>0</v>
      </c>
      <c r="BH118" s="176">
        <f t="shared" si="17"/>
        <v>0</v>
      </c>
      <c r="BI118" s="176">
        <f t="shared" si="18"/>
        <v>0</v>
      </c>
      <c r="BJ118" s="2" t="s">
        <v>79</v>
      </c>
      <c r="BK118" s="176">
        <f t="shared" si="19"/>
        <v>0</v>
      </c>
      <c r="BL118" s="2" t="s">
        <v>145</v>
      </c>
      <c r="BM118" s="175" t="s">
        <v>409</v>
      </c>
    </row>
    <row r="119" spans="1:65" s="21" customFormat="1" ht="16.5" customHeight="1" x14ac:dyDescent="0.2">
      <c r="A119" s="15"/>
      <c r="B119" s="16"/>
      <c r="C119" s="213" t="s">
        <v>286</v>
      </c>
      <c r="D119" s="213" t="s">
        <v>419</v>
      </c>
      <c r="E119" s="214" t="s">
        <v>946</v>
      </c>
      <c r="F119" s="215" t="s">
        <v>947</v>
      </c>
      <c r="G119" s="216" t="s">
        <v>216</v>
      </c>
      <c r="H119" s="217">
        <v>10</v>
      </c>
      <c r="I119" s="218">
        <v>0</v>
      </c>
      <c r="J119" s="218">
        <f t="shared" si="10"/>
        <v>0</v>
      </c>
      <c r="K119" s="215" t="s">
        <v>384</v>
      </c>
      <c r="L119" s="219"/>
      <c r="M119" s="220" t="s">
        <v>17</v>
      </c>
      <c r="N119" s="221" t="s">
        <v>42</v>
      </c>
      <c r="O119" s="173">
        <v>0</v>
      </c>
      <c r="P119" s="173">
        <f t="shared" si="11"/>
        <v>0</v>
      </c>
      <c r="Q119" s="173">
        <v>0</v>
      </c>
      <c r="R119" s="173">
        <f t="shared" si="12"/>
        <v>0</v>
      </c>
      <c r="S119" s="173">
        <v>0</v>
      </c>
      <c r="T119" s="174">
        <f t="shared" si="13"/>
        <v>0</v>
      </c>
      <c r="U119" s="15"/>
      <c r="V119" s="15"/>
      <c r="W119" s="15"/>
      <c r="X119" s="15"/>
      <c r="Y119" s="15"/>
      <c r="Z119" s="15"/>
      <c r="AA119" s="15"/>
      <c r="AB119" s="15"/>
      <c r="AC119" s="15"/>
      <c r="AD119" s="15"/>
      <c r="AE119" s="15"/>
      <c r="AR119" s="175" t="s">
        <v>174</v>
      </c>
      <c r="AT119" s="175" t="s">
        <v>419</v>
      </c>
      <c r="AU119" s="175" t="s">
        <v>79</v>
      </c>
      <c r="AY119" s="2" t="s">
        <v>137</v>
      </c>
      <c r="BE119" s="176">
        <f t="shared" si="14"/>
        <v>0</v>
      </c>
      <c r="BF119" s="176">
        <f t="shared" si="15"/>
        <v>0</v>
      </c>
      <c r="BG119" s="176">
        <f t="shared" si="16"/>
        <v>0</v>
      </c>
      <c r="BH119" s="176">
        <f t="shared" si="17"/>
        <v>0</v>
      </c>
      <c r="BI119" s="176">
        <f t="shared" si="18"/>
        <v>0</v>
      </c>
      <c r="BJ119" s="2" t="s">
        <v>79</v>
      </c>
      <c r="BK119" s="176">
        <f t="shared" si="19"/>
        <v>0</v>
      </c>
      <c r="BL119" s="2" t="s">
        <v>145</v>
      </c>
      <c r="BM119" s="175" t="s">
        <v>418</v>
      </c>
    </row>
    <row r="120" spans="1:65" s="21" customFormat="1" ht="16.5" customHeight="1" x14ac:dyDescent="0.2">
      <c r="A120" s="15"/>
      <c r="B120" s="16"/>
      <c r="C120" s="213" t="s">
        <v>291</v>
      </c>
      <c r="D120" s="213" t="s">
        <v>419</v>
      </c>
      <c r="E120" s="214" t="s">
        <v>948</v>
      </c>
      <c r="F120" s="215" t="s">
        <v>949</v>
      </c>
      <c r="G120" s="216" t="s">
        <v>216</v>
      </c>
      <c r="H120" s="217">
        <v>15</v>
      </c>
      <c r="I120" s="218">
        <v>0</v>
      </c>
      <c r="J120" s="218">
        <f t="shared" si="10"/>
        <v>0</v>
      </c>
      <c r="K120" s="215" t="s">
        <v>384</v>
      </c>
      <c r="L120" s="219"/>
      <c r="M120" s="220" t="s">
        <v>17</v>
      </c>
      <c r="N120" s="221" t="s">
        <v>42</v>
      </c>
      <c r="O120" s="173">
        <v>0</v>
      </c>
      <c r="P120" s="173">
        <f t="shared" si="11"/>
        <v>0</v>
      </c>
      <c r="Q120" s="173">
        <v>0</v>
      </c>
      <c r="R120" s="173">
        <f t="shared" si="12"/>
        <v>0</v>
      </c>
      <c r="S120" s="173">
        <v>0</v>
      </c>
      <c r="T120" s="174">
        <f t="shared" si="13"/>
        <v>0</v>
      </c>
      <c r="U120" s="15"/>
      <c r="V120" s="15"/>
      <c r="W120" s="15"/>
      <c r="X120" s="15"/>
      <c r="Y120" s="15"/>
      <c r="Z120" s="15"/>
      <c r="AA120" s="15"/>
      <c r="AB120" s="15"/>
      <c r="AC120" s="15"/>
      <c r="AD120" s="15"/>
      <c r="AE120" s="15"/>
      <c r="AR120" s="175" t="s">
        <v>174</v>
      </c>
      <c r="AT120" s="175" t="s">
        <v>419</v>
      </c>
      <c r="AU120" s="175" t="s">
        <v>79</v>
      </c>
      <c r="AY120" s="2" t="s">
        <v>137</v>
      </c>
      <c r="BE120" s="176">
        <f t="shared" si="14"/>
        <v>0</v>
      </c>
      <c r="BF120" s="176">
        <f t="shared" si="15"/>
        <v>0</v>
      </c>
      <c r="BG120" s="176">
        <f t="shared" si="16"/>
        <v>0</v>
      </c>
      <c r="BH120" s="176">
        <f t="shared" si="17"/>
        <v>0</v>
      </c>
      <c r="BI120" s="176">
        <f t="shared" si="18"/>
        <v>0</v>
      </c>
      <c r="BJ120" s="2" t="s">
        <v>79</v>
      </c>
      <c r="BK120" s="176">
        <f t="shared" si="19"/>
        <v>0</v>
      </c>
      <c r="BL120" s="2" t="s">
        <v>145</v>
      </c>
      <c r="BM120" s="175" t="s">
        <v>427</v>
      </c>
    </row>
    <row r="121" spans="1:65" s="21" customFormat="1" ht="19.2" x14ac:dyDescent="0.2">
      <c r="A121" s="15"/>
      <c r="B121" s="16"/>
      <c r="C121" s="17"/>
      <c r="D121" s="177" t="s">
        <v>908</v>
      </c>
      <c r="E121" s="17"/>
      <c r="F121" s="178" t="s">
        <v>950</v>
      </c>
      <c r="G121" s="17"/>
      <c r="H121" s="17"/>
      <c r="I121" s="17"/>
      <c r="J121" s="17"/>
      <c r="K121" s="17"/>
      <c r="L121" s="20"/>
      <c r="M121" s="179"/>
      <c r="N121" s="180"/>
      <c r="O121" s="48"/>
      <c r="P121" s="48"/>
      <c r="Q121" s="48"/>
      <c r="R121" s="48"/>
      <c r="S121" s="48"/>
      <c r="T121" s="49"/>
      <c r="U121" s="15"/>
      <c r="V121" s="15"/>
      <c r="W121" s="15"/>
      <c r="X121" s="15"/>
      <c r="Y121" s="15"/>
      <c r="Z121" s="15"/>
      <c r="AA121" s="15"/>
      <c r="AB121" s="15"/>
      <c r="AC121" s="15"/>
      <c r="AD121" s="15"/>
      <c r="AE121" s="15"/>
      <c r="AT121" s="2" t="s">
        <v>908</v>
      </c>
      <c r="AU121" s="2" t="s">
        <v>79</v>
      </c>
    </row>
    <row r="122" spans="1:65" s="149" customFormat="1" ht="25.95" customHeight="1" x14ac:dyDescent="0.25">
      <c r="B122" s="150"/>
      <c r="C122" s="151"/>
      <c r="D122" s="152" t="s">
        <v>70</v>
      </c>
      <c r="E122" s="153" t="s">
        <v>951</v>
      </c>
      <c r="F122" s="153" t="s">
        <v>952</v>
      </c>
      <c r="G122" s="151"/>
      <c r="H122" s="151"/>
      <c r="I122" s="151"/>
      <c r="J122" s="154">
        <f>BK122</f>
        <v>0</v>
      </c>
      <c r="K122" s="151"/>
      <c r="L122" s="155"/>
      <c r="M122" s="156"/>
      <c r="N122" s="157"/>
      <c r="O122" s="157"/>
      <c r="P122" s="158">
        <f>SUM(P128:P135)</f>
        <v>0</v>
      </c>
      <c r="Q122" s="157"/>
      <c r="R122" s="158">
        <f>SUM(R128:R135)</f>
        <v>0</v>
      </c>
      <c r="S122" s="157"/>
      <c r="T122" s="159">
        <f>SUM(T128:T135)</f>
        <v>0</v>
      </c>
      <c r="AR122" s="160" t="s">
        <v>79</v>
      </c>
      <c r="AT122" s="161" t="s">
        <v>70</v>
      </c>
      <c r="AU122" s="161" t="s">
        <v>71</v>
      </c>
      <c r="AY122" s="160" t="s">
        <v>137</v>
      </c>
      <c r="BK122" s="162">
        <f>SUM(BK128:BK135)</f>
        <v>0</v>
      </c>
    </row>
    <row r="123" spans="1:65" s="21" customFormat="1" ht="16.5" customHeight="1" x14ac:dyDescent="0.2">
      <c r="A123" s="15"/>
      <c r="B123" s="16"/>
      <c r="C123" s="315" t="s">
        <v>286</v>
      </c>
      <c r="D123" s="315" t="s">
        <v>419</v>
      </c>
      <c r="E123" s="316" t="s">
        <v>1002</v>
      </c>
      <c r="F123" s="317" t="s">
        <v>1003</v>
      </c>
      <c r="G123" s="318" t="s">
        <v>216</v>
      </c>
      <c r="H123" s="319">
        <v>170</v>
      </c>
      <c r="I123" s="320">
        <v>0</v>
      </c>
      <c r="J123" s="320">
        <f>ROUND(I123*H123,2)</f>
        <v>0</v>
      </c>
      <c r="K123" s="317" t="s">
        <v>384</v>
      </c>
      <c r="L123" s="219"/>
      <c r="M123" s="220" t="s">
        <v>17</v>
      </c>
      <c r="N123" s="221" t="s">
        <v>42</v>
      </c>
      <c r="O123" s="173">
        <v>0</v>
      </c>
      <c r="P123" s="173">
        <f>O123*H123</f>
        <v>0</v>
      </c>
      <c r="Q123" s="173">
        <v>0</v>
      </c>
      <c r="R123" s="173">
        <f>Q123*H123</f>
        <v>0</v>
      </c>
      <c r="S123" s="173">
        <v>0</v>
      </c>
      <c r="T123" s="174">
        <f>S123*H123</f>
        <v>0</v>
      </c>
      <c r="U123" s="15"/>
      <c r="V123" s="15"/>
      <c r="W123" s="15"/>
      <c r="X123" s="15"/>
      <c r="Y123" s="15"/>
      <c r="Z123" s="15"/>
      <c r="AA123" s="15"/>
      <c r="AB123" s="15"/>
      <c r="AC123" s="15"/>
      <c r="AD123" s="15"/>
      <c r="AE123" s="15"/>
      <c r="AR123" s="175" t="s">
        <v>302</v>
      </c>
      <c r="AT123" s="175" t="s">
        <v>419</v>
      </c>
      <c r="AU123" s="175" t="s">
        <v>81</v>
      </c>
      <c r="AY123" s="2" t="s">
        <v>137</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218</v>
      </c>
      <c r="BM123" s="175" t="s">
        <v>437</v>
      </c>
    </row>
    <row r="124" spans="1:65" s="21" customFormat="1" ht="16.5" customHeight="1" x14ac:dyDescent="0.2">
      <c r="A124" s="15"/>
      <c r="B124" s="16"/>
      <c r="C124" s="315" t="s">
        <v>298</v>
      </c>
      <c r="D124" s="315" t="s">
        <v>419</v>
      </c>
      <c r="E124" s="316" t="s">
        <v>1006</v>
      </c>
      <c r="F124" s="317" t="s">
        <v>1007</v>
      </c>
      <c r="G124" s="318" t="s">
        <v>216</v>
      </c>
      <c r="H124" s="319">
        <v>15</v>
      </c>
      <c r="I124" s="320">
        <v>0</v>
      </c>
      <c r="J124" s="320">
        <f>ROUND(I124*H124,2)</f>
        <v>0</v>
      </c>
      <c r="K124" s="317" t="s">
        <v>384</v>
      </c>
      <c r="L124" s="219"/>
      <c r="M124" s="220" t="s">
        <v>17</v>
      </c>
      <c r="N124" s="221" t="s">
        <v>42</v>
      </c>
      <c r="O124" s="173">
        <v>0</v>
      </c>
      <c r="P124" s="173">
        <f>O124*H124</f>
        <v>0</v>
      </c>
      <c r="Q124" s="173">
        <v>0</v>
      </c>
      <c r="R124" s="173">
        <f>Q124*H124</f>
        <v>0</v>
      </c>
      <c r="S124" s="173">
        <v>0</v>
      </c>
      <c r="T124" s="174">
        <f>S124*H124</f>
        <v>0</v>
      </c>
      <c r="U124" s="15"/>
      <c r="V124" s="15"/>
      <c r="W124" s="15"/>
      <c r="X124" s="15"/>
      <c r="Y124" s="15"/>
      <c r="Z124" s="15"/>
      <c r="AA124" s="15"/>
      <c r="AB124" s="15"/>
      <c r="AC124" s="15"/>
      <c r="AD124" s="15"/>
      <c r="AE124" s="15"/>
      <c r="AR124" s="175" t="s">
        <v>302</v>
      </c>
      <c r="AT124" s="175" t="s">
        <v>419</v>
      </c>
      <c r="AU124" s="175" t="s">
        <v>81</v>
      </c>
      <c r="AY124" s="2" t="s">
        <v>137</v>
      </c>
      <c r="BE124" s="176">
        <f>IF(N124="základní",J124,0)</f>
        <v>0</v>
      </c>
      <c r="BF124" s="176">
        <f>IF(N124="snížená",J124,0)</f>
        <v>0</v>
      </c>
      <c r="BG124" s="176">
        <f>IF(N124="zákl. přenesená",J124,0)</f>
        <v>0</v>
      </c>
      <c r="BH124" s="176">
        <f>IF(N124="sníž. přenesená",J124,0)</f>
        <v>0</v>
      </c>
      <c r="BI124" s="176">
        <f>IF(N124="nulová",J124,0)</f>
        <v>0</v>
      </c>
      <c r="BJ124" s="2" t="s">
        <v>79</v>
      </c>
      <c r="BK124" s="176">
        <f>ROUND(I124*H124,2)</f>
        <v>0</v>
      </c>
      <c r="BL124" s="2" t="s">
        <v>218</v>
      </c>
      <c r="BM124" s="175" t="s">
        <v>459</v>
      </c>
    </row>
    <row r="125" spans="1:65" s="21" customFormat="1" ht="16.5" customHeight="1" x14ac:dyDescent="0.2">
      <c r="A125" s="15"/>
      <c r="B125" s="16"/>
      <c r="C125" s="315" t="s">
        <v>260</v>
      </c>
      <c r="D125" s="315" t="s">
        <v>419</v>
      </c>
      <c r="E125" s="316" t="s">
        <v>996</v>
      </c>
      <c r="F125" s="317" t="s">
        <v>997</v>
      </c>
      <c r="G125" s="318" t="s">
        <v>216</v>
      </c>
      <c r="H125" s="319">
        <v>180</v>
      </c>
      <c r="I125" s="320">
        <v>0</v>
      </c>
      <c r="J125" s="320">
        <f>ROUND(I125*H125,2)</f>
        <v>0</v>
      </c>
      <c r="K125" s="317" t="s">
        <v>384</v>
      </c>
      <c r="L125" s="219"/>
      <c r="M125" s="220" t="s">
        <v>17</v>
      </c>
      <c r="N125" s="221" t="s">
        <v>42</v>
      </c>
      <c r="O125" s="173">
        <v>0</v>
      </c>
      <c r="P125" s="173">
        <f>O125*H125</f>
        <v>0</v>
      </c>
      <c r="Q125" s="173">
        <v>0</v>
      </c>
      <c r="R125" s="173">
        <f>Q125*H125</f>
        <v>0</v>
      </c>
      <c r="S125" s="173">
        <v>0</v>
      </c>
      <c r="T125" s="174">
        <f>S125*H125</f>
        <v>0</v>
      </c>
      <c r="U125" s="15"/>
      <c r="V125" s="15"/>
      <c r="W125" s="15"/>
      <c r="X125" s="15"/>
      <c r="Y125" s="15"/>
      <c r="Z125" s="15"/>
      <c r="AA125" s="15"/>
      <c r="AB125" s="15"/>
      <c r="AC125" s="15"/>
      <c r="AD125" s="15"/>
      <c r="AE125" s="15"/>
      <c r="AR125" s="175" t="s">
        <v>302</v>
      </c>
      <c r="AT125" s="175" t="s">
        <v>419</v>
      </c>
      <c r="AU125" s="175" t="s">
        <v>81</v>
      </c>
      <c r="AY125" s="2" t="s">
        <v>137</v>
      </c>
      <c r="BE125" s="176">
        <f>IF(N125="základní",J125,0)</f>
        <v>0</v>
      </c>
      <c r="BF125" s="176">
        <f>IF(N125="snížená",J125,0)</f>
        <v>0</v>
      </c>
      <c r="BG125" s="176">
        <f>IF(N125="zákl. přenesená",J125,0)</f>
        <v>0</v>
      </c>
      <c r="BH125" s="176">
        <f>IF(N125="sníž. přenesená",J125,0)</f>
        <v>0</v>
      </c>
      <c r="BI125" s="176">
        <f>IF(N125="nulová",J125,0)</f>
        <v>0</v>
      </c>
      <c r="BJ125" s="2" t="s">
        <v>79</v>
      </c>
      <c r="BK125" s="176">
        <f>ROUND(I125*H125,2)</f>
        <v>0</v>
      </c>
      <c r="BL125" s="2" t="s">
        <v>218</v>
      </c>
      <c r="BM125" s="175" t="s">
        <v>392</v>
      </c>
    </row>
    <row r="126" spans="1:65" s="21" customFormat="1" ht="16.5" customHeight="1" x14ac:dyDescent="0.2">
      <c r="A126" s="15"/>
      <c r="B126" s="16"/>
      <c r="C126" s="315" t="s">
        <v>272</v>
      </c>
      <c r="D126" s="315" t="s">
        <v>419</v>
      </c>
      <c r="E126" s="316" t="s">
        <v>1000</v>
      </c>
      <c r="F126" s="317" t="s">
        <v>1001</v>
      </c>
      <c r="G126" s="318" t="s">
        <v>216</v>
      </c>
      <c r="H126" s="319">
        <v>15</v>
      </c>
      <c r="I126" s="320">
        <v>0</v>
      </c>
      <c r="J126" s="320">
        <f>ROUND(I126*H126,2)</f>
        <v>0</v>
      </c>
      <c r="K126" s="317" t="s">
        <v>384</v>
      </c>
      <c r="L126" s="219"/>
      <c r="M126" s="220" t="s">
        <v>17</v>
      </c>
      <c r="N126" s="221" t="s">
        <v>42</v>
      </c>
      <c r="O126" s="173">
        <v>0</v>
      </c>
      <c r="P126" s="173">
        <f>O126*H126</f>
        <v>0</v>
      </c>
      <c r="Q126" s="173">
        <v>0</v>
      </c>
      <c r="R126" s="173">
        <f>Q126*H126</f>
        <v>0</v>
      </c>
      <c r="S126" s="173">
        <v>0</v>
      </c>
      <c r="T126" s="174">
        <f>S126*H126</f>
        <v>0</v>
      </c>
      <c r="U126" s="15"/>
      <c r="V126" s="15"/>
      <c r="W126" s="15"/>
      <c r="X126" s="15"/>
      <c r="Y126" s="15"/>
      <c r="Z126" s="15"/>
      <c r="AA126" s="15"/>
      <c r="AB126" s="15"/>
      <c r="AC126" s="15"/>
      <c r="AD126" s="15"/>
      <c r="AE126" s="15"/>
      <c r="AR126" s="175" t="s">
        <v>302</v>
      </c>
      <c r="AT126" s="175" t="s">
        <v>419</v>
      </c>
      <c r="AU126" s="175" t="s">
        <v>81</v>
      </c>
      <c r="AY126" s="2" t="s">
        <v>137</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218</v>
      </c>
      <c r="BM126" s="175" t="s">
        <v>409</v>
      </c>
    </row>
    <row r="127" spans="1:65" s="21" customFormat="1" ht="16.5" customHeight="1" x14ac:dyDescent="0.2">
      <c r="A127" s="15"/>
      <c r="B127" s="16"/>
      <c r="C127" s="315" t="s">
        <v>432</v>
      </c>
      <c r="D127" s="315" t="s">
        <v>419</v>
      </c>
      <c r="E127" s="316" t="s">
        <v>1024</v>
      </c>
      <c r="F127" s="317" t="s">
        <v>1025</v>
      </c>
      <c r="G127" s="318" t="s">
        <v>216</v>
      </c>
      <c r="H127" s="319">
        <v>60</v>
      </c>
      <c r="I127" s="320">
        <v>0</v>
      </c>
      <c r="J127" s="320">
        <f>ROUND(I127*H127,2)</f>
        <v>0</v>
      </c>
      <c r="K127" s="317" t="s">
        <v>384</v>
      </c>
      <c r="L127" s="219"/>
      <c r="M127" s="220" t="s">
        <v>17</v>
      </c>
      <c r="N127" s="221" t="s">
        <v>42</v>
      </c>
      <c r="O127" s="173">
        <v>0</v>
      </c>
      <c r="P127" s="173">
        <f>O127*H127</f>
        <v>0</v>
      </c>
      <c r="Q127" s="173">
        <v>0</v>
      </c>
      <c r="R127" s="173">
        <f>Q127*H127</f>
        <v>0</v>
      </c>
      <c r="S127" s="173">
        <v>0</v>
      </c>
      <c r="T127" s="174">
        <f>S127*H127</f>
        <v>0</v>
      </c>
      <c r="U127" s="15"/>
      <c r="V127" s="15"/>
      <c r="W127" s="15"/>
      <c r="X127" s="15"/>
      <c r="Y127" s="15"/>
      <c r="Z127" s="15"/>
      <c r="AA127" s="15"/>
      <c r="AB127" s="15"/>
      <c r="AC127" s="15"/>
      <c r="AD127" s="15"/>
      <c r="AE127" s="15"/>
      <c r="AR127" s="175" t="s">
        <v>174</v>
      </c>
      <c r="AT127" s="175" t="s">
        <v>419</v>
      </c>
      <c r="AU127" s="175" t="s">
        <v>81</v>
      </c>
      <c r="AY127" s="2" t="s">
        <v>137</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145</v>
      </c>
      <c r="BM127" s="175" t="s">
        <v>1026</v>
      </c>
    </row>
    <row r="128" spans="1:65" s="21" customFormat="1" ht="16.5" customHeight="1" x14ac:dyDescent="0.2">
      <c r="A128" s="15"/>
      <c r="B128" s="16"/>
      <c r="C128" s="213" t="s">
        <v>298</v>
      </c>
      <c r="D128" s="213" t="s">
        <v>419</v>
      </c>
      <c r="E128" s="214" t="s">
        <v>953</v>
      </c>
      <c r="F128" s="215" t="s">
        <v>954</v>
      </c>
      <c r="G128" s="216" t="s">
        <v>216</v>
      </c>
      <c r="H128" s="217">
        <v>15</v>
      </c>
      <c r="I128" s="218">
        <v>0</v>
      </c>
      <c r="J128" s="218">
        <f t="shared" ref="J128:J134" si="20">ROUND(I128*H128,2)</f>
        <v>0</v>
      </c>
      <c r="K128" s="215" t="s">
        <v>384</v>
      </c>
      <c r="L128" s="219"/>
      <c r="M128" s="220" t="s">
        <v>17</v>
      </c>
      <c r="N128" s="221" t="s">
        <v>42</v>
      </c>
      <c r="O128" s="173">
        <v>0</v>
      </c>
      <c r="P128" s="173">
        <f t="shared" ref="P128:P134" si="21">O128*H128</f>
        <v>0</v>
      </c>
      <c r="Q128" s="173">
        <v>0</v>
      </c>
      <c r="R128" s="173">
        <f t="shared" ref="R128:R134" si="22">Q128*H128</f>
        <v>0</v>
      </c>
      <c r="S128" s="173">
        <v>0</v>
      </c>
      <c r="T128" s="174">
        <f t="shared" ref="T128:T134" si="23">S128*H128</f>
        <v>0</v>
      </c>
      <c r="U128" s="15"/>
      <c r="V128" s="15"/>
      <c r="W128" s="15"/>
      <c r="X128" s="15"/>
      <c r="Y128" s="15"/>
      <c r="Z128" s="15"/>
      <c r="AA128" s="15"/>
      <c r="AB128" s="15"/>
      <c r="AC128" s="15"/>
      <c r="AD128" s="15"/>
      <c r="AE128" s="15"/>
      <c r="AR128" s="175" t="s">
        <v>174</v>
      </c>
      <c r="AT128" s="175" t="s">
        <v>419</v>
      </c>
      <c r="AU128" s="175" t="s">
        <v>79</v>
      </c>
      <c r="AY128" s="2" t="s">
        <v>137</v>
      </c>
      <c r="BE128" s="176">
        <f t="shared" ref="BE128:BE134" si="24">IF(N128="základní",J128,0)</f>
        <v>0</v>
      </c>
      <c r="BF128" s="176">
        <f t="shared" ref="BF128:BF134" si="25">IF(N128="snížená",J128,0)</f>
        <v>0</v>
      </c>
      <c r="BG128" s="176">
        <f t="shared" ref="BG128:BG134" si="26">IF(N128="zákl. přenesená",J128,0)</f>
        <v>0</v>
      </c>
      <c r="BH128" s="176">
        <f t="shared" ref="BH128:BH134" si="27">IF(N128="sníž. přenesená",J128,0)</f>
        <v>0</v>
      </c>
      <c r="BI128" s="176">
        <f t="shared" ref="BI128:BI134" si="28">IF(N128="nulová",J128,0)</f>
        <v>0</v>
      </c>
      <c r="BJ128" s="2" t="s">
        <v>79</v>
      </c>
      <c r="BK128" s="176">
        <f t="shared" ref="BK128:BK134" si="29">ROUND(I128*H128,2)</f>
        <v>0</v>
      </c>
      <c r="BL128" s="2" t="s">
        <v>145</v>
      </c>
      <c r="BM128" s="175" t="s">
        <v>437</v>
      </c>
    </row>
    <row r="129" spans="1:65" s="21" customFormat="1" ht="16.5" customHeight="1" x14ac:dyDescent="0.2">
      <c r="A129" s="15"/>
      <c r="B129" s="16"/>
      <c r="C129" s="213" t="s">
        <v>302</v>
      </c>
      <c r="D129" s="213" t="s">
        <v>419</v>
      </c>
      <c r="E129" s="214" t="s">
        <v>955</v>
      </c>
      <c r="F129" s="215" t="s">
        <v>956</v>
      </c>
      <c r="G129" s="216" t="s">
        <v>216</v>
      </c>
      <c r="H129" s="217">
        <v>45</v>
      </c>
      <c r="I129" s="218">
        <v>0</v>
      </c>
      <c r="J129" s="218">
        <f t="shared" si="20"/>
        <v>0</v>
      </c>
      <c r="K129" s="215" t="s">
        <v>384</v>
      </c>
      <c r="L129" s="219"/>
      <c r="M129" s="220" t="s">
        <v>17</v>
      </c>
      <c r="N129" s="221" t="s">
        <v>42</v>
      </c>
      <c r="O129" s="173">
        <v>0</v>
      </c>
      <c r="P129" s="173">
        <f t="shared" si="21"/>
        <v>0</v>
      </c>
      <c r="Q129" s="173">
        <v>0</v>
      </c>
      <c r="R129" s="173">
        <f t="shared" si="22"/>
        <v>0</v>
      </c>
      <c r="S129" s="173">
        <v>0</v>
      </c>
      <c r="T129" s="174">
        <f t="shared" si="23"/>
        <v>0</v>
      </c>
      <c r="U129" s="15"/>
      <c r="V129" s="15"/>
      <c r="W129" s="15"/>
      <c r="X129" s="15"/>
      <c r="Y129" s="15"/>
      <c r="Z129" s="15"/>
      <c r="AA129" s="15"/>
      <c r="AB129" s="15"/>
      <c r="AC129" s="15"/>
      <c r="AD129" s="15"/>
      <c r="AE129" s="15"/>
      <c r="AR129" s="175" t="s">
        <v>174</v>
      </c>
      <c r="AT129" s="175" t="s">
        <v>419</v>
      </c>
      <c r="AU129" s="175" t="s">
        <v>79</v>
      </c>
      <c r="AY129" s="2" t="s">
        <v>137</v>
      </c>
      <c r="BE129" s="176">
        <f t="shared" si="24"/>
        <v>0</v>
      </c>
      <c r="BF129" s="176">
        <f t="shared" si="25"/>
        <v>0</v>
      </c>
      <c r="BG129" s="176">
        <f t="shared" si="26"/>
        <v>0</v>
      </c>
      <c r="BH129" s="176">
        <f t="shared" si="27"/>
        <v>0</v>
      </c>
      <c r="BI129" s="176">
        <f t="shared" si="28"/>
        <v>0</v>
      </c>
      <c r="BJ129" s="2" t="s">
        <v>79</v>
      </c>
      <c r="BK129" s="176">
        <f t="shared" si="29"/>
        <v>0</v>
      </c>
      <c r="BL129" s="2" t="s">
        <v>145</v>
      </c>
      <c r="BM129" s="175" t="s">
        <v>447</v>
      </c>
    </row>
    <row r="130" spans="1:65" s="21" customFormat="1" ht="16.5" customHeight="1" x14ac:dyDescent="0.2">
      <c r="A130" s="15"/>
      <c r="B130" s="16"/>
      <c r="C130" s="213" t="s">
        <v>307</v>
      </c>
      <c r="D130" s="213" t="s">
        <v>419</v>
      </c>
      <c r="E130" s="214" t="s">
        <v>957</v>
      </c>
      <c r="F130" s="215" t="s">
        <v>958</v>
      </c>
      <c r="G130" s="216" t="s">
        <v>216</v>
      </c>
      <c r="H130" s="217">
        <v>90</v>
      </c>
      <c r="I130" s="218">
        <v>0</v>
      </c>
      <c r="J130" s="218">
        <f t="shared" si="20"/>
        <v>0</v>
      </c>
      <c r="K130" s="215" t="s">
        <v>384</v>
      </c>
      <c r="L130" s="219"/>
      <c r="M130" s="220" t="s">
        <v>17</v>
      </c>
      <c r="N130" s="221" t="s">
        <v>42</v>
      </c>
      <c r="O130" s="173">
        <v>0</v>
      </c>
      <c r="P130" s="173">
        <f t="shared" si="21"/>
        <v>0</v>
      </c>
      <c r="Q130" s="173">
        <v>0</v>
      </c>
      <c r="R130" s="173">
        <f t="shared" si="22"/>
        <v>0</v>
      </c>
      <c r="S130" s="173">
        <v>0</v>
      </c>
      <c r="T130" s="174">
        <f t="shared" si="23"/>
        <v>0</v>
      </c>
      <c r="U130" s="15"/>
      <c r="V130" s="15"/>
      <c r="W130" s="15"/>
      <c r="X130" s="15"/>
      <c r="Y130" s="15"/>
      <c r="Z130" s="15"/>
      <c r="AA130" s="15"/>
      <c r="AB130" s="15"/>
      <c r="AC130" s="15"/>
      <c r="AD130" s="15"/>
      <c r="AE130" s="15"/>
      <c r="AR130" s="175" t="s">
        <v>174</v>
      </c>
      <c r="AT130" s="175" t="s">
        <v>419</v>
      </c>
      <c r="AU130" s="175" t="s">
        <v>79</v>
      </c>
      <c r="AY130" s="2" t="s">
        <v>137</v>
      </c>
      <c r="BE130" s="176">
        <f t="shared" si="24"/>
        <v>0</v>
      </c>
      <c r="BF130" s="176">
        <f t="shared" si="25"/>
        <v>0</v>
      </c>
      <c r="BG130" s="176">
        <f t="shared" si="26"/>
        <v>0</v>
      </c>
      <c r="BH130" s="176">
        <f t="shared" si="27"/>
        <v>0</v>
      </c>
      <c r="BI130" s="176">
        <f t="shared" si="28"/>
        <v>0</v>
      </c>
      <c r="BJ130" s="2" t="s">
        <v>79</v>
      </c>
      <c r="BK130" s="176">
        <f t="shared" si="29"/>
        <v>0</v>
      </c>
      <c r="BL130" s="2" t="s">
        <v>145</v>
      </c>
      <c r="BM130" s="175" t="s">
        <v>459</v>
      </c>
    </row>
    <row r="131" spans="1:65" s="21" customFormat="1" ht="16.5" customHeight="1" x14ac:dyDescent="0.2">
      <c r="A131" s="15"/>
      <c r="B131" s="16"/>
      <c r="C131" s="213" t="s">
        <v>311</v>
      </c>
      <c r="D131" s="213" t="s">
        <v>419</v>
      </c>
      <c r="E131" s="214" t="s">
        <v>959</v>
      </c>
      <c r="F131" s="215" t="s">
        <v>960</v>
      </c>
      <c r="G131" s="216" t="s">
        <v>216</v>
      </c>
      <c r="H131" s="217">
        <v>45</v>
      </c>
      <c r="I131" s="218">
        <v>0</v>
      </c>
      <c r="J131" s="218">
        <f t="shared" si="20"/>
        <v>0</v>
      </c>
      <c r="K131" s="215" t="s">
        <v>384</v>
      </c>
      <c r="L131" s="219"/>
      <c r="M131" s="220" t="s">
        <v>17</v>
      </c>
      <c r="N131" s="221" t="s">
        <v>42</v>
      </c>
      <c r="O131" s="173">
        <v>0</v>
      </c>
      <c r="P131" s="173">
        <f t="shared" si="21"/>
        <v>0</v>
      </c>
      <c r="Q131" s="173">
        <v>0</v>
      </c>
      <c r="R131" s="173">
        <f t="shared" si="22"/>
        <v>0</v>
      </c>
      <c r="S131" s="173">
        <v>0</v>
      </c>
      <c r="T131" s="174">
        <f t="shared" si="23"/>
        <v>0</v>
      </c>
      <c r="U131" s="15"/>
      <c r="V131" s="15"/>
      <c r="W131" s="15"/>
      <c r="X131" s="15"/>
      <c r="Y131" s="15"/>
      <c r="Z131" s="15"/>
      <c r="AA131" s="15"/>
      <c r="AB131" s="15"/>
      <c r="AC131" s="15"/>
      <c r="AD131" s="15"/>
      <c r="AE131" s="15"/>
      <c r="AR131" s="175" t="s">
        <v>174</v>
      </c>
      <c r="AT131" s="175" t="s">
        <v>419</v>
      </c>
      <c r="AU131" s="175" t="s">
        <v>79</v>
      </c>
      <c r="AY131" s="2" t="s">
        <v>137</v>
      </c>
      <c r="BE131" s="176">
        <f t="shared" si="24"/>
        <v>0</v>
      </c>
      <c r="BF131" s="176">
        <f t="shared" si="25"/>
        <v>0</v>
      </c>
      <c r="BG131" s="176">
        <f t="shared" si="26"/>
        <v>0</v>
      </c>
      <c r="BH131" s="176">
        <f t="shared" si="27"/>
        <v>0</v>
      </c>
      <c r="BI131" s="176">
        <f t="shared" si="28"/>
        <v>0</v>
      </c>
      <c r="BJ131" s="2" t="s">
        <v>79</v>
      </c>
      <c r="BK131" s="176">
        <f t="shared" si="29"/>
        <v>0</v>
      </c>
      <c r="BL131" s="2" t="s">
        <v>145</v>
      </c>
      <c r="BM131" s="175" t="s">
        <v>472</v>
      </c>
    </row>
    <row r="132" spans="1:65" s="21" customFormat="1" ht="16.5" customHeight="1" x14ac:dyDescent="0.2">
      <c r="A132" s="15"/>
      <c r="B132" s="16"/>
      <c r="C132" s="213" t="s">
        <v>316</v>
      </c>
      <c r="D132" s="213" t="s">
        <v>419</v>
      </c>
      <c r="E132" s="214" t="s">
        <v>961</v>
      </c>
      <c r="F132" s="215" t="s">
        <v>962</v>
      </c>
      <c r="G132" s="216" t="s">
        <v>216</v>
      </c>
      <c r="H132" s="217">
        <v>80</v>
      </c>
      <c r="I132" s="218">
        <v>0</v>
      </c>
      <c r="J132" s="218">
        <f t="shared" si="20"/>
        <v>0</v>
      </c>
      <c r="K132" s="215" t="s">
        <v>384</v>
      </c>
      <c r="L132" s="219"/>
      <c r="M132" s="220" t="s">
        <v>17</v>
      </c>
      <c r="N132" s="221" t="s">
        <v>42</v>
      </c>
      <c r="O132" s="173">
        <v>0</v>
      </c>
      <c r="P132" s="173">
        <f t="shared" si="21"/>
        <v>0</v>
      </c>
      <c r="Q132" s="173">
        <v>0</v>
      </c>
      <c r="R132" s="173">
        <f t="shared" si="22"/>
        <v>0</v>
      </c>
      <c r="S132" s="173">
        <v>0</v>
      </c>
      <c r="T132" s="174">
        <f t="shared" si="23"/>
        <v>0</v>
      </c>
      <c r="U132" s="15"/>
      <c r="V132" s="15"/>
      <c r="W132" s="15"/>
      <c r="X132" s="15"/>
      <c r="Y132" s="15"/>
      <c r="Z132" s="15"/>
      <c r="AA132" s="15"/>
      <c r="AB132" s="15"/>
      <c r="AC132" s="15"/>
      <c r="AD132" s="15"/>
      <c r="AE132" s="15"/>
      <c r="AR132" s="175" t="s">
        <v>174</v>
      </c>
      <c r="AT132" s="175" t="s">
        <v>419</v>
      </c>
      <c r="AU132" s="175" t="s">
        <v>79</v>
      </c>
      <c r="AY132" s="2" t="s">
        <v>137</v>
      </c>
      <c r="BE132" s="176">
        <f t="shared" si="24"/>
        <v>0</v>
      </c>
      <c r="BF132" s="176">
        <f t="shared" si="25"/>
        <v>0</v>
      </c>
      <c r="BG132" s="176">
        <f t="shared" si="26"/>
        <v>0</v>
      </c>
      <c r="BH132" s="176">
        <f t="shared" si="27"/>
        <v>0</v>
      </c>
      <c r="BI132" s="176">
        <f t="shared" si="28"/>
        <v>0</v>
      </c>
      <c r="BJ132" s="2" t="s">
        <v>79</v>
      </c>
      <c r="BK132" s="176">
        <f t="shared" si="29"/>
        <v>0</v>
      </c>
      <c r="BL132" s="2" t="s">
        <v>145</v>
      </c>
      <c r="BM132" s="175" t="s">
        <v>481</v>
      </c>
    </row>
    <row r="133" spans="1:65" s="21" customFormat="1" ht="16.5" customHeight="1" x14ac:dyDescent="0.2">
      <c r="A133" s="15"/>
      <c r="B133" s="16"/>
      <c r="C133" s="213" t="s">
        <v>321</v>
      </c>
      <c r="D133" s="213" t="s">
        <v>419</v>
      </c>
      <c r="E133" s="214" t="s">
        <v>963</v>
      </c>
      <c r="F133" s="215" t="s">
        <v>964</v>
      </c>
      <c r="G133" s="216" t="s">
        <v>216</v>
      </c>
      <c r="H133" s="217">
        <v>20</v>
      </c>
      <c r="I133" s="218">
        <v>0</v>
      </c>
      <c r="J133" s="218">
        <f t="shared" si="20"/>
        <v>0</v>
      </c>
      <c r="K133" s="215" t="s">
        <v>384</v>
      </c>
      <c r="L133" s="219"/>
      <c r="M133" s="220" t="s">
        <v>17</v>
      </c>
      <c r="N133" s="221" t="s">
        <v>42</v>
      </c>
      <c r="O133" s="173">
        <v>0</v>
      </c>
      <c r="P133" s="173">
        <f t="shared" si="21"/>
        <v>0</v>
      </c>
      <c r="Q133" s="173">
        <v>0</v>
      </c>
      <c r="R133" s="173">
        <f t="shared" si="22"/>
        <v>0</v>
      </c>
      <c r="S133" s="173">
        <v>0</v>
      </c>
      <c r="T133" s="174">
        <f t="shared" si="23"/>
        <v>0</v>
      </c>
      <c r="U133" s="15"/>
      <c r="V133" s="15"/>
      <c r="W133" s="15"/>
      <c r="X133" s="15"/>
      <c r="Y133" s="15"/>
      <c r="Z133" s="15"/>
      <c r="AA133" s="15"/>
      <c r="AB133" s="15"/>
      <c r="AC133" s="15"/>
      <c r="AD133" s="15"/>
      <c r="AE133" s="15"/>
      <c r="AR133" s="175" t="s">
        <v>174</v>
      </c>
      <c r="AT133" s="175" t="s">
        <v>419</v>
      </c>
      <c r="AU133" s="175" t="s">
        <v>79</v>
      </c>
      <c r="AY133" s="2" t="s">
        <v>137</v>
      </c>
      <c r="BE133" s="176">
        <f t="shared" si="24"/>
        <v>0</v>
      </c>
      <c r="BF133" s="176">
        <f t="shared" si="25"/>
        <v>0</v>
      </c>
      <c r="BG133" s="176">
        <f t="shared" si="26"/>
        <v>0</v>
      </c>
      <c r="BH133" s="176">
        <f t="shared" si="27"/>
        <v>0</v>
      </c>
      <c r="BI133" s="176">
        <f t="shared" si="28"/>
        <v>0</v>
      </c>
      <c r="BJ133" s="2" t="s">
        <v>79</v>
      </c>
      <c r="BK133" s="176">
        <f t="shared" si="29"/>
        <v>0</v>
      </c>
      <c r="BL133" s="2" t="s">
        <v>145</v>
      </c>
      <c r="BM133" s="175" t="s">
        <v>489</v>
      </c>
    </row>
    <row r="134" spans="1:65" s="21" customFormat="1" ht="16.5" customHeight="1" x14ac:dyDescent="0.2">
      <c r="A134" s="15"/>
      <c r="B134" s="16"/>
      <c r="C134" s="213" t="s">
        <v>326</v>
      </c>
      <c r="D134" s="213" t="s">
        <v>419</v>
      </c>
      <c r="E134" s="214" t="s">
        <v>965</v>
      </c>
      <c r="F134" s="215" t="s">
        <v>966</v>
      </c>
      <c r="G134" s="216" t="s">
        <v>216</v>
      </c>
      <c r="H134" s="217">
        <v>15</v>
      </c>
      <c r="I134" s="218">
        <v>0</v>
      </c>
      <c r="J134" s="218">
        <f t="shared" si="20"/>
        <v>0</v>
      </c>
      <c r="K134" s="215" t="s">
        <v>384</v>
      </c>
      <c r="L134" s="219"/>
      <c r="M134" s="220" t="s">
        <v>17</v>
      </c>
      <c r="N134" s="221" t="s">
        <v>42</v>
      </c>
      <c r="O134" s="173">
        <v>0</v>
      </c>
      <c r="P134" s="173">
        <f t="shared" si="21"/>
        <v>0</v>
      </c>
      <c r="Q134" s="173">
        <v>0</v>
      </c>
      <c r="R134" s="173">
        <f t="shared" si="22"/>
        <v>0</v>
      </c>
      <c r="S134" s="173">
        <v>0</v>
      </c>
      <c r="T134" s="174">
        <f t="shared" si="23"/>
        <v>0</v>
      </c>
      <c r="U134" s="15"/>
      <c r="V134" s="15"/>
      <c r="W134" s="15"/>
      <c r="X134" s="15"/>
      <c r="Y134" s="15"/>
      <c r="Z134" s="15"/>
      <c r="AA134" s="15"/>
      <c r="AB134" s="15"/>
      <c r="AC134" s="15"/>
      <c r="AD134" s="15"/>
      <c r="AE134" s="15"/>
      <c r="AR134" s="175" t="s">
        <v>174</v>
      </c>
      <c r="AT134" s="175" t="s">
        <v>419</v>
      </c>
      <c r="AU134" s="175" t="s">
        <v>79</v>
      </c>
      <c r="AY134" s="2" t="s">
        <v>137</v>
      </c>
      <c r="BE134" s="176">
        <f t="shared" si="24"/>
        <v>0</v>
      </c>
      <c r="BF134" s="176">
        <f t="shared" si="25"/>
        <v>0</v>
      </c>
      <c r="BG134" s="176">
        <f t="shared" si="26"/>
        <v>0</v>
      </c>
      <c r="BH134" s="176">
        <f t="shared" si="27"/>
        <v>0</v>
      </c>
      <c r="BI134" s="176">
        <f t="shared" si="28"/>
        <v>0</v>
      </c>
      <c r="BJ134" s="2" t="s">
        <v>79</v>
      </c>
      <c r="BK134" s="176">
        <f t="shared" si="29"/>
        <v>0</v>
      </c>
      <c r="BL134" s="2" t="s">
        <v>145</v>
      </c>
      <c r="BM134" s="175" t="s">
        <v>497</v>
      </c>
    </row>
    <row r="135" spans="1:65" s="21" customFormat="1" ht="19.2" x14ac:dyDescent="0.2">
      <c r="A135" s="15"/>
      <c r="B135" s="16"/>
      <c r="C135" s="17"/>
      <c r="D135" s="177" t="s">
        <v>908</v>
      </c>
      <c r="E135" s="17"/>
      <c r="F135" s="178" t="s">
        <v>950</v>
      </c>
      <c r="G135" s="17"/>
      <c r="H135" s="17"/>
      <c r="I135" s="17"/>
      <c r="J135" s="17"/>
      <c r="K135" s="17"/>
      <c r="L135" s="20"/>
      <c r="M135" s="226"/>
      <c r="N135" s="227"/>
      <c r="O135" s="228"/>
      <c r="P135" s="228"/>
      <c r="Q135" s="228"/>
      <c r="R135" s="228"/>
      <c r="S135" s="228"/>
      <c r="T135" s="229"/>
      <c r="U135" s="15"/>
      <c r="V135" s="15"/>
      <c r="W135" s="15"/>
      <c r="X135" s="15"/>
      <c r="Y135" s="15"/>
      <c r="Z135" s="15"/>
      <c r="AA135" s="15"/>
      <c r="AB135" s="15"/>
      <c r="AC135" s="15"/>
      <c r="AD135" s="15"/>
      <c r="AE135" s="15"/>
      <c r="AT135" s="2" t="s">
        <v>908</v>
      </c>
      <c r="AU135" s="2" t="s">
        <v>79</v>
      </c>
    </row>
    <row r="136" spans="1:65" s="21" customFormat="1" ht="6.9" customHeight="1" x14ac:dyDescent="0.2">
      <c r="A136" s="15"/>
      <c r="B136" s="30"/>
      <c r="C136" s="31"/>
      <c r="D136" s="31"/>
      <c r="E136" s="31"/>
      <c r="F136" s="31"/>
      <c r="G136" s="31"/>
      <c r="H136" s="31"/>
      <c r="I136" s="31"/>
      <c r="J136" s="31"/>
      <c r="K136" s="31"/>
      <c r="L136" s="20"/>
      <c r="M136" s="15"/>
      <c r="O136" s="15"/>
      <c r="P136" s="15"/>
      <c r="Q136" s="15"/>
      <c r="R136" s="15"/>
      <c r="S136" s="15"/>
      <c r="T136" s="15"/>
      <c r="U136" s="15"/>
      <c r="V136" s="15"/>
      <c r="W136" s="15"/>
      <c r="X136" s="15"/>
      <c r="Y136" s="15"/>
      <c r="Z136" s="15"/>
      <c r="AA136" s="15"/>
      <c r="AB136" s="15"/>
      <c r="AC136" s="15"/>
      <c r="AD136" s="15"/>
      <c r="AE136" s="15"/>
    </row>
  </sheetData>
  <sheetProtection formatColumns="0" formatRows="0" autoFilter="0"/>
  <autoFilter ref="C82:K135" xr:uid="{00000000-0009-0000-0000-000003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3B71-195E-4EF5-AC69-001542D9DB94}">
  <sheetPr>
    <pageSetUpPr fitToPage="1"/>
  </sheetPr>
  <dimension ref="A1:BM99"/>
  <sheetViews>
    <sheetView showGridLines="0" topLeftCell="A81" workbookViewId="0">
      <selection activeCell="I99" sqref="I9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90</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967</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ROUND(J83,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ROUND((SUM(BE83:BE98)),  2)</f>
        <v>0</v>
      </c>
      <c r="G33" s="15"/>
      <c r="H33" s="15"/>
      <c r="I33" s="104">
        <v>0.21</v>
      </c>
      <c r="J33" s="103">
        <f>ROUND(((SUM(BE83:BE98))*I33),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ROUND((SUM(BF83:BF98)),  2)</f>
        <v>0</v>
      </c>
      <c r="G34" s="15"/>
      <c r="H34" s="15"/>
      <c r="I34" s="104">
        <v>0.15</v>
      </c>
      <c r="J34" s="103">
        <f>ROUND(((SUM(BF83:BF98))*I34),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ROUND((SUM(BG83:BG98)),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ROUND((SUM(BH83:BH98)),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ROUND((SUM(BI83:BI98)),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09.1-d - AV technika + silnoproud + slaboproud</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J60+J62</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968</v>
      </c>
      <c r="E60" s="127"/>
      <c r="F60" s="127"/>
      <c r="G60" s="127"/>
      <c r="H60" s="127"/>
      <c r="I60" s="127"/>
      <c r="J60" s="128">
        <f>J61</f>
        <v>0</v>
      </c>
      <c r="K60" s="125"/>
      <c r="L60" s="129"/>
    </row>
    <row r="61" spans="1:47" s="130" customFormat="1" ht="19.95" customHeight="1" x14ac:dyDescent="0.2">
      <c r="B61" s="131"/>
      <c r="C61" s="132"/>
      <c r="D61" s="133" t="s">
        <v>969</v>
      </c>
      <c r="E61" s="134"/>
      <c r="F61" s="134"/>
      <c r="G61" s="134"/>
      <c r="H61" s="134"/>
      <c r="I61" s="134"/>
      <c r="J61" s="135">
        <f>J84</f>
        <v>0</v>
      </c>
      <c r="K61" s="132"/>
      <c r="L61" s="136"/>
    </row>
    <row r="62" spans="1:47" s="123" customFormat="1" ht="24.9" customHeight="1" x14ac:dyDescent="0.2">
      <c r="B62" s="124"/>
      <c r="C62" s="125"/>
      <c r="D62" s="126" t="s">
        <v>970</v>
      </c>
      <c r="E62" s="127"/>
      <c r="F62" s="127"/>
      <c r="G62" s="127"/>
      <c r="H62" s="127"/>
      <c r="I62" s="127"/>
      <c r="J62" s="128">
        <f>J63</f>
        <v>0</v>
      </c>
      <c r="K62" s="125"/>
      <c r="L62" s="129"/>
    </row>
    <row r="63" spans="1:47" s="130" customFormat="1" ht="19.95" customHeight="1" x14ac:dyDescent="0.2">
      <c r="B63" s="131"/>
      <c r="C63" s="132"/>
      <c r="D63" s="133" t="s">
        <v>971</v>
      </c>
      <c r="E63" s="134"/>
      <c r="F63" s="134"/>
      <c r="G63" s="134"/>
      <c r="H63" s="134"/>
      <c r="I63" s="134"/>
      <c r="J63" s="135">
        <f>J95</f>
        <v>0</v>
      </c>
      <c r="K63" s="132"/>
      <c r="L63" s="136"/>
    </row>
    <row r="64" spans="1:47" s="21" customFormat="1" ht="21.75" customHeight="1" x14ac:dyDescent="0.2">
      <c r="A64" s="15"/>
      <c r="B64" s="16"/>
      <c r="C64" s="17"/>
      <c r="D64" s="17"/>
      <c r="E64" s="17"/>
      <c r="F64" s="17"/>
      <c r="G64" s="17"/>
      <c r="H64" s="17"/>
      <c r="I64" s="17"/>
      <c r="J64" s="17"/>
      <c r="K64" s="17"/>
      <c r="L64" s="91"/>
      <c r="S64" s="15"/>
      <c r="T64" s="15"/>
      <c r="U64" s="15"/>
      <c r="V64" s="15"/>
      <c r="W64" s="15"/>
      <c r="X64" s="15"/>
      <c r="Y64" s="15"/>
      <c r="Z64" s="15"/>
      <c r="AA64" s="15"/>
      <c r="AB64" s="15"/>
      <c r="AC64" s="15"/>
      <c r="AD64" s="15"/>
      <c r="AE64" s="15"/>
    </row>
    <row r="65" spans="1:31" s="21" customFormat="1" ht="6.9" customHeight="1" x14ac:dyDescent="0.2">
      <c r="A65" s="15"/>
      <c r="B65" s="30"/>
      <c r="C65" s="31"/>
      <c r="D65" s="31"/>
      <c r="E65" s="31"/>
      <c r="F65" s="31"/>
      <c r="G65" s="31"/>
      <c r="H65" s="31"/>
      <c r="I65" s="31"/>
      <c r="J65" s="31"/>
      <c r="K65" s="31"/>
      <c r="L65" s="91"/>
      <c r="S65" s="15"/>
      <c r="T65" s="15"/>
      <c r="U65" s="15"/>
      <c r="V65" s="15"/>
      <c r="W65" s="15"/>
      <c r="X65" s="15"/>
      <c r="Y65" s="15"/>
      <c r="Z65" s="15"/>
      <c r="AA65" s="15"/>
      <c r="AB65" s="15"/>
      <c r="AC65" s="15"/>
      <c r="AD65" s="15"/>
      <c r="AE65" s="15"/>
    </row>
    <row r="69" spans="1:31" s="21" customFormat="1" ht="6.9" customHeight="1" x14ac:dyDescent="0.2">
      <c r="A69" s="15"/>
      <c r="B69" s="32"/>
      <c r="C69" s="33"/>
      <c r="D69" s="33"/>
      <c r="E69" s="33"/>
      <c r="F69" s="33"/>
      <c r="G69" s="33"/>
      <c r="H69" s="33"/>
      <c r="I69" s="33"/>
      <c r="J69" s="33"/>
      <c r="K69" s="33"/>
      <c r="L69" s="91"/>
      <c r="S69" s="15"/>
      <c r="T69" s="15"/>
      <c r="U69" s="15"/>
      <c r="V69" s="15"/>
      <c r="W69" s="15"/>
      <c r="X69" s="15"/>
      <c r="Y69" s="15"/>
      <c r="Z69" s="15"/>
      <c r="AA69" s="15"/>
      <c r="AB69" s="15"/>
      <c r="AC69" s="15"/>
      <c r="AD69" s="15"/>
      <c r="AE69" s="15"/>
    </row>
    <row r="70" spans="1:31" s="21" customFormat="1" ht="24.9" customHeight="1" x14ac:dyDescent="0.2">
      <c r="A70" s="15"/>
      <c r="B70" s="16"/>
      <c r="C70" s="8" t="s">
        <v>122</v>
      </c>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16"/>
      <c r="C71" s="17"/>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2" customHeight="1" x14ac:dyDescent="0.2">
      <c r="A72" s="15"/>
      <c r="B72" s="16"/>
      <c r="C72" s="12" t="s">
        <v>14</v>
      </c>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6.5" customHeight="1" x14ac:dyDescent="0.2">
      <c r="A73" s="15"/>
      <c r="B73" s="16"/>
      <c r="C73" s="17"/>
      <c r="D73" s="17"/>
      <c r="E73" s="396" t="str">
        <f>E7</f>
        <v>INFRASTRUKTURA ZŠ CHOMUTOV - učebna pří.vědy -ZŠ Písečná, Chomutov</v>
      </c>
      <c r="F73" s="397"/>
      <c r="G73" s="397"/>
      <c r="H73" s="397"/>
      <c r="I73" s="17"/>
      <c r="J73" s="17"/>
      <c r="K73" s="17"/>
      <c r="L73" s="91"/>
      <c r="S73" s="15"/>
      <c r="T73" s="15"/>
      <c r="U73" s="15"/>
      <c r="V73" s="15"/>
      <c r="W73" s="15"/>
      <c r="X73" s="15"/>
      <c r="Y73" s="15"/>
      <c r="Z73" s="15"/>
      <c r="AA73" s="15"/>
      <c r="AB73" s="15"/>
      <c r="AC73" s="15"/>
      <c r="AD73" s="15"/>
      <c r="AE73" s="15"/>
    </row>
    <row r="74" spans="1:31" s="21" customFormat="1" ht="12" customHeight="1" x14ac:dyDescent="0.2">
      <c r="A74" s="15"/>
      <c r="B74" s="16"/>
      <c r="C74" s="12" t="s">
        <v>98</v>
      </c>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6.5" customHeight="1" x14ac:dyDescent="0.2">
      <c r="A75" s="15"/>
      <c r="B75" s="16"/>
      <c r="C75" s="17"/>
      <c r="D75" s="17"/>
      <c r="E75" s="371" t="str">
        <f>E9</f>
        <v>SO 09.1-d - AV technika + silnoproud + slaboproud</v>
      </c>
      <c r="F75" s="395"/>
      <c r="G75" s="395"/>
      <c r="H75" s="395"/>
      <c r="I75" s="17"/>
      <c r="J75" s="17"/>
      <c r="K75" s="17"/>
      <c r="L75" s="91"/>
      <c r="S75" s="15"/>
      <c r="T75" s="15"/>
      <c r="U75" s="15"/>
      <c r="V75" s="15"/>
      <c r="W75" s="15"/>
      <c r="X75" s="15"/>
      <c r="Y75" s="15"/>
      <c r="Z75" s="15"/>
      <c r="AA75" s="15"/>
      <c r="AB75" s="15"/>
      <c r="AC75" s="15"/>
      <c r="AD75" s="15"/>
      <c r="AE75" s="15"/>
    </row>
    <row r="76" spans="1:31" s="21" customFormat="1" ht="6.9" customHeight="1" x14ac:dyDescent="0.2">
      <c r="A76" s="15"/>
      <c r="B76" s="16"/>
      <c r="C76" s="17"/>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12" customHeight="1" x14ac:dyDescent="0.2">
      <c r="A77" s="15"/>
      <c r="B77" s="16"/>
      <c r="C77" s="12" t="s">
        <v>19</v>
      </c>
      <c r="D77" s="17"/>
      <c r="E77" s="17"/>
      <c r="F77" s="13" t="str">
        <f>F12</f>
        <v xml:space="preserve"> </v>
      </c>
      <c r="G77" s="17"/>
      <c r="H77" s="17"/>
      <c r="I77" s="12" t="s">
        <v>21</v>
      </c>
      <c r="J77" s="116" t="str">
        <f>IF(J12="","",J12)</f>
        <v>2. 3. 2020</v>
      </c>
      <c r="K77" s="17"/>
      <c r="L77" s="91"/>
      <c r="S77" s="15"/>
      <c r="T77" s="15"/>
      <c r="U77" s="15"/>
      <c r="V77" s="15"/>
      <c r="W77" s="15"/>
      <c r="X77" s="15"/>
      <c r="Y77" s="15"/>
      <c r="Z77" s="15"/>
      <c r="AA77" s="15"/>
      <c r="AB77" s="15"/>
      <c r="AC77" s="15"/>
      <c r="AD77" s="15"/>
      <c r="AE77" s="15"/>
    </row>
    <row r="78" spans="1:31" s="21" customFormat="1" ht="6.9"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23</v>
      </c>
      <c r="D79" s="17"/>
      <c r="E79" s="17"/>
      <c r="F79" s="13" t="str">
        <f>E15</f>
        <v>Statutární město Chomutov</v>
      </c>
      <c r="G79" s="17"/>
      <c r="H79" s="17"/>
      <c r="I79" s="12" t="s">
        <v>29</v>
      </c>
      <c r="J79" s="117" t="str">
        <f>E21</f>
        <v>KAP ATELIER s.r.o.</v>
      </c>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28</v>
      </c>
      <c r="D80" s="17"/>
      <c r="E80" s="17"/>
      <c r="F80" s="13" t="str">
        <f>IF(E18="","",E18)</f>
        <v xml:space="preserve"> </v>
      </c>
      <c r="G80" s="17"/>
      <c r="H80" s="17"/>
      <c r="I80" s="12" t="s">
        <v>32</v>
      </c>
      <c r="J80" s="117" t="str">
        <f>E24</f>
        <v>ing. Kateřina Tumpachová</v>
      </c>
      <c r="K80" s="17"/>
      <c r="L80" s="91"/>
      <c r="S80" s="15"/>
      <c r="T80" s="15"/>
      <c r="U80" s="15"/>
      <c r="V80" s="15"/>
      <c r="W80" s="15"/>
      <c r="X80" s="15"/>
      <c r="Y80" s="15"/>
      <c r="Z80" s="15"/>
      <c r="AA80" s="15"/>
      <c r="AB80" s="15"/>
      <c r="AC80" s="15"/>
      <c r="AD80" s="15"/>
      <c r="AE80" s="15"/>
    </row>
    <row r="81" spans="1:65" s="21" customFormat="1" ht="10.35" customHeight="1" x14ac:dyDescent="0.2">
      <c r="A81" s="15"/>
      <c r="B81" s="16"/>
      <c r="C81" s="17"/>
      <c r="D81" s="17"/>
      <c r="E81" s="17"/>
      <c r="F81" s="17"/>
      <c r="G81" s="17"/>
      <c r="H81" s="17"/>
      <c r="I81" s="17"/>
      <c r="J81" s="17"/>
      <c r="K81" s="17"/>
      <c r="L81" s="91"/>
      <c r="S81" s="15"/>
      <c r="T81" s="15"/>
      <c r="U81" s="15"/>
      <c r="V81" s="15"/>
      <c r="W81" s="15"/>
      <c r="X81" s="15"/>
      <c r="Y81" s="15"/>
      <c r="Z81" s="15"/>
      <c r="AA81" s="15"/>
      <c r="AB81" s="15"/>
      <c r="AC81" s="15"/>
      <c r="AD81" s="15"/>
      <c r="AE81" s="15"/>
    </row>
    <row r="82" spans="1:65" s="143" customFormat="1" ht="29.25" customHeight="1" x14ac:dyDescent="0.2">
      <c r="A82" s="137"/>
      <c r="B82" s="138"/>
      <c r="C82" s="139" t="s">
        <v>123</v>
      </c>
      <c r="D82" s="140" t="s">
        <v>56</v>
      </c>
      <c r="E82" s="140" t="s">
        <v>52</v>
      </c>
      <c r="F82" s="140" t="s">
        <v>53</v>
      </c>
      <c r="G82" s="140" t="s">
        <v>124</v>
      </c>
      <c r="H82" s="140" t="s">
        <v>125</v>
      </c>
      <c r="I82" s="140" t="s">
        <v>126</v>
      </c>
      <c r="J82" s="140" t="s">
        <v>102</v>
      </c>
      <c r="K82" s="141" t="s">
        <v>127</v>
      </c>
      <c r="L82" s="142"/>
      <c r="M82" s="52" t="s">
        <v>17</v>
      </c>
      <c r="N82" s="53" t="s">
        <v>41</v>
      </c>
      <c r="O82" s="53" t="s">
        <v>128</v>
      </c>
      <c r="P82" s="53" t="s">
        <v>129</v>
      </c>
      <c r="Q82" s="53" t="s">
        <v>130</v>
      </c>
      <c r="R82" s="53" t="s">
        <v>131</v>
      </c>
      <c r="S82" s="53" t="s">
        <v>132</v>
      </c>
      <c r="T82" s="54" t="s">
        <v>133</v>
      </c>
      <c r="U82" s="137"/>
      <c r="V82" s="137"/>
      <c r="W82" s="137"/>
      <c r="X82" s="137"/>
      <c r="Y82" s="137"/>
      <c r="Z82" s="137"/>
      <c r="AA82" s="137"/>
      <c r="AB82" s="137"/>
      <c r="AC82" s="137"/>
      <c r="AD82" s="137"/>
      <c r="AE82" s="137"/>
    </row>
    <row r="83" spans="1:65" s="21" customFormat="1" ht="22.95" customHeight="1" x14ac:dyDescent="0.3">
      <c r="A83" s="15"/>
      <c r="B83" s="16"/>
      <c r="C83" s="60" t="s">
        <v>134</v>
      </c>
      <c r="D83" s="17"/>
      <c r="E83" s="17"/>
      <c r="F83" s="17"/>
      <c r="G83" s="17"/>
      <c r="H83" s="17"/>
      <c r="I83" s="17"/>
      <c r="J83" s="144">
        <f>J84+J95</f>
        <v>0</v>
      </c>
      <c r="K83" s="17"/>
      <c r="L83" s="20"/>
      <c r="M83" s="55"/>
      <c r="N83" s="145"/>
      <c r="O83" s="56"/>
      <c r="P83" s="146" t="e">
        <f>#REF!+#REF!</f>
        <v>#REF!</v>
      </c>
      <c r="Q83" s="56"/>
      <c r="R83" s="146" t="e">
        <f>#REF!+#REF!</f>
        <v>#REF!</v>
      </c>
      <c r="S83" s="56"/>
      <c r="T83" s="147" t="e">
        <f>#REF!+#REF!</f>
        <v>#REF!</v>
      </c>
      <c r="U83" s="15"/>
      <c r="V83" s="15"/>
      <c r="W83" s="15"/>
      <c r="X83" s="15"/>
      <c r="Y83" s="15"/>
      <c r="Z83" s="15"/>
      <c r="AA83" s="15"/>
      <c r="AB83" s="15"/>
      <c r="AC83" s="15"/>
      <c r="AD83" s="15"/>
      <c r="AE83" s="15"/>
      <c r="AT83" s="2" t="s">
        <v>70</v>
      </c>
      <c r="AU83" s="2" t="s">
        <v>103</v>
      </c>
      <c r="BK83" s="148" t="e">
        <f>#REF!+#REF!</f>
        <v>#REF!</v>
      </c>
    </row>
    <row r="84" spans="1:65" s="321" customFormat="1" ht="25.95" customHeight="1" x14ac:dyDescent="0.25">
      <c r="B84" s="322"/>
      <c r="D84" s="160" t="s">
        <v>70</v>
      </c>
      <c r="E84" s="323" t="s">
        <v>1276</v>
      </c>
      <c r="F84" s="323" t="s">
        <v>1277</v>
      </c>
      <c r="J84" s="324">
        <f>J85</f>
        <v>0</v>
      </c>
      <c r="L84" s="322"/>
      <c r="M84" s="325"/>
      <c r="P84" s="326" t="e">
        <f>#REF!+P85</f>
        <v>#REF!</v>
      </c>
      <c r="R84" s="326" t="e">
        <f>#REF!+R85</f>
        <v>#REF!</v>
      </c>
      <c r="T84" s="327" t="e">
        <f>#REF!+T85</f>
        <v>#REF!</v>
      </c>
      <c r="AR84" s="160" t="s">
        <v>79</v>
      </c>
      <c r="AT84" s="161" t="s">
        <v>70</v>
      </c>
      <c r="AU84" s="161" t="s">
        <v>71</v>
      </c>
      <c r="AY84" s="160" t="s">
        <v>137</v>
      </c>
      <c r="BK84" s="162" t="e">
        <f>#REF!+BK85</f>
        <v>#REF!</v>
      </c>
    </row>
    <row r="85" spans="1:65" s="321" customFormat="1" ht="22.95" customHeight="1" x14ac:dyDescent="0.25">
      <c r="B85" s="322"/>
      <c r="D85" s="160" t="s">
        <v>70</v>
      </c>
      <c r="E85" s="328" t="s">
        <v>782</v>
      </c>
      <c r="F85" s="328" t="s">
        <v>1278</v>
      </c>
      <c r="J85" s="329">
        <f>BK85</f>
        <v>0</v>
      </c>
      <c r="L85" s="322"/>
      <c r="M85" s="325"/>
      <c r="P85" s="326">
        <f>SUM(P86:P94)</f>
        <v>23.950000000000003</v>
      </c>
      <c r="R85" s="326">
        <f>SUM(R86:R94)</f>
        <v>0</v>
      </c>
      <c r="T85" s="327">
        <f>SUM(T86:T94)</f>
        <v>0</v>
      </c>
      <c r="AR85" s="160" t="s">
        <v>81</v>
      </c>
      <c r="AT85" s="161" t="s">
        <v>70</v>
      </c>
      <c r="AU85" s="161" t="s">
        <v>79</v>
      </c>
      <c r="AY85" s="160" t="s">
        <v>137</v>
      </c>
      <c r="BK85" s="162">
        <f>SUM(BK86:BK94)</f>
        <v>0</v>
      </c>
    </row>
    <row r="86" spans="1:65" s="21" customFormat="1" ht="16.5" customHeight="1" x14ac:dyDescent="0.2">
      <c r="B86" s="91"/>
      <c r="C86" s="348" t="s">
        <v>190</v>
      </c>
      <c r="D86" s="348" t="s">
        <v>140</v>
      </c>
      <c r="E86" s="349" t="s">
        <v>1279</v>
      </c>
      <c r="F86" s="350" t="s">
        <v>1280</v>
      </c>
      <c r="G86" s="351" t="s">
        <v>216</v>
      </c>
      <c r="H86" s="352">
        <v>200</v>
      </c>
      <c r="I86" s="353">
        <v>0</v>
      </c>
      <c r="J86" s="353">
        <f t="shared" ref="J86:J93" si="0">ROUND(I86*H86,2)</f>
        <v>0</v>
      </c>
      <c r="K86" s="350" t="s">
        <v>144</v>
      </c>
      <c r="L86" s="91"/>
      <c r="M86" s="330" t="s">
        <v>17</v>
      </c>
      <c r="N86" s="331" t="s">
        <v>42</v>
      </c>
      <c r="O86" s="332">
        <v>5.2999999999999999E-2</v>
      </c>
      <c r="P86" s="332">
        <f t="shared" ref="P86:P93" si="1">O86*H86</f>
        <v>10.6</v>
      </c>
      <c r="Q86" s="332">
        <v>0</v>
      </c>
      <c r="R86" s="332">
        <f t="shared" ref="R86:R93" si="2">Q86*H86</f>
        <v>0</v>
      </c>
      <c r="S86" s="332">
        <v>0</v>
      </c>
      <c r="T86" s="333">
        <f t="shared" ref="T86:T93" si="3">S86*H86</f>
        <v>0</v>
      </c>
      <c r="AR86" s="175" t="s">
        <v>218</v>
      </c>
      <c r="AT86" s="175" t="s">
        <v>140</v>
      </c>
      <c r="AU86" s="175" t="s">
        <v>81</v>
      </c>
      <c r="AY86" s="334" t="s">
        <v>137</v>
      </c>
      <c r="BE86" s="335">
        <f t="shared" ref="BE86:BE93" si="4">IF(N86="základní",J86,0)</f>
        <v>0</v>
      </c>
      <c r="BF86" s="335">
        <f t="shared" ref="BF86:BF93" si="5">IF(N86="snížená",J86,0)</f>
        <v>0</v>
      </c>
      <c r="BG86" s="335">
        <f t="shared" ref="BG86:BG93" si="6">IF(N86="zákl. přenesená",J86,0)</f>
        <v>0</v>
      </c>
      <c r="BH86" s="335">
        <f t="shared" ref="BH86:BH93" si="7">IF(N86="sníž. přenesená",J86,0)</f>
        <v>0</v>
      </c>
      <c r="BI86" s="335">
        <f t="shared" ref="BI86:BI93" si="8">IF(N86="nulová",J86,0)</f>
        <v>0</v>
      </c>
      <c r="BJ86" s="334" t="s">
        <v>79</v>
      </c>
      <c r="BK86" s="335">
        <f t="shared" ref="BK86:BK93" si="9">ROUND(I86*H86,2)</f>
        <v>0</v>
      </c>
      <c r="BL86" s="334" t="s">
        <v>218</v>
      </c>
      <c r="BM86" s="175" t="s">
        <v>241</v>
      </c>
    </row>
    <row r="87" spans="1:65" s="21" customFormat="1" ht="16.5" customHeight="1" x14ac:dyDescent="0.2">
      <c r="B87" s="91"/>
      <c r="C87" s="354" t="s">
        <v>195</v>
      </c>
      <c r="D87" s="354" t="s">
        <v>419</v>
      </c>
      <c r="E87" s="355" t="s">
        <v>1281</v>
      </c>
      <c r="F87" s="356" t="s">
        <v>1282</v>
      </c>
      <c r="G87" s="357" t="s">
        <v>216</v>
      </c>
      <c r="H87" s="358">
        <v>200</v>
      </c>
      <c r="I87" s="359">
        <v>0</v>
      </c>
      <c r="J87" s="359">
        <f t="shared" si="0"/>
        <v>0</v>
      </c>
      <c r="K87" s="356" t="s">
        <v>384</v>
      </c>
      <c r="L87" s="219"/>
      <c r="M87" s="336" t="s">
        <v>17</v>
      </c>
      <c r="N87" s="337" t="s">
        <v>42</v>
      </c>
      <c r="O87" s="332">
        <v>0</v>
      </c>
      <c r="P87" s="332">
        <f t="shared" si="1"/>
        <v>0</v>
      </c>
      <c r="Q87" s="332">
        <v>0</v>
      </c>
      <c r="R87" s="332">
        <f t="shared" si="2"/>
        <v>0</v>
      </c>
      <c r="S87" s="332">
        <v>0</v>
      </c>
      <c r="T87" s="333">
        <f t="shared" si="3"/>
        <v>0</v>
      </c>
      <c r="AR87" s="175" t="s">
        <v>302</v>
      </c>
      <c r="AT87" s="175" t="s">
        <v>419</v>
      </c>
      <c r="AU87" s="175" t="s">
        <v>81</v>
      </c>
      <c r="AY87" s="334" t="s">
        <v>137</v>
      </c>
      <c r="BE87" s="335">
        <f t="shared" si="4"/>
        <v>0</v>
      </c>
      <c r="BF87" s="335">
        <f t="shared" si="5"/>
        <v>0</v>
      </c>
      <c r="BG87" s="335">
        <f t="shared" si="6"/>
        <v>0</v>
      </c>
      <c r="BH87" s="335">
        <f t="shared" si="7"/>
        <v>0</v>
      </c>
      <c r="BI87" s="335">
        <f t="shared" si="8"/>
        <v>0</v>
      </c>
      <c r="BJ87" s="334" t="s">
        <v>79</v>
      </c>
      <c r="BK87" s="335">
        <f t="shared" si="9"/>
        <v>0</v>
      </c>
      <c r="BL87" s="334" t="s">
        <v>218</v>
      </c>
      <c r="BM87" s="175" t="s">
        <v>250</v>
      </c>
    </row>
    <row r="88" spans="1:65" s="21" customFormat="1" ht="16.5" customHeight="1" x14ac:dyDescent="0.2">
      <c r="B88" s="91"/>
      <c r="C88" s="348" t="s">
        <v>199</v>
      </c>
      <c r="D88" s="348" t="s">
        <v>140</v>
      </c>
      <c r="E88" s="349" t="s">
        <v>1279</v>
      </c>
      <c r="F88" s="350" t="s">
        <v>1280</v>
      </c>
      <c r="G88" s="351" t="s">
        <v>216</v>
      </c>
      <c r="H88" s="352">
        <v>150</v>
      </c>
      <c r="I88" s="353">
        <v>0</v>
      </c>
      <c r="J88" s="353">
        <f t="shared" si="0"/>
        <v>0</v>
      </c>
      <c r="K88" s="350" t="s">
        <v>144</v>
      </c>
      <c r="L88" s="91"/>
      <c r="M88" s="330" t="s">
        <v>17</v>
      </c>
      <c r="N88" s="331" t="s">
        <v>42</v>
      </c>
      <c r="O88" s="332">
        <v>5.2999999999999999E-2</v>
      </c>
      <c r="P88" s="332">
        <f t="shared" si="1"/>
        <v>7.95</v>
      </c>
      <c r="Q88" s="332">
        <v>0</v>
      </c>
      <c r="R88" s="332">
        <f t="shared" si="2"/>
        <v>0</v>
      </c>
      <c r="S88" s="332">
        <v>0</v>
      </c>
      <c r="T88" s="333">
        <f t="shared" si="3"/>
        <v>0</v>
      </c>
      <c r="AR88" s="175" t="s">
        <v>218</v>
      </c>
      <c r="AT88" s="175" t="s">
        <v>140</v>
      </c>
      <c r="AU88" s="175" t="s">
        <v>81</v>
      </c>
      <c r="AY88" s="334" t="s">
        <v>137</v>
      </c>
      <c r="BE88" s="335">
        <f t="shared" si="4"/>
        <v>0</v>
      </c>
      <c r="BF88" s="335">
        <f t="shared" si="5"/>
        <v>0</v>
      </c>
      <c r="BG88" s="335">
        <f t="shared" si="6"/>
        <v>0</v>
      </c>
      <c r="BH88" s="335">
        <f t="shared" si="7"/>
        <v>0</v>
      </c>
      <c r="BI88" s="335">
        <f t="shared" si="8"/>
        <v>0</v>
      </c>
      <c r="BJ88" s="334" t="s">
        <v>79</v>
      </c>
      <c r="BK88" s="335">
        <f t="shared" si="9"/>
        <v>0</v>
      </c>
      <c r="BL88" s="334" t="s">
        <v>218</v>
      </c>
      <c r="BM88" s="175" t="s">
        <v>260</v>
      </c>
    </row>
    <row r="89" spans="1:65" s="21" customFormat="1" ht="16.5" customHeight="1" x14ac:dyDescent="0.2">
      <c r="B89" s="91"/>
      <c r="C89" s="354" t="s">
        <v>204</v>
      </c>
      <c r="D89" s="354" t="s">
        <v>419</v>
      </c>
      <c r="E89" s="355" t="s">
        <v>1283</v>
      </c>
      <c r="F89" s="356" t="s">
        <v>1284</v>
      </c>
      <c r="G89" s="357" t="s">
        <v>216</v>
      </c>
      <c r="H89" s="358">
        <v>150</v>
      </c>
      <c r="I89" s="359">
        <v>0</v>
      </c>
      <c r="J89" s="359">
        <f t="shared" si="0"/>
        <v>0</v>
      </c>
      <c r="K89" s="356" t="s">
        <v>384</v>
      </c>
      <c r="L89" s="219"/>
      <c r="M89" s="336" t="s">
        <v>17</v>
      </c>
      <c r="N89" s="337" t="s">
        <v>42</v>
      </c>
      <c r="O89" s="332">
        <v>0</v>
      </c>
      <c r="P89" s="332">
        <f t="shared" si="1"/>
        <v>0</v>
      </c>
      <c r="Q89" s="332">
        <v>0</v>
      </c>
      <c r="R89" s="332">
        <f t="shared" si="2"/>
        <v>0</v>
      </c>
      <c r="S89" s="332">
        <v>0</v>
      </c>
      <c r="T89" s="333">
        <f t="shared" si="3"/>
        <v>0</v>
      </c>
      <c r="AR89" s="175" t="s">
        <v>302</v>
      </c>
      <c r="AT89" s="175" t="s">
        <v>419</v>
      </c>
      <c r="AU89" s="175" t="s">
        <v>81</v>
      </c>
      <c r="AY89" s="334" t="s">
        <v>137</v>
      </c>
      <c r="BE89" s="335">
        <f t="shared" si="4"/>
        <v>0</v>
      </c>
      <c r="BF89" s="335">
        <f t="shared" si="5"/>
        <v>0</v>
      </c>
      <c r="BG89" s="335">
        <f t="shared" si="6"/>
        <v>0</v>
      </c>
      <c r="BH89" s="335">
        <f t="shared" si="7"/>
        <v>0</v>
      </c>
      <c r="BI89" s="335">
        <f t="shared" si="8"/>
        <v>0</v>
      </c>
      <c r="BJ89" s="334" t="s">
        <v>79</v>
      </c>
      <c r="BK89" s="335">
        <f t="shared" si="9"/>
        <v>0</v>
      </c>
      <c r="BL89" s="334" t="s">
        <v>218</v>
      </c>
      <c r="BM89" s="175" t="s">
        <v>272</v>
      </c>
    </row>
    <row r="90" spans="1:65" s="21" customFormat="1" ht="16.5" customHeight="1" x14ac:dyDescent="0.2">
      <c r="B90" s="91"/>
      <c r="C90" s="348" t="s">
        <v>209</v>
      </c>
      <c r="D90" s="348" t="s">
        <v>140</v>
      </c>
      <c r="E90" s="349" t="s">
        <v>1285</v>
      </c>
      <c r="F90" s="350" t="s">
        <v>1286</v>
      </c>
      <c r="G90" s="351" t="s">
        <v>275</v>
      </c>
      <c r="H90" s="352">
        <v>40</v>
      </c>
      <c r="I90" s="353">
        <v>0</v>
      </c>
      <c r="J90" s="353">
        <f t="shared" si="0"/>
        <v>0</v>
      </c>
      <c r="K90" s="350" t="s">
        <v>384</v>
      </c>
      <c r="L90" s="91"/>
      <c r="M90" s="330" t="s">
        <v>17</v>
      </c>
      <c r="N90" s="331" t="s">
        <v>42</v>
      </c>
      <c r="O90" s="332">
        <v>0</v>
      </c>
      <c r="P90" s="332">
        <f t="shared" si="1"/>
        <v>0</v>
      </c>
      <c r="Q90" s="332">
        <v>0</v>
      </c>
      <c r="R90" s="332">
        <f t="shared" si="2"/>
        <v>0</v>
      </c>
      <c r="S90" s="332">
        <v>0</v>
      </c>
      <c r="T90" s="333">
        <f t="shared" si="3"/>
        <v>0</v>
      </c>
      <c r="AR90" s="175" t="s">
        <v>218</v>
      </c>
      <c r="AT90" s="175" t="s">
        <v>140</v>
      </c>
      <c r="AU90" s="175" t="s">
        <v>81</v>
      </c>
      <c r="AY90" s="334" t="s">
        <v>137</v>
      </c>
      <c r="BE90" s="335">
        <f t="shared" si="4"/>
        <v>0</v>
      </c>
      <c r="BF90" s="335">
        <f t="shared" si="5"/>
        <v>0</v>
      </c>
      <c r="BG90" s="335">
        <f t="shared" si="6"/>
        <v>0</v>
      </c>
      <c r="BH90" s="335">
        <f t="shared" si="7"/>
        <v>0</v>
      </c>
      <c r="BI90" s="335">
        <f t="shared" si="8"/>
        <v>0</v>
      </c>
      <c r="BJ90" s="334" t="s">
        <v>79</v>
      </c>
      <c r="BK90" s="335">
        <f t="shared" si="9"/>
        <v>0</v>
      </c>
      <c r="BL90" s="334" t="s">
        <v>218</v>
      </c>
      <c r="BM90" s="175" t="s">
        <v>281</v>
      </c>
    </row>
    <row r="91" spans="1:65" s="21" customFormat="1" ht="16.5" customHeight="1" x14ac:dyDescent="0.2">
      <c r="B91" s="91"/>
      <c r="C91" s="354" t="s">
        <v>8</v>
      </c>
      <c r="D91" s="354" t="s">
        <v>419</v>
      </c>
      <c r="E91" s="355" t="s">
        <v>1287</v>
      </c>
      <c r="F91" s="356" t="s">
        <v>1288</v>
      </c>
      <c r="G91" s="357" t="s">
        <v>275</v>
      </c>
      <c r="H91" s="358">
        <v>20</v>
      </c>
      <c r="I91" s="359">
        <v>0</v>
      </c>
      <c r="J91" s="359">
        <f t="shared" si="0"/>
        <v>0</v>
      </c>
      <c r="K91" s="356" t="s">
        <v>384</v>
      </c>
      <c r="L91" s="219"/>
      <c r="M91" s="336" t="s">
        <v>17</v>
      </c>
      <c r="N91" s="337" t="s">
        <v>42</v>
      </c>
      <c r="O91" s="332">
        <v>0</v>
      </c>
      <c r="P91" s="332">
        <f t="shared" si="1"/>
        <v>0</v>
      </c>
      <c r="Q91" s="332">
        <v>0</v>
      </c>
      <c r="R91" s="332">
        <f t="shared" si="2"/>
        <v>0</v>
      </c>
      <c r="S91" s="332">
        <v>0</v>
      </c>
      <c r="T91" s="333">
        <f t="shared" si="3"/>
        <v>0</v>
      </c>
      <c r="AR91" s="175" t="s">
        <v>302</v>
      </c>
      <c r="AT91" s="175" t="s">
        <v>419</v>
      </c>
      <c r="AU91" s="175" t="s">
        <v>81</v>
      </c>
      <c r="AY91" s="334" t="s">
        <v>137</v>
      </c>
      <c r="BE91" s="335">
        <f t="shared" si="4"/>
        <v>0</v>
      </c>
      <c r="BF91" s="335">
        <f t="shared" si="5"/>
        <v>0</v>
      </c>
      <c r="BG91" s="335">
        <f t="shared" si="6"/>
        <v>0</v>
      </c>
      <c r="BH91" s="335">
        <f t="shared" si="7"/>
        <v>0</v>
      </c>
      <c r="BI91" s="335">
        <f t="shared" si="8"/>
        <v>0</v>
      </c>
      <c r="BJ91" s="334" t="s">
        <v>79</v>
      </c>
      <c r="BK91" s="335">
        <f t="shared" si="9"/>
        <v>0</v>
      </c>
      <c r="BL91" s="334" t="s">
        <v>218</v>
      </c>
      <c r="BM91" s="175" t="s">
        <v>291</v>
      </c>
    </row>
    <row r="92" spans="1:65" s="21" customFormat="1" ht="21.75" customHeight="1" x14ac:dyDescent="0.2">
      <c r="B92" s="91"/>
      <c r="C92" s="348" t="s">
        <v>277</v>
      </c>
      <c r="D92" s="348" t="s">
        <v>140</v>
      </c>
      <c r="E92" s="349" t="s">
        <v>1289</v>
      </c>
      <c r="F92" s="350" t="s">
        <v>1290</v>
      </c>
      <c r="G92" s="351" t="s">
        <v>216</v>
      </c>
      <c r="H92" s="352">
        <v>24</v>
      </c>
      <c r="I92" s="353">
        <v>0</v>
      </c>
      <c r="J92" s="353">
        <f t="shared" si="0"/>
        <v>0</v>
      </c>
      <c r="K92" s="350" t="s">
        <v>144</v>
      </c>
      <c r="L92" s="91"/>
      <c r="M92" s="330" t="s">
        <v>17</v>
      </c>
      <c r="N92" s="331" t="s">
        <v>42</v>
      </c>
      <c r="O92" s="332">
        <v>0.22500000000000001</v>
      </c>
      <c r="P92" s="332">
        <f t="shared" si="1"/>
        <v>5.4</v>
      </c>
      <c r="Q92" s="332">
        <v>0</v>
      </c>
      <c r="R92" s="332">
        <f t="shared" si="2"/>
        <v>0</v>
      </c>
      <c r="S92" s="332">
        <v>0</v>
      </c>
      <c r="T92" s="333">
        <f t="shared" si="3"/>
        <v>0</v>
      </c>
      <c r="AR92" s="175" t="s">
        <v>218</v>
      </c>
      <c r="AT92" s="175" t="s">
        <v>140</v>
      </c>
      <c r="AU92" s="175" t="s">
        <v>81</v>
      </c>
      <c r="AY92" s="334" t="s">
        <v>137</v>
      </c>
      <c r="BE92" s="335">
        <f t="shared" si="4"/>
        <v>0</v>
      </c>
      <c r="BF92" s="335">
        <f t="shared" si="5"/>
        <v>0</v>
      </c>
      <c r="BG92" s="335">
        <f t="shared" si="6"/>
        <v>0</v>
      </c>
      <c r="BH92" s="335">
        <f t="shared" si="7"/>
        <v>0</v>
      </c>
      <c r="BI92" s="335">
        <f t="shared" si="8"/>
        <v>0</v>
      </c>
      <c r="BJ92" s="334" t="s">
        <v>79</v>
      </c>
      <c r="BK92" s="335">
        <f t="shared" si="9"/>
        <v>0</v>
      </c>
      <c r="BL92" s="334" t="s">
        <v>218</v>
      </c>
      <c r="BM92" s="175" t="s">
        <v>418</v>
      </c>
    </row>
    <row r="93" spans="1:65" s="21" customFormat="1" ht="21.75" customHeight="1" x14ac:dyDescent="0.2">
      <c r="B93" s="91"/>
      <c r="C93" s="354" t="s">
        <v>281</v>
      </c>
      <c r="D93" s="354" t="s">
        <v>419</v>
      </c>
      <c r="E93" s="355" t="s">
        <v>1291</v>
      </c>
      <c r="F93" s="356" t="s">
        <v>1292</v>
      </c>
      <c r="G93" s="357" t="s">
        <v>216</v>
      </c>
      <c r="H93" s="358">
        <v>24</v>
      </c>
      <c r="I93" s="359">
        <v>0</v>
      </c>
      <c r="J93" s="359">
        <f t="shared" si="0"/>
        <v>0</v>
      </c>
      <c r="K93" s="356" t="s">
        <v>384</v>
      </c>
      <c r="L93" s="219"/>
      <c r="M93" s="336" t="s">
        <v>17</v>
      </c>
      <c r="N93" s="337" t="s">
        <v>42</v>
      </c>
      <c r="O93" s="332">
        <v>0</v>
      </c>
      <c r="P93" s="332">
        <f t="shared" si="1"/>
        <v>0</v>
      </c>
      <c r="Q93" s="332">
        <v>0</v>
      </c>
      <c r="R93" s="332">
        <f t="shared" si="2"/>
        <v>0</v>
      </c>
      <c r="S93" s="332">
        <v>0</v>
      </c>
      <c r="T93" s="333">
        <f t="shared" si="3"/>
        <v>0</v>
      </c>
      <c r="AR93" s="175" t="s">
        <v>302</v>
      </c>
      <c r="AT93" s="175" t="s">
        <v>419</v>
      </c>
      <c r="AU93" s="175" t="s">
        <v>81</v>
      </c>
      <c r="AY93" s="334" t="s">
        <v>137</v>
      </c>
      <c r="BE93" s="335">
        <f t="shared" si="4"/>
        <v>0</v>
      </c>
      <c r="BF93" s="335">
        <f t="shared" si="5"/>
        <v>0</v>
      </c>
      <c r="BG93" s="335">
        <f t="shared" si="6"/>
        <v>0</v>
      </c>
      <c r="BH93" s="335">
        <f t="shared" si="7"/>
        <v>0</v>
      </c>
      <c r="BI93" s="335">
        <f t="shared" si="8"/>
        <v>0</v>
      </c>
      <c r="BJ93" s="334" t="s">
        <v>79</v>
      </c>
      <c r="BK93" s="335">
        <f t="shared" si="9"/>
        <v>0</v>
      </c>
      <c r="BL93" s="334" t="s">
        <v>218</v>
      </c>
      <c r="BM93" s="175" t="s">
        <v>427</v>
      </c>
    </row>
    <row r="94" spans="1:65" s="21" customFormat="1" ht="28.8" x14ac:dyDescent="0.2">
      <c r="B94" s="91"/>
      <c r="D94" s="338" t="s">
        <v>150</v>
      </c>
      <c r="F94" s="339" t="s">
        <v>1293</v>
      </c>
      <c r="L94" s="91"/>
      <c r="M94" s="340"/>
      <c r="T94" s="341"/>
      <c r="AT94" s="334" t="s">
        <v>150</v>
      </c>
      <c r="AU94" s="334" t="s">
        <v>81</v>
      </c>
    </row>
    <row r="95" spans="1:65" s="149" customFormat="1" ht="22.95" customHeight="1" x14ac:dyDescent="0.25">
      <c r="B95" s="150"/>
      <c r="C95" s="151"/>
      <c r="D95" s="152" t="s">
        <v>70</v>
      </c>
      <c r="E95" s="163" t="s">
        <v>1012</v>
      </c>
      <c r="F95" s="163" t="s">
        <v>1013</v>
      </c>
      <c r="G95" s="151"/>
      <c r="H95" s="151"/>
      <c r="I95" s="151"/>
      <c r="J95" s="164">
        <f>BK95</f>
        <v>0</v>
      </c>
      <c r="K95" s="151"/>
      <c r="L95" s="155"/>
      <c r="M95" s="156"/>
      <c r="N95" s="157"/>
      <c r="O95" s="157"/>
      <c r="P95" s="158">
        <f>SUM(P96:P98)</f>
        <v>0</v>
      </c>
      <c r="Q95" s="157"/>
      <c r="R95" s="158">
        <f>SUM(R96:R98)</f>
        <v>0</v>
      </c>
      <c r="S95" s="157"/>
      <c r="T95" s="159">
        <f>SUM(T96:T98)</f>
        <v>0</v>
      </c>
      <c r="AR95" s="160" t="s">
        <v>79</v>
      </c>
      <c r="AT95" s="161" t="s">
        <v>70</v>
      </c>
      <c r="AU95" s="161" t="s">
        <v>79</v>
      </c>
      <c r="AY95" s="160" t="s">
        <v>137</v>
      </c>
      <c r="BK95" s="162">
        <f>SUM(BK96:BK98)</f>
        <v>0</v>
      </c>
    </row>
    <row r="96" spans="1:65" s="21" customFormat="1" ht="33" customHeight="1" x14ac:dyDescent="0.2">
      <c r="A96" s="15"/>
      <c r="B96" s="16"/>
      <c r="C96" s="165" t="s">
        <v>413</v>
      </c>
      <c r="D96" s="165" t="s">
        <v>140</v>
      </c>
      <c r="E96" s="166" t="s">
        <v>1014</v>
      </c>
      <c r="F96" s="167" t="s">
        <v>1015</v>
      </c>
      <c r="G96" s="168" t="s">
        <v>275</v>
      </c>
      <c r="H96" s="169">
        <v>4</v>
      </c>
      <c r="I96" s="170">
        <v>0</v>
      </c>
      <c r="J96" s="170">
        <f>ROUND(I96*H96,2)</f>
        <v>0</v>
      </c>
      <c r="K96" s="167" t="s">
        <v>384</v>
      </c>
      <c r="L96" s="20"/>
      <c r="M96" s="171" t="s">
        <v>17</v>
      </c>
      <c r="N96" s="172" t="s">
        <v>42</v>
      </c>
      <c r="O96" s="173">
        <v>0</v>
      </c>
      <c r="P96" s="173">
        <f>O96*H96</f>
        <v>0</v>
      </c>
      <c r="Q96" s="173">
        <v>0</v>
      </c>
      <c r="R96" s="173">
        <f>Q96*H96</f>
        <v>0</v>
      </c>
      <c r="S96" s="173">
        <v>0</v>
      </c>
      <c r="T96" s="174">
        <f>S96*H96</f>
        <v>0</v>
      </c>
      <c r="U96" s="15"/>
      <c r="V96" s="15"/>
      <c r="W96" s="15"/>
      <c r="X96" s="15"/>
      <c r="Y96" s="15"/>
      <c r="Z96" s="15"/>
      <c r="AA96" s="15"/>
      <c r="AB96" s="15"/>
      <c r="AC96" s="15"/>
      <c r="AD96" s="15"/>
      <c r="AE96" s="15"/>
      <c r="AR96" s="175" t="s">
        <v>145</v>
      </c>
      <c r="AT96" s="175" t="s">
        <v>140</v>
      </c>
      <c r="AU96" s="175" t="s">
        <v>81</v>
      </c>
      <c r="AY96" s="2" t="s">
        <v>137</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145</v>
      </c>
      <c r="BM96" s="175" t="s">
        <v>1016</v>
      </c>
    </row>
    <row r="97" spans="1:65" s="21" customFormat="1" ht="16.5" customHeight="1" x14ac:dyDescent="0.2">
      <c r="A97" s="15"/>
      <c r="B97" s="16"/>
      <c r="C97" s="165" t="s">
        <v>418</v>
      </c>
      <c r="D97" s="165" t="s">
        <v>140</v>
      </c>
      <c r="E97" s="166" t="s">
        <v>1017</v>
      </c>
      <c r="F97" s="167" t="s">
        <v>1018</v>
      </c>
      <c r="G97" s="168" t="s">
        <v>275</v>
      </c>
      <c r="H97" s="169">
        <v>4</v>
      </c>
      <c r="I97" s="170">
        <v>0</v>
      </c>
      <c r="J97" s="170">
        <f>ROUND(I97*H97,2)</f>
        <v>0</v>
      </c>
      <c r="K97" s="167" t="s">
        <v>384</v>
      </c>
      <c r="L97" s="20"/>
      <c r="M97" s="171" t="s">
        <v>17</v>
      </c>
      <c r="N97" s="172" t="s">
        <v>42</v>
      </c>
      <c r="O97" s="173">
        <v>0</v>
      </c>
      <c r="P97" s="173">
        <f>O97*H97</f>
        <v>0</v>
      </c>
      <c r="Q97" s="173">
        <v>0</v>
      </c>
      <c r="R97" s="173">
        <f>Q97*H97</f>
        <v>0</v>
      </c>
      <c r="S97" s="173">
        <v>0</v>
      </c>
      <c r="T97" s="174">
        <f>S97*H97</f>
        <v>0</v>
      </c>
      <c r="U97" s="15"/>
      <c r="V97" s="15"/>
      <c r="W97" s="15"/>
      <c r="X97" s="15"/>
      <c r="Y97" s="15"/>
      <c r="Z97" s="15"/>
      <c r="AA97" s="15"/>
      <c r="AB97" s="15"/>
      <c r="AC97" s="15"/>
      <c r="AD97" s="15"/>
      <c r="AE97" s="15"/>
      <c r="AR97" s="175" t="s">
        <v>145</v>
      </c>
      <c r="AT97" s="175" t="s">
        <v>140</v>
      </c>
      <c r="AU97" s="175" t="s">
        <v>81</v>
      </c>
      <c r="AY97" s="2" t="s">
        <v>137</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145</v>
      </c>
      <c r="BM97" s="175" t="s">
        <v>1019</v>
      </c>
    </row>
    <row r="98" spans="1:65" s="21" customFormat="1" ht="16.5" customHeight="1" x14ac:dyDescent="0.2">
      <c r="A98" s="15"/>
      <c r="B98" s="16"/>
      <c r="C98" s="165" t="s">
        <v>443</v>
      </c>
      <c r="D98" s="165" t="s">
        <v>140</v>
      </c>
      <c r="E98" s="166" t="s">
        <v>1028</v>
      </c>
      <c r="F98" s="167" t="s">
        <v>1029</v>
      </c>
      <c r="G98" s="168" t="s">
        <v>275</v>
      </c>
      <c r="H98" s="169">
        <v>4</v>
      </c>
      <c r="I98" s="170">
        <v>0</v>
      </c>
      <c r="J98" s="170">
        <f>ROUND(I98*H98,2)</f>
        <v>0</v>
      </c>
      <c r="K98" s="167" t="s">
        <v>384</v>
      </c>
      <c r="L98" s="20"/>
      <c r="M98" s="222" t="s">
        <v>17</v>
      </c>
      <c r="N98" s="223" t="s">
        <v>42</v>
      </c>
      <c r="O98" s="224">
        <v>0</v>
      </c>
      <c r="P98" s="224">
        <f>O98*H98</f>
        <v>0</v>
      </c>
      <c r="Q98" s="224">
        <v>0</v>
      </c>
      <c r="R98" s="224">
        <f>Q98*H98</f>
        <v>0</v>
      </c>
      <c r="S98" s="224">
        <v>0</v>
      </c>
      <c r="T98" s="225">
        <f>S98*H98</f>
        <v>0</v>
      </c>
      <c r="U98" s="15"/>
      <c r="V98" s="15"/>
      <c r="W98" s="15"/>
      <c r="X98" s="15"/>
      <c r="Y98" s="15"/>
      <c r="Z98" s="15"/>
      <c r="AA98" s="15"/>
      <c r="AB98" s="15"/>
      <c r="AC98" s="15"/>
      <c r="AD98" s="15"/>
      <c r="AE98" s="15"/>
      <c r="AR98" s="175" t="s">
        <v>145</v>
      </c>
      <c r="AT98" s="175" t="s">
        <v>140</v>
      </c>
      <c r="AU98" s="175" t="s">
        <v>81</v>
      </c>
      <c r="AY98" s="2" t="s">
        <v>137</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145</v>
      </c>
      <c r="BM98" s="175" t="s">
        <v>1030</v>
      </c>
    </row>
    <row r="99" spans="1:65" s="21" customFormat="1" ht="6.9" customHeight="1" x14ac:dyDescent="0.2">
      <c r="A99" s="15"/>
      <c r="B99" s="30"/>
      <c r="C99" s="31"/>
      <c r="D99" s="31"/>
      <c r="E99" s="31"/>
      <c r="F99" s="31"/>
      <c r="G99" s="31"/>
      <c r="H99" s="31"/>
      <c r="I99" s="31"/>
      <c r="J99" s="31"/>
      <c r="K99" s="31"/>
      <c r="L99" s="20"/>
      <c r="M99" s="15"/>
      <c r="O99" s="15"/>
      <c r="P99" s="15"/>
      <c r="Q99" s="15"/>
      <c r="R99" s="15"/>
      <c r="S99" s="15"/>
      <c r="T99" s="15"/>
      <c r="U99" s="15"/>
      <c r="V99" s="15"/>
      <c r="W99" s="15"/>
      <c r="X99" s="15"/>
      <c r="Y99" s="15"/>
      <c r="Z99" s="15"/>
      <c r="AA99" s="15"/>
      <c r="AB99" s="15"/>
      <c r="AC99" s="15"/>
      <c r="AD99" s="15"/>
      <c r="AE99" s="15"/>
    </row>
  </sheetData>
  <sheetProtection formatColumns="0" formatRows="0" autoFilter="0"/>
  <autoFilter ref="C82:K98"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A78CE-3639-474A-8924-A93579092F4B}">
  <sheetPr>
    <pageSetUpPr fitToPage="1"/>
  </sheetPr>
  <dimension ref="A1:BM97"/>
  <sheetViews>
    <sheetView showGridLines="0" topLeftCell="A73" workbookViewId="0">
      <selection activeCell="I97" sqref="I9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93</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1031</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ROUND(J80,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ROUND((SUM(BE80:BE96)),  2)</f>
        <v>0</v>
      </c>
      <c r="G33" s="15"/>
      <c r="H33" s="15"/>
      <c r="I33" s="104">
        <v>0.21</v>
      </c>
      <c r="J33" s="103">
        <f>ROUND(((SUM(BE80:BE96))*I33),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ROUND((SUM(BF80:BF96)),  2)</f>
        <v>0</v>
      </c>
      <c r="G34" s="15"/>
      <c r="H34" s="15"/>
      <c r="I34" s="104">
        <v>0.15</v>
      </c>
      <c r="J34" s="103">
        <f>ROUND(((SUM(BF80:BF96))*I34),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ROUND((SUM(BG80:BG96)),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ROUND((SUM(BH80:BH96)),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ROUND((SUM(BI80:BI96)),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09.1-e - VZT</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J80</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1032</v>
      </c>
      <c r="E60" s="127"/>
      <c r="F60" s="127"/>
      <c r="G60" s="127"/>
      <c r="H60" s="127"/>
      <c r="I60" s="127"/>
      <c r="J60" s="128">
        <f>J81</f>
        <v>0</v>
      </c>
      <c r="K60" s="125"/>
      <c r="L60" s="129"/>
    </row>
    <row r="61" spans="1:47" s="21" customFormat="1" ht="21.75" customHeight="1" x14ac:dyDescent="0.2">
      <c r="A61" s="15"/>
      <c r="B61" s="16"/>
      <c r="C61" s="17"/>
      <c r="D61" s="17"/>
      <c r="E61" s="17"/>
      <c r="F61" s="17"/>
      <c r="G61" s="17"/>
      <c r="H61" s="17"/>
      <c r="I61" s="17"/>
      <c r="J61" s="17"/>
      <c r="K61" s="17"/>
      <c r="L61" s="91"/>
      <c r="S61" s="15"/>
      <c r="T61" s="15"/>
      <c r="U61" s="15"/>
      <c r="V61" s="15"/>
      <c r="W61" s="15"/>
      <c r="X61" s="15"/>
      <c r="Y61" s="15"/>
      <c r="Z61" s="15"/>
      <c r="AA61" s="15"/>
      <c r="AB61" s="15"/>
      <c r="AC61" s="15"/>
      <c r="AD61" s="15"/>
      <c r="AE61" s="15"/>
    </row>
    <row r="62" spans="1:47" s="21" customFormat="1" ht="6.9" customHeight="1" x14ac:dyDescent="0.2">
      <c r="A62" s="15"/>
      <c r="B62" s="30"/>
      <c r="C62" s="31"/>
      <c r="D62" s="31"/>
      <c r="E62" s="31"/>
      <c r="F62" s="31"/>
      <c r="G62" s="31"/>
      <c r="H62" s="31"/>
      <c r="I62" s="31"/>
      <c r="J62" s="31"/>
      <c r="K62" s="31"/>
      <c r="L62" s="91"/>
      <c r="S62" s="15"/>
      <c r="T62" s="15"/>
      <c r="U62" s="15"/>
      <c r="V62" s="15"/>
      <c r="W62" s="15"/>
      <c r="X62" s="15"/>
      <c r="Y62" s="15"/>
      <c r="Z62" s="15"/>
      <c r="AA62" s="15"/>
      <c r="AB62" s="15"/>
      <c r="AC62" s="15"/>
      <c r="AD62" s="15"/>
      <c r="AE62" s="15"/>
    </row>
    <row r="66" spans="1:63" s="21" customFormat="1" ht="6.9" customHeight="1" x14ac:dyDescent="0.2">
      <c r="A66" s="15"/>
      <c r="B66" s="32"/>
      <c r="C66" s="33"/>
      <c r="D66" s="33"/>
      <c r="E66" s="33"/>
      <c r="F66" s="33"/>
      <c r="G66" s="33"/>
      <c r="H66" s="33"/>
      <c r="I66" s="33"/>
      <c r="J66" s="33"/>
      <c r="K66" s="33"/>
      <c r="L66" s="91"/>
      <c r="S66" s="15"/>
      <c r="T66" s="15"/>
      <c r="U66" s="15"/>
      <c r="V66" s="15"/>
      <c r="W66" s="15"/>
      <c r="X66" s="15"/>
      <c r="Y66" s="15"/>
      <c r="Z66" s="15"/>
      <c r="AA66" s="15"/>
      <c r="AB66" s="15"/>
      <c r="AC66" s="15"/>
      <c r="AD66" s="15"/>
      <c r="AE66" s="15"/>
    </row>
    <row r="67" spans="1:63" s="21" customFormat="1" ht="24.9" customHeight="1" x14ac:dyDescent="0.2">
      <c r="A67" s="15"/>
      <c r="B67" s="16"/>
      <c r="C67" s="8" t="s">
        <v>122</v>
      </c>
      <c r="D67" s="17"/>
      <c r="E67" s="17"/>
      <c r="F67" s="17"/>
      <c r="G67" s="17"/>
      <c r="H67" s="17"/>
      <c r="I67" s="17"/>
      <c r="J67" s="17"/>
      <c r="K67" s="17"/>
      <c r="L67" s="91"/>
      <c r="S67" s="15"/>
      <c r="T67" s="15"/>
      <c r="U67" s="15"/>
      <c r="V67" s="15"/>
      <c r="W67" s="15"/>
      <c r="X67" s="15"/>
      <c r="Y67" s="15"/>
      <c r="Z67" s="15"/>
      <c r="AA67" s="15"/>
      <c r="AB67" s="15"/>
      <c r="AC67" s="15"/>
      <c r="AD67" s="15"/>
      <c r="AE67" s="15"/>
    </row>
    <row r="68" spans="1:63" s="21" customFormat="1" ht="6.9" customHeight="1" x14ac:dyDescent="0.2">
      <c r="A68" s="15"/>
      <c r="B68" s="16"/>
      <c r="C68" s="17"/>
      <c r="D68" s="17"/>
      <c r="E68" s="17"/>
      <c r="F68" s="17"/>
      <c r="G68" s="17"/>
      <c r="H68" s="17"/>
      <c r="I68" s="17"/>
      <c r="J68" s="17"/>
      <c r="K68" s="17"/>
      <c r="L68" s="91"/>
      <c r="S68" s="15"/>
      <c r="T68" s="15"/>
      <c r="U68" s="15"/>
      <c r="V68" s="15"/>
      <c r="W68" s="15"/>
      <c r="X68" s="15"/>
      <c r="Y68" s="15"/>
      <c r="Z68" s="15"/>
      <c r="AA68" s="15"/>
      <c r="AB68" s="15"/>
      <c r="AC68" s="15"/>
      <c r="AD68" s="15"/>
      <c r="AE68" s="15"/>
    </row>
    <row r="69" spans="1:63" s="21" customFormat="1" ht="12" customHeight="1" x14ac:dyDescent="0.2">
      <c r="A69" s="15"/>
      <c r="B69" s="16"/>
      <c r="C69" s="12" t="s">
        <v>14</v>
      </c>
      <c r="D69" s="17"/>
      <c r="E69" s="17"/>
      <c r="F69" s="17"/>
      <c r="G69" s="17"/>
      <c r="H69" s="17"/>
      <c r="I69" s="17"/>
      <c r="J69" s="17"/>
      <c r="K69" s="17"/>
      <c r="L69" s="91"/>
      <c r="S69" s="15"/>
      <c r="T69" s="15"/>
      <c r="U69" s="15"/>
      <c r="V69" s="15"/>
      <c r="W69" s="15"/>
      <c r="X69" s="15"/>
      <c r="Y69" s="15"/>
      <c r="Z69" s="15"/>
      <c r="AA69" s="15"/>
      <c r="AB69" s="15"/>
      <c r="AC69" s="15"/>
      <c r="AD69" s="15"/>
      <c r="AE69" s="15"/>
    </row>
    <row r="70" spans="1:63" s="21" customFormat="1" ht="16.5" customHeight="1" x14ac:dyDescent="0.2">
      <c r="A70" s="15"/>
      <c r="B70" s="16"/>
      <c r="C70" s="17"/>
      <c r="D70" s="17"/>
      <c r="E70" s="396" t="str">
        <f>E7</f>
        <v>INFRASTRUKTURA ZŠ CHOMUTOV - učebna pří.vědy -ZŠ Písečná, Chomutov</v>
      </c>
      <c r="F70" s="397"/>
      <c r="G70" s="397"/>
      <c r="H70" s="397"/>
      <c r="I70" s="17"/>
      <c r="J70" s="17"/>
      <c r="K70" s="17"/>
      <c r="L70" s="91"/>
      <c r="S70" s="15"/>
      <c r="T70" s="15"/>
      <c r="U70" s="15"/>
      <c r="V70" s="15"/>
      <c r="W70" s="15"/>
      <c r="X70" s="15"/>
      <c r="Y70" s="15"/>
      <c r="Z70" s="15"/>
      <c r="AA70" s="15"/>
      <c r="AB70" s="15"/>
      <c r="AC70" s="15"/>
      <c r="AD70" s="15"/>
      <c r="AE70" s="15"/>
    </row>
    <row r="71" spans="1:63" s="21" customFormat="1" ht="12" customHeight="1" x14ac:dyDescent="0.2">
      <c r="A71" s="15"/>
      <c r="B71" s="16"/>
      <c r="C71" s="12" t="s">
        <v>98</v>
      </c>
      <c r="D71" s="17"/>
      <c r="E71" s="17"/>
      <c r="F71" s="17"/>
      <c r="G71" s="17"/>
      <c r="H71" s="17"/>
      <c r="I71" s="17"/>
      <c r="J71" s="17"/>
      <c r="K71" s="17"/>
      <c r="L71" s="91"/>
      <c r="S71" s="15"/>
      <c r="T71" s="15"/>
      <c r="U71" s="15"/>
      <c r="V71" s="15"/>
      <c r="W71" s="15"/>
      <c r="X71" s="15"/>
      <c r="Y71" s="15"/>
      <c r="Z71" s="15"/>
      <c r="AA71" s="15"/>
      <c r="AB71" s="15"/>
      <c r="AC71" s="15"/>
      <c r="AD71" s="15"/>
      <c r="AE71" s="15"/>
    </row>
    <row r="72" spans="1:63" s="21" customFormat="1" ht="16.5" customHeight="1" x14ac:dyDescent="0.2">
      <c r="A72" s="15"/>
      <c r="B72" s="16"/>
      <c r="C72" s="17"/>
      <c r="D72" s="17"/>
      <c r="E72" s="371" t="str">
        <f>E9</f>
        <v>SO 09.1-e - VZT</v>
      </c>
      <c r="F72" s="395"/>
      <c r="G72" s="395"/>
      <c r="H72" s="395"/>
      <c r="I72" s="17"/>
      <c r="J72" s="17"/>
      <c r="K72" s="17"/>
      <c r="L72" s="91"/>
      <c r="S72" s="15"/>
      <c r="T72" s="15"/>
      <c r="U72" s="15"/>
      <c r="V72" s="15"/>
      <c r="W72" s="15"/>
      <c r="X72" s="15"/>
      <c r="Y72" s="15"/>
      <c r="Z72" s="15"/>
      <c r="AA72" s="15"/>
      <c r="AB72" s="15"/>
      <c r="AC72" s="15"/>
      <c r="AD72" s="15"/>
      <c r="AE72" s="15"/>
    </row>
    <row r="73" spans="1:63" s="21" customFormat="1" ht="6.9" customHeight="1" x14ac:dyDescent="0.2">
      <c r="A73" s="15"/>
      <c r="B73" s="16"/>
      <c r="C73" s="17"/>
      <c r="D73" s="17"/>
      <c r="E73" s="17"/>
      <c r="F73" s="17"/>
      <c r="G73" s="17"/>
      <c r="H73" s="17"/>
      <c r="I73" s="17"/>
      <c r="J73" s="17"/>
      <c r="K73" s="17"/>
      <c r="L73" s="91"/>
      <c r="S73" s="15"/>
      <c r="T73" s="15"/>
      <c r="U73" s="15"/>
      <c r="V73" s="15"/>
      <c r="W73" s="15"/>
      <c r="X73" s="15"/>
      <c r="Y73" s="15"/>
      <c r="Z73" s="15"/>
      <c r="AA73" s="15"/>
      <c r="AB73" s="15"/>
      <c r="AC73" s="15"/>
      <c r="AD73" s="15"/>
      <c r="AE73" s="15"/>
    </row>
    <row r="74" spans="1:63" s="21" customFormat="1" ht="12" customHeight="1" x14ac:dyDescent="0.2">
      <c r="A74" s="15"/>
      <c r="B74" s="16"/>
      <c r="C74" s="12" t="s">
        <v>19</v>
      </c>
      <c r="D74" s="17"/>
      <c r="E74" s="17"/>
      <c r="F74" s="13" t="str">
        <f>F12</f>
        <v xml:space="preserve"> </v>
      </c>
      <c r="G74" s="17"/>
      <c r="H74" s="17"/>
      <c r="I74" s="12" t="s">
        <v>21</v>
      </c>
      <c r="J74" s="116" t="str">
        <f>IF(J12="","",J12)</f>
        <v>2. 3. 2020</v>
      </c>
      <c r="K74" s="17"/>
      <c r="L74" s="91"/>
      <c r="S74" s="15"/>
      <c r="T74" s="15"/>
      <c r="U74" s="15"/>
      <c r="V74" s="15"/>
      <c r="W74" s="15"/>
      <c r="X74" s="15"/>
      <c r="Y74" s="15"/>
      <c r="Z74" s="15"/>
      <c r="AA74" s="15"/>
      <c r="AB74" s="15"/>
      <c r="AC74" s="15"/>
      <c r="AD74" s="15"/>
      <c r="AE74" s="15"/>
    </row>
    <row r="75" spans="1:63"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63" s="21" customFormat="1" ht="25.65" customHeight="1" x14ac:dyDescent="0.2">
      <c r="A76" s="15"/>
      <c r="B76" s="16"/>
      <c r="C76" s="12" t="s">
        <v>23</v>
      </c>
      <c r="D76" s="17"/>
      <c r="E76" s="17"/>
      <c r="F76" s="13" t="str">
        <f>E15</f>
        <v>Statutární město Chomutov</v>
      </c>
      <c r="G76" s="17"/>
      <c r="H76" s="17"/>
      <c r="I76" s="12" t="s">
        <v>29</v>
      </c>
      <c r="J76" s="117" t="str">
        <f>E21</f>
        <v>KAP ATELIER s.r.o.</v>
      </c>
      <c r="K76" s="17"/>
      <c r="L76" s="91"/>
      <c r="S76" s="15"/>
      <c r="T76" s="15"/>
      <c r="U76" s="15"/>
      <c r="V76" s="15"/>
      <c r="W76" s="15"/>
      <c r="X76" s="15"/>
      <c r="Y76" s="15"/>
      <c r="Z76" s="15"/>
      <c r="AA76" s="15"/>
      <c r="AB76" s="15"/>
      <c r="AC76" s="15"/>
      <c r="AD76" s="15"/>
      <c r="AE76" s="15"/>
    </row>
    <row r="77" spans="1:63" s="21" customFormat="1" ht="25.65" customHeight="1" x14ac:dyDescent="0.2">
      <c r="A77" s="15"/>
      <c r="B77" s="16"/>
      <c r="C77" s="12" t="s">
        <v>28</v>
      </c>
      <c r="D77" s="17"/>
      <c r="E77" s="17"/>
      <c r="F77" s="13" t="str">
        <f>IF(E18="","",E18)</f>
        <v xml:space="preserve"> </v>
      </c>
      <c r="G77" s="17"/>
      <c r="H77" s="17"/>
      <c r="I77" s="12" t="s">
        <v>32</v>
      </c>
      <c r="J77" s="117" t="str">
        <f>E24</f>
        <v>ing. Kateřina Tumpachová</v>
      </c>
      <c r="K77" s="17"/>
      <c r="L77" s="91"/>
      <c r="S77" s="15"/>
      <c r="T77" s="15"/>
      <c r="U77" s="15"/>
      <c r="V77" s="15"/>
      <c r="W77" s="15"/>
      <c r="X77" s="15"/>
      <c r="Y77" s="15"/>
      <c r="Z77" s="15"/>
      <c r="AA77" s="15"/>
      <c r="AB77" s="15"/>
      <c r="AC77" s="15"/>
      <c r="AD77" s="15"/>
      <c r="AE77" s="15"/>
    </row>
    <row r="78" spans="1:63" s="21" customFormat="1" ht="10.3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63" s="143" customFormat="1" ht="29.25" customHeight="1" x14ac:dyDescent="0.2">
      <c r="A79" s="137"/>
      <c r="B79" s="138"/>
      <c r="C79" s="139" t="s">
        <v>123</v>
      </c>
      <c r="D79" s="140" t="s">
        <v>56</v>
      </c>
      <c r="E79" s="140" t="s">
        <v>52</v>
      </c>
      <c r="F79" s="140" t="s">
        <v>53</v>
      </c>
      <c r="G79" s="140" t="s">
        <v>124</v>
      </c>
      <c r="H79" s="140" t="s">
        <v>125</v>
      </c>
      <c r="I79" s="140" t="s">
        <v>126</v>
      </c>
      <c r="J79" s="140" t="s">
        <v>102</v>
      </c>
      <c r="K79" s="141" t="s">
        <v>127</v>
      </c>
      <c r="L79" s="142"/>
      <c r="M79" s="52" t="s">
        <v>17</v>
      </c>
      <c r="N79" s="53" t="s">
        <v>41</v>
      </c>
      <c r="O79" s="53" t="s">
        <v>128</v>
      </c>
      <c r="P79" s="53" t="s">
        <v>129</v>
      </c>
      <c r="Q79" s="53" t="s">
        <v>130</v>
      </c>
      <c r="R79" s="53" t="s">
        <v>131</v>
      </c>
      <c r="S79" s="53" t="s">
        <v>132</v>
      </c>
      <c r="T79" s="54" t="s">
        <v>133</v>
      </c>
      <c r="U79" s="137"/>
      <c r="V79" s="137"/>
      <c r="W79" s="137"/>
      <c r="X79" s="137"/>
      <c r="Y79" s="137"/>
      <c r="Z79" s="137"/>
      <c r="AA79" s="137"/>
      <c r="AB79" s="137"/>
      <c r="AC79" s="137"/>
      <c r="AD79" s="137"/>
      <c r="AE79" s="137"/>
    </row>
    <row r="80" spans="1:63" s="21" customFormat="1" ht="22.95" customHeight="1" x14ac:dyDescent="0.3">
      <c r="A80" s="15"/>
      <c r="B80" s="16"/>
      <c r="C80" s="60" t="s">
        <v>134</v>
      </c>
      <c r="D80" s="17"/>
      <c r="E80" s="17"/>
      <c r="F80" s="17"/>
      <c r="G80" s="17"/>
      <c r="H80" s="17"/>
      <c r="I80" s="17"/>
      <c r="J80" s="144">
        <f>BK80</f>
        <v>0</v>
      </c>
      <c r="K80" s="17"/>
      <c r="L80" s="20"/>
      <c r="M80" s="55"/>
      <c r="N80" s="145"/>
      <c r="O80" s="56"/>
      <c r="P80" s="146">
        <f>P81</f>
        <v>0</v>
      </c>
      <c r="Q80" s="56"/>
      <c r="R80" s="146">
        <f>R81</f>
        <v>0</v>
      </c>
      <c r="S80" s="56"/>
      <c r="T80" s="147">
        <f>T81</f>
        <v>0</v>
      </c>
      <c r="U80" s="15"/>
      <c r="V80" s="15"/>
      <c r="W80" s="15"/>
      <c r="X80" s="15"/>
      <c r="Y80" s="15"/>
      <c r="Z80" s="15"/>
      <c r="AA80" s="15"/>
      <c r="AB80" s="15"/>
      <c r="AC80" s="15"/>
      <c r="AD80" s="15"/>
      <c r="AE80" s="15"/>
      <c r="AT80" s="2" t="s">
        <v>70</v>
      </c>
      <c r="AU80" s="2" t="s">
        <v>103</v>
      </c>
      <c r="BK80" s="148">
        <f>BK81</f>
        <v>0</v>
      </c>
    </row>
    <row r="81" spans="1:65" s="149" customFormat="1" ht="25.95" customHeight="1" x14ac:dyDescent="0.25">
      <c r="B81" s="150"/>
      <c r="C81" s="151"/>
      <c r="D81" s="152" t="s">
        <v>70</v>
      </c>
      <c r="E81" s="153" t="s">
        <v>918</v>
      </c>
      <c r="F81" s="153" t="s">
        <v>1033</v>
      </c>
      <c r="G81" s="151"/>
      <c r="H81" s="151"/>
      <c r="I81" s="151"/>
      <c r="J81" s="154">
        <f>BK81</f>
        <v>0</v>
      </c>
      <c r="K81" s="151"/>
      <c r="L81" s="155"/>
      <c r="M81" s="156"/>
      <c r="N81" s="157"/>
      <c r="O81" s="157"/>
      <c r="P81" s="158">
        <f>SUM(P82:P96)</f>
        <v>0</v>
      </c>
      <c r="Q81" s="157"/>
      <c r="R81" s="158">
        <f>SUM(R82:R96)</f>
        <v>0</v>
      </c>
      <c r="S81" s="157"/>
      <c r="T81" s="159">
        <f>SUM(T82:T96)</f>
        <v>0</v>
      </c>
      <c r="AR81" s="160" t="s">
        <v>79</v>
      </c>
      <c r="AT81" s="161" t="s">
        <v>70</v>
      </c>
      <c r="AU81" s="161" t="s">
        <v>71</v>
      </c>
      <c r="AY81" s="160" t="s">
        <v>137</v>
      </c>
      <c r="BK81" s="162">
        <f>SUM(BK82:BK96)</f>
        <v>0</v>
      </c>
    </row>
    <row r="82" spans="1:65" s="21" customFormat="1" ht="16.5" customHeight="1" x14ac:dyDescent="0.2">
      <c r="A82" s="15"/>
      <c r="B82" s="16"/>
      <c r="C82" s="165" t="s">
        <v>79</v>
      </c>
      <c r="D82" s="165" t="s">
        <v>140</v>
      </c>
      <c r="E82" s="166" t="s">
        <v>1034</v>
      </c>
      <c r="F82" s="167" t="s">
        <v>1035</v>
      </c>
      <c r="G82" s="168" t="s">
        <v>895</v>
      </c>
      <c r="H82" s="169">
        <v>1</v>
      </c>
      <c r="I82" s="170">
        <v>0</v>
      </c>
      <c r="J82" s="170">
        <f t="shared" ref="J82:J96" si="0">ROUND(I82*H82,2)</f>
        <v>0</v>
      </c>
      <c r="K82" s="167" t="s">
        <v>384</v>
      </c>
      <c r="L82" s="20"/>
      <c r="M82" s="171" t="s">
        <v>17</v>
      </c>
      <c r="N82" s="172" t="s">
        <v>42</v>
      </c>
      <c r="O82" s="173">
        <v>0</v>
      </c>
      <c r="P82" s="173">
        <f t="shared" ref="P82:P96" si="1">O82*H82</f>
        <v>0</v>
      </c>
      <c r="Q82" s="173">
        <v>0</v>
      </c>
      <c r="R82" s="173">
        <f t="shared" ref="R82:R96" si="2">Q82*H82</f>
        <v>0</v>
      </c>
      <c r="S82" s="173">
        <v>0</v>
      </c>
      <c r="T82" s="174">
        <f t="shared" ref="T82:T96" si="3">S82*H82</f>
        <v>0</v>
      </c>
      <c r="U82" s="15"/>
      <c r="V82" s="15"/>
      <c r="W82" s="15"/>
      <c r="X82" s="15"/>
      <c r="Y82" s="15"/>
      <c r="Z82" s="15"/>
      <c r="AA82" s="15"/>
      <c r="AB82" s="15"/>
      <c r="AC82" s="15"/>
      <c r="AD82" s="15"/>
      <c r="AE82" s="15"/>
      <c r="AR82" s="175" t="s">
        <v>145</v>
      </c>
      <c r="AT82" s="175" t="s">
        <v>140</v>
      </c>
      <c r="AU82" s="175" t="s">
        <v>79</v>
      </c>
      <c r="AY82" s="2" t="s">
        <v>137</v>
      </c>
      <c r="BE82" s="176">
        <f t="shared" ref="BE82:BE96" si="4">IF(N82="základní",J82,0)</f>
        <v>0</v>
      </c>
      <c r="BF82" s="176">
        <f t="shared" ref="BF82:BF96" si="5">IF(N82="snížená",J82,0)</f>
        <v>0</v>
      </c>
      <c r="BG82" s="176">
        <f t="shared" ref="BG82:BG96" si="6">IF(N82="zákl. přenesená",J82,0)</f>
        <v>0</v>
      </c>
      <c r="BH82" s="176">
        <f t="shared" ref="BH82:BH96" si="7">IF(N82="sníž. přenesená",J82,0)</f>
        <v>0</v>
      </c>
      <c r="BI82" s="176">
        <f t="shared" ref="BI82:BI96" si="8">IF(N82="nulová",J82,0)</f>
        <v>0</v>
      </c>
      <c r="BJ82" s="2" t="s">
        <v>79</v>
      </c>
      <c r="BK82" s="176">
        <f t="shared" ref="BK82:BK96" si="9">ROUND(I82*H82,2)</f>
        <v>0</v>
      </c>
      <c r="BL82" s="2" t="s">
        <v>145</v>
      </c>
      <c r="BM82" s="175" t="s">
        <v>1036</v>
      </c>
    </row>
    <row r="83" spans="1:65" s="21" customFormat="1" ht="16.5" customHeight="1" x14ac:dyDescent="0.2">
      <c r="A83" s="15"/>
      <c r="B83" s="16"/>
      <c r="C83" s="165" t="s">
        <v>81</v>
      </c>
      <c r="D83" s="165" t="s">
        <v>140</v>
      </c>
      <c r="E83" s="166" t="s">
        <v>1037</v>
      </c>
      <c r="F83" s="167" t="s">
        <v>1038</v>
      </c>
      <c r="G83" s="168" t="s">
        <v>1039</v>
      </c>
      <c r="H83" s="169">
        <v>6</v>
      </c>
      <c r="I83" s="170">
        <v>0</v>
      </c>
      <c r="J83" s="170">
        <f t="shared" si="0"/>
        <v>0</v>
      </c>
      <c r="K83" s="167" t="s">
        <v>384</v>
      </c>
      <c r="L83" s="20"/>
      <c r="M83" s="171" t="s">
        <v>17</v>
      </c>
      <c r="N83" s="172" t="s">
        <v>42</v>
      </c>
      <c r="O83" s="173">
        <v>0</v>
      </c>
      <c r="P83" s="173">
        <f t="shared" si="1"/>
        <v>0</v>
      </c>
      <c r="Q83" s="173">
        <v>0</v>
      </c>
      <c r="R83" s="173">
        <f t="shared" si="2"/>
        <v>0</v>
      </c>
      <c r="S83" s="173">
        <v>0</v>
      </c>
      <c r="T83" s="174">
        <f t="shared" si="3"/>
        <v>0</v>
      </c>
      <c r="U83" s="15"/>
      <c r="V83" s="15"/>
      <c r="W83" s="15"/>
      <c r="X83" s="15"/>
      <c r="Y83" s="15"/>
      <c r="Z83" s="15"/>
      <c r="AA83" s="15"/>
      <c r="AB83" s="15"/>
      <c r="AC83" s="15"/>
      <c r="AD83" s="15"/>
      <c r="AE83" s="15"/>
      <c r="AR83" s="175" t="s">
        <v>145</v>
      </c>
      <c r="AT83" s="175" t="s">
        <v>140</v>
      </c>
      <c r="AU83" s="175" t="s">
        <v>79</v>
      </c>
      <c r="AY83" s="2" t="s">
        <v>137</v>
      </c>
      <c r="BE83" s="176">
        <f t="shared" si="4"/>
        <v>0</v>
      </c>
      <c r="BF83" s="176">
        <f t="shared" si="5"/>
        <v>0</v>
      </c>
      <c r="BG83" s="176">
        <f t="shared" si="6"/>
        <v>0</v>
      </c>
      <c r="BH83" s="176">
        <f t="shared" si="7"/>
        <v>0</v>
      </c>
      <c r="BI83" s="176">
        <f t="shared" si="8"/>
        <v>0</v>
      </c>
      <c r="BJ83" s="2" t="s">
        <v>79</v>
      </c>
      <c r="BK83" s="176">
        <f t="shared" si="9"/>
        <v>0</v>
      </c>
      <c r="BL83" s="2" t="s">
        <v>145</v>
      </c>
      <c r="BM83" s="175" t="s">
        <v>1040</v>
      </c>
    </row>
    <row r="84" spans="1:65" s="21" customFormat="1" ht="16.5" customHeight="1" x14ac:dyDescent="0.2">
      <c r="A84" s="15"/>
      <c r="B84" s="16"/>
      <c r="C84" s="165" t="s">
        <v>152</v>
      </c>
      <c r="D84" s="165" t="s">
        <v>140</v>
      </c>
      <c r="E84" s="166" t="s">
        <v>1041</v>
      </c>
      <c r="F84" s="167" t="s">
        <v>1042</v>
      </c>
      <c r="G84" s="168" t="s">
        <v>1039</v>
      </c>
      <c r="H84" s="169">
        <v>6</v>
      </c>
      <c r="I84" s="170">
        <v>0</v>
      </c>
      <c r="J84" s="170">
        <f t="shared" si="0"/>
        <v>0</v>
      </c>
      <c r="K84" s="167" t="s">
        <v>384</v>
      </c>
      <c r="L84" s="20"/>
      <c r="M84" s="171" t="s">
        <v>17</v>
      </c>
      <c r="N84" s="172" t="s">
        <v>42</v>
      </c>
      <c r="O84" s="173">
        <v>0</v>
      </c>
      <c r="P84" s="173">
        <f t="shared" si="1"/>
        <v>0</v>
      </c>
      <c r="Q84" s="173">
        <v>0</v>
      </c>
      <c r="R84" s="173">
        <f t="shared" si="2"/>
        <v>0</v>
      </c>
      <c r="S84" s="173">
        <v>0</v>
      </c>
      <c r="T84" s="174">
        <f t="shared" si="3"/>
        <v>0</v>
      </c>
      <c r="U84" s="15"/>
      <c r="V84" s="15"/>
      <c r="W84" s="15"/>
      <c r="X84" s="15"/>
      <c r="Y84" s="15"/>
      <c r="Z84" s="15"/>
      <c r="AA84" s="15"/>
      <c r="AB84" s="15"/>
      <c r="AC84" s="15"/>
      <c r="AD84" s="15"/>
      <c r="AE84" s="15"/>
      <c r="AR84" s="175" t="s">
        <v>145</v>
      </c>
      <c r="AT84" s="175" t="s">
        <v>140</v>
      </c>
      <c r="AU84" s="175" t="s">
        <v>79</v>
      </c>
      <c r="AY84" s="2" t="s">
        <v>137</v>
      </c>
      <c r="BE84" s="176">
        <f t="shared" si="4"/>
        <v>0</v>
      </c>
      <c r="BF84" s="176">
        <f t="shared" si="5"/>
        <v>0</v>
      </c>
      <c r="BG84" s="176">
        <f t="shared" si="6"/>
        <v>0</v>
      </c>
      <c r="BH84" s="176">
        <f t="shared" si="7"/>
        <v>0</v>
      </c>
      <c r="BI84" s="176">
        <f t="shared" si="8"/>
        <v>0</v>
      </c>
      <c r="BJ84" s="2" t="s">
        <v>79</v>
      </c>
      <c r="BK84" s="176">
        <f t="shared" si="9"/>
        <v>0</v>
      </c>
      <c r="BL84" s="2" t="s">
        <v>145</v>
      </c>
      <c r="BM84" s="175" t="s">
        <v>1043</v>
      </c>
    </row>
    <row r="85" spans="1:65" s="21" customFormat="1" ht="16.5" customHeight="1" x14ac:dyDescent="0.2">
      <c r="A85" s="15"/>
      <c r="B85" s="16"/>
      <c r="C85" s="165" t="s">
        <v>145</v>
      </c>
      <c r="D85" s="165" t="s">
        <v>140</v>
      </c>
      <c r="E85" s="166" t="s">
        <v>1044</v>
      </c>
      <c r="F85" s="167" t="s">
        <v>1045</v>
      </c>
      <c r="G85" s="168" t="s">
        <v>895</v>
      </c>
      <c r="H85" s="169">
        <v>3</v>
      </c>
      <c r="I85" s="170">
        <v>0</v>
      </c>
      <c r="J85" s="170">
        <f t="shared" si="0"/>
        <v>0</v>
      </c>
      <c r="K85" s="167" t="s">
        <v>384</v>
      </c>
      <c r="L85" s="20"/>
      <c r="M85" s="171" t="s">
        <v>17</v>
      </c>
      <c r="N85" s="172" t="s">
        <v>42</v>
      </c>
      <c r="O85" s="173">
        <v>0</v>
      </c>
      <c r="P85" s="173">
        <f t="shared" si="1"/>
        <v>0</v>
      </c>
      <c r="Q85" s="173">
        <v>0</v>
      </c>
      <c r="R85" s="173">
        <f t="shared" si="2"/>
        <v>0</v>
      </c>
      <c r="S85" s="173">
        <v>0</v>
      </c>
      <c r="T85" s="174">
        <f t="shared" si="3"/>
        <v>0</v>
      </c>
      <c r="U85" s="15"/>
      <c r="V85" s="15"/>
      <c r="W85" s="15"/>
      <c r="X85" s="15"/>
      <c r="Y85" s="15"/>
      <c r="Z85" s="15"/>
      <c r="AA85" s="15"/>
      <c r="AB85" s="15"/>
      <c r="AC85" s="15"/>
      <c r="AD85" s="15"/>
      <c r="AE85" s="15"/>
      <c r="AR85" s="175" t="s">
        <v>145</v>
      </c>
      <c r="AT85" s="175" t="s">
        <v>140</v>
      </c>
      <c r="AU85" s="175" t="s">
        <v>79</v>
      </c>
      <c r="AY85" s="2" t="s">
        <v>137</v>
      </c>
      <c r="BE85" s="176">
        <f t="shared" si="4"/>
        <v>0</v>
      </c>
      <c r="BF85" s="176">
        <f t="shared" si="5"/>
        <v>0</v>
      </c>
      <c r="BG85" s="176">
        <f t="shared" si="6"/>
        <v>0</v>
      </c>
      <c r="BH85" s="176">
        <f t="shared" si="7"/>
        <v>0</v>
      </c>
      <c r="BI85" s="176">
        <f t="shared" si="8"/>
        <v>0</v>
      </c>
      <c r="BJ85" s="2" t="s">
        <v>79</v>
      </c>
      <c r="BK85" s="176">
        <f t="shared" si="9"/>
        <v>0</v>
      </c>
      <c r="BL85" s="2" t="s">
        <v>145</v>
      </c>
      <c r="BM85" s="175" t="s">
        <v>1046</v>
      </c>
    </row>
    <row r="86" spans="1:65" s="21" customFormat="1" ht="16.5" customHeight="1" x14ac:dyDescent="0.2">
      <c r="A86" s="15"/>
      <c r="B86" s="16"/>
      <c r="C86" s="165" t="s">
        <v>160</v>
      </c>
      <c r="D86" s="165" t="s">
        <v>140</v>
      </c>
      <c r="E86" s="166" t="s">
        <v>1047</v>
      </c>
      <c r="F86" s="167" t="s">
        <v>1048</v>
      </c>
      <c r="G86" s="168" t="s">
        <v>895</v>
      </c>
      <c r="H86" s="169">
        <v>1</v>
      </c>
      <c r="I86" s="170">
        <v>0</v>
      </c>
      <c r="J86" s="170">
        <f t="shared" si="0"/>
        <v>0</v>
      </c>
      <c r="K86" s="167" t="s">
        <v>384</v>
      </c>
      <c r="L86" s="20"/>
      <c r="M86" s="171" t="s">
        <v>17</v>
      </c>
      <c r="N86" s="172" t="s">
        <v>42</v>
      </c>
      <c r="O86" s="173">
        <v>0</v>
      </c>
      <c r="P86" s="173">
        <f t="shared" si="1"/>
        <v>0</v>
      </c>
      <c r="Q86" s="173">
        <v>0</v>
      </c>
      <c r="R86" s="173">
        <f t="shared" si="2"/>
        <v>0</v>
      </c>
      <c r="S86" s="173">
        <v>0</v>
      </c>
      <c r="T86" s="174">
        <f t="shared" si="3"/>
        <v>0</v>
      </c>
      <c r="U86" s="15"/>
      <c r="V86" s="15"/>
      <c r="W86" s="15"/>
      <c r="X86" s="15"/>
      <c r="Y86" s="15"/>
      <c r="Z86" s="15"/>
      <c r="AA86" s="15"/>
      <c r="AB86" s="15"/>
      <c r="AC86" s="15"/>
      <c r="AD86" s="15"/>
      <c r="AE86" s="15"/>
      <c r="AR86" s="175" t="s">
        <v>145</v>
      </c>
      <c r="AT86" s="175" t="s">
        <v>140</v>
      </c>
      <c r="AU86" s="175" t="s">
        <v>79</v>
      </c>
      <c r="AY86" s="2" t="s">
        <v>137</v>
      </c>
      <c r="BE86" s="176">
        <f t="shared" si="4"/>
        <v>0</v>
      </c>
      <c r="BF86" s="176">
        <f t="shared" si="5"/>
        <v>0</v>
      </c>
      <c r="BG86" s="176">
        <f t="shared" si="6"/>
        <v>0</v>
      </c>
      <c r="BH86" s="176">
        <f t="shared" si="7"/>
        <v>0</v>
      </c>
      <c r="BI86" s="176">
        <f t="shared" si="8"/>
        <v>0</v>
      </c>
      <c r="BJ86" s="2" t="s">
        <v>79</v>
      </c>
      <c r="BK86" s="176">
        <f t="shared" si="9"/>
        <v>0</v>
      </c>
      <c r="BL86" s="2" t="s">
        <v>145</v>
      </c>
      <c r="BM86" s="175" t="s">
        <v>1049</v>
      </c>
    </row>
    <row r="87" spans="1:65" s="21" customFormat="1" ht="16.5" customHeight="1" x14ac:dyDescent="0.2">
      <c r="A87" s="15"/>
      <c r="B87" s="16"/>
      <c r="C87" s="165" t="s">
        <v>138</v>
      </c>
      <c r="D87" s="165" t="s">
        <v>140</v>
      </c>
      <c r="E87" s="166" t="s">
        <v>1050</v>
      </c>
      <c r="F87" s="167" t="s">
        <v>1051</v>
      </c>
      <c r="G87" s="168" t="s">
        <v>895</v>
      </c>
      <c r="H87" s="169">
        <v>1</v>
      </c>
      <c r="I87" s="170">
        <v>0</v>
      </c>
      <c r="J87" s="170">
        <f t="shared" si="0"/>
        <v>0</v>
      </c>
      <c r="K87" s="167" t="s">
        <v>384</v>
      </c>
      <c r="L87" s="20"/>
      <c r="M87" s="171" t="s">
        <v>17</v>
      </c>
      <c r="N87" s="172" t="s">
        <v>42</v>
      </c>
      <c r="O87" s="173">
        <v>0</v>
      </c>
      <c r="P87" s="173">
        <f t="shared" si="1"/>
        <v>0</v>
      </c>
      <c r="Q87" s="173">
        <v>0</v>
      </c>
      <c r="R87" s="173">
        <f t="shared" si="2"/>
        <v>0</v>
      </c>
      <c r="S87" s="173">
        <v>0</v>
      </c>
      <c r="T87" s="174">
        <f t="shared" si="3"/>
        <v>0</v>
      </c>
      <c r="U87" s="15"/>
      <c r="V87" s="15"/>
      <c r="W87" s="15"/>
      <c r="X87" s="15"/>
      <c r="Y87" s="15"/>
      <c r="Z87" s="15"/>
      <c r="AA87" s="15"/>
      <c r="AB87" s="15"/>
      <c r="AC87" s="15"/>
      <c r="AD87" s="15"/>
      <c r="AE87" s="15"/>
      <c r="AR87" s="175" t="s">
        <v>145</v>
      </c>
      <c r="AT87" s="175" t="s">
        <v>140</v>
      </c>
      <c r="AU87" s="175" t="s">
        <v>79</v>
      </c>
      <c r="AY87" s="2" t="s">
        <v>137</v>
      </c>
      <c r="BE87" s="176">
        <f t="shared" si="4"/>
        <v>0</v>
      </c>
      <c r="BF87" s="176">
        <f t="shared" si="5"/>
        <v>0</v>
      </c>
      <c r="BG87" s="176">
        <f t="shared" si="6"/>
        <v>0</v>
      </c>
      <c r="BH87" s="176">
        <f t="shared" si="7"/>
        <v>0</v>
      </c>
      <c r="BI87" s="176">
        <f t="shared" si="8"/>
        <v>0</v>
      </c>
      <c r="BJ87" s="2" t="s">
        <v>79</v>
      </c>
      <c r="BK87" s="176">
        <f t="shared" si="9"/>
        <v>0</v>
      </c>
      <c r="BL87" s="2" t="s">
        <v>145</v>
      </c>
      <c r="BM87" s="175" t="s">
        <v>1052</v>
      </c>
    </row>
    <row r="88" spans="1:65" s="21" customFormat="1" ht="16.5" customHeight="1" x14ac:dyDescent="0.2">
      <c r="A88" s="15"/>
      <c r="B88" s="16"/>
      <c r="C88" s="165" t="s">
        <v>168</v>
      </c>
      <c r="D88" s="165" t="s">
        <v>140</v>
      </c>
      <c r="E88" s="166" t="s">
        <v>1053</v>
      </c>
      <c r="F88" s="167" t="s">
        <v>1054</v>
      </c>
      <c r="G88" s="168" t="s">
        <v>895</v>
      </c>
      <c r="H88" s="169">
        <v>1</v>
      </c>
      <c r="I88" s="170">
        <v>0</v>
      </c>
      <c r="J88" s="170">
        <f t="shared" si="0"/>
        <v>0</v>
      </c>
      <c r="K88" s="167" t="s">
        <v>384</v>
      </c>
      <c r="L88" s="20"/>
      <c r="M88" s="171" t="s">
        <v>17</v>
      </c>
      <c r="N88" s="172" t="s">
        <v>42</v>
      </c>
      <c r="O88" s="173">
        <v>0</v>
      </c>
      <c r="P88" s="173">
        <f t="shared" si="1"/>
        <v>0</v>
      </c>
      <c r="Q88" s="173">
        <v>0</v>
      </c>
      <c r="R88" s="173">
        <f t="shared" si="2"/>
        <v>0</v>
      </c>
      <c r="S88" s="173">
        <v>0</v>
      </c>
      <c r="T88" s="174">
        <f t="shared" si="3"/>
        <v>0</v>
      </c>
      <c r="U88" s="15"/>
      <c r="V88" s="15"/>
      <c r="W88" s="15"/>
      <c r="X88" s="15"/>
      <c r="Y88" s="15"/>
      <c r="Z88" s="15"/>
      <c r="AA88" s="15"/>
      <c r="AB88" s="15"/>
      <c r="AC88" s="15"/>
      <c r="AD88" s="15"/>
      <c r="AE88" s="15"/>
      <c r="AR88" s="175" t="s">
        <v>145</v>
      </c>
      <c r="AT88" s="175" t="s">
        <v>140</v>
      </c>
      <c r="AU88" s="175" t="s">
        <v>79</v>
      </c>
      <c r="AY88" s="2" t="s">
        <v>137</v>
      </c>
      <c r="BE88" s="176">
        <f t="shared" si="4"/>
        <v>0</v>
      </c>
      <c r="BF88" s="176">
        <f t="shared" si="5"/>
        <v>0</v>
      </c>
      <c r="BG88" s="176">
        <f t="shared" si="6"/>
        <v>0</v>
      </c>
      <c r="BH88" s="176">
        <f t="shared" si="7"/>
        <v>0</v>
      </c>
      <c r="BI88" s="176">
        <f t="shared" si="8"/>
        <v>0</v>
      </c>
      <c r="BJ88" s="2" t="s">
        <v>79</v>
      </c>
      <c r="BK88" s="176">
        <f t="shared" si="9"/>
        <v>0</v>
      </c>
      <c r="BL88" s="2" t="s">
        <v>145</v>
      </c>
      <c r="BM88" s="175" t="s">
        <v>1055</v>
      </c>
    </row>
    <row r="89" spans="1:65" s="21" customFormat="1" ht="16.5" customHeight="1" x14ac:dyDescent="0.2">
      <c r="A89" s="15"/>
      <c r="B89" s="16"/>
      <c r="C89" s="165" t="s">
        <v>174</v>
      </c>
      <c r="D89" s="165" t="s">
        <v>140</v>
      </c>
      <c r="E89" s="166" t="s">
        <v>1056</v>
      </c>
      <c r="F89" s="167" t="s">
        <v>1057</v>
      </c>
      <c r="G89" s="168" t="s">
        <v>1058</v>
      </c>
      <c r="H89" s="169">
        <v>1</v>
      </c>
      <c r="I89" s="170">
        <v>0</v>
      </c>
      <c r="J89" s="170">
        <f t="shared" si="0"/>
        <v>0</v>
      </c>
      <c r="K89" s="167" t="s">
        <v>384</v>
      </c>
      <c r="L89" s="20"/>
      <c r="M89" s="171" t="s">
        <v>17</v>
      </c>
      <c r="N89" s="172" t="s">
        <v>42</v>
      </c>
      <c r="O89" s="173">
        <v>0</v>
      </c>
      <c r="P89" s="173">
        <f t="shared" si="1"/>
        <v>0</v>
      </c>
      <c r="Q89" s="173">
        <v>0</v>
      </c>
      <c r="R89" s="173">
        <f t="shared" si="2"/>
        <v>0</v>
      </c>
      <c r="S89" s="173">
        <v>0</v>
      </c>
      <c r="T89" s="174">
        <f t="shared" si="3"/>
        <v>0</v>
      </c>
      <c r="U89" s="15"/>
      <c r="V89" s="15"/>
      <c r="W89" s="15"/>
      <c r="X89" s="15"/>
      <c r="Y89" s="15"/>
      <c r="Z89" s="15"/>
      <c r="AA89" s="15"/>
      <c r="AB89" s="15"/>
      <c r="AC89" s="15"/>
      <c r="AD89" s="15"/>
      <c r="AE89" s="15"/>
      <c r="AR89" s="175" t="s">
        <v>145</v>
      </c>
      <c r="AT89" s="175" t="s">
        <v>140</v>
      </c>
      <c r="AU89" s="175" t="s">
        <v>79</v>
      </c>
      <c r="AY89" s="2" t="s">
        <v>137</v>
      </c>
      <c r="BE89" s="176">
        <f t="shared" si="4"/>
        <v>0</v>
      </c>
      <c r="BF89" s="176">
        <f t="shared" si="5"/>
        <v>0</v>
      </c>
      <c r="BG89" s="176">
        <f t="shared" si="6"/>
        <v>0</v>
      </c>
      <c r="BH89" s="176">
        <f t="shared" si="7"/>
        <v>0</v>
      </c>
      <c r="BI89" s="176">
        <f t="shared" si="8"/>
        <v>0</v>
      </c>
      <c r="BJ89" s="2" t="s">
        <v>79</v>
      </c>
      <c r="BK89" s="176">
        <f t="shared" si="9"/>
        <v>0</v>
      </c>
      <c r="BL89" s="2" t="s">
        <v>145</v>
      </c>
      <c r="BM89" s="175" t="s">
        <v>1059</v>
      </c>
    </row>
    <row r="90" spans="1:65" s="21" customFormat="1" ht="16.5" customHeight="1" x14ac:dyDescent="0.2">
      <c r="A90" s="15"/>
      <c r="B90" s="16"/>
      <c r="C90" s="165" t="s">
        <v>182</v>
      </c>
      <c r="D90" s="165" t="s">
        <v>140</v>
      </c>
      <c r="E90" s="166" t="s">
        <v>1060</v>
      </c>
      <c r="F90" s="167" t="s">
        <v>1061</v>
      </c>
      <c r="G90" s="168" t="s">
        <v>1058</v>
      </c>
      <c r="H90" s="169">
        <v>1</v>
      </c>
      <c r="I90" s="170">
        <v>0</v>
      </c>
      <c r="J90" s="170">
        <f t="shared" si="0"/>
        <v>0</v>
      </c>
      <c r="K90" s="167" t="s">
        <v>384</v>
      </c>
      <c r="L90" s="20"/>
      <c r="M90" s="171" t="s">
        <v>17</v>
      </c>
      <c r="N90" s="172" t="s">
        <v>42</v>
      </c>
      <c r="O90" s="173">
        <v>0</v>
      </c>
      <c r="P90" s="173">
        <f t="shared" si="1"/>
        <v>0</v>
      </c>
      <c r="Q90" s="173">
        <v>0</v>
      </c>
      <c r="R90" s="173">
        <f t="shared" si="2"/>
        <v>0</v>
      </c>
      <c r="S90" s="173">
        <v>0</v>
      </c>
      <c r="T90" s="174">
        <f t="shared" si="3"/>
        <v>0</v>
      </c>
      <c r="U90" s="15"/>
      <c r="V90" s="15"/>
      <c r="W90" s="15"/>
      <c r="X90" s="15"/>
      <c r="Y90" s="15"/>
      <c r="Z90" s="15"/>
      <c r="AA90" s="15"/>
      <c r="AB90" s="15"/>
      <c r="AC90" s="15"/>
      <c r="AD90" s="15"/>
      <c r="AE90" s="15"/>
      <c r="AR90" s="175" t="s">
        <v>145</v>
      </c>
      <c r="AT90" s="175" t="s">
        <v>140</v>
      </c>
      <c r="AU90" s="175" t="s">
        <v>79</v>
      </c>
      <c r="AY90" s="2" t="s">
        <v>137</v>
      </c>
      <c r="BE90" s="176">
        <f t="shared" si="4"/>
        <v>0</v>
      </c>
      <c r="BF90" s="176">
        <f t="shared" si="5"/>
        <v>0</v>
      </c>
      <c r="BG90" s="176">
        <f t="shared" si="6"/>
        <v>0</v>
      </c>
      <c r="BH90" s="176">
        <f t="shared" si="7"/>
        <v>0</v>
      </c>
      <c r="BI90" s="176">
        <f t="shared" si="8"/>
        <v>0</v>
      </c>
      <c r="BJ90" s="2" t="s">
        <v>79</v>
      </c>
      <c r="BK90" s="176">
        <f t="shared" si="9"/>
        <v>0</v>
      </c>
      <c r="BL90" s="2" t="s">
        <v>145</v>
      </c>
      <c r="BM90" s="175" t="s">
        <v>1062</v>
      </c>
    </row>
    <row r="91" spans="1:65" s="21" customFormat="1" ht="16.5" customHeight="1" x14ac:dyDescent="0.2">
      <c r="A91" s="15"/>
      <c r="B91" s="16"/>
      <c r="C91" s="165" t="s">
        <v>190</v>
      </c>
      <c r="D91" s="165" t="s">
        <v>140</v>
      </c>
      <c r="E91" s="166" t="s">
        <v>1063</v>
      </c>
      <c r="F91" s="167" t="s">
        <v>240</v>
      </c>
      <c r="G91" s="168" t="s">
        <v>1058</v>
      </c>
      <c r="H91" s="169">
        <v>1</v>
      </c>
      <c r="I91" s="170">
        <v>0</v>
      </c>
      <c r="J91" s="170">
        <f t="shared" si="0"/>
        <v>0</v>
      </c>
      <c r="K91" s="167" t="s">
        <v>384</v>
      </c>
      <c r="L91" s="20"/>
      <c r="M91" s="171" t="s">
        <v>17</v>
      </c>
      <c r="N91" s="172" t="s">
        <v>42</v>
      </c>
      <c r="O91" s="173">
        <v>0</v>
      </c>
      <c r="P91" s="173">
        <f t="shared" si="1"/>
        <v>0</v>
      </c>
      <c r="Q91" s="173">
        <v>0</v>
      </c>
      <c r="R91" s="173">
        <f t="shared" si="2"/>
        <v>0</v>
      </c>
      <c r="S91" s="173">
        <v>0</v>
      </c>
      <c r="T91" s="174">
        <f t="shared" si="3"/>
        <v>0</v>
      </c>
      <c r="U91" s="15"/>
      <c r="V91" s="15"/>
      <c r="W91" s="15"/>
      <c r="X91" s="15"/>
      <c r="Y91" s="15"/>
      <c r="Z91" s="15"/>
      <c r="AA91" s="15"/>
      <c r="AB91" s="15"/>
      <c r="AC91" s="15"/>
      <c r="AD91" s="15"/>
      <c r="AE91" s="15"/>
      <c r="AR91" s="175" t="s">
        <v>145</v>
      </c>
      <c r="AT91" s="175" t="s">
        <v>140</v>
      </c>
      <c r="AU91" s="175" t="s">
        <v>79</v>
      </c>
      <c r="AY91" s="2" t="s">
        <v>137</v>
      </c>
      <c r="BE91" s="176">
        <f t="shared" si="4"/>
        <v>0</v>
      </c>
      <c r="BF91" s="176">
        <f t="shared" si="5"/>
        <v>0</v>
      </c>
      <c r="BG91" s="176">
        <f t="shared" si="6"/>
        <v>0</v>
      </c>
      <c r="BH91" s="176">
        <f t="shared" si="7"/>
        <v>0</v>
      </c>
      <c r="BI91" s="176">
        <f t="shared" si="8"/>
        <v>0</v>
      </c>
      <c r="BJ91" s="2" t="s">
        <v>79</v>
      </c>
      <c r="BK91" s="176">
        <f t="shared" si="9"/>
        <v>0</v>
      </c>
      <c r="BL91" s="2" t="s">
        <v>145</v>
      </c>
      <c r="BM91" s="175" t="s">
        <v>1064</v>
      </c>
    </row>
    <row r="92" spans="1:65" s="21" customFormat="1" ht="16.5" customHeight="1" x14ac:dyDescent="0.2">
      <c r="A92" s="15"/>
      <c r="B92" s="16"/>
      <c r="C92" s="165" t="s">
        <v>195</v>
      </c>
      <c r="D92" s="165" t="s">
        <v>140</v>
      </c>
      <c r="E92" s="166" t="s">
        <v>1065</v>
      </c>
      <c r="F92" s="167" t="s">
        <v>1066</v>
      </c>
      <c r="G92" s="168" t="s">
        <v>1058</v>
      </c>
      <c r="H92" s="169">
        <v>1</v>
      </c>
      <c r="I92" s="170">
        <v>0</v>
      </c>
      <c r="J92" s="170">
        <f t="shared" si="0"/>
        <v>0</v>
      </c>
      <c r="K92" s="167" t="s">
        <v>384</v>
      </c>
      <c r="L92" s="20"/>
      <c r="M92" s="171" t="s">
        <v>17</v>
      </c>
      <c r="N92" s="172" t="s">
        <v>42</v>
      </c>
      <c r="O92" s="173">
        <v>0</v>
      </c>
      <c r="P92" s="173">
        <f t="shared" si="1"/>
        <v>0</v>
      </c>
      <c r="Q92" s="173">
        <v>0</v>
      </c>
      <c r="R92" s="173">
        <f t="shared" si="2"/>
        <v>0</v>
      </c>
      <c r="S92" s="173">
        <v>0</v>
      </c>
      <c r="T92" s="174">
        <f t="shared" si="3"/>
        <v>0</v>
      </c>
      <c r="U92" s="15"/>
      <c r="V92" s="15"/>
      <c r="W92" s="15"/>
      <c r="X92" s="15"/>
      <c r="Y92" s="15"/>
      <c r="Z92" s="15"/>
      <c r="AA92" s="15"/>
      <c r="AB92" s="15"/>
      <c r="AC92" s="15"/>
      <c r="AD92" s="15"/>
      <c r="AE92" s="15"/>
      <c r="AR92" s="175" t="s">
        <v>145</v>
      </c>
      <c r="AT92" s="175" t="s">
        <v>140</v>
      </c>
      <c r="AU92" s="175" t="s">
        <v>79</v>
      </c>
      <c r="AY92" s="2" t="s">
        <v>137</v>
      </c>
      <c r="BE92" s="176">
        <f t="shared" si="4"/>
        <v>0</v>
      </c>
      <c r="BF92" s="176">
        <f t="shared" si="5"/>
        <v>0</v>
      </c>
      <c r="BG92" s="176">
        <f t="shared" si="6"/>
        <v>0</v>
      </c>
      <c r="BH92" s="176">
        <f t="shared" si="7"/>
        <v>0</v>
      </c>
      <c r="BI92" s="176">
        <f t="shared" si="8"/>
        <v>0</v>
      </c>
      <c r="BJ92" s="2" t="s">
        <v>79</v>
      </c>
      <c r="BK92" s="176">
        <f t="shared" si="9"/>
        <v>0</v>
      </c>
      <c r="BL92" s="2" t="s">
        <v>145</v>
      </c>
      <c r="BM92" s="175" t="s">
        <v>1067</v>
      </c>
    </row>
    <row r="93" spans="1:65" s="21" customFormat="1" ht="16.5" customHeight="1" x14ac:dyDescent="0.2">
      <c r="A93" s="15"/>
      <c r="B93" s="16"/>
      <c r="C93" s="165" t="s">
        <v>199</v>
      </c>
      <c r="D93" s="165" t="s">
        <v>140</v>
      </c>
      <c r="E93" s="166" t="s">
        <v>1068</v>
      </c>
      <c r="F93" s="167" t="s">
        <v>1069</v>
      </c>
      <c r="G93" s="168" t="s">
        <v>1058</v>
      </c>
      <c r="H93" s="169">
        <v>1</v>
      </c>
      <c r="I93" s="170">
        <v>0</v>
      </c>
      <c r="J93" s="170">
        <f t="shared" si="0"/>
        <v>0</v>
      </c>
      <c r="K93" s="167" t="s">
        <v>384</v>
      </c>
      <c r="L93" s="20"/>
      <c r="M93" s="171" t="s">
        <v>17</v>
      </c>
      <c r="N93" s="172" t="s">
        <v>42</v>
      </c>
      <c r="O93" s="173">
        <v>0</v>
      </c>
      <c r="P93" s="173">
        <f t="shared" si="1"/>
        <v>0</v>
      </c>
      <c r="Q93" s="173">
        <v>0</v>
      </c>
      <c r="R93" s="173">
        <f t="shared" si="2"/>
        <v>0</v>
      </c>
      <c r="S93" s="173">
        <v>0</v>
      </c>
      <c r="T93" s="174">
        <f t="shared" si="3"/>
        <v>0</v>
      </c>
      <c r="U93" s="15"/>
      <c r="V93" s="15"/>
      <c r="W93" s="15"/>
      <c r="X93" s="15"/>
      <c r="Y93" s="15"/>
      <c r="Z93" s="15"/>
      <c r="AA93" s="15"/>
      <c r="AB93" s="15"/>
      <c r="AC93" s="15"/>
      <c r="AD93" s="15"/>
      <c r="AE93" s="15"/>
      <c r="AR93" s="175" t="s">
        <v>145</v>
      </c>
      <c r="AT93" s="175" t="s">
        <v>140</v>
      </c>
      <c r="AU93" s="175" t="s">
        <v>79</v>
      </c>
      <c r="AY93" s="2" t="s">
        <v>137</v>
      </c>
      <c r="BE93" s="176">
        <f t="shared" si="4"/>
        <v>0</v>
      </c>
      <c r="BF93" s="176">
        <f t="shared" si="5"/>
        <v>0</v>
      </c>
      <c r="BG93" s="176">
        <f t="shared" si="6"/>
        <v>0</v>
      </c>
      <c r="BH93" s="176">
        <f t="shared" si="7"/>
        <v>0</v>
      </c>
      <c r="BI93" s="176">
        <f t="shared" si="8"/>
        <v>0</v>
      </c>
      <c r="BJ93" s="2" t="s">
        <v>79</v>
      </c>
      <c r="BK93" s="176">
        <f t="shared" si="9"/>
        <v>0</v>
      </c>
      <c r="BL93" s="2" t="s">
        <v>145</v>
      </c>
      <c r="BM93" s="175" t="s">
        <v>1070</v>
      </c>
    </row>
    <row r="94" spans="1:65" s="21" customFormat="1" ht="16.5" customHeight="1" x14ac:dyDescent="0.2">
      <c r="A94" s="15"/>
      <c r="B94" s="16"/>
      <c r="C94" s="165" t="s">
        <v>204</v>
      </c>
      <c r="D94" s="165" t="s">
        <v>140</v>
      </c>
      <c r="E94" s="166" t="s">
        <v>1071</v>
      </c>
      <c r="F94" s="167" t="s">
        <v>1072</v>
      </c>
      <c r="G94" s="168" t="s">
        <v>1058</v>
      </c>
      <c r="H94" s="169">
        <v>1</v>
      </c>
      <c r="I94" s="170">
        <v>0</v>
      </c>
      <c r="J94" s="170">
        <f t="shared" si="0"/>
        <v>0</v>
      </c>
      <c r="K94" s="167" t="s">
        <v>384</v>
      </c>
      <c r="L94" s="20"/>
      <c r="M94" s="171" t="s">
        <v>17</v>
      </c>
      <c r="N94" s="172" t="s">
        <v>42</v>
      </c>
      <c r="O94" s="173">
        <v>0</v>
      </c>
      <c r="P94" s="173">
        <f t="shared" si="1"/>
        <v>0</v>
      </c>
      <c r="Q94" s="173">
        <v>0</v>
      </c>
      <c r="R94" s="173">
        <f t="shared" si="2"/>
        <v>0</v>
      </c>
      <c r="S94" s="173">
        <v>0</v>
      </c>
      <c r="T94" s="174">
        <f t="shared" si="3"/>
        <v>0</v>
      </c>
      <c r="U94" s="15"/>
      <c r="V94" s="15"/>
      <c r="W94" s="15"/>
      <c r="X94" s="15"/>
      <c r="Y94" s="15"/>
      <c r="Z94" s="15"/>
      <c r="AA94" s="15"/>
      <c r="AB94" s="15"/>
      <c r="AC94" s="15"/>
      <c r="AD94" s="15"/>
      <c r="AE94" s="15"/>
      <c r="AR94" s="175" t="s">
        <v>145</v>
      </c>
      <c r="AT94" s="175" t="s">
        <v>140</v>
      </c>
      <c r="AU94" s="175" t="s">
        <v>79</v>
      </c>
      <c r="AY94" s="2" t="s">
        <v>137</v>
      </c>
      <c r="BE94" s="176">
        <f t="shared" si="4"/>
        <v>0</v>
      </c>
      <c r="BF94" s="176">
        <f t="shared" si="5"/>
        <v>0</v>
      </c>
      <c r="BG94" s="176">
        <f t="shared" si="6"/>
        <v>0</v>
      </c>
      <c r="BH94" s="176">
        <f t="shared" si="7"/>
        <v>0</v>
      </c>
      <c r="BI94" s="176">
        <f t="shared" si="8"/>
        <v>0</v>
      </c>
      <c r="BJ94" s="2" t="s">
        <v>79</v>
      </c>
      <c r="BK94" s="176">
        <f t="shared" si="9"/>
        <v>0</v>
      </c>
      <c r="BL94" s="2" t="s">
        <v>145</v>
      </c>
      <c r="BM94" s="175" t="s">
        <v>1073</v>
      </c>
    </row>
    <row r="95" spans="1:65" s="21" customFormat="1" ht="16.5" customHeight="1" x14ac:dyDescent="0.2">
      <c r="A95" s="15"/>
      <c r="B95" s="16"/>
      <c r="C95" s="165" t="s">
        <v>209</v>
      </c>
      <c r="D95" s="165" t="s">
        <v>140</v>
      </c>
      <c r="E95" s="166" t="s">
        <v>1074</v>
      </c>
      <c r="F95" s="167" t="s">
        <v>1075</v>
      </c>
      <c r="G95" s="168" t="s">
        <v>1058</v>
      </c>
      <c r="H95" s="169">
        <v>1</v>
      </c>
      <c r="I95" s="170">
        <v>0</v>
      </c>
      <c r="J95" s="170">
        <f t="shared" si="0"/>
        <v>0</v>
      </c>
      <c r="K95" s="167" t="s">
        <v>384</v>
      </c>
      <c r="L95" s="20"/>
      <c r="M95" s="171" t="s">
        <v>17</v>
      </c>
      <c r="N95" s="172" t="s">
        <v>42</v>
      </c>
      <c r="O95" s="173">
        <v>0</v>
      </c>
      <c r="P95" s="173">
        <f t="shared" si="1"/>
        <v>0</v>
      </c>
      <c r="Q95" s="173">
        <v>0</v>
      </c>
      <c r="R95" s="173">
        <f t="shared" si="2"/>
        <v>0</v>
      </c>
      <c r="S95" s="173">
        <v>0</v>
      </c>
      <c r="T95" s="174">
        <f t="shared" si="3"/>
        <v>0</v>
      </c>
      <c r="U95" s="15"/>
      <c r="V95" s="15"/>
      <c r="W95" s="15"/>
      <c r="X95" s="15"/>
      <c r="Y95" s="15"/>
      <c r="Z95" s="15"/>
      <c r="AA95" s="15"/>
      <c r="AB95" s="15"/>
      <c r="AC95" s="15"/>
      <c r="AD95" s="15"/>
      <c r="AE95" s="15"/>
      <c r="AR95" s="175" t="s">
        <v>145</v>
      </c>
      <c r="AT95" s="175" t="s">
        <v>140</v>
      </c>
      <c r="AU95" s="175" t="s">
        <v>79</v>
      </c>
      <c r="AY95" s="2" t="s">
        <v>137</v>
      </c>
      <c r="BE95" s="176">
        <f t="shared" si="4"/>
        <v>0</v>
      </c>
      <c r="BF95" s="176">
        <f t="shared" si="5"/>
        <v>0</v>
      </c>
      <c r="BG95" s="176">
        <f t="shared" si="6"/>
        <v>0</v>
      </c>
      <c r="BH95" s="176">
        <f t="shared" si="7"/>
        <v>0</v>
      </c>
      <c r="BI95" s="176">
        <f t="shared" si="8"/>
        <v>0</v>
      </c>
      <c r="BJ95" s="2" t="s">
        <v>79</v>
      </c>
      <c r="BK95" s="176">
        <f t="shared" si="9"/>
        <v>0</v>
      </c>
      <c r="BL95" s="2" t="s">
        <v>145</v>
      </c>
      <c r="BM95" s="175" t="s">
        <v>1076</v>
      </c>
    </row>
    <row r="96" spans="1:65" s="21" customFormat="1" ht="16.5" customHeight="1" x14ac:dyDescent="0.2">
      <c r="A96" s="15"/>
      <c r="B96" s="16"/>
      <c r="C96" s="165" t="s">
        <v>8</v>
      </c>
      <c r="D96" s="165" t="s">
        <v>140</v>
      </c>
      <c r="E96" s="166" t="s">
        <v>1077</v>
      </c>
      <c r="F96" s="167" t="s">
        <v>1078</v>
      </c>
      <c r="G96" s="168" t="s">
        <v>1058</v>
      </c>
      <c r="H96" s="169">
        <v>1</v>
      </c>
      <c r="I96" s="170">
        <v>0</v>
      </c>
      <c r="J96" s="170">
        <f t="shared" si="0"/>
        <v>0</v>
      </c>
      <c r="K96" s="167" t="s">
        <v>384</v>
      </c>
      <c r="L96" s="20"/>
      <c r="M96" s="222" t="s">
        <v>17</v>
      </c>
      <c r="N96" s="223" t="s">
        <v>42</v>
      </c>
      <c r="O96" s="224">
        <v>0</v>
      </c>
      <c r="P96" s="224">
        <f t="shared" si="1"/>
        <v>0</v>
      </c>
      <c r="Q96" s="224">
        <v>0</v>
      </c>
      <c r="R96" s="224">
        <f t="shared" si="2"/>
        <v>0</v>
      </c>
      <c r="S96" s="224">
        <v>0</v>
      </c>
      <c r="T96" s="225">
        <f t="shared" si="3"/>
        <v>0</v>
      </c>
      <c r="U96" s="15"/>
      <c r="V96" s="15"/>
      <c r="W96" s="15"/>
      <c r="X96" s="15"/>
      <c r="Y96" s="15"/>
      <c r="Z96" s="15"/>
      <c r="AA96" s="15"/>
      <c r="AB96" s="15"/>
      <c r="AC96" s="15"/>
      <c r="AD96" s="15"/>
      <c r="AE96" s="15"/>
      <c r="AR96" s="175" t="s">
        <v>145</v>
      </c>
      <c r="AT96" s="175" t="s">
        <v>140</v>
      </c>
      <c r="AU96" s="175" t="s">
        <v>79</v>
      </c>
      <c r="AY96" s="2" t="s">
        <v>137</v>
      </c>
      <c r="BE96" s="176">
        <f t="shared" si="4"/>
        <v>0</v>
      </c>
      <c r="BF96" s="176">
        <f t="shared" si="5"/>
        <v>0</v>
      </c>
      <c r="BG96" s="176">
        <f t="shared" si="6"/>
        <v>0</v>
      </c>
      <c r="BH96" s="176">
        <f t="shared" si="7"/>
        <v>0</v>
      </c>
      <c r="BI96" s="176">
        <f t="shared" si="8"/>
        <v>0</v>
      </c>
      <c r="BJ96" s="2" t="s">
        <v>79</v>
      </c>
      <c r="BK96" s="176">
        <f t="shared" si="9"/>
        <v>0</v>
      </c>
      <c r="BL96" s="2" t="s">
        <v>145</v>
      </c>
      <c r="BM96" s="175" t="s">
        <v>1079</v>
      </c>
    </row>
    <row r="97" spans="1:31" s="21" customFormat="1" ht="6.9" customHeight="1" x14ac:dyDescent="0.2">
      <c r="A97" s="15"/>
      <c r="B97" s="30"/>
      <c r="C97" s="31"/>
      <c r="D97" s="31"/>
      <c r="E97" s="31"/>
      <c r="F97" s="31"/>
      <c r="G97" s="31"/>
      <c r="H97" s="31"/>
      <c r="I97" s="31"/>
      <c r="J97" s="31"/>
      <c r="K97" s="31"/>
      <c r="L97" s="20"/>
      <c r="M97" s="15"/>
      <c r="O97" s="15"/>
      <c r="P97" s="15"/>
      <c r="Q97" s="15"/>
      <c r="R97" s="15"/>
      <c r="S97" s="15"/>
      <c r="T97" s="15"/>
      <c r="U97" s="15"/>
      <c r="V97" s="15"/>
      <c r="W97" s="15"/>
      <c r="X97" s="15"/>
      <c r="Y97" s="15"/>
      <c r="Z97" s="15"/>
      <c r="AA97" s="15"/>
      <c r="AB97" s="15"/>
      <c r="AC97" s="15"/>
      <c r="AD97" s="15"/>
      <c r="AE97" s="15"/>
    </row>
  </sheetData>
  <sheetProtection formatColumns="0" formatRows="0" autoFilter="0"/>
  <autoFilter ref="C79:K96"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02D6C-F895-4C83-8A08-ACA918BDF21C}">
  <sheetPr>
    <pageSetUpPr fitToPage="1"/>
  </sheetPr>
  <dimension ref="A1:BM88"/>
  <sheetViews>
    <sheetView showGridLines="0" topLeftCell="A65" workbookViewId="0">
      <selection activeCell="I91" sqref="I9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1"/>
      <c r="M2" s="361"/>
      <c r="N2" s="361"/>
      <c r="O2" s="361"/>
      <c r="P2" s="361"/>
      <c r="Q2" s="361"/>
      <c r="R2" s="361"/>
      <c r="S2" s="361"/>
      <c r="T2" s="361"/>
      <c r="U2" s="361"/>
      <c r="V2" s="361"/>
      <c r="AT2" s="2" t="s">
        <v>96</v>
      </c>
    </row>
    <row r="3" spans="1:46" ht="6.9" customHeight="1" x14ac:dyDescent="0.2">
      <c r="B3" s="86"/>
      <c r="C3" s="87"/>
      <c r="D3" s="87"/>
      <c r="E3" s="87"/>
      <c r="F3" s="87"/>
      <c r="G3" s="87"/>
      <c r="H3" s="87"/>
      <c r="I3" s="87"/>
      <c r="J3" s="87"/>
      <c r="K3" s="87"/>
      <c r="L3" s="5"/>
      <c r="AT3" s="2" t="s">
        <v>81</v>
      </c>
    </row>
    <row r="4" spans="1:46" ht="24.9" customHeight="1" x14ac:dyDescent="0.2">
      <c r="B4" s="5"/>
      <c r="D4" s="88" t="s">
        <v>97</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98" t="str">
        <f>'[1]Rekapitulace stavby'!K6</f>
        <v>INFRASTRUKTURA ZŠ CHOMUTOV - učebna pří.vědy -ZŠ Písečná, Chomutov</v>
      </c>
      <c r="F7" s="399"/>
      <c r="G7" s="399"/>
      <c r="H7" s="399"/>
      <c r="L7" s="5"/>
    </row>
    <row r="8" spans="1:46" s="21" customFormat="1" ht="12" customHeight="1" x14ac:dyDescent="0.2">
      <c r="A8" s="15"/>
      <c r="B8" s="20"/>
      <c r="C8" s="15"/>
      <c r="D8" s="90" t="s">
        <v>98</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0" t="s">
        <v>1080</v>
      </c>
      <c r="F9" s="401"/>
      <c r="G9" s="401"/>
      <c r="H9" s="40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2" t="str">
        <f>'[1]Rekapitulace stavby'!E14</f>
        <v xml:space="preserve"> </v>
      </c>
      <c r="F18" s="402"/>
      <c r="G18" s="402"/>
      <c r="H18" s="40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3" t="s">
        <v>17</v>
      </c>
      <c r="F27" s="403"/>
      <c r="G27" s="403"/>
      <c r="H27" s="403"/>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100</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96" t="str">
        <f>E7</f>
        <v>INFRASTRUKTURA ZŠ CHOMUTOV - učebna pří.vědy -ZŠ Písečná, Chomutov</v>
      </c>
      <c r="F48" s="397"/>
      <c r="G48" s="397"/>
      <c r="H48" s="39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98</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1" t="str">
        <f>E9</f>
        <v>SO 09.1-VRN - VRN</v>
      </c>
      <c r="F50" s="395"/>
      <c r="G50" s="395"/>
      <c r="H50" s="395"/>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101</v>
      </c>
      <c r="D57" s="119"/>
      <c r="E57" s="119"/>
      <c r="F57" s="119"/>
      <c r="G57" s="119"/>
      <c r="H57" s="119"/>
      <c r="I57" s="119"/>
      <c r="J57" s="120" t="s">
        <v>102</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103</v>
      </c>
    </row>
    <row r="60" spans="1:47" s="123" customFormat="1" ht="24.9" customHeight="1" x14ac:dyDescent="0.2">
      <c r="B60" s="124"/>
      <c r="C60" s="125"/>
      <c r="D60" s="126" t="s">
        <v>776</v>
      </c>
      <c r="E60" s="127"/>
      <c r="F60" s="127"/>
      <c r="G60" s="127"/>
      <c r="H60" s="127"/>
      <c r="I60" s="127"/>
      <c r="J60" s="128">
        <f>J83</f>
        <v>0</v>
      </c>
      <c r="K60" s="125"/>
      <c r="L60" s="129"/>
    </row>
    <row r="61" spans="1:47" s="130" customFormat="1" ht="19.95" customHeight="1" x14ac:dyDescent="0.2">
      <c r="B61" s="131"/>
      <c r="C61" s="132"/>
      <c r="D61" s="133" t="s">
        <v>1081</v>
      </c>
      <c r="E61" s="134"/>
      <c r="F61" s="134"/>
      <c r="G61" s="134"/>
      <c r="H61" s="134"/>
      <c r="I61" s="134"/>
      <c r="J61" s="135">
        <f>J84</f>
        <v>0</v>
      </c>
      <c r="K61" s="132"/>
      <c r="L61" s="136"/>
    </row>
    <row r="62" spans="1:47" s="130" customFormat="1" ht="19.95" customHeight="1" x14ac:dyDescent="0.2">
      <c r="B62" s="131"/>
      <c r="C62" s="132"/>
      <c r="D62" s="133" t="s">
        <v>1082</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122</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396" t="str">
        <f>E7</f>
        <v>INFRASTRUKTURA ZŠ CHOMUTOV - učebna pří.vědy -ZŠ Písečná, Chomutov</v>
      </c>
      <c r="F72" s="397"/>
      <c r="G72" s="397"/>
      <c r="H72" s="39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98</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71" t="str">
        <f>E9</f>
        <v>SO 09.1-VRN - VRN</v>
      </c>
      <c r="F74" s="395"/>
      <c r="G74" s="395"/>
      <c r="H74" s="395"/>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123</v>
      </c>
      <c r="D81" s="140" t="s">
        <v>56</v>
      </c>
      <c r="E81" s="140" t="s">
        <v>52</v>
      </c>
      <c r="F81" s="140" t="s">
        <v>53</v>
      </c>
      <c r="G81" s="140" t="s">
        <v>124</v>
      </c>
      <c r="H81" s="140" t="s">
        <v>125</v>
      </c>
      <c r="I81" s="140" t="s">
        <v>126</v>
      </c>
      <c r="J81" s="140" t="s">
        <v>102</v>
      </c>
      <c r="K81" s="141" t="s">
        <v>127</v>
      </c>
      <c r="L81" s="142"/>
      <c r="M81" s="52" t="s">
        <v>17</v>
      </c>
      <c r="N81" s="53" t="s">
        <v>41</v>
      </c>
      <c r="O81" s="53" t="s">
        <v>128</v>
      </c>
      <c r="P81" s="53" t="s">
        <v>129</v>
      </c>
      <c r="Q81" s="53" t="s">
        <v>130</v>
      </c>
      <c r="R81" s="53" t="s">
        <v>131</v>
      </c>
      <c r="S81" s="53" t="s">
        <v>132</v>
      </c>
      <c r="T81" s="54" t="s">
        <v>133</v>
      </c>
      <c r="U81" s="137"/>
      <c r="V81" s="137"/>
      <c r="W81" s="137"/>
      <c r="X81" s="137"/>
      <c r="Y81" s="137"/>
      <c r="Z81" s="137"/>
      <c r="AA81" s="137"/>
      <c r="AB81" s="137"/>
      <c r="AC81" s="137"/>
      <c r="AD81" s="137"/>
      <c r="AE81" s="137"/>
    </row>
    <row r="82" spans="1:65" s="21" customFormat="1" ht="22.95" customHeight="1" x14ac:dyDescent="0.3">
      <c r="A82" s="15"/>
      <c r="B82" s="16"/>
      <c r="C82" s="60" t="s">
        <v>134</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103</v>
      </c>
      <c r="BK82" s="148">
        <f>BK83</f>
        <v>0</v>
      </c>
    </row>
    <row r="83" spans="1:65" s="149" customFormat="1" ht="25.95" customHeight="1" x14ac:dyDescent="0.25">
      <c r="B83" s="150"/>
      <c r="C83" s="151"/>
      <c r="D83" s="152" t="s">
        <v>70</v>
      </c>
      <c r="E83" s="153" t="s">
        <v>95</v>
      </c>
      <c r="F83" s="153" t="s">
        <v>865</v>
      </c>
      <c r="G83" s="151"/>
      <c r="H83" s="151"/>
      <c r="I83" s="151"/>
      <c r="J83" s="154">
        <f>BK83</f>
        <v>0</v>
      </c>
      <c r="K83" s="151"/>
      <c r="L83" s="155"/>
      <c r="M83" s="156"/>
      <c r="N83" s="157"/>
      <c r="O83" s="157"/>
      <c r="P83" s="158">
        <f>P84+P86</f>
        <v>0</v>
      </c>
      <c r="Q83" s="157"/>
      <c r="R83" s="158">
        <f>R84+R86</f>
        <v>0</v>
      </c>
      <c r="S83" s="157"/>
      <c r="T83" s="159">
        <f>T84+T86</f>
        <v>0</v>
      </c>
      <c r="AR83" s="160" t="s">
        <v>79</v>
      </c>
      <c r="AT83" s="161" t="s">
        <v>70</v>
      </c>
      <c r="AU83" s="161" t="s">
        <v>71</v>
      </c>
      <c r="AY83" s="160" t="s">
        <v>137</v>
      </c>
      <c r="BK83" s="162">
        <f>BK84+BK86</f>
        <v>0</v>
      </c>
    </row>
    <row r="84" spans="1:65" s="149" customFormat="1" ht="22.95" customHeight="1" x14ac:dyDescent="0.25">
      <c r="B84" s="150"/>
      <c r="C84" s="151"/>
      <c r="D84" s="152" t="s">
        <v>70</v>
      </c>
      <c r="E84" s="163" t="s">
        <v>1083</v>
      </c>
      <c r="F84" s="163" t="s">
        <v>1084</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137</v>
      </c>
      <c r="BK84" s="162">
        <f>BK85</f>
        <v>0</v>
      </c>
    </row>
    <row r="85" spans="1:65" s="21" customFormat="1" ht="16.5" customHeight="1" x14ac:dyDescent="0.2">
      <c r="A85" s="15"/>
      <c r="B85" s="16"/>
      <c r="C85" s="165" t="s">
        <v>79</v>
      </c>
      <c r="D85" s="165" t="s">
        <v>140</v>
      </c>
      <c r="E85" s="166" t="s">
        <v>866</v>
      </c>
      <c r="F85" s="167" t="s">
        <v>867</v>
      </c>
      <c r="G85" s="168" t="s">
        <v>383</v>
      </c>
      <c r="H85" s="169">
        <v>1</v>
      </c>
      <c r="I85" s="170">
        <v>0</v>
      </c>
      <c r="J85" s="170">
        <f>ROUND(I85*H85,2)</f>
        <v>0</v>
      </c>
      <c r="K85" s="167" t="s">
        <v>17</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145</v>
      </c>
      <c r="AT85" s="175" t="s">
        <v>140</v>
      </c>
      <c r="AU85" s="175" t="s">
        <v>81</v>
      </c>
      <c r="AY85" s="2" t="s">
        <v>137</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145</v>
      </c>
      <c r="BM85" s="175" t="s">
        <v>1085</v>
      </c>
    </row>
    <row r="86" spans="1:65" s="149" customFormat="1" ht="22.95" customHeight="1" x14ac:dyDescent="0.25">
      <c r="B86" s="150"/>
      <c r="C86" s="151"/>
      <c r="D86" s="152" t="s">
        <v>70</v>
      </c>
      <c r="E86" s="163" t="s">
        <v>1086</v>
      </c>
      <c r="F86" s="163" t="s">
        <v>1087</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137</v>
      </c>
      <c r="BK86" s="162">
        <f>BK87</f>
        <v>0</v>
      </c>
    </row>
    <row r="87" spans="1:65" s="21" customFormat="1" ht="16.5" customHeight="1" x14ac:dyDescent="0.2">
      <c r="A87" s="15"/>
      <c r="B87" s="16"/>
      <c r="C87" s="165" t="s">
        <v>81</v>
      </c>
      <c r="D87" s="165" t="s">
        <v>140</v>
      </c>
      <c r="E87" s="166" t="s">
        <v>1088</v>
      </c>
      <c r="F87" s="167" t="s">
        <v>1087</v>
      </c>
      <c r="G87" s="168" t="s">
        <v>383</v>
      </c>
      <c r="H87" s="169">
        <v>1</v>
      </c>
      <c r="I87" s="170">
        <v>0</v>
      </c>
      <c r="J87" s="170">
        <f>ROUND(I87*H87,2)</f>
        <v>0</v>
      </c>
      <c r="K87" s="167" t="s">
        <v>17</v>
      </c>
      <c r="L87" s="20"/>
      <c r="M87" s="222" t="s">
        <v>17</v>
      </c>
      <c r="N87" s="223" t="s">
        <v>42</v>
      </c>
      <c r="O87" s="224">
        <v>0</v>
      </c>
      <c r="P87" s="224">
        <f>O87*H87</f>
        <v>0</v>
      </c>
      <c r="Q87" s="224">
        <v>0</v>
      </c>
      <c r="R87" s="224">
        <f>Q87*H87</f>
        <v>0</v>
      </c>
      <c r="S87" s="224">
        <v>0</v>
      </c>
      <c r="T87" s="225">
        <f>S87*H87</f>
        <v>0</v>
      </c>
      <c r="U87" s="15"/>
      <c r="V87" s="15"/>
      <c r="W87" s="15"/>
      <c r="X87" s="15"/>
      <c r="Y87" s="15"/>
      <c r="Z87" s="15"/>
      <c r="AA87" s="15"/>
      <c r="AB87" s="15"/>
      <c r="AC87" s="15"/>
      <c r="AD87" s="15"/>
      <c r="AE87" s="15"/>
      <c r="AR87" s="175" t="s">
        <v>145</v>
      </c>
      <c r="AT87" s="175" t="s">
        <v>140</v>
      </c>
      <c r="AU87" s="175" t="s">
        <v>81</v>
      </c>
      <c r="AY87" s="2" t="s">
        <v>137</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145</v>
      </c>
      <c r="BM87" s="175" t="s">
        <v>1089</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4C7D7-9F06-41B1-876F-EA1213178E70}">
  <sheetPr>
    <pageSetUpPr fitToPage="1"/>
  </sheetPr>
  <dimension ref="A1:K218"/>
  <sheetViews>
    <sheetView showGridLines="0" zoomScale="110" zoomScaleNormal="110" workbookViewId="0">
      <selection activeCell="O18" sqref="O18"/>
    </sheetView>
  </sheetViews>
  <sheetFormatPr defaultRowHeight="10.199999999999999" x14ac:dyDescent="0.2"/>
  <cols>
    <col min="1" max="1" width="8.28515625" style="308" customWidth="1"/>
    <col min="2" max="2" width="1.7109375" style="308" customWidth="1"/>
    <col min="3" max="4" width="5" style="308" customWidth="1"/>
    <col min="5" max="5" width="11.7109375" style="308" customWidth="1"/>
    <col min="6" max="6" width="9.140625" style="308" customWidth="1"/>
    <col min="7" max="7" width="5" style="308" customWidth="1"/>
    <col min="8" max="8" width="77.85546875" style="308" customWidth="1"/>
    <col min="9" max="10" width="20" style="308" customWidth="1"/>
    <col min="11" max="11" width="1.7109375" style="308" customWidth="1"/>
  </cols>
  <sheetData>
    <row r="1" spans="2:11" customFormat="1" ht="37.5" customHeight="1" x14ac:dyDescent="0.2"/>
    <row r="2" spans="2:11" customFormat="1" ht="7.5" customHeight="1" x14ac:dyDescent="0.2">
      <c r="B2" s="230"/>
      <c r="C2" s="231"/>
      <c r="D2" s="231"/>
      <c r="E2" s="231"/>
      <c r="F2" s="231"/>
      <c r="G2" s="231"/>
      <c r="H2" s="231"/>
      <c r="I2" s="231"/>
      <c r="J2" s="231"/>
      <c r="K2" s="232"/>
    </row>
    <row r="3" spans="2:11" s="235" customFormat="1" ht="45" customHeight="1" x14ac:dyDescent="0.2">
      <c r="B3" s="233"/>
      <c r="C3" s="405" t="s">
        <v>1090</v>
      </c>
      <c r="D3" s="405"/>
      <c r="E3" s="405"/>
      <c r="F3" s="405"/>
      <c r="G3" s="405"/>
      <c r="H3" s="405"/>
      <c r="I3" s="405"/>
      <c r="J3" s="405"/>
      <c r="K3" s="234"/>
    </row>
    <row r="4" spans="2:11" customFormat="1" ht="25.5" customHeight="1" x14ac:dyDescent="0.3">
      <c r="B4" s="236"/>
      <c r="C4" s="406" t="s">
        <v>1091</v>
      </c>
      <c r="D4" s="406"/>
      <c r="E4" s="406"/>
      <c r="F4" s="406"/>
      <c r="G4" s="406"/>
      <c r="H4" s="406"/>
      <c r="I4" s="406"/>
      <c r="J4" s="406"/>
      <c r="K4" s="237"/>
    </row>
    <row r="5" spans="2:11" customFormat="1" ht="5.25" customHeight="1" x14ac:dyDescent="0.2">
      <c r="B5" s="236"/>
      <c r="C5" s="238"/>
      <c r="D5" s="238"/>
      <c r="E5" s="238"/>
      <c r="F5" s="238"/>
      <c r="G5" s="238"/>
      <c r="H5" s="238"/>
      <c r="I5" s="238"/>
      <c r="J5" s="238"/>
      <c r="K5" s="237"/>
    </row>
    <row r="6" spans="2:11" customFormat="1" ht="15" customHeight="1" x14ac:dyDescent="0.2">
      <c r="B6" s="236"/>
      <c r="C6" s="404" t="s">
        <v>1092</v>
      </c>
      <c r="D6" s="404"/>
      <c r="E6" s="404"/>
      <c r="F6" s="404"/>
      <c r="G6" s="404"/>
      <c r="H6" s="404"/>
      <c r="I6" s="404"/>
      <c r="J6" s="404"/>
      <c r="K6" s="237"/>
    </row>
    <row r="7" spans="2:11" customFormat="1" ht="15" customHeight="1" x14ac:dyDescent="0.2">
      <c r="B7" s="239"/>
      <c r="C7" s="404" t="s">
        <v>1093</v>
      </c>
      <c r="D7" s="404"/>
      <c r="E7" s="404"/>
      <c r="F7" s="404"/>
      <c r="G7" s="404"/>
      <c r="H7" s="404"/>
      <c r="I7" s="404"/>
      <c r="J7" s="404"/>
      <c r="K7" s="237"/>
    </row>
    <row r="8" spans="2:11" customFormat="1" ht="12.75" customHeight="1" x14ac:dyDescent="0.2">
      <c r="B8" s="239"/>
      <c r="C8" s="240"/>
      <c r="D8" s="240"/>
      <c r="E8" s="240"/>
      <c r="F8" s="240"/>
      <c r="G8" s="240"/>
      <c r="H8" s="240"/>
      <c r="I8" s="240"/>
      <c r="J8" s="240"/>
      <c r="K8" s="237"/>
    </row>
    <row r="9" spans="2:11" customFormat="1" ht="15" customHeight="1" x14ac:dyDescent="0.2">
      <c r="B9" s="239"/>
      <c r="C9" s="404" t="s">
        <v>1094</v>
      </c>
      <c r="D9" s="404"/>
      <c r="E9" s="404"/>
      <c r="F9" s="404"/>
      <c r="G9" s="404"/>
      <c r="H9" s="404"/>
      <c r="I9" s="404"/>
      <c r="J9" s="404"/>
      <c r="K9" s="237"/>
    </row>
    <row r="10" spans="2:11" customFormat="1" ht="15" customHeight="1" x14ac:dyDescent="0.2">
      <c r="B10" s="239"/>
      <c r="C10" s="240"/>
      <c r="D10" s="404" t="s">
        <v>1095</v>
      </c>
      <c r="E10" s="404"/>
      <c r="F10" s="404"/>
      <c r="G10" s="404"/>
      <c r="H10" s="404"/>
      <c r="I10" s="404"/>
      <c r="J10" s="404"/>
      <c r="K10" s="237"/>
    </row>
    <row r="11" spans="2:11" customFormat="1" ht="15" customHeight="1" x14ac:dyDescent="0.2">
      <c r="B11" s="239"/>
      <c r="C11" s="241"/>
      <c r="D11" s="404" t="s">
        <v>1096</v>
      </c>
      <c r="E11" s="404"/>
      <c r="F11" s="404"/>
      <c r="G11" s="404"/>
      <c r="H11" s="404"/>
      <c r="I11" s="404"/>
      <c r="J11" s="404"/>
      <c r="K11" s="237"/>
    </row>
    <row r="12" spans="2:11" customFormat="1" ht="15" customHeight="1" x14ac:dyDescent="0.2">
      <c r="B12" s="239"/>
      <c r="C12" s="241"/>
      <c r="D12" s="240"/>
      <c r="E12" s="240"/>
      <c r="F12" s="240"/>
      <c r="G12" s="240"/>
      <c r="H12" s="240"/>
      <c r="I12" s="240"/>
      <c r="J12" s="240"/>
      <c r="K12" s="237"/>
    </row>
    <row r="13" spans="2:11" customFormat="1" ht="15" customHeight="1" x14ac:dyDescent="0.2">
      <c r="B13" s="239"/>
      <c r="C13" s="241"/>
      <c r="D13" s="242" t="s">
        <v>1097</v>
      </c>
      <c r="E13" s="240"/>
      <c r="F13" s="240"/>
      <c r="G13" s="240"/>
      <c r="H13" s="240"/>
      <c r="I13" s="240"/>
      <c r="J13" s="240"/>
      <c r="K13" s="237"/>
    </row>
    <row r="14" spans="2:11" customFormat="1" ht="12.75" customHeight="1" x14ac:dyDescent="0.2">
      <c r="B14" s="239"/>
      <c r="C14" s="241"/>
      <c r="D14" s="241"/>
      <c r="E14" s="241"/>
      <c r="F14" s="241"/>
      <c r="G14" s="241"/>
      <c r="H14" s="241"/>
      <c r="I14" s="241"/>
      <c r="J14" s="241"/>
      <c r="K14" s="237"/>
    </row>
    <row r="15" spans="2:11" customFormat="1" ht="15" customHeight="1" x14ac:dyDescent="0.2">
      <c r="B15" s="239"/>
      <c r="C15" s="241"/>
      <c r="D15" s="404" t="s">
        <v>1098</v>
      </c>
      <c r="E15" s="404"/>
      <c r="F15" s="404"/>
      <c r="G15" s="404"/>
      <c r="H15" s="404"/>
      <c r="I15" s="404"/>
      <c r="J15" s="404"/>
      <c r="K15" s="237"/>
    </row>
    <row r="16" spans="2:11" customFormat="1" ht="15" customHeight="1" x14ac:dyDescent="0.2">
      <c r="B16" s="239"/>
      <c r="C16" s="241"/>
      <c r="D16" s="404" t="s">
        <v>1099</v>
      </c>
      <c r="E16" s="404"/>
      <c r="F16" s="404"/>
      <c r="G16" s="404"/>
      <c r="H16" s="404"/>
      <c r="I16" s="404"/>
      <c r="J16" s="404"/>
      <c r="K16" s="237"/>
    </row>
    <row r="17" spans="2:11" customFormat="1" ht="15" customHeight="1" x14ac:dyDescent="0.2">
      <c r="B17" s="239"/>
      <c r="C17" s="241"/>
      <c r="D17" s="404" t="s">
        <v>1100</v>
      </c>
      <c r="E17" s="404"/>
      <c r="F17" s="404"/>
      <c r="G17" s="404"/>
      <c r="H17" s="404"/>
      <c r="I17" s="404"/>
      <c r="J17" s="404"/>
      <c r="K17" s="237"/>
    </row>
    <row r="18" spans="2:11" customFormat="1" ht="15" customHeight="1" x14ac:dyDescent="0.2">
      <c r="B18" s="239"/>
      <c r="C18" s="241"/>
      <c r="D18" s="241"/>
      <c r="E18" s="243" t="s">
        <v>78</v>
      </c>
      <c r="F18" s="404" t="s">
        <v>1101</v>
      </c>
      <c r="G18" s="404"/>
      <c r="H18" s="404"/>
      <c r="I18" s="404"/>
      <c r="J18" s="404"/>
      <c r="K18" s="237"/>
    </row>
    <row r="19" spans="2:11" customFormat="1" ht="15" customHeight="1" x14ac:dyDescent="0.2">
      <c r="B19" s="239"/>
      <c r="C19" s="241"/>
      <c r="D19" s="241"/>
      <c r="E19" s="243" t="s">
        <v>1102</v>
      </c>
      <c r="F19" s="404" t="s">
        <v>1103</v>
      </c>
      <c r="G19" s="404"/>
      <c r="H19" s="404"/>
      <c r="I19" s="404"/>
      <c r="J19" s="404"/>
      <c r="K19" s="237"/>
    </row>
    <row r="20" spans="2:11" customFormat="1" ht="15" customHeight="1" x14ac:dyDescent="0.2">
      <c r="B20" s="239"/>
      <c r="C20" s="241"/>
      <c r="D20" s="241"/>
      <c r="E20" s="243" t="s">
        <v>1104</v>
      </c>
      <c r="F20" s="404" t="s">
        <v>1105</v>
      </c>
      <c r="G20" s="404"/>
      <c r="H20" s="404"/>
      <c r="I20" s="404"/>
      <c r="J20" s="404"/>
      <c r="K20" s="237"/>
    </row>
    <row r="21" spans="2:11" customFormat="1" ht="15" customHeight="1" x14ac:dyDescent="0.2">
      <c r="B21" s="239"/>
      <c r="C21" s="241"/>
      <c r="D21" s="241"/>
      <c r="E21" s="243" t="s">
        <v>1106</v>
      </c>
      <c r="F21" s="404" t="s">
        <v>1107</v>
      </c>
      <c r="G21" s="404"/>
      <c r="H21" s="404"/>
      <c r="I21" s="404"/>
      <c r="J21" s="404"/>
      <c r="K21" s="237"/>
    </row>
    <row r="22" spans="2:11" customFormat="1" ht="15" customHeight="1" x14ac:dyDescent="0.2">
      <c r="B22" s="239"/>
      <c r="C22" s="241"/>
      <c r="D22" s="241"/>
      <c r="E22" s="243" t="s">
        <v>1108</v>
      </c>
      <c r="F22" s="404" t="s">
        <v>1109</v>
      </c>
      <c r="G22" s="404"/>
      <c r="H22" s="404"/>
      <c r="I22" s="404"/>
      <c r="J22" s="404"/>
      <c r="K22" s="237"/>
    </row>
    <row r="23" spans="2:11" customFormat="1" ht="15" customHeight="1" x14ac:dyDescent="0.2">
      <c r="B23" s="239"/>
      <c r="C23" s="241"/>
      <c r="D23" s="241"/>
      <c r="E23" s="243" t="s">
        <v>1110</v>
      </c>
      <c r="F23" s="404" t="s">
        <v>1111</v>
      </c>
      <c r="G23" s="404"/>
      <c r="H23" s="404"/>
      <c r="I23" s="404"/>
      <c r="J23" s="404"/>
      <c r="K23" s="237"/>
    </row>
    <row r="24" spans="2:11" customFormat="1" ht="12.75" customHeight="1" x14ac:dyDescent="0.2">
      <c r="B24" s="239"/>
      <c r="C24" s="241"/>
      <c r="D24" s="241"/>
      <c r="E24" s="241"/>
      <c r="F24" s="241"/>
      <c r="G24" s="241"/>
      <c r="H24" s="241"/>
      <c r="I24" s="241"/>
      <c r="J24" s="241"/>
      <c r="K24" s="237"/>
    </row>
    <row r="25" spans="2:11" customFormat="1" ht="15" customHeight="1" x14ac:dyDescent="0.2">
      <c r="B25" s="239"/>
      <c r="C25" s="404" t="s">
        <v>1112</v>
      </c>
      <c r="D25" s="404"/>
      <c r="E25" s="404"/>
      <c r="F25" s="404"/>
      <c r="G25" s="404"/>
      <c r="H25" s="404"/>
      <c r="I25" s="404"/>
      <c r="J25" s="404"/>
      <c r="K25" s="237"/>
    </row>
    <row r="26" spans="2:11" customFormat="1" ht="15" customHeight="1" x14ac:dyDescent="0.2">
      <c r="B26" s="239"/>
      <c r="C26" s="404" t="s">
        <v>1113</v>
      </c>
      <c r="D26" s="404"/>
      <c r="E26" s="404"/>
      <c r="F26" s="404"/>
      <c r="G26" s="404"/>
      <c r="H26" s="404"/>
      <c r="I26" s="404"/>
      <c r="J26" s="404"/>
      <c r="K26" s="237"/>
    </row>
    <row r="27" spans="2:11" customFormat="1" ht="15" customHeight="1" x14ac:dyDescent="0.2">
      <c r="B27" s="239"/>
      <c r="C27" s="240"/>
      <c r="D27" s="404" t="s">
        <v>1114</v>
      </c>
      <c r="E27" s="404"/>
      <c r="F27" s="404"/>
      <c r="G27" s="404"/>
      <c r="H27" s="404"/>
      <c r="I27" s="404"/>
      <c r="J27" s="404"/>
      <c r="K27" s="237"/>
    </row>
    <row r="28" spans="2:11" customFormat="1" ht="15" customHeight="1" x14ac:dyDescent="0.2">
      <c r="B28" s="239"/>
      <c r="C28" s="241"/>
      <c r="D28" s="404" t="s">
        <v>1115</v>
      </c>
      <c r="E28" s="404"/>
      <c r="F28" s="404"/>
      <c r="G28" s="404"/>
      <c r="H28" s="404"/>
      <c r="I28" s="404"/>
      <c r="J28" s="404"/>
      <c r="K28" s="237"/>
    </row>
    <row r="29" spans="2:11" customFormat="1" ht="12.75" customHeight="1" x14ac:dyDescent="0.2">
      <c r="B29" s="239"/>
      <c r="C29" s="241"/>
      <c r="D29" s="241"/>
      <c r="E29" s="241"/>
      <c r="F29" s="241"/>
      <c r="G29" s="241"/>
      <c r="H29" s="241"/>
      <c r="I29" s="241"/>
      <c r="J29" s="241"/>
      <c r="K29" s="237"/>
    </row>
    <row r="30" spans="2:11" customFormat="1" ht="15" customHeight="1" x14ac:dyDescent="0.2">
      <c r="B30" s="239"/>
      <c r="C30" s="241"/>
      <c r="D30" s="404" t="s">
        <v>1116</v>
      </c>
      <c r="E30" s="404"/>
      <c r="F30" s="404"/>
      <c r="G30" s="404"/>
      <c r="H30" s="404"/>
      <c r="I30" s="404"/>
      <c r="J30" s="404"/>
      <c r="K30" s="237"/>
    </row>
    <row r="31" spans="2:11" customFormat="1" ht="15" customHeight="1" x14ac:dyDescent="0.2">
      <c r="B31" s="239"/>
      <c r="C31" s="241"/>
      <c r="D31" s="404" t="s">
        <v>1117</v>
      </c>
      <c r="E31" s="404"/>
      <c r="F31" s="404"/>
      <c r="G31" s="404"/>
      <c r="H31" s="404"/>
      <c r="I31" s="404"/>
      <c r="J31" s="404"/>
      <c r="K31" s="237"/>
    </row>
    <row r="32" spans="2:11" customFormat="1" ht="12.75" customHeight="1" x14ac:dyDescent="0.2">
      <c r="B32" s="239"/>
      <c r="C32" s="241"/>
      <c r="D32" s="241"/>
      <c r="E32" s="241"/>
      <c r="F32" s="241"/>
      <c r="G32" s="241"/>
      <c r="H32" s="241"/>
      <c r="I32" s="241"/>
      <c r="J32" s="241"/>
      <c r="K32" s="237"/>
    </row>
    <row r="33" spans="2:11" customFormat="1" ht="15" customHeight="1" x14ac:dyDescent="0.2">
      <c r="B33" s="239"/>
      <c r="C33" s="241"/>
      <c r="D33" s="404" t="s">
        <v>1118</v>
      </c>
      <c r="E33" s="404"/>
      <c r="F33" s="404"/>
      <c r="G33" s="404"/>
      <c r="H33" s="404"/>
      <c r="I33" s="404"/>
      <c r="J33" s="404"/>
      <c r="K33" s="237"/>
    </row>
    <row r="34" spans="2:11" customFormat="1" ht="15" customHeight="1" x14ac:dyDescent="0.2">
      <c r="B34" s="239"/>
      <c r="C34" s="241"/>
      <c r="D34" s="404" t="s">
        <v>1119</v>
      </c>
      <c r="E34" s="404"/>
      <c r="F34" s="404"/>
      <c r="G34" s="404"/>
      <c r="H34" s="404"/>
      <c r="I34" s="404"/>
      <c r="J34" s="404"/>
      <c r="K34" s="237"/>
    </row>
    <row r="35" spans="2:11" customFormat="1" ht="15" customHeight="1" x14ac:dyDescent="0.2">
      <c r="B35" s="239"/>
      <c r="C35" s="241"/>
      <c r="D35" s="404" t="s">
        <v>1120</v>
      </c>
      <c r="E35" s="404"/>
      <c r="F35" s="404"/>
      <c r="G35" s="404"/>
      <c r="H35" s="404"/>
      <c r="I35" s="404"/>
      <c r="J35" s="404"/>
      <c r="K35" s="237"/>
    </row>
    <row r="36" spans="2:11" customFormat="1" ht="15" customHeight="1" x14ac:dyDescent="0.2">
      <c r="B36" s="239"/>
      <c r="C36" s="241"/>
      <c r="D36" s="240"/>
      <c r="E36" s="242" t="s">
        <v>123</v>
      </c>
      <c r="F36" s="240"/>
      <c r="G36" s="404" t="s">
        <v>1121</v>
      </c>
      <c r="H36" s="404"/>
      <c r="I36" s="404"/>
      <c r="J36" s="404"/>
      <c r="K36" s="237"/>
    </row>
    <row r="37" spans="2:11" customFormat="1" ht="30.75" customHeight="1" x14ac:dyDescent="0.2">
      <c r="B37" s="239"/>
      <c r="C37" s="241"/>
      <c r="D37" s="240"/>
      <c r="E37" s="242" t="s">
        <v>1122</v>
      </c>
      <c r="F37" s="240"/>
      <c r="G37" s="404" t="s">
        <v>1123</v>
      </c>
      <c r="H37" s="404"/>
      <c r="I37" s="404"/>
      <c r="J37" s="404"/>
      <c r="K37" s="237"/>
    </row>
    <row r="38" spans="2:11" customFormat="1" ht="15" customHeight="1" x14ac:dyDescent="0.2">
      <c r="B38" s="239"/>
      <c r="C38" s="241"/>
      <c r="D38" s="240"/>
      <c r="E38" s="242" t="s">
        <v>52</v>
      </c>
      <c r="F38" s="240"/>
      <c r="G38" s="404" t="s">
        <v>1124</v>
      </c>
      <c r="H38" s="404"/>
      <c r="I38" s="404"/>
      <c r="J38" s="404"/>
      <c r="K38" s="237"/>
    </row>
    <row r="39" spans="2:11" customFormat="1" ht="15" customHeight="1" x14ac:dyDescent="0.2">
      <c r="B39" s="239"/>
      <c r="C39" s="241"/>
      <c r="D39" s="240"/>
      <c r="E39" s="242" t="s">
        <v>53</v>
      </c>
      <c r="F39" s="240"/>
      <c r="G39" s="404" t="s">
        <v>1125</v>
      </c>
      <c r="H39" s="404"/>
      <c r="I39" s="404"/>
      <c r="J39" s="404"/>
      <c r="K39" s="237"/>
    </row>
    <row r="40" spans="2:11" customFormat="1" ht="15" customHeight="1" x14ac:dyDescent="0.2">
      <c r="B40" s="239"/>
      <c r="C40" s="241"/>
      <c r="D40" s="240"/>
      <c r="E40" s="242" t="s">
        <v>124</v>
      </c>
      <c r="F40" s="240"/>
      <c r="G40" s="404" t="s">
        <v>1126</v>
      </c>
      <c r="H40" s="404"/>
      <c r="I40" s="404"/>
      <c r="J40" s="404"/>
      <c r="K40" s="237"/>
    </row>
    <row r="41" spans="2:11" customFormat="1" ht="15" customHeight="1" x14ac:dyDescent="0.2">
      <c r="B41" s="239"/>
      <c r="C41" s="241"/>
      <c r="D41" s="240"/>
      <c r="E41" s="242" t="s">
        <v>125</v>
      </c>
      <c r="F41" s="240"/>
      <c r="G41" s="404" t="s">
        <v>1127</v>
      </c>
      <c r="H41" s="404"/>
      <c r="I41" s="404"/>
      <c r="J41" s="404"/>
      <c r="K41" s="237"/>
    </row>
    <row r="42" spans="2:11" customFormat="1" ht="15" customHeight="1" x14ac:dyDescent="0.2">
      <c r="B42" s="239"/>
      <c r="C42" s="241"/>
      <c r="D42" s="240"/>
      <c r="E42" s="242" t="s">
        <v>1128</v>
      </c>
      <c r="F42" s="240"/>
      <c r="G42" s="404" t="s">
        <v>1129</v>
      </c>
      <c r="H42" s="404"/>
      <c r="I42" s="404"/>
      <c r="J42" s="404"/>
      <c r="K42" s="237"/>
    </row>
    <row r="43" spans="2:11" customFormat="1" ht="15" customHeight="1" x14ac:dyDescent="0.2">
      <c r="B43" s="239"/>
      <c r="C43" s="241"/>
      <c r="D43" s="240"/>
      <c r="E43" s="242"/>
      <c r="F43" s="240"/>
      <c r="G43" s="404" t="s">
        <v>1130</v>
      </c>
      <c r="H43" s="404"/>
      <c r="I43" s="404"/>
      <c r="J43" s="404"/>
      <c r="K43" s="237"/>
    </row>
    <row r="44" spans="2:11" customFormat="1" ht="15" customHeight="1" x14ac:dyDescent="0.2">
      <c r="B44" s="239"/>
      <c r="C44" s="241"/>
      <c r="D44" s="240"/>
      <c r="E44" s="242" t="s">
        <v>1131</v>
      </c>
      <c r="F44" s="240"/>
      <c r="G44" s="404" t="s">
        <v>1132</v>
      </c>
      <c r="H44" s="404"/>
      <c r="I44" s="404"/>
      <c r="J44" s="404"/>
      <c r="K44" s="237"/>
    </row>
    <row r="45" spans="2:11" customFormat="1" ht="15" customHeight="1" x14ac:dyDescent="0.2">
      <c r="B45" s="239"/>
      <c r="C45" s="241"/>
      <c r="D45" s="240"/>
      <c r="E45" s="242" t="s">
        <v>127</v>
      </c>
      <c r="F45" s="240"/>
      <c r="G45" s="404" t="s">
        <v>1133</v>
      </c>
      <c r="H45" s="404"/>
      <c r="I45" s="404"/>
      <c r="J45" s="404"/>
      <c r="K45" s="237"/>
    </row>
    <row r="46" spans="2:11" customFormat="1" ht="12.75" customHeight="1" x14ac:dyDescent="0.2">
      <c r="B46" s="239"/>
      <c r="C46" s="241"/>
      <c r="D46" s="240"/>
      <c r="E46" s="240"/>
      <c r="F46" s="240"/>
      <c r="G46" s="240"/>
      <c r="H46" s="240"/>
      <c r="I46" s="240"/>
      <c r="J46" s="240"/>
      <c r="K46" s="237"/>
    </row>
    <row r="47" spans="2:11" customFormat="1" ht="15" customHeight="1" x14ac:dyDescent="0.2">
      <c r="B47" s="239"/>
      <c r="C47" s="241"/>
      <c r="D47" s="404" t="s">
        <v>1134</v>
      </c>
      <c r="E47" s="404"/>
      <c r="F47" s="404"/>
      <c r="G47" s="404"/>
      <c r="H47" s="404"/>
      <c r="I47" s="404"/>
      <c r="J47" s="404"/>
      <c r="K47" s="237"/>
    </row>
    <row r="48" spans="2:11" customFormat="1" ht="15" customHeight="1" x14ac:dyDescent="0.2">
      <c r="B48" s="239"/>
      <c r="C48" s="241"/>
      <c r="D48" s="241"/>
      <c r="E48" s="404" t="s">
        <v>1135</v>
      </c>
      <c r="F48" s="404"/>
      <c r="G48" s="404"/>
      <c r="H48" s="404"/>
      <c r="I48" s="404"/>
      <c r="J48" s="404"/>
      <c r="K48" s="237"/>
    </row>
    <row r="49" spans="2:11" customFormat="1" ht="15" customHeight="1" x14ac:dyDescent="0.2">
      <c r="B49" s="239"/>
      <c r="C49" s="241"/>
      <c r="D49" s="241"/>
      <c r="E49" s="404" t="s">
        <v>1136</v>
      </c>
      <c r="F49" s="404"/>
      <c r="G49" s="404"/>
      <c r="H49" s="404"/>
      <c r="I49" s="404"/>
      <c r="J49" s="404"/>
      <c r="K49" s="237"/>
    </row>
    <row r="50" spans="2:11" customFormat="1" ht="15" customHeight="1" x14ac:dyDescent="0.2">
      <c r="B50" s="239"/>
      <c r="C50" s="241"/>
      <c r="D50" s="241"/>
      <c r="E50" s="404" t="s">
        <v>1137</v>
      </c>
      <c r="F50" s="404"/>
      <c r="G50" s="404"/>
      <c r="H50" s="404"/>
      <c r="I50" s="404"/>
      <c r="J50" s="404"/>
      <c r="K50" s="237"/>
    </row>
    <row r="51" spans="2:11" customFormat="1" ht="15" customHeight="1" x14ac:dyDescent="0.2">
      <c r="B51" s="239"/>
      <c r="C51" s="241"/>
      <c r="D51" s="404" t="s">
        <v>1138</v>
      </c>
      <c r="E51" s="404"/>
      <c r="F51" s="404"/>
      <c r="G51" s="404"/>
      <c r="H51" s="404"/>
      <c r="I51" s="404"/>
      <c r="J51" s="404"/>
      <c r="K51" s="237"/>
    </row>
    <row r="52" spans="2:11" customFormat="1" ht="25.5" customHeight="1" x14ac:dyDescent="0.3">
      <c r="B52" s="236"/>
      <c r="C52" s="406" t="s">
        <v>1139</v>
      </c>
      <c r="D52" s="406"/>
      <c r="E52" s="406"/>
      <c r="F52" s="406"/>
      <c r="G52" s="406"/>
      <c r="H52" s="406"/>
      <c r="I52" s="406"/>
      <c r="J52" s="406"/>
      <c r="K52" s="237"/>
    </row>
    <row r="53" spans="2:11" customFormat="1" ht="5.25" customHeight="1" x14ac:dyDescent="0.2">
      <c r="B53" s="236"/>
      <c r="C53" s="238"/>
      <c r="D53" s="238"/>
      <c r="E53" s="238"/>
      <c r="F53" s="238"/>
      <c r="G53" s="238"/>
      <c r="H53" s="238"/>
      <c r="I53" s="238"/>
      <c r="J53" s="238"/>
      <c r="K53" s="237"/>
    </row>
    <row r="54" spans="2:11" customFormat="1" ht="15" customHeight="1" x14ac:dyDescent="0.2">
      <c r="B54" s="236"/>
      <c r="C54" s="404" t="s">
        <v>1140</v>
      </c>
      <c r="D54" s="404"/>
      <c r="E54" s="404"/>
      <c r="F54" s="404"/>
      <c r="G54" s="404"/>
      <c r="H54" s="404"/>
      <c r="I54" s="404"/>
      <c r="J54" s="404"/>
      <c r="K54" s="237"/>
    </row>
    <row r="55" spans="2:11" customFormat="1" ht="15" customHeight="1" x14ac:dyDescent="0.2">
      <c r="B55" s="236"/>
      <c r="C55" s="404" t="s">
        <v>1141</v>
      </c>
      <c r="D55" s="404"/>
      <c r="E55" s="404"/>
      <c r="F55" s="404"/>
      <c r="G55" s="404"/>
      <c r="H55" s="404"/>
      <c r="I55" s="404"/>
      <c r="J55" s="404"/>
      <c r="K55" s="237"/>
    </row>
    <row r="56" spans="2:11" customFormat="1" ht="12.75" customHeight="1" x14ac:dyDescent="0.2">
      <c r="B56" s="236"/>
      <c r="C56" s="240"/>
      <c r="D56" s="240"/>
      <c r="E56" s="240"/>
      <c r="F56" s="240"/>
      <c r="G56" s="240"/>
      <c r="H56" s="240"/>
      <c r="I56" s="240"/>
      <c r="J56" s="240"/>
      <c r="K56" s="237"/>
    </row>
    <row r="57" spans="2:11" customFormat="1" ht="15" customHeight="1" x14ac:dyDescent="0.2">
      <c r="B57" s="236"/>
      <c r="C57" s="404" t="s">
        <v>1142</v>
      </c>
      <c r="D57" s="404"/>
      <c r="E57" s="404"/>
      <c r="F57" s="404"/>
      <c r="G57" s="404"/>
      <c r="H57" s="404"/>
      <c r="I57" s="404"/>
      <c r="J57" s="404"/>
      <c r="K57" s="237"/>
    </row>
    <row r="58" spans="2:11" customFormat="1" ht="15" customHeight="1" x14ac:dyDescent="0.2">
      <c r="B58" s="236"/>
      <c r="C58" s="241"/>
      <c r="D58" s="404" t="s">
        <v>1143</v>
      </c>
      <c r="E58" s="404"/>
      <c r="F58" s="404"/>
      <c r="G58" s="404"/>
      <c r="H58" s="404"/>
      <c r="I58" s="404"/>
      <c r="J58" s="404"/>
      <c r="K58" s="237"/>
    </row>
    <row r="59" spans="2:11" customFormat="1" ht="15" customHeight="1" x14ac:dyDescent="0.2">
      <c r="B59" s="236"/>
      <c r="C59" s="241"/>
      <c r="D59" s="404" t="s">
        <v>1144</v>
      </c>
      <c r="E59" s="404"/>
      <c r="F59" s="404"/>
      <c r="G59" s="404"/>
      <c r="H59" s="404"/>
      <c r="I59" s="404"/>
      <c r="J59" s="404"/>
      <c r="K59" s="237"/>
    </row>
    <row r="60" spans="2:11" customFormat="1" ht="15" customHeight="1" x14ac:dyDescent="0.2">
      <c r="B60" s="236"/>
      <c r="C60" s="241"/>
      <c r="D60" s="404" t="s">
        <v>1145</v>
      </c>
      <c r="E60" s="404"/>
      <c r="F60" s="404"/>
      <c r="G60" s="404"/>
      <c r="H60" s="404"/>
      <c r="I60" s="404"/>
      <c r="J60" s="404"/>
      <c r="K60" s="237"/>
    </row>
    <row r="61" spans="2:11" customFormat="1" ht="15" customHeight="1" x14ac:dyDescent="0.2">
      <c r="B61" s="236"/>
      <c r="C61" s="241"/>
      <c r="D61" s="404" t="s">
        <v>1146</v>
      </c>
      <c r="E61" s="404"/>
      <c r="F61" s="404"/>
      <c r="G61" s="404"/>
      <c r="H61" s="404"/>
      <c r="I61" s="404"/>
      <c r="J61" s="404"/>
      <c r="K61" s="237"/>
    </row>
    <row r="62" spans="2:11" customFormat="1" ht="15" customHeight="1" x14ac:dyDescent="0.2">
      <c r="B62" s="236"/>
      <c r="C62" s="241"/>
      <c r="D62" s="408" t="s">
        <v>1147</v>
      </c>
      <c r="E62" s="408"/>
      <c r="F62" s="408"/>
      <c r="G62" s="408"/>
      <c r="H62" s="408"/>
      <c r="I62" s="408"/>
      <c r="J62" s="408"/>
      <c r="K62" s="237"/>
    </row>
    <row r="63" spans="2:11" customFormat="1" ht="15" customHeight="1" x14ac:dyDescent="0.2">
      <c r="B63" s="236"/>
      <c r="C63" s="241"/>
      <c r="D63" s="404" t="s">
        <v>1148</v>
      </c>
      <c r="E63" s="404"/>
      <c r="F63" s="404"/>
      <c r="G63" s="404"/>
      <c r="H63" s="404"/>
      <c r="I63" s="404"/>
      <c r="J63" s="404"/>
      <c r="K63" s="237"/>
    </row>
    <row r="64" spans="2:11" customFormat="1" ht="12.75" customHeight="1" x14ac:dyDescent="0.2">
      <c r="B64" s="236"/>
      <c r="C64" s="241"/>
      <c r="D64" s="241"/>
      <c r="E64" s="244"/>
      <c r="F64" s="241"/>
      <c r="G64" s="241"/>
      <c r="H64" s="241"/>
      <c r="I64" s="241"/>
      <c r="J64" s="241"/>
      <c r="K64" s="237"/>
    </row>
    <row r="65" spans="2:11" customFormat="1" ht="15" customHeight="1" x14ac:dyDescent="0.2">
      <c r="B65" s="236"/>
      <c r="C65" s="241"/>
      <c r="D65" s="404" t="s">
        <v>1149</v>
      </c>
      <c r="E65" s="404"/>
      <c r="F65" s="404"/>
      <c r="G65" s="404"/>
      <c r="H65" s="404"/>
      <c r="I65" s="404"/>
      <c r="J65" s="404"/>
      <c r="K65" s="237"/>
    </row>
    <row r="66" spans="2:11" customFormat="1" ht="15" customHeight="1" x14ac:dyDescent="0.2">
      <c r="B66" s="236"/>
      <c r="C66" s="241"/>
      <c r="D66" s="408" t="s">
        <v>1150</v>
      </c>
      <c r="E66" s="408"/>
      <c r="F66" s="408"/>
      <c r="G66" s="408"/>
      <c r="H66" s="408"/>
      <c r="I66" s="408"/>
      <c r="J66" s="408"/>
      <c r="K66" s="237"/>
    </row>
    <row r="67" spans="2:11" customFormat="1" ht="15" customHeight="1" x14ac:dyDescent="0.2">
      <c r="B67" s="236"/>
      <c r="C67" s="241"/>
      <c r="D67" s="404" t="s">
        <v>1151</v>
      </c>
      <c r="E67" s="404"/>
      <c r="F67" s="404"/>
      <c r="G67" s="404"/>
      <c r="H67" s="404"/>
      <c r="I67" s="404"/>
      <c r="J67" s="404"/>
      <c r="K67" s="237"/>
    </row>
    <row r="68" spans="2:11" customFormat="1" ht="15" customHeight="1" x14ac:dyDescent="0.2">
      <c r="B68" s="236"/>
      <c r="C68" s="241"/>
      <c r="D68" s="404" t="s">
        <v>1152</v>
      </c>
      <c r="E68" s="404"/>
      <c r="F68" s="404"/>
      <c r="G68" s="404"/>
      <c r="H68" s="404"/>
      <c r="I68" s="404"/>
      <c r="J68" s="404"/>
      <c r="K68" s="237"/>
    </row>
    <row r="69" spans="2:11" customFormat="1" ht="15" customHeight="1" x14ac:dyDescent="0.2">
      <c r="B69" s="236"/>
      <c r="C69" s="241"/>
      <c r="D69" s="404" t="s">
        <v>1153</v>
      </c>
      <c r="E69" s="404"/>
      <c r="F69" s="404"/>
      <c r="G69" s="404"/>
      <c r="H69" s="404"/>
      <c r="I69" s="404"/>
      <c r="J69" s="404"/>
      <c r="K69" s="237"/>
    </row>
    <row r="70" spans="2:11" customFormat="1" ht="15" customHeight="1" x14ac:dyDescent="0.2">
      <c r="B70" s="236"/>
      <c r="C70" s="241"/>
      <c r="D70" s="404" t="s">
        <v>1154</v>
      </c>
      <c r="E70" s="404"/>
      <c r="F70" s="404"/>
      <c r="G70" s="404"/>
      <c r="H70" s="404"/>
      <c r="I70" s="404"/>
      <c r="J70" s="404"/>
      <c r="K70" s="237"/>
    </row>
    <row r="71" spans="2:11" customFormat="1" ht="12.75" customHeight="1" x14ac:dyDescent="0.2">
      <c r="B71" s="245"/>
      <c r="C71" s="246"/>
      <c r="D71" s="246"/>
      <c r="E71" s="246"/>
      <c r="F71" s="246"/>
      <c r="G71" s="246"/>
      <c r="H71" s="246"/>
      <c r="I71" s="246"/>
      <c r="J71" s="246"/>
      <c r="K71" s="247"/>
    </row>
    <row r="72" spans="2:11" customFormat="1" ht="18.75" customHeight="1" x14ac:dyDescent="0.2">
      <c r="B72" s="248"/>
      <c r="C72" s="248"/>
      <c r="D72" s="248"/>
      <c r="E72" s="248"/>
      <c r="F72" s="248"/>
      <c r="G72" s="248"/>
      <c r="H72" s="248"/>
      <c r="I72" s="248"/>
      <c r="J72" s="248"/>
      <c r="K72" s="249"/>
    </row>
    <row r="73" spans="2:11" customFormat="1" ht="18.75" customHeight="1" x14ac:dyDescent="0.2">
      <c r="B73" s="249"/>
      <c r="C73" s="249"/>
      <c r="D73" s="249"/>
      <c r="E73" s="249"/>
      <c r="F73" s="249"/>
      <c r="G73" s="249"/>
      <c r="H73" s="249"/>
      <c r="I73" s="249"/>
      <c r="J73" s="249"/>
      <c r="K73" s="249"/>
    </row>
    <row r="74" spans="2:11" customFormat="1" ht="7.5" customHeight="1" x14ac:dyDescent="0.2">
      <c r="B74" s="250"/>
      <c r="C74" s="251"/>
      <c r="D74" s="251"/>
      <c r="E74" s="251"/>
      <c r="F74" s="251"/>
      <c r="G74" s="251"/>
      <c r="H74" s="251"/>
      <c r="I74" s="251"/>
      <c r="J74" s="251"/>
      <c r="K74" s="252"/>
    </row>
    <row r="75" spans="2:11" customFormat="1" ht="45" customHeight="1" x14ac:dyDescent="0.2">
      <c r="B75" s="253"/>
      <c r="C75" s="407" t="s">
        <v>1155</v>
      </c>
      <c r="D75" s="407"/>
      <c r="E75" s="407"/>
      <c r="F75" s="407"/>
      <c r="G75" s="407"/>
      <c r="H75" s="407"/>
      <c r="I75" s="407"/>
      <c r="J75" s="407"/>
      <c r="K75" s="254"/>
    </row>
    <row r="76" spans="2:11" customFormat="1" ht="17.25" customHeight="1" x14ac:dyDescent="0.2">
      <c r="B76" s="253"/>
      <c r="C76" s="255" t="s">
        <v>1156</v>
      </c>
      <c r="D76" s="255"/>
      <c r="E76" s="255"/>
      <c r="F76" s="255" t="s">
        <v>1157</v>
      </c>
      <c r="G76" s="256"/>
      <c r="H76" s="255" t="s">
        <v>53</v>
      </c>
      <c r="I76" s="255" t="s">
        <v>56</v>
      </c>
      <c r="J76" s="255" t="s">
        <v>1158</v>
      </c>
      <c r="K76" s="254"/>
    </row>
    <row r="77" spans="2:11" customFormat="1" ht="17.25" customHeight="1" x14ac:dyDescent="0.2">
      <c r="B77" s="253"/>
      <c r="C77" s="257" t="s">
        <v>1159</v>
      </c>
      <c r="D77" s="257"/>
      <c r="E77" s="257"/>
      <c r="F77" s="258" t="s">
        <v>1160</v>
      </c>
      <c r="G77" s="259"/>
      <c r="H77" s="257"/>
      <c r="I77" s="257"/>
      <c r="J77" s="257" t="s">
        <v>1161</v>
      </c>
      <c r="K77" s="254"/>
    </row>
    <row r="78" spans="2:11" customFormat="1" ht="5.25" customHeight="1" x14ac:dyDescent="0.2">
      <c r="B78" s="253"/>
      <c r="C78" s="260"/>
      <c r="D78" s="260"/>
      <c r="E78" s="260"/>
      <c r="F78" s="260"/>
      <c r="G78" s="261"/>
      <c r="H78" s="260"/>
      <c r="I78" s="260"/>
      <c r="J78" s="260"/>
      <c r="K78" s="254"/>
    </row>
    <row r="79" spans="2:11" customFormat="1" ht="15" customHeight="1" x14ac:dyDescent="0.2">
      <c r="B79" s="253"/>
      <c r="C79" s="242" t="s">
        <v>52</v>
      </c>
      <c r="D79" s="260"/>
      <c r="E79" s="260"/>
      <c r="F79" s="262" t="s">
        <v>1162</v>
      </c>
      <c r="G79" s="261"/>
      <c r="H79" s="242" t="s">
        <v>1163</v>
      </c>
      <c r="I79" s="242" t="s">
        <v>1164</v>
      </c>
      <c r="J79" s="242">
        <v>20</v>
      </c>
      <c r="K79" s="254"/>
    </row>
    <row r="80" spans="2:11" customFormat="1" ht="15" customHeight="1" x14ac:dyDescent="0.2">
      <c r="B80" s="253"/>
      <c r="C80" s="242" t="s">
        <v>1165</v>
      </c>
      <c r="D80" s="242"/>
      <c r="E80" s="242"/>
      <c r="F80" s="262" t="s">
        <v>1162</v>
      </c>
      <c r="G80" s="261"/>
      <c r="H80" s="242" t="s">
        <v>1166</v>
      </c>
      <c r="I80" s="242" t="s">
        <v>1164</v>
      </c>
      <c r="J80" s="242">
        <v>120</v>
      </c>
      <c r="K80" s="254"/>
    </row>
    <row r="81" spans="2:11" customFormat="1" ht="15" customHeight="1" x14ac:dyDescent="0.2">
      <c r="B81" s="263"/>
      <c r="C81" s="242" t="s">
        <v>1167</v>
      </c>
      <c r="D81" s="242"/>
      <c r="E81" s="242"/>
      <c r="F81" s="262" t="s">
        <v>1168</v>
      </c>
      <c r="G81" s="261"/>
      <c r="H81" s="242" t="s">
        <v>1169</v>
      </c>
      <c r="I81" s="242" t="s">
        <v>1164</v>
      </c>
      <c r="J81" s="242">
        <v>50</v>
      </c>
      <c r="K81" s="254"/>
    </row>
    <row r="82" spans="2:11" customFormat="1" ht="15" customHeight="1" x14ac:dyDescent="0.2">
      <c r="B82" s="263"/>
      <c r="C82" s="242" t="s">
        <v>1170</v>
      </c>
      <c r="D82" s="242"/>
      <c r="E82" s="242"/>
      <c r="F82" s="262" t="s">
        <v>1162</v>
      </c>
      <c r="G82" s="261"/>
      <c r="H82" s="242" t="s">
        <v>1171</v>
      </c>
      <c r="I82" s="242" t="s">
        <v>1172</v>
      </c>
      <c r="J82" s="242"/>
      <c r="K82" s="254"/>
    </row>
    <row r="83" spans="2:11" customFormat="1" ht="15" customHeight="1" x14ac:dyDescent="0.2">
      <c r="B83" s="263"/>
      <c r="C83" s="264" t="s">
        <v>1173</v>
      </c>
      <c r="D83" s="264"/>
      <c r="E83" s="264"/>
      <c r="F83" s="265" t="s">
        <v>1168</v>
      </c>
      <c r="G83" s="264"/>
      <c r="H83" s="264" t="s">
        <v>1174</v>
      </c>
      <c r="I83" s="264" t="s">
        <v>1164</v>
      </c>
      <c r="J83" s="264">
        <v>15</v>
      </c>
      <c r="K83" s="254"/>
    </row>
    <row r="84" spans="2:11" customFormat="1" ht="15" customHeight="1" x14ac:dyDescent="0.2">
      <c r="B84" s="263"/>
      <c r="C84" s="264" t="s">
        <v>1175</v>
      </c>
      <c r="D84" s="264"/>
      <c r="E84" s="264"/>
      <c r="F84" s="265" t="s">
        <v>1168</v>
      </c>
      <c r="G84" s="264"/>
      <c r="H84" s="264" t="s">
        <v>1176</v>
      </c>
      <c r="I84" s="264" t="s">
        <v>1164</v>
      </c>
      <c r="J84" s="264">
        <v>15</v>
      </c>
      <c r="K84" s="254"/>
    </row>
    <row r="85" spans="2:11" customFormat="1" ht="15" customHeight="1" x14ac:dyDescent="0.2">
      <c r="B85" s="263"/>
      <c r="C85" s="264" t="s">
        <v>1177</v>
      </c>
      <c r="D85" s="264"/>
      <c r="E85" s="264"/>
      <c r="F85" s="265" t="s">
        <v>1168</v>
      </c>
      <c r="G85" s="264"/>
      <c r="H85" s="264" t="s">
        <v>1178</v>
      </c>
      <c r="I85" s="264" t="s">
        <v>1164</v>
      </c>
      <c r="J85" s="264">
        <v>20</v>
      </c>
      <c r="K85" s="254"/>
    </row>
    <row r="86" spans="2:11" customFormat="1" ht="15" customHeight="1" x14ac:dyDescent="0.2">
      <c r="B86" s="263"/>
      <c r="C86" s="264" t="s">
        <v>1179</v>
      </c>
      <c r="D86" s="264"/>
      <c r="E86" s="264"/>
      <c r="F86" s="265" t="s">
        <v>1168</v>
      </c>
      <c r="G86" s="264"/>
      <c r="H86" s="264" t="s">
        <v>1180</v>
      </c>
      <c r="I86" s="264" t="s">
        <v>1164</v>
      </c>
      <c r="J86" s="264">
        <v>20</v>
      </c>
      <c r="K86" s="254"/>
    </row>
    <row r="87" spans="2:11" customFormat="1" ht="15" customHeight="1" x14ac:dyDescent="0.2">
      <c r="B87" s="263"/>
      <c r="C87" s="242" t="s">
        <v>1181</v>
      </c>
      <c r="D87" s="242"/>
      <c r="E87" s="242"/>
      <c r="F87" s="262" t="s">
        <v>1168</v>
      </c>
      <c r="G87" s="261"/>
      <c r="H87" s="242" t="s">
        <v>1182</v>
      </c>
      <c r="I87" s="242" t="s">
        <v>1164</v>
      </c>
      <c r="J87" s="242">
        <v>50</v>
      </c>
      <c r="K87" s="254"/>
    </row>
    <row r="88" spans="2:11" customFormat="1" ht="15" customHeight="1" x14ac:dyDescent="0.2">
      <c r="B88" s="263"/>
      <c r="C88" s="242" t="s">
        <v>1183</v>
      </c>
      <c r="D88" s="242"/>
      <c r="E88" s="242"/>
      <c r="F88" s="262" t="s">
        <v>1168</v>
      </c>
      <c r="G88" s="261"/>
      <c r="H88" s="242" t="s">
        <v>1184</v>
      </c>
      <c r="I88" s="242" t="s">
        <v>1164</v>
      </c>
      <c r="J88" s="242">
        <v>20</v>
      </c>
      <c r="K88" s="254"/>
    </row>
    <row r="89" spans="2:11" customFormat="1" ht="15" customHeight="1" x14ac:dyDescent="0.2">
      <c r="B89" s="263"/>
      <c r="C89" s="242" t="s">
        <v>1185</v>
      </c>
      <c r="D89" s="242"/>
      <c r="E89" s="242"/>
      <c r="F89" s="262" t="s">
        <v>1168</v>
      </c>
      <c r="G89" s="261"/>
      <c r="H89" s="242" t="s">
        <v>1186</v>
      </c>
      <c r="I89" s="242" t="s">
        <v>1164</v>
      </c>
      <c r="J89" s="242">
        <v>20</v>
      </c>
      <c r="K89" s="254"/>
    </row>
    <row r="90" spans="2:11" customFormat="1" ht="15" customHeight="1" x14ac:dyDescent="0.2">
      <c r="B90" s="263"/>
      <c r="C90" s="242" t="s">
        <v>1187</v>
      </c>
      <c r="D90" s="242"/>
      <c r="E90" s="242"/>
      <c r="F90" s="262" t="s">
        <v>1168</v>
      </c>
      <c r="G90" s="261"/>
      <c r="H90" s="242" t="s">
        <v>1188</v>
      </c>
      <c r="I90" s="242" t="s">
        <v>1164</v>
      </c>
      <c r="J90" s="242">
        <v>50</v>
      </c>
      <c r="K90" s="254"/>
    </row>
    <row r="91" spans="2:11" customFormat="1" ht="15" customHeight="1" x14ac:dyDescent="0.2">
      <c r="B91" s="263"/>
      <c r="C91" s="242" t="s">
        <v>1189</v>
      </c>
      <c r="D91" s="242"/>
      <c r="E91" s="242"/>
      <c r="F91" s="262" t="s">
        <v>1168</v>
      </c>
      <c r="G91" s="261"/>
      <c r="H91" s="242" t="s">
        <v>1189</v>
      </c>
      <c r="I91" s="242" t="s">
        <v>1164</v>
      </c>
      <c r="J91" s="242">
        <v>50</v>
      </c>
      <c r="K91" s="254"/>
    </row>
    <row r="92" spans="2:11" customFormat="1" ht="15" customHeight="1" x14ac:dyDescent="0.2">
      <c r="B92" s="263"/>
      <c r="C92" s="242" t="s">
        <v>1190</v>
      </c>
      <c r="D92" s="242"/>
      <c r="E92" s="242"/>
      <c r="F92" s="262" t="s">
        <v>1168</v>
      </c>
      <c r="G92" s="261"/>
      <c r="H92" s="242" t="s">
        <v>1191</v>
      </c>
      <c r="I92" s="242" t="s">
        <v>1164</v>
      </c>
      <c r="J92" s="242">
        <v>255</v>
      </c>
      <c r="K92" s="254"/>
    </row>
    <row r="93" spans="2:11" customFormat="1" ht="15" customHeight="1" x14ac:dyDescent="0.2">
      <c r="B93" s="263"/>
      <c r="C93" s="242" t="s">
        <v>1192</v>
      </c>
      <c r="D93" s="242"/>
      <c r="E93" s="242"/>
      <c r="F93" s="262" t="s">
        <v>1162</v>
      </c>
      <c r="G93" s="261"/>
      <c r="H93" s="242" t="s">
        <v>1193</v>
      </c>
      <c r="I93" s="242" t="s">
        <v>1194</v>
      </c>
      <c r="J93" s="242"/>
      <c r="K93" s="254"/>
    </row>
    <row r="94" spans="2:11" customFormat="1" ht="15" customHeight="1" x14ac:dyDescent="0.2">
      <c r="B94" s="263"/>
      <c r="C94" s="242" t="s">
        <v>1195</v>
      </c>
      <c r="D94" s="242"/>
      <c r="E94" s="242"/>
      <c r="F94" s="262" t="s">
        <v>1162</v>
      </c>
      <c r="G94" s="261"/>
      <c r="H94" s="242" t="s">
        <v>1196</v>
      </c>
      <c r="I94" s="242" t="s">
        <v>1197</v>
      </c>
      <c r="J94" s="242"/>
      <c r="K94" s="254"/>
    </row>
    <row r="95" spans="2:11" customFormat="1" ht="15" customHeight="1" x14ac:dyDescent="0.2">
      <c r="B95" s="263"/>
      <c r="C95" s="242" t="s">
        <v>1198</v>
      </c>
      <c r="D95" s="242"/>
      <c r="E95" s="242"/>
      <c r="F95" s="262" t="s">
        <v>1162</v>
      </c>
      <c r="G95" s="261"/>
      <c r="H95" s="242" t="s">
        <v>1198</v>
      </c>
      <c r="I95" s="242" t="s">
        <v>1197</v>
      </c>
      <c r="J95" s="242"/>
      <c r="K95" s="254"/>
    </row>
    <row r="96" spans="2:11" customFormat="1" ht="15" customHeight="1" x14ac:dyDescent="0.2">
      <c r="B96" s="263"/>
      <c r="C96" s="242" t="s">
        <v>37</v>
      </c>
      <c r="D96" s="242"/>
      <c r="E96" s="242"/>
      <c r="F96" s="262" t="s">
        <v>1162</v>
      </c>
      <c r="G96" s="261"/>
      <c r="H96" s="242" t="s">
        <v>1199</v>
      </c>
      <c r="I96" s="242" t="s">
        <v>1197</v>
      </c>
      <c r="J96" s="242"/>
      <c r="K96" s="254"/>
    </row>
    <row r="97" spans="2:11" customFormat="1" ht="15" customHeight="1" x14ac:dyDescent="0.2">
      <c r="B97" s="263"/>
      <c r="C97" s="242" t="s">
        <v>47</v>
      </c>
      <c r="D97" s="242"/>
      <c r="E97" s="242"/>
      <c r="F97" s="262" t="s">
        <v>1162</v>
      </c>
      <c r="G97" s="261"/>
      <c r="H97" s="242" t="s">
        <v>1200</v>
      </c>
      <c r="I97" s="242" t="s">
        <v>1197</v>
      </c>
      <c r="J97" s="242"/>
      <c r="K97" s="254"/>
    </row>
    <row r="98" spans="2:11" customFormat="1" ht="15" customHeight="1" x14ac:dyDescent="0.2">
      <c r="B98" s="266"/>
      <c r="C98" s="267"/>
      <c r="D98" s="267"/>
      <c r="E98" s="267"/>
      <c r="F98" s="267"/>
      <c r="G98" s="267"/>
      <c r="H98" s="267"/>
      <c r="I98" s="267"/>
      <c r="J98" s="267"/>
      <c r="K98" s="268"/>
    </row>
    <row r="99" spans="2:11" customFormat="1" ht="18.75" customHeight="1" x14ac:dyDescent="0.2">
      <c r="B99" s="269"/>
      <c r="C99" s="270"/>
      <c r="D99" s="270"/>
      <c r="E99" s="270"/>
      <c r="F99" s="270"/>
      <c r="G99" s="270"/>
      <c r="H99" s="270"/>
      <c r="I99" s="270"/>
      <c r="J99" s="270"/>
      <c r="K99" s="269"/>
    </row>
    <row r="100" spans="2:11" customFormat="1" ht="18.75" customHeight="1" x14ac:dyDescent="0.2">
      <c r="B100" s="249"/>
      <c r="C100" s="249"/>
      <c r="D100" s="249"/>
      <c r="E100" s="249"/>
      <c r="F100" s="249"/>
      <c r="G100" s="249"/>
      <c r="H100" s="249"/>
      <c r="I100" s="249"/>
      <c r="J100" s="249"/>
      <c r="K100" s="249"/>
    </row>
    <row r="101" spans="2:11" customFormat="1" ht="7.5" customHeight="1" x14ac:dyDescent="0.2">
      <c r="B101" s="250"/>
      <c r="C101" s="251"/>
      <c r="D101" s="251"/>
      <c r="E101" s="251"/>
      <c r="F101" s="251"/>
      <c r="G101" s="251"/>
      <c r="H101" s="251"/>
      <c r="I101" s="251"/>
      <c r="J101" s="251"/>
      <c r="K101" s="252"/>
    </row>
    <row r="102" spans="2:11" customFormat="1" ht="45" customHeight="1" x14ac:dyDescent="0.2">
      <c r="B102" s="253"/>
      <c r="C102" s="407" t="s">
        <v>1201</v>
      </c>
      <c r="D102" s="407"/>
      <c r="E102" s="407"/>
      <c r="F102" s="407"/>
      <c r="G102" s="407"/>
      <c r="H102" s="407"/>
      <c r="I102" s="407"/>
      <c r="J102" s="407"/>
      <c r="K102" s="254"/>
    </row>
    <row r="103" spans="2:11" customFormat="1" ht="17.25" customHeight="1" x14ac:dyDescent="0.2">
      <c r="B103" s="253"/>
      <c r="C103" s="255" t="s">
        <v>1156</v>
      </c>
      <c r="D103" s="255"/>
      <c r="E103" s="255"/>
      <c r="F103" s="255" t="s">
        <v>1157</v>
      </c>
      <c r="G103" s="256"/>
      <c r="H103" s="255" t="s">
        <v>53</v>
      </c>
      <c r="I103" s="255" t="s">
        <v>56</v>
      </c>
      <c r="J103" s="255" t="s">
        <v>1158</v>
      </c>
      <c r="K103" s="254"/>
    </row>
    <row r="104" spans="2:11" customFormat="1" ht="17.25" customHeight="1" x14ac:dyDescent="0.2">
      <c r="B104" s="253"/>
      <c r="C104" s="257" t="s">
        <v>1159</v>
      </c>
      <c r="D104" s="257"/>
      <c r="E104" s="257"/>
      <c r="F104" s="258" t="s">
        <v>1160</v>
      </c>
      <c r="G104" s="259"/>
      <c r="H104" s="257"/>
      <c r="I104" s="257"/>
      <c r="J104" s="257" t="s">
        <v>1161</v>
      </c>
      <c r="K104" s="254"/>
    </row>
    <row r="105" spans="2:11" customFormat="1" ht="5.25" customHeight="1" x14ac:dyDescent="0.2">
      <c r="B105" s="253"/>
      <c r="C105" s="255"/>
      <c r="D105" s="255"/>
      <c r="E105" s="255"/>
      <c r="F105" s="255"/>
      <c r="G105" s="271"/>
      <c r="H105" s="255"/>
      <c r="I105" s="255"/>
      <c r="J105" s="255"/>
      <c r="K105" s="254"/>
    </row>
    <row r="106" spans="2:11" customFormat="1" ht="15" customHeight="1" x14ac:dyDescent="0.2">
      <c r="B106" s="253"/>
      <c r="C106" s="242" t="s">
        <v>52</v>
      </c>
      <c r="D106" s="260"/>
      <c r="E106" s="260"/>
      <c r="F106" s="262" t="s">
        <v>1162</v>
      </c>
      <c r="G106" s="271"/>
      <c r="H106" s="242" t="s">
        <v>1202</v>
      </c>
      <c r="I106" s="242" t="s">
        <v>1164</v>
      </c>
      <c r="J106" s="242">
        <v>20</v>
      </c>
      <c r="K106" s="254"/>
    </row>
    <row r="107" spans="2:11" customFormat="1" ht="15" customHeight="1" x14ac:dyDescent="0.2">
      <c r="B107" s="253"/>
      <c r="C107" s="242" t="s">
        <v>1165</v>
      </c>
      <c r="D107" s="242"/>
      <c r="E107" s="242"/>
      <c r="F107" s="262" t="s">
        <v>1162</v>
      </c>
      <c r="G107" s="242"/>
      <c r="H107" s="242" t="s">
        <v>1202</v>
      </c>
      <c r="I107" s="242" t="s">
        <v>1164</v>
      </c>
      <c r="J107" s="242">
        <v>120</v>
      </c>
      <c r="K107" s="254"/>
    </row>
    <row r="108" spans="2:11" customFormat="1" ht="15" customHeight="1" x14ac:dyDescent="0.2">
      <c r="B108" s="263"/>
      <c r="C108" s="242" t="s">
        <v>1167</v>
      </c>
      <c r="D108" s="242"/>
      <c r="E108" s="242"/>
      <c r="F108" s="262" t="s">
        <v>1168</v>
      </c>
      <c r="G108" s="242"/>
      <c r="H108" s="242" t="s">
        <v>1202</v>
      </c>
      <c r="I108" s="242" t="s">
        <v>1164</v>
      </c>
      <c r="J108" s="242">
        <v>50</v>
      </c>
      <c r="K108" s="254"/>
    </row>
    <row r="109" spans="2:11" customFormat="1" ht="15" customHeight="1" x14ac:dyDescent="0.2">
      <c r="B109" s="263"/>
      <c r="C109" s="242" t="s">
        <v>1170</v>
      </c>
      <c r="D109" s="242"/>
      <c r="E109" s="242"/>
      <c r="F109" s="262" t="s">
        <v>1162</v>
      </c>
      <c r="G109" s="242"/>
      <c r="H109" s="242" t="s">
        <v>1202</v>
      </c>
      <c r="I109" s="242" t="s">
        <v>1172</v>
      </c>
      <c r="J109" s="242"/>
      <c r="K109" s="254"/>
    </row>
    <row r="110" spans="2:11" customFormat="1" ht="15" customHeight="1" x14ac:dyDescent="0.2">
      <c r="B110" s="263"/>
      <c r="C110" s="242" t="s">
        <v>1181</v>
      </c>
      <c r="D110" s="242"/>
      <c r="E110" s="242"/>
      <c r="F110" s="262" t="s">
        <v>1168</v>
      </c>
      <c r="G110" s="242"/>
      <c r="H110" s="242" t="s">
        <v>1202</v>
      </c>
      <c r="I110" s="242" t="s">
        <v>1164</v>
      </c>
      <c r="J110" s="242">
        <v>50</v>
      </c>
      <c r="K110" s="254"/>
    </row>
    <row r="111" spans="2:11" customFormat="1" ht="15" customHeight="1" x14ac:dyDescent="0.2">
      <c r="B111" s="263"/>
      <c r="C111" s="242" t="s">
        <v>1189</v>
      </c>
      <c r="D111" s="242"/>
      <c r="E111" s="242"/>
      <c r="F111" s="262" t="s">
        <v>1168</v>
      </c>
      <c r="G111" s="242"/>
      <c r="H111" s="242" t="s">
        <v>1202</v>
      </c>
      <c r="I111" s="242" t="s">
        <v>1164</v>
      </c>
      <c r="J111" s="242">
        <v>50</v>
      </c>
      <c r="K111" s="254"/>
    </row>
    <row r="112" spans="2:11" customFormat="1" ht="15" customHeight="1" x14ac:dyDescent="0.2">
      <c r="B112" s="263"/>
      <c r="C112" s="242" t="s">
        <v>1187</v>
      </c>
      <c r="D112" s="242"/>
      <c r="E112" s="242"/>
      <c r="F112" s="262" t="s">
        <v>1168</v>
      </c>
      <c r="G112" s="242"/>
      <c r="H112" s="242" t="s">
        <v>1202</v>
      </c>
      <c r="I112" s="242" t="s">
        <v>1164</v>
      </c>
      <c r="J112" s="242">
        <v>50</v>
      </c>
      <c r="K112" s="254"/>
    </row>
    <row r="113" spans="2:11" customFormat="1" ht="15" customHeight="1" x14ac:dyDescent="0.2">
      <c r="B113" s="263"/>
      <c r="C113" s="242" t="s">
        <v>52</v>
      </c>
      <c r="D113" s="242"/>
      <c r="E113" s="242"/>
      <c r="F113" s="262" t="s">
        <v>1162</v>
      </c>
      <c r="G113" s="242"/>
      <c r="H113" s="242" t="s">
        <v>1203</v>
      </c>
      <c r="I113" s="242" t="s">
        <v>1164</v>
      </c>
      <c r="J113" s="242">
        <v>20</v>
      </c>
      <c r="K113" s="254"/>
    </row>
    <row r="114" spans="2:11" customFormat="1" ht="15" customHeight="1" x14ac:dyDescent="0.2">
      <c r="B114" s="263"/>
      <c r="C114" s="242" t="s">
        <v>1204</v>
      </c>
      <c r="D114" s="242"/>
      <c r="E114" s="242"/>
      <c r="F114" s="262" t="s">
        <v>1162</v>
      </c>
      <c r="G114" s="242"/>
      <c r="H114" s="242" t="s">
        <v>1205</v>
      </c>
      <c r="I114" s="242" t="s">
        <v>1164</v>
      </c>
      <c r="J114" s="242">
        <v>120</v>
      </c>
      <c r="K114" s="254"/>
    </row>
    <row r="115" spans="2:11" customFormat="1" ht="15" customHeight="1" x14ac:dyDescent="0.2">
      <c r="B115" s="263"/>
      <c r="C115" s="242" t="s">
        <v>37</v>
      </c>
      <c r="D115" s="242"/>
      <c r="E115" s="242"/>
      <c r="F115" s="262" t="s">
        <v>1162</v>
      </c>
      <c r="G115" s="242"/>
      <c r="H115" s="242" t="s">
        <v>1206</v>
      </c>
      <c r="I115" s="242" t="s">
        <v>1197</v>
      </c>
      <c r="J115" s="242"/>
      <c r="K115" s="254"/>
    </row>
    <row r="116" spans="2:11" customFormat="1" ht="15" customHeight="1" x14ac:dyDescent="0.2">
      <c r="B116" s="263"/>
      <c r="C116" s="242" t="s">
        <v>47</v>
      </c>
      <c r="D116" s="242"/>
      <c r="E116" s="242"/>
      <c r="F116" s="262" t="s">
        <v>1162</v>
      </c>
      <c r="G116" s="242"/>
      <c r="H116" s="242" t="s">
        <v>1207</v>
      </c>
      <c r="I116" s="242" t="s">
        <v>1197</v>
      </c>
      <c r="J116" s="242"/>
      <c r="K116" s="254"/>
    </row>
    <row r="117" spans="2:11" customFormat="1" ht="15" customHeight="1" x14ac:dyDescent="0.2">
      <c r="B117" s="263"/>
      <c r="C117" s="242" t="s">
        <v>56</v>
      </c>
      <c r="D117" s="242"/>
      <c r="E117" s="242"/>
      <c r="F117" s="262" t="s">
        <v>1162</v>
      </c>
      <c r="G117" s="242"/>
      <c r="H117" s="242" t="s">
        <v>1208</v>
      </c>
      <c r="I117" s="242" t="s">
        <v>1209</v>
      </c>
      <c r="J117" s="242"/>
      <c r="K117" s="254"/>
    </row>
    <row r="118" spans="2:11" customFormat="1" ht="15" customHeight="1" x14ac:dyDescent="0.2">
      <c r="B118" s="266"/>
      <c r="C118" s="272"/>
      <c r="D118" s="272"/>
      <c r="E118" s="272"/>
      <c r="F118" s="272"/>
      <c r="G118" s="272"/>
      <c r="H118" s="272"/>
      <c r="I118" s="272"/>
      <c r="J118" s="272"/>
      <c r="K118" s="268"/>
    </row>
    <row r="119" spans="2:11" customFormat="1" ht="18.75" customHeight="1" x14ac:dyDescent="0.2">
      <c r="B119" s="273"/>
      <c r="C119" s="240"/>
      <c r="D119" s="240"/>
      <c r="E119" s="240"/>
      <c r="F119" s="274"/>
      <c r="G119" s="240"/>
      <c r="H119" s="240"/>
      <c r="I119" s="240"/>
      <c r="J119" s="240"/>
      <c r="K119" s="273"/>
    </row>
    <row r="120" spans="2:11" customFormat="1" ht="18.75" customHeight="1" x14ac:dyDescent="0.2">
      <c r="B120" s="249"/>
      <c r="C120" s="249"/>
      <c r="D120" s="249"/>
      <c r="E120" s="249"/>
      <c r="F120" s="249"/>
      <c r="G120" s="249"/>
      <c r="H120" s="249"/>
      <c r="I120" s="249"/>
      <c r="J120" s="249"/>
      <c r="K120" s="249"/>
    </row>
    <row r="121" spans="2:11" customFormat="1" ht="7.5" customHeight="1" x14ac:dyDescent="0.2">
      <c r="B121" s="275"/>
      <c r="C121" s="276"/>
      <c r="D121" s="276"/>
      <c r="E121" s="276"/>
      <c r="F121" s="276"/>
      <c r="G121" s="276"/>
      <c r="H121" s="276"/>
      <c r="I121" s="276"/>
      <c r="J121" s="276"/>
      <c r="K121" s="277"/>
    </row>
    <row r="122" spans="2:11" customFormat="1" ht="45" customHeight="1" x14ac:dyDescent="0.2">
      <c r="B122" s="278"/>
      <c r="C122" s="405" t="s">
        <v>1210</v>
      </c>
      <c r="D122" s="405"/>
      <c r="E122" s="405"/>
      <c r="F122" s="405"/>
      <c r="G122" s="405"/>
      <c r="H122" s="405"/>
      <c r="I122" s="405"/>
      <c r="J122" s="405"/>
      <c r="K122" s="279"/>
    </row>
    <row r="123" spans="2:11" customFormat="1" ht="17.25" customHeight="1" x14ac:dyDescent="0.2">
      <c r="B123" s="280"/>
      <c r="C123" s="255" t="s">
        <v>1156</v>
      </c>
      <c r="D123" s="255"/>
      <c r="E123" s="255"/>
      <c r="F123" s="255" t="s">
        <v>1157</v>
      </c>
      <c r="G123" s="256"/>
      <c r="H123" s="255" t="s">
        <v>53</v>
      </c>
      <c r="I123" s="255" t="s">
        <v>56</v>
      </c>
      <c r="J123" s="255" t="s">
        <v>1158</v>
      </c>
      <c r="K123" s="281"/>
    </row>
    <row r="124" spans="2:11" customFormat="1" ht="17.25" customHeight="1" x14ac:dyDescent="0.2">
      <c r="B124" s="280"/>
      <c r="C124" s="257" t="s">
        <v>1159</v>
      </c>
      <c r="D124" s="257"/>
      <c r="E124" s="257"/>
      <c r="F124" s="258" t="s">
        <v>1160</v>
      </c>
      <c r="G124" s="259"/>
      <c r="H124" s="257"/>
      <c r="I124" s="257"/>
      <c r="J124" s="257" t="s">
        <v>1161</v>
      </c>
      <c r="K124" s="281"/>
    </row>
    <row r="125" spans="2:11" customFormat="1" ht="5.25" customHeight="1" x14ac:dyDescent="0.2">
      <c r="B125" s="282"/>
      <c r="C125" s="260"/>
      <c r="D125" s="260"/>
      <c r="E125" s="260"/>
      <c r="F125" s="260"/>
      <c r="G125" s="242"/>
      <c r="H125" s="260"/>
      <c r="I125" s="260"/>
      <c r="J125" s="260"/>
      <c r="K125" s="283"/>
    </row>
    <row r="126" spans="2:11" customFormat="1" ht="15" customHeight="1" x14ac:dyDescent="0.2">
      <c r="B126" s="282"/>
      <c r="C126" s="242" t="s">
        <v>1165</v>
      </c>
      <c r="D126" s="260"/>
      <c r="E126" s="260"/>
      <c r="F126" s="262" t="s">
        <v>1162</v>
      </c>
      <c r="G126" s="242"/>
      <c r="H126" s="242" t="s">
        <v>1202</v>
      </c>
      <c r="I126" s="242" t="s">
        <v>1164</v>
      </c>
      <c r="J126" s="242">
        <v>120</v>
      </c>
      <c r="K126" s="284"/>
    </row>
    <row r="127" spans="2:11" customFormat="1" ht="15" customHeight="1" x14ac:dyDescent="0.2">
      <c r="B127" s="282"/>
      <c r="C127" s="242" t="s">
        <v>1211</v>
      </c>
      <c r="D127" s="242"/>
      <c r="E127" s="242"/>
      <c r="F127" s="262" t="s">
        <v>1162</v>
      </c>
      <c r="G127" s="242"/>
      <c r="H127" s="242" t="s">
        <v>1212</v>
      </c>
      <c r="I127" s="242" t="s">
        <v>1164</v>
      </c>
      <c r="J127" s="242" t="s">
        <v>1213</v>
      </c>
      <c r="K127" s="284"/>
    </row>
    <row r="128" spans="2:11" customFormat="1" ht="15" customHeight="1" x14ac:dyDescent="0.2">
      <c r="B128" s="282"/>
      <c r="C128" s="242" t="s">
        <v>1110</v>
      </c>
      <c r="D128" s="242"/>
      <c r="E128" s="242"/>
      <c r="F128" s="262" t="s">
        <v>1162</v>
      </c>
      <c r="G128" s="242"/>
      <c r="H128" s="242" t="s">
        <v>1214</v>
      </c>
      <c r="I128" s="242" t="s">
        <v>1164</v>
      </c>
      <c r="J128" s="242" t="s">
        <v>1213</v>
      </c>
      <c r="K128" s="284"/>
    </row>
    <row r="129" spans="2:11" customFormat="1" ht="15" customHeight="1" x14ac:dyDescent="0.2">
      <c r="B129" s="282"/>
      <c r="C129" s="242" t="s">
        <v>1173</v>
      </c>
      <c r="D129" s="242"/>
      <c r="E129" s="242"/>
      <c r="F129" s="262" t="s">
        <v>1168</v>
      </c>
      <c r="G129" s="242"/>
      <c r="H129" s="242" t="s">
        <v>1174</v>
      </c>
      <c r="I129" s="242" t="s">
        <v>1164</v>
      </c>
      <c r="J129" s="242">
        <v>15</v>
      </c>
      <c r="K129" s="284"/>
    </row>
    <row r="130" spans="2:11" customFormat="1" ht="15" customHeight="1" x14ac:dyDescent="0.2">
      <c r="B130" s="282"/>
      <c r="C130" s="264" t="s">
        <v>1175</v>
      </c>
      <c r="D130" s="264"/>
      <c r="E130" s="264"/>
      <c r="F130" s="265" t="s">
        <v>1168</v>
      </c>
      <c r="G130" s="264"/>
      <c r="H130" s="264" t="s">
        <v>1176</v>
      </c>
      <c r="I130" s="264" t="s">
        <v>1164</v>
      </c>
      <c r="J130" s="264">
        <v>15</v>
      </c>
      <c r="K130" s="284"/>
    </row>
    <row r="131" spans="2:11" customFormat="1" ht="15" customHeight="1" x14ac:dyDescent="0.2">
      <c r="B131" s="282"/>
      <c r="C131" s="264" t="s">
        <v>1177</v>
      </c>
      <c r="D131" s="264"/>
      <c r="E131" s="264"/>
      <c r="F131" s="265" t="s">
        <v>1168</v>
      </c>
      <c r="G131" s="264"/>
      <c r="H131" s="264" t="s">
        <v>1178</v>
      </c>
      <c r="I131" s="264" t="s">
        <v>1164</v>
      </c>
      <c r="J131" s="264">
        <v>20</v>
      </c>
      <c r="K131" s="284"/>
    </row>
    <row r="132" spans="2:11" customFormat="1" ht="15" customHeight="1" x14ac:dyDescent="0.2">
      <c r="B132" s="282"/>
      <c r="C132" s="264" t="s">
        <v>1179</v>
      </c>
      <c r="D132" s="264"/>
      <c r="E132" s="264"/>
      <c r="F132" s="265" t="s">
        <v>1168</v>
      </c>
      <c r="G132" s="264"/>
      <c r="H132" s="264" t="s">
        <v>1180</v>
      </c>
      <c r="I132" s="264" t="s">
        <v>1164</v>
      </c>
      <c r="J132" s="264">
        <v>20</v>
      </c>
      <c r="K132" s="284"/>
    </row>
    <row r="133" spans="2:11" customFormat="1" ht="15" customHeight="1" x14ac:dyDescent="0.2">
      <c r="B133" s="282"/>
      <c r="C133" s="242" t="s">
        <v>1167</v>
      </c>
      <c r="D133" s="242"/>
      <c r="E133" s="242"/>
      <c r="F133" s="262" t="s">
        <v>1168</v>
      </c>
      <c r="G133" s="242"/>
      <c r="H133" s="242" t="s">
        <v>1202</v>
      </c>
      <c r="I133" s="242" t="s">
        <v>1164</v>
      </c>
      <c r="J133" s="242">
        <v>50</v>
      </c>
      <c r="K133" s="284"/>
    </row>
    <row r="134" spans="2:11" customFormat="1" ht="15" customHeight="1" x14ac:dyDescent="0.2">
      <c r="B134" s="282"/>
      <c r="C134" s="242" t="s">
        <v>1181</v>
      </c>
      <c r="D134" s="242"/>
      <c r="E134" s="242"/>
      <c r="F134" s="262" t="s">
        <v>1168</v>
      </c>
      <c r="G134" s="242"/>
      <c r="H134" s="242" t="s">
        <v>1202</v>
      </c>
      <c r="I134" s="242" t="s">
        <v>1164</v>
      </c>
      <c r="J134" s="242">
        <v>50</v>
      </c>
      <c r="K134" s="284"/>
    </row>
    <row r="135" spans="2:11" customFormat="1" ht="15" customHeight="1" x14ac:dyDescent="0.2">
      <c r="B135" s="282"/>
      <c r="C135" s="242" t="s">
        <v>1187</v>
      </c>
      <c r="D135" s="242"/>
      <c r="E135" s="242"/>
      <c r="F135" s="262" t="s">
        <v>1168</v>
      </c>
      <c r="G135" s="242"/>
      <c r="H135" s="242" t="s">
        <v>1202</v>
      </c>
      <c r="I135" s="242" t="s">
        <v>1164</v>
      </c>
      <c r="J135" s="242">
        <v>50</v>
      </c>
      <c r="K135" s="284"/>
    </row>
    <row r="136" spans="2:11" customFormat="1" ht="15" customHeight="1" x14ac:dyDescent="0.2">
      <c r="B136" s="282"/>
      <c r="C136" s="242" t="s">
        <v>1189</v>
      </c>
      <c r="D136" s="242"/>
      <c r="E136" s="242"/>
      <c r="F136" s="262" t="s">
        <v>1168</v>
      </c>
      <c r="G136" s="242"/>
      <c r="H136" s="242" t="s">
        <v>1202</v>
      </c>
      <c r="I136" s="242" t="s">
        <v>1164</v>
      </c>
      <c r="J136" s="242">
        <v>50</v>
      </c>
      <c r="K136" s="284"/>
    </row>
    <row r="137" spans="2:11" customFormat="1" ht="15" customHeight="1" x14ac:dyDescent="0.2">
      <c r="B137" s="282"/>
      <c r="C137" s="242" t="s">
        <v>1190</v>
      </c>
      <c r="D137" s="242"/>
      <c r="E137" s="242"/>
      <c r="F137" s="262" t="s">
        <v>1168</v>
      </c>
      <c r="G137" s="242"/>
      <c r="H137" s="242" t="s">
        <v>1215</v>
      </c>
      <c r="I137" s="242" t="s">
        <v>1164</v>
      </c>
      <c r="J137" s="242">
        <v>255</v>
      </c>
      <c r="K137" s="284"/>
    </row>
    <row r="138" spans="2:11" customFormat="1" ht="15" customHeight="1" x14ac:dyDescent="0.2">
      <c r="B138" s="282"/>
      <c r="C138" s="242" t="s">
        <v>1192</v>
      </c>
      <c r="D138" s="242"/>
      <c r="E138" s="242"/>
      <c r="F138" s="262" t="s">
        <v>1162</v>
      </c>
      <c r="G138" s="242"/>
      <c r="H138" s="242" t="s">
        <v>1216</v>
      </c>
      <c r="I138" s="242" t="s">
        <v>1194</v>
      </c>
      <c r="J138" s="242"/>
      <c r="K138" s="284"/>
    </row>
    <row r="139" spans="2:11" customFormat="1" ht="15" customHeight="1" x14ac:dyDescent="0.2">
      <c r="B139" s="282"/>
      <c r="C139" s="242" t="s">
        <v>1195</v>
      </c>
      <c r="D139" s="242"/>
      <c r="E139" s="242"/>
      <c r="F139" s="262" t="s">
        <v>1162</v>
      </c>
      <c r="G139" s="242"/>
      <c r="H139" s="242" t="s">
        <v>1217</v>
      </c>
      <c r="I139" s="242" t="s">
        <v>1197</v>
      </c>
      <c r="J139" s="242"/>
      <c r="K139" s="284"/>
    </row>
    <row r="140" spans="2:11" customFormat="1" ht="15" customHeight="1" x14ac:dyDescent="0.2">
      <c r="B140" s="282"/>
      <c r="C140" s="242" t="s">
        <v>1198</v>
      </c>
      <c r="D140" s="242"/>
      <c r="E140" s="242"/>
      <c r="F140" s="262" t="s">
        <v>1162</v>
      </c>
      <c r="G140" s="242"/>
      <c r="H140" s="242" t="s">
        <v>1198</v>
      </c>
      <c r="I140" s="242" t="s">
        <v>1197</v>
      </c>
      <c r="J140" s="242"/>
      <c r="K140" s="284"/>
    </row>
    <row r="141" spans="2:11" customFormat="1" ht="15" customHeight="1" x14ac:dyDescent="0.2">
      <c r="B141" s="282"/>
      <c r="C141" s="242" t="s">
        <v>37</v>
      </c>
      <c r="D141" s="242"/>
      <c r="E141" s="242"/>
      <c r="F141" s="262" t="s">
        <v>1162</v>
      </c>
      <c r="G141" s="242"/>
      <c r="H141" s="242" t="s">
        <v>1218</v>
      </c>
      <c r="I141" s="242" t="s">
        <v>1197</v>
      </c>
      <c r="J141" s="242"/>
      <c r="K141" s="284"/>
    </row>
    <row r="142" spans="2:11" customFormat="1" ht="15" customHeight="1" x14ac:dyDescent="0.2">
      <c r="B142" s="282"/>
      <c r="C142" s="242" t="s">
        <v>1219</v>
      </c>
      <c r="D142" s="242"/>
      <c r="E142" s="242"/>
      <c r="F142" s="262" t="s">
        <v>1162</v>
      </c>
      <c r="G142" s="242"/>
      <c r="H142" s="242" t="s">
        <v>1220</v>
      </c>
      <c r="I142" s="242" t="s">
        <v>1197</v>
      </c>
      <c r="J142" s="242"/>
      <c r="K142" s="284"/>
    </row>
    <row r="143" spans="2:11" customFormat="1" ht="15" customHeight="1" x14ac:dyDescent="0.2">
      <c r="B143" s="285"/>
      <c r="C143" s="286"/>
      <c r="D143" s="286"/>
      <c r="E143" s="286"/>
      <c r="F143" s="286"/>
      <c r="G143" s="286"/>
      <c r="H143" s="286"/>
      <c r="I143" s="286"/>
      <c r="J143" s="286"/>
      <c r="K143" s="287"/>
    </row>
    <row r="144" spans="2:11" customFormat="1" ht="18.75" customHeight="1" x14ac:dyDescent="0.2">
      <c r="B144" s="240"/>
      <c r="C144" s="240"/>
      <c r="D144" s="240"/>
      <c r="E144" s="240"/>
      <c r="F144" s="274"/>
      <c r="G144" s="240"/>
      <c r="H144" s="240"/>
      <c r="I144" s="240"/>
      <c r="J144" s="240"/>
      <c r="K144" s="240"/>
    </row>
    <row r="145" spans="2:11" customFormat="1" ht="18.75" customHeight="1" x14ac:dyDescent="0.2">
      <c r="B145" s="249"/>
      <c r="C145" s="249"/>
      <c r="D145" s="249"/>
      <c r="E145" s="249"/>
      <c r="F145" s="249"/>
      <c r="G145" s="249"/>
      <c r="H145" s="249"/>
      <c r="I145" s="249"/>
      <c r="J145" s="249"/>
      <c r="K145" s="249"/>
    </row>
    <row r="146" spans="2:11" customFormat="1" ht="7.5" customHeight="1" x14ac:dyDescent="0.2">
      <c r="B146" s="250"/>
      <c r="C146" s="251"/>
      <c r="D146" s="251"/>
      <c r="E146" s="251"/>
      <c r="F146" s="251"/>
      <c r="G146" s="251"/>
      <c r="H146" s="251"/>
      <c r="I146" s="251"/>
      <c r="J146" s="251"/>
      <c r="K146" s="252"/>
    </row>
    <row r="147" spans="2:11" customFormat="1" ht="45" customHeight="1" x14ac:dyDescent="0.2">
      <c r="B147" s="253"/>
      <c r="C147" s="407" t="s">
        <v>1221</v>
      </c>
      <c r="D147" s="407"/>
      <c r="E147" s="407"/>
      <c r="F147" s="407"/>
      <c r="G147" s="407"/>
      <c r="H147" s="407"/>
      <c r="I147" s="407"/>
      <c r="J147" s="407"/>
      <c r="K147" s="254"/>
    </row>
    <row r="148" spans="2:11" customFormat="1" ht="17.25" customHeight="1" x14ac:dyDescent="0.2">
      <c r="B148" s="253"/>
      <c r="C148" s="255" t="s">
        <v>1156</v>
      </c>
      <c r="D148" s="255"/>
      <c r="E148" s="255"/>
      <c r="F148" s="255" t="s">
        <v>1157</v>
      </c>
      <c r="G148" s="256"/>
      <c r="H148" s="255" t="s">
        <v>53</v>
      </c>
      <c r="I148" s="255" t="s">
        <v>56</v>
      </c>
      <c r="J148" s="255" t="s">
        <v>1158</v>
      </c>
      <c r="K148" s="254"/>
    </row>
    <row r="149" spans="2:11" customFormat="1" ht="17.25" customHeight="1" x14ac:dyDescent="0.2">
      <c r="B149" s="253"/>
      <c r="C149" s="257" t="s">
        <v>1159</v>
      </c>
      <c r="D149" s="257"/>
      <c r="E149" s="257"/>
      <c r="F149" s="258" t="s">
        <v>1160</v>
      </c>
      <c r="G149" s="259"/>
      <c r="H149" s="257"/>
      <c r="I149" s="257"/>
      <c r="J149" s="257" t="s">
        <v>1161</v>
      </c>
      <c r="K149" s="254"/>
    </row>
    <row r="150" spans="2:11" customFormat="1" ht="5.25" customHeight="1" x14ac:dyDescent="0.2">
      <c r="B150" s="263"/>
      <c r="C150" s="260"/>
      <c r="D150" s="260"/>
      <c r="E150" s="260"/>
      <c r="F150" s="260"/>
      <c r="G150" s="261"/>
      <c r="H150" s="260"/>
      <c r="I150" s="260"/>
      <c r="J150" s="260"/>
      <c r="K150" s="284"/>
    </row>
    <row r="151" spans="2:11" customFormat="1" ht="15" customHeight="1" x14ac:dyDescent="0.2">
      <c r="B151" s="263"/>
      <c r="C151" s="288" t="s">
        <v>1165</v>
      </c>
      <c r="D151" s="242"/>
      <c r="E151" s="242"/>
      <c r="F151" s="289" t="s">
        <v>1162</v>
      </c>
      <c r="G151" s="242"/>
      <c r="H151" s="288" t="s">
        <v>1202</v>
      </c>
      <c r="I151" s="288" t="s">
        <v>1164</v>
      </c>
      <c r="J151" s="288">
        <v>120</v>
      </c>
      <c r="K151" s="284"/>
    </row>
    <row r="152" spans="2:11" customFormat="1" ht="15" customHeight="1" x14ac:dyDescent="0.2">
      <c r="B152" s="263"/>
      <c r="C152" s="288" t="s">
        <v>1211</v>
      </c>
      <c r="D152" s="242"/>
      <c r="E152" s="242"/>
      <c r="F152" s="289" t="s">
        <v>1162</v>
      </c>
      <c r="G152" s="242"/>
      <c r="H152" s="288" t="s">
        <v>1222</v>
      </c>
      <c r="I152" s="288" t="s">
        <v>1164</v>
      </c>
      <c r="J152" s="288" t="s">
        <v>1213</v>
      </c>
      <c r="K152" s="284"/>
    </row>
    <row r="153" spans="2:11" customFormat="1" ht="15" customHeight="1" x14ac:dyDescent="0.2">
      <c r="B153" s="263"/>
      <c r="C153" s="288" t="s">
        <v>1110</v>
      </c>
      <c r="D153" s="242"/>
      <c r="E153" s="242"/>
      <c r="F153" s="289" t="s">
        <v>1162</v>
      </c>
      <c r="G153" s="242"/>
      <c r="H153" s="288" t="s">
        <v>1223</v>
      </c>
      <c r="I153" s="288" t="s">
        <v>1164</v>
      </c>
      <c r="J153" s="288" t="s">
        <v>1213</v>
      </c>
      <c r="K153" s="284"/>
    </row>
    <row r="154" spans="2:11" customFormat="1" ht="15" customHeight="1" x14ac:dyDescent="0.2">
      <c r="B154" s="263"/>
      <c r="C154" s="288" t="s">
        <v>1167</v>
      </c>
      <c r="D154" s="242"/>
      <c r="E154" s="242"/>
      <c r="F154" s="289" t="s">
        <v>1168</v>
      </c>
      <c r="G154" s="242"/>
      <c r="H154" s="288" t="s">
        <v>1202</v>
      </c>
      <c r="I154" s="288" t="s">
        <v>1164</v>
      </c>
      <c r="J154" s="288">
        <v>50</v>
      </c>
      <c r="K154" s="284"/>
    </row>
    <row r="155" spans="2:11" customFormat="1" ht="15" customHeight="1" x14ac:dyDescent="0.2">
      <c r="B155" s="263"/>
      <c r="C155" s="288" t="s">
        <v>1170</v>
      </c>
      <c r="D155" s="242"/>
      <c r="E155" s="242"/>
      <c r="F155" s="289" t="s">
        <v>1162</v>
      </c>
      <c r="G155" s="242"/>
      <c r="H155" s="288" t="s">
        <v>1202</v>
      </c>
      <c r="I155" s="288" t="s">
        <v>1172</v>
      </c>
      <c r="J155" s="288"/>
      <c r="K155" s="284"/>
    </row>
    <row r="156" spans="2:11" customFormat="1" ht="15" customHeight="1" x14ac:dyDescent="0.2">
      <c r="B156" s="263"/>
      <c r="C156" s="288" t="s">
        <v>1181</v>
      </c>
      <c r="D156" s="242"/>
      <c r="E156" s="242"/>
      <c r="F156" s="289" t="s">
        <v>1168</v>
      </c>
      <c r="G156" s="242"/>
      <c r="H156" s="288" t="s">
        <v>1202</v>
      </c>
      <c r="I156" s="288" t="s">
        <v>1164</v>
      </c>
      <c r="J156" s="288">
        <v>50</v>
      </c>
      <c r="K156" s="284"/>
    </row>
    <row r="157" spans="2:11" customFormat="1" ht="15" customHeight="1" x14ac:dyDescent="0.2">
      <c r="B157" s="263"/>
      <c r="C157" s="288" t="s">
        <v>1189</v>
      </c>
      <c r="D157" s="242"/>
      <c r="E157" s="242"/>
      <c r="F157" s="289" t="s">
        <v>1168</v>
      </c>
      <c r="G157" s="242"/>
      <c r="H157" s="288" t="s">
        <v>1202</v>
      </c>
      <c r="I157" s="288" t="s">
        <v>1164</v>
      </c>
      <c r="J157" s="288">
        <v>50</v>
      </c>
      <c r="K157" s="284"/>
    </row>
    <row r="158" spans="2:11" customFormat="1" ht="15" customHeight="1" x14ac:dyDescent="0.2">
      <c r="B158" s="263"/>
      <c r="C158" s="288" t="s">
        <v>1187</v>
      </c>
      <c r="D158" s="242"/>
      <c r="E158" s="242"/>
      <c r="F158" s="289" t="s">
        <v>1168</v>
      </c>
      <c r="G158" s="242"/>
      <c r="H158" s="288" t="s">
        <v>1202</v>
      </c>
      <c r="I158" s="288" t="s">
        <v>1164</v>
      </c>
      <c r="J158" s="288">
        <v>50</v>
      </c>
      <c r="K158" s="284"/>
    </row>
    <row r="159" spans="2:11" customFormat="1" ht="15" customHeight="1" x14ac:dyDescent="0.2">
      <c r="B159" s="263"/>
      <c r="C159" s="288" t="s">
        <v>101</v>
      </c>
      <c r="D159" s="242"/>
      <c r="E159" s="242"/>
      <c r="F159" s="289" t="s">
        <v>1162</v>
      </c>
      <c r="G159" s="242"/>
      <c r="H159" s="288" t="s">
        <v>1224</v>
      </c>
      <c r="I159" s="288" t="s">
        <v>1164</v>
      </c>
      <c r="J159" s="288" t="s">
        <v>1225</v>
      </c>
      <c r="K159" s="284"/>
    </row>
    <row r="160" spans="2:11" customFormat="1" ht="15" customHeight="1" x14ac:dyDescent="0.2">
      <c r="B160" s="263"/>
      <c r="C160" s="288" t="s">
        <v>1226</v>
      </c>
      <c r="D160" s="242"/>
      <c r="E160" s="242"/>
      <c r="F160" s="289" t="s">
        <v>1162</v>
      </c>
      <c r="G160" s="242"/>
      <c r="H160" s="288" t="s">
        <v>1227</v>
      </c>
      <c r="I160" s="288" t="s">
        <v>1197</v>
      </c>
      <c r="J160" s="288"/>
      <c r="K160" s="284"/>
    </row>
    <row r="161" spans="2:11" customFormat="1" ht="15" customHeight="1" x14ac:dyDescent="0.2">
      <c r="B161" s="290"/>
      <c r="C161" s="272"/>
      <c r="D161" s="272"/>
      <c r="E161" s="272"/>
      <c r="F161" s="272"/>
      <c r="G161" s="272"/>
      <c r="H161" s="272"/>
      <c r="I161" s="272"/>
      <c r="J161" s="272"/>
      <c r="K161" s="291"/>
    </row>
    <row r="162" spans="2:11" customFormat="1" ht="18.75" customHeight="1" x14ac:dyDescent="0.2">
      <c r="B162" s="240"/>
      <c r="C162" s="242"/>
      <c r="D162" s="242"/>
      <c r="E162" s="242"/>
      <c r="F162" s="262"/>
      <c r="G162" s="242"/>
      <c r="H162" s="242"/>
      <c r="I162" s="242"/>
      <c r="J162" s="242"/>
      <c r="K162" s="240"/>
    </row>
    <row r="163" spans="2:11" customFormat="1" ht="18.75" customHeight="1" x14ac:dyDescent="0.2">
      <c r="B163" s="249"/>
      <c r="C163" s="249"/>
      <c r="D163" s="249"/>
      <c r="E163" s="249"/>
      <c r="F163" s="249"/>
      <c r="G163" s="249"/>
      <c r="H163" s="249"/>
      <c r="I163" s="249"/>
      <c r="J163" s="249"/>
      <c r="K163" s="249"/>
    </row>
    <row r="164" spans="2:11" customFormat="1" ht="7.5" customHeight="1" x14ac:dyDescent="0.2">
      <c r="B164" s="230"/>
      <c r="C164" s="231"/>
      <c r="D164" s="231"/>
      <c r="E164" s="231"/>
      <c r="F164" s="231"/>
      <c r="G164" s="231"/>
      <c r="H164" s="231"/>
      <c r="I164" s="231"/>
      <c r="J164" s="231"/>
      <c r="K164" s="232"/>
    </row>
    <row r="165" spans="2:11" customFormat="1" ht="45" customHeight="1" x14ac:dyDescent="0.2">
      <c r="B165" s="233"/>
      <c r="C165" s="405" t="s">
        <v>1228</v>
      </c>
      <c r="D165" s="405"/>
      <c r="E165" s="405"/>
      <c r="F165" s="405"/>
      <c r="G165" s="405"/>
      <c r="H165" s="405"/>
      <c r="I165" s="405"/>
      <c r="J165" s="405"/>
      <c r="K165" s="234"/>
    </row>
    <row r="166" spans="2:11" customFormat="1" ht="17.25" customHeight="1" x14ac:dyDescent="0.2">
      <c r="B166" s="233"/>
      <c r="C166" s="255" t="s">
        <v>1156</v>
      </c>
      <c r="D166" s="255"/>
      <c r="E166" s="255"/>
      <c r="F166" s="255" t="s">
        <v>1157</v>
      </c>
      <c r="G166" s="292"/>
      <c r="H166" s="293" t="s">
        <v>53</v>
      </c>
      <c r="I166" s="293" t="s">
        <v>56</v>
      </c>
      <c r="J166" s="255" t="s">
        <v>1158</v>
      </c>
      <c r="K166" s="234"/>
    </row>
    <row r="167" spans="2:11" customFormat="1" ht="17.25" customHeight="1" x14ac:dyDescent="0.2">
      <c r="B167" s="236"/>
      <c r="C167" s="257" t="s">
        <v>1159</v>
      </c>
      <c r="D167" s="257"/>
      <c r="E167" s="257"/>
      <c r="F167" s="258" t="s">
        <v>1160</v>
      </c>
      <c r="G167" s="294"/>
      <c r="H167" s="295"/>
      <c r="I167" s="295"/>
      <c r="J167" s="257" t="s">
        <v>1161</v>
      </c>
      <c r="K167" s="237"/>
    </row>
    <row r="168" spans="2:11" customFormat="1" ht="5.25" customHeight="1" x14ac:dyDescent="0.2">
      <c r="B168" s="263"/>
      <c r="C168" s="260"/>
      <c r="D168" s="260"/>
      <c r="E168" s="260"/>
      <c r="F168" s="260"/>
      <c r="G168" s="261"/>
      <c r="H168" s="260"/>
      <c r="I168" s="260"/>
      <c r="J168" s="260"/>
      <c r="K168" s="284"/>
    </row>
    <row r="169" spans="2:11" customFormat="1" ht="15" customHeight="1" x14ac:dyDescent="0.2">
      <c r="B169" s="263"/>
      <c r="C169" s="242" t="s">
        <v>1165</v>
      </c>
      <c r="D169" s="242"/>
      <c r="E169" s="242"/>
      <c r="F169" s="262" t="s">
        <v>1162</v>
      </c>
      <c r="G169" s="242"/>
      <c r="H169" s="242" t="s">
        <v>1202</v>
      </c>
      <c r="I169" s="242" t="s">
        <v>1164</v>
      </c>
      <c r="J169" s="242">
        <v>120</v>
      </c>
      <c r="K169" s="284"/>
    </row>
    <row r="170" spans="2:11" customFormat="1" ht="15" customHeight="1" x14ac:dyDescent="0.2">
      <c r="B170" s="263"/>
      <c r="C170" s="242" t="s">
        <v>1211</v>
      </c>
      <c r="D170" s="242"/>
      <c r="E170" s="242"/>
      <c r="F170" s="262" t="s">
        <v>1162</v>
      </c>
      <c r="G170" s="242"/>
      <c r="H170" s="242" t="s">
        <v>1212</v>
      </c>
      <c r="I170" s="242" t="s">
        <v>1164</v>
      </c>
      <c r="J170" s="242" t="s">
        <v>1213</v>
      </c>
      <c r="K170" s="284"/>
    </row>
    <row r="171" spans="2:11" customFormat="1" ht="15" customHeight="1" x14ac:dyDescent="0.2">
      <c r="B171" s="263"/>
      <c r="C171" s="242" t="s">
        <v>1110</v>
      </c>
      <c r="D171" s="242"/>
      <c r="E171" s="242"/>
      <c r="F171" s="262" t="s">
        <v>1162</v>
      </c>
      <c r="G171" s="242"/>
      <c r="H171" s="242" t="s">
        <v>1229</v>
      </c>
      <c r="I171" s="242" t="s">
        <v>1164</v>
      </c>
      <c r="J171" s="242" t="s">
        <v>1213</v>
      </c>
      <c r="K171" s="284"/>
    </row>
    <row r="172" spans="2:11" customFormat="1" ht="15" customHeight="1" x14ac:dyDescent="0.2">
      <c r="B172" s="263"/>
      <c r="C172" s="242" t="s">
        <v>1167</v>
      </c>
      <c r="D172" s="242"/>
      <c r="E172" s="242"/>
      <c r="F172" s="262" t="s">
        <v>1168</v>
      </c>
      <c r="G172" s="242"/>
      <c r="H172" s="242" t="s">
        <v>1229</v>
      </c>
      <c r="I172" s="242" t="s">
        <v>1164</v>
      </c>
      <c r="J172" s="242">
        <v>50</v>
      </c>
      <c r="K172" s="284"/>
    </row>
    <row r="173" spans="2:11" customFormat="1" ht="15" customHeight="1" x14ac:dyDescent="0.2">
      <c r="B173" s="263"/>
      <c r="C173" s="242" t="s">
        <v>1170</v>
      </c>
      <c r="D173" s="242"/>
      <c r="E173" s="242"/>
      <c r="F173" s="262" t="s">
        <v>1162</v>
      </c>
      <c r="G173" s="242"/>
      <c r="H173" s="242" t="s">
        <v>1229</v>
      </c>
      <c r="I173" s="242" t="s">
        <v>1172</v>
      </c>
      <c r="J173" s="242"/>
      <c r="K173" s="284"/>
    </row>
    <row r="174" spans="2:11" customFormat="1" ht="15" customHeight="1" x14ac:dyDescent="0.2">
      <c r="B174" s="263"/>
      <c r="C174" s="242" t="s">
        <v>1181</v>
      </c>
      <c r="D174" s="242"/>
      <c r="E174" s="242"/>
      <c r="F174" s="262" t="s">
        <v>1168</v>
      </c>
      <c r="G174" s="242"/>
      <c r="H174" s="242" t="s">
        <v>1229</v>
      </c>
      <c r="I174" s="242" t="s">
        <v>1164</v>
      </c>
      <c r="J174" s="242">
        <v>50</v>
      </c>
      <c r="K174" s="284"/>
    </row>
    <row r="175" spans="2:11" customFormat="1" ht="15" customHeight="1" x14ac:dyDescent="0.2">
      <c r="B175" s="263"/>
      <c r="C175" s="242" t="s">
        <v>1189</v>
      </c>
      <c r="D175" s="242"/>
      <c r="E175" s="242"/>
      <c r="F175" s="262" t="s">
        <v>1168</v>
      </c>
      <c r="G175" s="242"/>
      <c r="H175" s="242" t="s">
        <v>1229</v>
      </c>
      <c r="I175" s="242" t="s">
        <v>1164</v>
      </c>
      <c r="J175" s="242">
        <v>50</v>
      </c>
      <c r="K175" s="284"/>
    </row>
    <row r="176" spans="2:11" customFormat="1" ht="15" customHeight="1" x14ac:dyDescent="0.2">
      <c r="B176" s="263"/>
      <c r="C176" s="242" t="s">
        <v>1187</v>
      </c>
      <c r="D176" s="242"/>
      <c r="E176" s="242"/>
      <c r="F176" s="262" t="s">
        <v>1168</v>
      </c>
      <c r="G176" s="242"/>
      <c r="H176" s="242" t="s">
        <v>1229</v>
      </c>
      <c r="I176" s="242" t="s">
        <v>1164</v>
      </c>
      <c r="J176" s="242">
        <v>50</v>
      </c>
      <c r="K176" s="284"/>
    </row>
    <row r="177" spans="2:11" customFormat="1" ht="15" customHeight="1" x14ac:dyDescent="0.2">
      <c r="B177" s="263"/>
      <c r="C177" s="242" t="s">
        <v>123</v>
      </c>
      <c r="D177" s="242"/>
      <c r="E177" s="242"/>
      <c r="F177" s="262" t="s">
        <v>1162</v>
      </c>
      <c r="G177" s="242"/>
      <c r="H177" s="242" t="s">
        <v>1230</v>
      </c>
      <c r="I177" s="242" t="s">
        <v>1231</v>
      </c>
      <c r="J177" s="242"/>
      <c r="K177" s="284"/>
    </row>
    <row r="178" spans="2:11" customFormat="1" ht="15" customHeight="1" x14ac:dyDescent="0.2">
      <c r="B178" s="263"/>
      <c r="C178" s="242" t="s">
        <v>56</v>
      </c>
      <c r="D178" s="242"/>
      <c r="E178" s="242"/>
      <c r="F178" s="262" t="s">
        <v>1162</v>
      </c>
      <c r="G178" s="242"/>
      <c r="H178" s="242" t="s">
        <v>1232</v>
      </c>
      <c r="I178" s="242" t="s">
        <v>1233</v>
      </c>
      <c r="J178" s="242">
        <v>1</v>
      </c>
      <c r="K178" s="284"/>
    </row>
    <row r="179" spans="2:11" customFormat="1" ht="15" customHeight="1" x14ac:dyDescent="0.2">
      <c r="B179" s="263"/>
      <c r="C179" s="242" t="s">
        <v>52</v>
      </c>
      <c r="D179" s="242"/>
      <c r="E179" s="242"/>
      <c r="F179" s="262" t="s">
        <v>1162</v>
      </c>
      <c r="G179" s="242"/>
      <c r="H179" s="242" t="s">
        <v>1234</v>
      </c>
      <c r="I179" s="242" t="s">
        <v>1164</v>
      </c>
      <c r="J179" s="242">
        <v>20</v>
      </c>
      <c r="K179" s="284"/>
    </row>
    <row r="180" spans="2:11" customFormat="1" ht="15" customHeight="1" x14ac:dyDescent="0.2">
      <c r="B180" s="263"/>
      <c r="C180" s="242" t="s">
        <v>53</v>
      </c>
      <c r="D180" s="242"/>
      <c r="E180" s="242"/>
      <c r="F180" s="262" t="s">
        <v>1162</v>
      </c>
      <c r="G180" s="242"/>
      <c r="H180" s="242" t="s">
        <v>1235</v>
      </c>
      <c r="I180" s="242" t="s">
        <v>1164</v>
      </c>
      <c r="J180" s="242">
        <v>255</v>
      </c>
      <c r="K180" s="284"/>
    </row>
    <row r="181" spans="2:11" customFormat="1" ht="15" customHeight="1" x14ac:dyDescent="0.2">
      <c r="B181" s="263"/>
      <c r="C181" s="242" t="s">
        <v>124</v>
      </c>
      <c r="D181" s="242"/>
      <c r="E181" s="242"/>
      <c r="F181" s="262" t="s">
        <v>1162</v>
      </c>
      <c r="G181" s="242"/>
      <c r="H181" s="242" t="s">
        <v>1126</v>
      </c>
      <c r="I181" s="242" t="s">
        <v>1164</v>
      </c>
      <c r="J181" s="242">
        <v>10</v>
      </c>
      <c r="K181" s="284"/>
    </row>
    <row r="182" spans="2:11" customFormat="1" ht="15" customHeight="1" x14ac:dyDescent="0.2">
      <c r="B182" s="263"/>
      <c r="C182" s="242" t="s">
        <v>125</v>
      </c>
      <c r="D182" s="242"/>
      <c r="E182" s="242"/>
      <c r="F182" s="262" t="s">
        <v>1162</v>
      </c>
      <c r="G182" s="242"/>
      <c r="H182" s="242" t="s">
        <v>1236</v>
      </c>
      <c r="I182" s="242" t="s">
        <v>1197</v>
      </c>
      <c r="J182" s="242"/>
      <c r="K182" s="284"/>
    </row>
    <row r="183" spans="2:11" customFormat="1" ht="15" customHeight="1" x14ac:dyDescent="0.2">
      <c r="B183" s="263"/>
      <c r="C183" s="242" t="s">
        <v>1237</v>
      </c>
      <c r="D183" s="242"/>
      <c r="E183" s="242"/>
      <c r="F183" s="262" t="s">
        <v>1162</v>
      </c>
      <c r="G183" s="242"/>
      <c r="H183" s="242" t="s">
        <v>1238</v>
      </c>
      <c r="I183" s="242" t="s">
        <v>1197</v>
      </c>
      <c r="J183" s="242"/>
      <c r="K183" s="284"/>
    </row>
    <row r="184" spans="2:11" customFormat="1" ht="15" customHeight="1" x14ac:dyDescent="0.2">
      <c r="B184" s="263"/>
      <c r="C184" s="242" t="s">
        <v>1226</v>
      </c>
      <c r="D184" s="242"/>
      <c r="E184" s="242"/>
      <c r="F184" s="262" t="s">
        <v>1162</v>
      </c>
      <c r="G184" s="242"/>
      <c r="H184" s="242" t="s">
        <v>1239</v>
      </c>
      <c r="I184" s="242" t="s">
        <v>1197</v>
      </c>
      <c r="J184" s="242"/>
      <c r="K184" s="284"/>
    </row>
    <row r="185" spans="2:11" customFormat="1" ht="15" customHeight="1" x14ac:dyDescent="0.2">
      <c r="B185" s="263"/>
      <c r="C185" s="242" t="s">
        <v>127</v>
      </c>
      <c r="D185" s="242"/>
      <c r="E185" s="242"/>
      <c r="F185" s="262" t="s">
        <v>1168</v>
      </c>
      <c r="G185" s="242"/>
      <c r="H185" s="242" t="s">
        <v>1240</v>
      </c>
      <c r="I185" s="242" t="s">
        <v>1164</v>
      </c>
      <c r="J185" s="242">
        <v>50</v>
      </c>
      <c r="K185" s="284"/>
    </row>
    <row r="186" spans="2:11" customFormat="1" ht="15" customHeight="1" x14ac:dyDescent="0.2">
      <c r="B186" s="263"/>
      <c r="C186" s="242" t="s">
        <v>1241</v>
      </c>
      <c r="D186" s="242"/>
      <c r="E186" s="242"/>
      <c r="F186" s="262" t="s">
        <v>1168</v>
      </c>
      <c r="G186" s="242"/>
      <c r="H186" s="242" t="s">
        <v>1242</v>
      </c>
      <c r="I186" s="242" t="s">
        <v>1243</v>
      </c>
      <c r="J186" s="242"/>
      <c r="K186" s="284"/>
    </row>
    <row r="187" spans="2:11" customFormat="1" ht="15" customHeight="1" x14ac:dyDescent="0.2">
      <c r="B187" s="263"/>
      <c r="C187" s="242" t="s">
        <v>1244</v>
      </c>
      <c r="D187" s="242"/>
      <c r="E187" s="242"/>
      <c r="F187" s="262" t="s">
        <v>1168</v>
      </c>
      <c r="G187" s="242"/>
      <c r="H187" s="242" t="s">
        <v>1245</v>
      </c>
      <c r="I187" s="242" t="s">
        <v>1243</v>
      </c>
      <c r="J187" s="242"/>
      <c r="K187" s="284"/>
    </row>
    <row r="188" spans="2:11" customFormat="1" ht="15" customHeight="1" x14ac:dyDescent="0.2">
      <c r="B188" s="263"/>
      <c r="C188" s="242" t="s">
        <v>1246</v>
      </c>
      <c r="D188" s="242"/>
      <c r="E188" s="242"/>
      <c r="F188" s="262" t="s">
        <v>1168</v>
      </c>
      <c r="G188" s="242"/>
      <c r="H188" s="242" t="s">
        <v>1247</v>
      </c>
      <c r="I188" s="242" t="s">
        <v>1243</v>
      </c>
      <c r="J188" s="242"/>
      <c r="K188" s="284"/>
    </row>
    <row r="189" spans="2:11" customFormat="1" ht="15" customHeight="1" x14ac:dyDescent="0.2">
      <c r="B189" s="263"/>
      <c r="C189" s="296" t="s">
        <v>1248</v>
      </c>
      <c r="D189" s="242"/>
      <c r="E189" s="242"/>
      <c r="F189" s="262" t="s">
        <v>1168</v>
      </c>
      <c r="G189" s="242"/>
      <c r="H189" s="242" t="s">
        <v>1249</v>
      </c>
      <c r="I189" s="242" t="s">
        <v>1250</v>
      </c>
      <c r="J189" s="297" t="s">
        <v>1251</v>
      </c>
      <c r="K189" s="284"/>
    </row>
    <row r="190" spans="2:11" customFormat="1" ht="15" customHeight="1" x14ac:dyDescent="0.2">
      <c r="B190" s="263"/>
      <c r="C190" s="248" t="s">
        <v>41</v>
      </c>
      <c r="D190" s="242"/>
      <c r="E190" s="242"/>
      <c r="F190" s="262" t="s">
        <v>1162</v>
      </c>
      <c r="G190" s="242"/>
      <c r="H190" s="240" t="s">
        <v>1252</v>
      </c>
      <c r="I190" s="242" t="s">
        <v>1253</v>
      </c>
      <c r="J190" s="242"/>
      <c r="K190" s="284"/>
    </row>
    <row r="191" spans="2:11" customFormat="1" ht="15" customHeight="1" x14ac:dyDescent="0.2">
      <c r="B191" s="263"/>
      <c r="C191" s="248" t="s">
        <v>1254</v>
      </c>
      <c r="D191" s="242"/>
      <c r="E191" s="242"/>
      <c r="F191" s="262" t="s">
        <v>1162</v>
      </c>
      <c r="G191" s="242"/>
      <c r="H191" s="242" t="s">
        <v>1255</v>
      </c>
      <c r="I191" s="242" t="s">
        <v>1197</v>
      </c>
      <c r="J191" s="242"/>
      <c r="K191" s="284"/>
    </row>
    <row r="192" spans="2:11" customFormat="1" ht="15" customHeight="1" x14ac:dyDescent="0.2">
      <c r="B192" s="263"/>
      <c r="C192" s="248" t="s">
        <v>1256</v>
      </c>
      <c r="D192" s="242"/>
      <c r="E192" s="242"/>
      <c r="F192" s="262" t="s">
        <v>1162</v>
      </c>
      <c r="G192" s="242"/>
      <c r="H192" s="242" t="s">
        <v>1257</v>
      </c>
      <c r="I192" s="242" t="s">
        <v>1197</v>
      </c>
      <c r="J192" s="242"/>
      <c r="K192" s="284"/>
    </row>
    <row r="193" spans="2:11" customFormat="1" ht="15" customHeight="1" x14ac:dyDescent="0.2">
      <c r="B193" s="263"/>
      <c r="C193" s="248" t="s">
        <v>1258</v>
      </c>
      <c r="D193" s="242"/>
      <c r="E193" s="242"/>
      <c r="F193" s="262" t="s">
        <v>1168</v>
      </c>
      <c r="G193" s="242"/>
      <c r="H193" s="242" t="s">
        <v>1259</v>
      </c>
      <c r="I193" s="242" t="s">
        <v>1197</v>
      </c>
      <c r="J193" s="242"/>
      <c r="K193" s="284"/>
    </row>
    <row r="194" spans="2:11" customFormat="1" ht="15" customHeight="1" x14ac:dyDescent="0.2">
      <c r="B194" s="290"/>
      <c r="C194" s="298"/>
      <c r="D194" s="272"/>
      <c r="E194" s="272"/>
      <c r="F194" s="272"/>
      <c r="G194" s="272"/>
      <c r="H194" s="272"/>
      <c r="I194" s="272"/>
      <c r="J194" s="272"/>
      <c r="K194" s="291"/>
    </row>
    <row r="195" spans="2:11" customFormat="1" ht="18.75" customHeight="1" x14ac:dyDescent="0.2">
      <c r="B195" s="240"/>
      <c r="C195" s="242"/>
      <c r="D195" s="242"/>
      <c r="E195" s="242"/>
      <c r="F195" s="262"/>
      <c r="G195" s="242"/>
      <c r="H195" s="242"/>
      <c r="I195" s="242"/>
      <c r="J195" s="242"/>
      <c r="K195" s="240"/>
    </row>
    <row r="196" spans="2:11" customFormat="1" ht="18.75" customHeight="1" x14ac:dyDescent="0.2">
      <c r="B196" s="240"/>
      <c r="C196" s="242"/>
      <c r="D196" s="242"/>
      <c r="E196" s="242"/>
      <c r="F196" s="262"/>
      <c r="G196" s="242"/>
      <c r="H196" s="242"/>
      <c r="I196" s="242"/>
      <c r="J196" s="242"/>
      <c r="K196" s="240"/>
    </row>
    <row r="197" spans="2:11" customFormat="1" ht="18.75" customHeight="1" x14ac:dyDescent="0.2">
      <c r="B197" s="249"/>
      <c r="C197" s="249"/>
      <c r="D197" s="249"/>
      <c r="E197" s="249"/>
      <c r="F197" s="249"/>
      <c r="G197" s="249"/>
      <c r="H197" s="249"/>
      <c r="I197" s="249"/>
      <c r="J197" s="249"/>
      <c r="K197" s="249"/>
    </row>
    <row r="198" spans="2:11" customFormat="1" ht="12" x14ac:dyDescent="0.2">
      <c r="B198" s="230"/>
      <c r="C198" s="231"/>
      <c r="D198" s="231"/>
      <c r="E198" s="231"/>
      <c r="F198" s="231"/>
      <c r="G198" s="231"/>
      <c r="H198" s="231"/>
      <c r="I198" s="231"/>
      <c r="J198" s="231"/>
      <c r="K198" s="232"/>
    </row>
    <row r="199" spans="2:11" customFormat="1" ht="22.2" x14ac:dyDescent="0.2">
      <c r="B199" s="233"/>
      <c r="C199" s="405" t="s">
        <v>1260</v>
      </c>
      <c r="D199" s="405"/>
      <c r="E199" s="405"/>
      <c r="F199" s="405"/>
      <c r="G199" s="405"/>
      <c r="H199" s="405"/>
      <c r="I199" s="405"/>
      <c r="J199" s="405"/>
      <c r="K199" s="234"/>
    </row>
    <row r="200" spans="2:11" customFormat="1" ht="25.5" customHeight="1" x14ac:dyDescent="0.3">
      <c r="B200" s="233"/>
      <c r="C200" s="299" t="s">
        <v>1261</v>
      </c>
      <c r="D200" s="299"/>
      <c r="E200" s="299"/>
      <c r="F200" s="299" t="s">
        <v>1262</v>
      </c>
      <c r="G200" s="300"/>
      <c r="H200" s="410" t="s">
        <v>1263</v>
      </c>
      <c r="I200" s="410"/>
      <c r="J200" s="410"/>
      <c r="K200" s="234"/>
    </row>
    <row r="201" spans="2:11" customFormat="1" ht="5.25" customHeight="1" x14ac:dyDescent="0.2">
      <c r="B201" s="263"/>
      <c r="C201" s="260"/>
      <c r="D201" s="260"/>
      <c r="E201" s="260"/>
      <c r="F201" s="260"/>
      <c r="G201" s="242"/>
      <c r="H201" s="260"/>
      <c r="I201" s="260"/>
      <c r="J201" s="260"/>
      <c r="K201" s="284"/>
    </row>
    <row r="202" spans="2:11" customFormat="1" ht="15" customHeight="1" x14ac:dyDescent="0.2">
      <c r="B202" s="263"/>
      <c r="C202" s="242" t="s">
        <v>1253</v>
      </c>
      <c r="D202" s="242"/>
      <c r="E202" s="242"/>
      <c r="F202" s="262" t="s">
        <v>42</v>
      </c>
      <c r="G202" s="242"/>
      <c r="H202" s="411" t="s">
        <v>1264</v>
      </c>
      <c r="I202" s="411"/>
      <c r="J202" s="411"/>
      <c r="K202" s="284"/>
    </row>
    <row r="203" spans="2:11" customFormat="1" ht="15" customHeight="1" x14ac:dyDescent="0.2">
      <c r="B203" s="263"/>
      <c r="C203" s="269"/>
      <c r="D203" s="242"/>
      <c r="E203" s="242"/>
      <c r="F203" s="262" t="s">
        <v>43</v>
      </c>
      <c r="G203" s="242"/>
      <c r="H203" s="411" t="s">
        <v>1265</v>
      </c>
      <c r="I203" s="411"/>
      <c r="J203" s="411"/>
      <c r="K203" s="284"/>
    </row>
    <row r="204" spans="2:11" customFormat="1" ht="15" customHeight="1" x14ac:dyDescent="0.2">
      <c r="B204" s="263"/>
      <c r="C204" s="269"/>
      <c r="D204" s="242"/>
      <c r="E204" s="242"/>
      <c r="F204" s="262" t="s">
        <v>46</v>
      </c>
      <c r="G204" s="242"/>
      <c r="H204" s="411" t="s">
        <v>1266</v>
      </c>
      <c r="I204" s="411"/>
      <c r="J204" s="411"/>
      <c r="K204" s="284"/>
    </row>
    <row r="205" spans="2:11" customFormat="1" ht="15" customHeight="1" x14ac:dyDescent="0.2">
      <c r="B205" s="263"/>
      <c r="C205" s="242"/>
      <c r="D205" s="242"/>
      <c r="E205" s="242"/>
      <c r="F205" s="262" t="s">
        <v>44</v>
      </c>
      <c r="G205" s="242"/>
      <c r="H205" s="411" t="s">
        <v>1267</v>
      </c>
      <c r="I205" s="411"/>
      <c r="J205" s="411"/>
      <c r="K205" s="284"/>
    </row>
    <row r="206" spans="2:11" customFormat="1" ht="15" customHeight="1" x14ac:dyDescent="0.2">
      <c r="B206" s="263"/>
      <c r="C206" s="242"/>
      <c r="D206" s="242"/>
      <c r="E206" s="242"/>
      <c r="F206" s="262" t="s">
        <v>45</v>
      </c>
      <c r="G206" s="242"/>
      <c r="H206" s="411" t="s">
        <v>1268</v>
      </c>
      <c r="I206" s="411"/>
      <c r="J206" s="411"/>
      <c r="K206" s="284"/>
    </row>
    <row r="207" spans="2:11" customFormat="1" ht="15" customHeight="1" x14ac:dyDescent="0.2">
      <c r="B207" s="263"/>
      <c r="C207" s="242"/>
      <c r="D207" s="242"/>
      <c r="E207" s="242"/>
      <c r="F207" s="262"/>
      <c r="G207" s="242"/>
      <c r="H207" s="242"/>
      <c r="I207" s="242"/>
      <c r="J207" s="242"/>
      <c r="K207" s="284"/>
    </row>
    <row r="208" spans="2:11" customFormat="1" ht="15" customHeight="1" x14ac:dyDescent="0.2">
      <c r="B208" s="263"/>
      <c r="C208" s="242" t="s">
        <v>1209</v>
      </c>
      <c r="D208" s="242"/>
      <c r="E208" s="242"/>
      <c r="F208" s="262" t="s">
        <v>78</v>
      </c>
      <c r="G208" s="242"/>
      <c r="H208" s="411" t="s">
        <v>1269</v>
      </c>
      <c r="I208" s="411"/>
      <c r="J208" s="411"/>
      <c r="K208" s="284"/>
    </row>
    <row r="209" spans="2:11" customFormat="1" ht="15" customHeight="1" x14ac:dyDescent="0.2">
      <c r="B209" s="263"/>
      <c r="C209" s="269"/>
      <c r="D209" s="242"/>
      <c r="E209" s="242"/>
      <c r="F209" s="262" t="s">
        <v>1104</v>
      </c>
      <c r="G209" s="242"/>
      <c r="H209" s="411" t="s">
        <v>1105</v>
      </c>
      <c r="I209" s="411"/>
      <c r="J209" s="411"/>
      <c r="K209" s="284"/>
    </row>
    <row r="210" spans="2:11" customFormat="1" ht="15" customHeight="1" x14ac:dyDescent="0.2">
      <c r="B210" s="263"/>
      <c r="C210" s="242"/>
      <c r="D210" s="242"/>
      <c r="E210" s="242"/>
      <c r="F210" s="262" t="s">
        <v>1102</v>
      </c>
      <c r="G210" s="242"/>
      <c r="H210" s="411" t="s">
        <v>1270</v>
      </c>
      <c r="I210" s="411"/>
      <c r="J210" s="411"/>
      <c r="K210" s="284"/>
    </row>
    <row r="211" spans="2:11" customFormat="1" ht="15" customHeight="1" x14ac:dyDescent="0.2">
      <c r="B211" s="301"/>
      <c r="C211" s="269"/>
      <c r="D211" s="269"/>
      <c r="E211" s="269"/>
      <c r="F211" s="262" t="s">
        <v>1106</v>
      </c>
      <c r="G211" s="248"/>
      <c r="H211" s="409" t="s">
        <v>1107</v>
      </c>
      <c r="I211" s="409"/>
      <c r="J211" s="409"/>
      <c r="K211" s="302"/>
    </row>
    <row r="212" spans="2:11" customFormat="1" ht="15" customHeight="1" x14ac:dyDescent="0.2">
      <c r="B212" s="301"/>
      <c r="C212" s="269"/>
      <c r="D212" s="269"/>
      <c r="E212" s="269"/>
      <c r="F212" s="262" t="s">
        <v>1108</v>
      </c>
      <c r="G212" s="248"/>
      <c r="H212" s="409" t="s">
        <v>1271</v>
      </c>
      <c r="I212" s="409"/>
      <c r="J212" s="409"/>
      <c r="K212" s="302"/>
    </row>
    <row r="213" spans="2:11" customFormat="1" ht="15" customHeight="1" x14ac:dyDescent="0.2">
      <c r="B213" s="301"/>
      <c r="C213" s="269"/>
      <c r="D213" s="269"/>
      <c r="E213" s="269"/>
      <c r="F213" s="303"/>
      <c r="G213" s="248"/>
      <c r="H213" s="304"/>
      <c r="I213" s="304"/>
      <c r="J213" s="304"/>
      <c r="K213" s="302"/>
    </row>
    <row r="214" spans="2:11" customFormat="1" ht="15" customHeight="1" x14ac:dyDescent="0.2">
      <c r="B214" s="301"/>
      <c r="C214" s="242" t="s">
        <v>1233</v>
      </c>
      <c r="D214" s="269"/>
      <c r="E214" s="269"/>
      <c r="F214" s="262">
        <v>1</v>
      </c>
      <c r="G214" s="248"/>
      <c r="H214" s="409" t="s">
        <v>1272</v>
      </c>
      <c r="I214" s="409"/>
      <c r="J214" s="409"/>
      <c r="K214" s="302"/>
    </row>
    <row r="215" spans="2:11" customFormat="1" ht="15" customHeight="1" x14ac:dyDescent="0.2">
      <c r="B215" s="301"/>
      <c r="C215" s="269"/>
      <c r="D215" s="269"/>
      <c r="E215" s="269"/>
      <c r="F215" s="262">
        <v>2</v>
      </c>
      <c r="G215" s="248"/>
      <c r="H215" s="409" t="s">
        <v>1273</v>
      </c>
      <c r="I215" s="409"/>
      <c r="J215" s="409"/>
      <c r="K215" s="302"/>
    </row>
    <row r="216" spans="2:11" customFormat="1" ht="15" customHeight="1" x14ac:dyDescent="0.2">
      <c r="B216" s="301"/>
      <c r="C216" s="269"/>
      <c r="D216" s="269"/>
      <c r="E216" s="269"/>
      <c r="F216" s="262">
        <v>3</v>
      </c>
      <c r="G216" s="248"/>
      <c r="H216" s="409" t="s">
        <v>1274</v>
      </c>
      <c r="I216" s="409"/>
      <c r="J216" s="409"/>
      <c r="K216" s="302"/>
    </row>
    <row r="217" spans="2:11" customFormat="1" ht="15" customHeight="1" x14ac:dyDescent="0.2">
      <c r="B217" s="301"/>
      <c r="C217" s="269"/>
      <c r="D217" s="269"/>
      <c r="E217" s="269"/>
      <c r="F217" s="262">
        <v>4</v>
      </c>
      <c r="G217" s="248"/>
      <c r="H217" s="409" t="s">
        <v>1275</v>
      </c>
      <c r="I217" s="409"/>
      <c r="J217" s="409"/>
      <c r="K217" s="302"/>
    </row>
    <row r="218" spans="2:11" customFormat="1" ht="12.75" customHeight="1" x14ac:dyDescent="0.2">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09.1-a - stavební část ...</vt:lpstr>
      <vt:lpstr>SO 09.1-b1 - elektroinsta...</vt:lpstr>
      <vt:lpstr>SO 09.1-b2 - elektro mate...</vt:lpstr>
      <vt:lpstr>SO 09.1-d - AV technika +...</vt:lpstr>
      <vt:lpstr>SO 09.1-e - VZT</vt:lpstr>
      <vt:lpstr>SO 09.1-VRN - VRN</vt:lpstr>
      <vt:lpstr>Pokyny pro vyplnění</vt:lpstr>
      <vt:lpstr>'Rekapitulace stavby'!Názvy_tisku</vt:lpstr>
      <vt:lpstr>'SO 09.1-a - stavební část ...'!Názvy_tisku</vt:lpstr>
      <vt:lpstr>'SO 09.1-b1 - elektroinsta...'!Názvy_tisku</vt:lpstr>
      <vt:lpstr>'SO 09.1-b2 - elektro mate...'!Názvy_tisku</vt:lpstr>
      <vt:lpstr>'SO 09.1-d - AV technika +...'!Názvy_tisku</vt:lpstr>
      <vt:lpstr>'SO 09.1-e - VZT'!Názvy_tisku</vt:lpstr>
      <vt:lpstr>'SO 09.1-VRN - VRN'!Názvy_tisku</vt:lpstr>
      <vt:lpstr>'Pokyny pro vyplnění'!Oblast_tisku</vt:lpstr>
      <vt:lpstr>'Rekapitulace stavby'!Oblast_tisku</vt:lpstr>
      <vt:lpstr>'SO 09.1-a - stavební část ...'!Oblast_tisku</vt:lpstr>
      <vt:lpstr>'SO 09.1-b1 - elektroinsta...'!Oblast_tisku</vt:lpstr>
      <vt:lpstr>'SO 09.1-b2 - elektro mate...'!Oblast_tisku</vt:lpstr>
      <vt:lpstr>'SO 09.1-d - AV technika +...'!Oblast_tisku</vt:lpstr>
      <vt:lpstr>'SO 09.1-e - VZT'!Oblast_tisku</vt:lpstr>
      <vt:lpstr>'SO 09.1-VRN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2021-09-14T06:03:28Z</dcterms:created>
  <dcterms:modified xsi:type="dcterms:W3CDTF">2021-10-27T18:23:29Z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