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1E2F41A3-FA5A-4909-B07B-FFE041A21E9B}" xr6:coauthVersionLast="36" xr6:coauthVersionMax="36" xr10:uidLastSave="{00000000-0000-0000-0000-000000000000}"/>
  <bookViews>
    <workbookView xWindow="0" yWindow="0" windowWidth="28800" windowHeight="11025" xr2:uid="{5F1AB222-9C8C-4796-AB2B-9DFEFBBFBE01}"/>
  </bookViews>
  <sheets>
    <sheet name="Rekapitulace stavby" sheetId="1" r:id="rId1"/>
    <sheet name="SO 04.1-c - strukturovaná..." sheetId="2" r:id="rId2"/>
  </sheets>
  <externalReferences>
    <externalReference r:id="rId3"/>
  </externalReferences>
  <definedNames>
    <definedName name="_xlnm._FilterDatabase" localSheetId="1" hidden="1">'SO 04.1-c - strukturovaná...'!$C$89:$K$175</definedName>
    <definedName name="_xlnm.Print_Titles" localSheetId="0">'Rekapitulace stavby'!$52:$52</definedName>
    <definedName name="_xlnm.Print_Titles" localSheetId="1">'SO 04.1-c - strukturovaná...'!$89:$89</definedName>
    <definedName name="_xlnm.Print_Area" localSheetId="0">'Rekapitulace stavby'!$D$4:$AO$36,'Rekapitulace stavby'!$C$42:$AQ$56</definedName>
    <definedName name="_xlnm.Print_Area" localSheetId="1">'SO 04.1-c - strukturovaná...'!$C$4:$J$39,'SO 04.1-c - strukturovaná...'!$C$45:$J$71,'SO 04.1-c - strukturovaná...'!$C$77:$K$175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75" i="2" l="1"/>
  <c r="BI175" i="2"/>
  <c r="BH175" i="2"/>
  <c r="BG175" i="2"/>
  <c r="BF175" i="2"/>
  <c r="T175" i="2"/>
  <c r="R175" i="2"/>
  <c r="P175" i="2"/>
  <c r="J175" i="2"/>
  <c r="BE175" i="2" s="1"/>
  <c r="BK174" i="2"/>
  <c r="BI174" i="2"/>
  <c r="BH174" i="2"/>
  <c r="BG174" i="2"/>
  <c r="BF174" i="2"/>
  <c r="T174" i="2"/>
  <c r="R174" i="2"/>
  <c r="P174" i="2"/>
  <c r="J174" i="2"/>
  <c r="BE174" i="2" s="1"/>
  <c r="BK173" i="2"/>
  <c r="BI173" i="2"/>
  <c r="BH173" i="2"/>
  <c r="BG173" i="2"/>
  <c r="BF173" i="2"/>
  <c r="T173" i="2"/>
  <c r="R173" i="2"/>
  <c r="P173" i="2"/>
  <c r="J173" i="2"/>
  <c r="BE173" i="2" s="1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T171" i="2"/>
  <c r="R171" i="2"/>
  <c r="P171" i="2"/>
  <c r="J171" i="2"/>
  <c r="BE171" i="2" s="1"/>
  <c r="BK170" i="2"/>
  <c r="BI170" i="2"/>
  <c r="BH170" i="2"/>
  <c r="BG170" i="2"/>
  <c r="BF170" i="2"/>
  <c r="T170" i="2"/>
  <c r="R170" i="2"/>
  <c r="P170" i="2"/>
  <c r="J170" i="2"/>
  <c r="BE170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T167" i="2"/>
  <c r="R167" i="2"/>
  <c r="P167" i="2"/>
  <c r="J167" i="2"/>
  <c r="BE167" i="2" s="1"/>
  <c r="BK166" i="2"/>
  <c r="BI166" i="2"/>
  <c r="BH166" i="2"/>
  <c r="BG166" i="2"/>
  <c r="BF166" i="2"/>
  <c r="T166" i="2"/>
  <c r="R166" i="2"/>
  <c r="P166" i="2"/>
  <c r="J166" i="2"/>
  <c r="BE166" i="2" s="1"/>
  <c r="BK165" i="2"/>
  <c r="BI165" i="2"/>
  <c r="BH165" i="2"/>
  <c r="BG165" i="2"/>
  <c r="BF165" i="2"/>
  <c r="T165" i="2"/>
  <c r="R165" i="2"/>
  <c r="P165" i="2"/>
  <c r="J165" i="2"/>
  <c r="BE165" i="2" s="1"/>
  <c r="BK164" i="2"/>
  <c r="BI164" i="2"/>
  <c r="BH164" i="2"/>
  <c r="BG164" i="2"/>
  <c r="BF164" i="2"/>
  <c r="T164" i="2"/>
  <c r="R164" i="2"/>
  <c r="P164" i="2"/>
  <c r="J164" i="2"/>
  <c r="BE164" i="2" s="1"/>
  <c r="BK163" i="2"/>
  <c r="BI163" i="2"/>
  <c r="BH163" i="2"/>
  <c r="BG163" i="2"/>
  <c r="BF163" i="2"/>
  <c r="T163" i="2"/>
  <c r="R163" i="2"/>
  <c r="P163" i="2"/>
  <c r="J163" i="2"/>
  <c r="BE163" i="2" s="1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T159" i="2"/>
  <c r="R159" i="2"/>
  <c r="P159" i="2"/>
  <c r="J159" i="2"/>
  <c r="BE159" i="2" s="1"/>
  <c r="BK158" i="2"/>
  <c r="BI158" i="2"/>
  <c r="BH158" i="2"/>
  <c r="BG158" i="2"/>
  <c r="BF158" i="2"/>
  <c r="T158" i="2"/>
  <c r="R158" i="2"/>
  <c r="P158" i="2"/>
  <c r="J158" i="2"/>
  <c r="BE158" i="2" s="1"/>
  <c r="BK157" i="2"/>
  <c r="BI157" i="2"/>
  <c r="BH157" i="2"/>
  <c r="BG157" i="2"/>
  <c r="BF157" i="2"/>
  <c r="T157" i="2"/>
  <c r="R157" i="2"/>
  <c r="P157" i="2"/>
  <c r="J157" i="2"/>
  <c r="BE157" i="2" s="1"/>
  <c r="BK156" i="2"/>
  <c r="BI156" i="2"/>
  <c r="BH156" i="2"/>
  <c r="BG156" i="2"/>
  <c r="BF156" i="2"/>
  <c r="T156" i="2"/>
  <c r="R156" i="2"/>
  <c r="R153" i="2" s="1"/>
  <c r="P156" i="2"/>
  <c r="J156" i="2"/>
  <c r="BE156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BG154" i="2"/>
  <c r="BF154" i="2"/>
  <c r="T154" i="2"/>
  <c r="R154" i="2"/>
  <c r="P154" i="2"/>
  <c r="J154" i="2"/>
  <c r="BE154" i="2" s="1"/>
  <c r="T153" i="2"/>
  <c r="P153" i="2"/>
  <c r="BK152" i="2"/>
  <c r="BI152" i="2"/>
  <c r="BH152" i="2"/>
  <c r="BG152" i="2"/>
  <c r="BF152" i="2"/>
  <c r="T152" i="2"/>
  <c r="T151" i="2" s="1"/>
  <c r="R152" i="2"/>
  <c r="P152" i="2"/>
  <c r="P151" i="2" s="1"/>
  <c r="J152" i="2"/>
  <c r="BE152" i="2" s="1"/>
  <c r="BK151" i="2"/>
  <c r="R151" i="2"/>
  <c r="J151" i="2"/>
  <c r="BK150" i="2"/>
  <c r="BI150" i="2"/>
  <c r="BH150" i="2"/>
  <c r="BG150" i="2"/>
  <c r="BF150" i="2"/>
  <c r="T150" i="2"/>
  <c r="R150" i="2"/>
  <c r="P150" i="2"/>
  <c r="J150" i="2"/>
  <c r="BE150" i="2" s="1"/>
  <c r="BK149" i="2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T146" i="2"/>
  <c r="R146" i="2"/>
  <c r="R143" i="2" s="1"/>
  <c r="P146" i="2"/>
  <c r="P143" i="2" s="1"/>
  <c r="J146" i="2"/>
  <c r="BE146" i="2" s="1"/>
  <c r="BK145" i="2"/>
  <c r="BI145" i="2"/>
  <c r="BH145" i="2"/>
  <c r="BG145" i="2"/>
  <c r="BF145" i="2"/>
  <c r="T145" i="2"/>
  <c r="R145" i="2"/>
  <c r="P145" i="2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T143" i="2"/>
  <c r="BK142" i="2"/>
  <c r="BK141" i="2" s="1"/>
  <c r="J141" i="2" s="1"/>
  <c r="J67" i="2" s="1"/>
  <c r="BI142" i="2"/>
  <c r="BH142" i="2"/>
  <c r="BG142" i="2"/>
  <c r="BF142" i="2"/>
  <c r="T142" i="2"/>
  <c r="T141" i="2" s="1"/>
  <c r="R142" i="2"/>
  <c r="P142" i="2"/>
  <c r="P141" i="2" s="1"/>
  <c r="J142" i="2"/>
  <c r="BE142" i="2" s="1"/>
  <c r="R141" i="2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R136" i="2" s="1"/>
  <c r="P139" i="2"/>
  <c r="P136" i="2" s="1"/>
  <c r="J139" i="2"/>
  <c r="BE139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K136" i="2" s="1"/>
  <c r="J136" i="2" s="1"/>
  <c r="J66" i="2" s="1"/>
  <c r="BI137" i="2"/>
  <c r="BH137" i="2"/>
  <c r="BG137" i="2"/>
  <c r="BF137" i="2"/>
  <c r="T137" i="2"/>
  <c r="R137" i="2"/>
  <c r="P137" i="2"/>
  <c r="J137" i="2"/>
  <c r="BE137" i="2" s="1"/>
  <c r="T136" i="2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J131" i="2"/>
  <c r="BE131" i="2" s="1"/>
  <c r="BK130" i="2"/>
  <c r="BI130" i="2"/>
  <c r="BH130" i="2"/>
  <c r="BG130" i="2"/>
  <c r="BF130" i="2"/>
  <c r="BE130" i="2"/>
  <c r="T130" i="2"/>
  <c r="T128" i="2" s="1"/>
  <c r="R130" i="2"/>
  <c r="P130" i="2"/>
  <c r="J130" i="2"/>
  <c r="BK129" i="2"/>
  <c r="BI129" i="2"/>
  <c r="BH129" i="2"/>
  <c r="BG129" i="2"/>
  <c r="BF129" i="2"/>
  <c r="T129" i="2"/>
  <c r="R129" i="2"/>
  <c r="R128" i="2" s="1"/>
  <c r="P129" i="2"/>
  <c r="P128" i="2" s="1"/>
  <c r="J129" i="2"/>
  <c r="BE129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BE124" i="2"/>
  <c r="T124" i="2"/>
  <c r="R124" i="2"/>
  <c r="P124" i="2"/>
  <c r="J124" i="2"/>
  <c r="BK123" i="2"/>
  <c r="BI123" i="2"/>
  <c r="BH123" i="2"/>
  <c r="BG123" i="2"/>
  <c r="BF123" i="2"/>
  <c r="T123" i="2"/>
  <c r="R123" i="2"/>
  <c r="R120" i="2" s="1"/>
  <c r="P123" i="2"/>
  <c r="J123" i="2"/>
  <c r="BE123" i="2" s="1"/>
  <c r="BK122" i="2"/>
  <c r="BI122" i="2"/>
  <c r="BH122" i="2"/>
  <c r="BG122" i="2"/>
  <c r="BF122" i="2"/>
  <c r="T122" i="2"/>
  <c r="R122" i="2"/>
  <c r="P122" i="2"/>
  <c r="P120" i="2" s="1"/>
  <c r="J122" i="2"/>
  <c r="BE122" i="2" s="1"/>
  <c r="BK121" i="2"/>
  <c r="BK120" i="2" s="1"/>
  <c r="J120" i="2" s="1"/>
  <c r="J64" i="2" s="1"/>
  <c r="BI121" i="2"/>
  <c r="BH121" i="2"/>
  <c r="BG121" i="2"/>
  <c r="BF121" i="2"/>
  <c r="T121" i="2"/>
  <c r="R121" i="2"/>
  <c r="P121" i="2"/>
  <c r="J121" i="2"/>
  <c r="BE121" i="2" s="1"/>
  <c r="T120" i="2"/>
  <c r="BK119" i="2"/>
  <c r="BI119" i="2"/>
  <c r="BH119" i="2"/>
  <c r="BG119" i="2"/>
  <c r="BF119" i="2"/>
  <c r="T119" i="2"/>
  <c r="R119" i="2"/>
  <c r="R118" i="2" s="1"/>
  <c r="P119" i="2"/>
  <c r="P118" i="2" s="1"/>
  <c r="J119" i="2"/>
  <c r="BE119" i="2" s="1"/>
  <c r="BK118" i="2"/>
  <c r="J118" i="2" s="1"/>
  <c r="J63" i="2" s="1"/>
  <c r="T118" i="2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T114" i="2"/>
  <c r="R114" i="2"/>
  <c r="P114" i="2"/>
  <c r="J114" i="2"/>
  <c r="BE114" i="2" s="1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T112" i="2"/>
  <c r="R112" i="2"/>
  <c r="P112" i="2"/>
  <c r="J112" i="2"/>
  <c r="BE112" i="2" s="1"/>
  <c r="BK111" i="2"/>
  <c r="BI111" i="2"/>
  <c r="BH111" i="2"/>
  <c r="BG111" i="2"/>
  <c r="BF111" i="2"/>
  <c r="T111" i="2"/>
  <c r="R111" i="2"/>
  <c r="P111" i="2"/>
  <c r="J111" i="2"/>
  <c r="BE111" i="2" s="1"/>
  <c r="BK110" i="2"/>
  <c r="BI110" i="2"/>
  <c r="BH110" i="2"/>
  <c r="BG110" i="2"/>
  <c r="BF110" i="2"/>
  <c r="T110" i="2"/>
  <c r="R110" i="2"/>
  <c r="R107" i="2" s="1"/>
  <c r="P110" i="2"/>
  <c r="J110" i="2"/>
  <c r="BE110" i="2" s="1"/>
  <c r="BK109" i="2"/>
  <c r="BI109" i="2"/>
  <c r="BH109" i="2"/>
  <c r="BG109" i="2"/>
  <c r="BF109" i="2"/>
  <c r="T109" i="2"/>
  <c r="R109" i="2"/>
  <c r="P109" i="2"/>
  <c r="P107" i="2" s="1"/>
  <c r="J109" i="2"/>
  <c r="BE109" i="2" s="1"/>
  <c r="BK108" i="2"/>
  <c r="BK107" i="2" s="1"/>
  <c r="J107" i="2" s="1"/>
  <c r="J62" i="2" s="1"/>
  <c r="BI108" i="2"/>
  <c r="BH108" i="2"/>
  <c r="BG108" i="2"/>
  <c r="BF108" i="2"/>
  <c r="T108" i="2"/>
  <c r="R108" i="2"/>
  <c r="P108" i="2"/>
  <c r="J108" i="2"/>
  <c r="BE108" i="2" s="1"/>
  <c r="T107" i="2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I104" i="2"/>
  <c r="BH104" i="2"/>
  <c r="BG104" i="2"/>
  <c r="BF104" i="2"/>
  <c r="T104" i="2"/>
  <c r="T102" i="2" s="1"/>
  <c r="R104" i="2"/>
  <c r="P104" i="2"/>
  <c r="J104" i="2"/>
  <c r="BE104" i="2" s="1"/>
  <c r="BK103" i="2"/>
  <c r="BI103" i="2"/>
  <c r="BH103" i="2"/>
  <c r="BG103" i="2"/>
  <c r="BF103" i="2"/>
  <c r="T103" i="2"/>
  <c r="R103" i="2"/>
  <c r="R102" i="2" s="1"/>
  <c r="P103" i="2"/>
  <c r="P102" i="2" s="1"/>
  <c r="J103" i="2"/>
  <c r="BE103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BE100" i="2"/>
  <c r="T100" i="2"/>
  <c r="R100" i="2"/>
  <c r="P100" i="2"/>
  <c r="J100" i="2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R91" i="2" s="1"/>
  <c r="R90" i="2" s="1"/>
  <c r="P94" i="2"/>
  <c r="J94" i="2"/>
  <c r="BE94" i="2" s="1"/>
  <c r="BK93" i="2"/>
  <c r="BI93" i="2"/>
  <c r="BH93" i="2"/>
  <c r="BG93" i="2"/>
  <c r="BF93" i="2"/>
  <c r="T93" i="2"/>
  <c r="R93" i="2"/>
  <c r="P93" i="2"/>
  <c r="P91" i="2" s="1"/>
  <c r="J93" i="2"/>
  <c r="BE93" i="2" s="1"/>
  <c r="BK92" i="2"/>
  <c r="BI92" i="2"/>
  <c r="BH92" i="2"/>
  <c r="BG92" i="2"/>
  <c r="BF92" i="2"/>
  <c r="BE92" i="2"/>
  <c r="T92" i="2"/>
  <c r="R92" i="2"/>
  <c r="P92" i="2"/>
  <c r="J92" i="2"/>
  <c r="T91" i="2"/>
  <c r="F84" i="2"/>
  <c r="E82" i="2"/>
  <c r="J69" i="2"/>
  <c r="F52" i="2"/>
  <c r="E50" i="2"/>
  <c r="J37" i="2"/>
  <c r="J36" i="2"/>
  <c r="J35" i="2"/>
  <c r="J24" i="2"/>
  <c r="E24" i="2"/>
  <c r="J87" i="2" s="1"/>
  <c r="J23" i="2"/>
  <c r="J21" i="2"/>
  <c r="E21" i="2"/>
  <c r="J86" i="2" s="1"/>
  <c r="J20" i="2"/>
  <c r="J18" i="2"/>
  <c r="E18" i="2"/>
  <c r="F87" i="2" s="1"/>
  <c r="J17" i="2"/>
  <c r="J15" i="2"/>
  <c r="E15" i="2"/>
  <c r="F54" i="2" s="1"/>
  <c r="J14" i="2"/>
  <c r="J12" i="2"/>
  <c r="J84" i="2" s="1"/>
  <c r="E7" i="2"/>
  <c r="E80" i="2" s="1"/>
  <c r="BD55" i="1"/>
  <c r="BC55" i="1"/>
  <c r="BB55" i="1"/>
  <c r="BB54" i="1" s="1"/>
  <c r="BA55" i="1"/>
  <c r="AZ55" i="1"/>
  <c r="AY55" i="1"/>
  <c r="AX55" i="1"/>
  <c r="AW55" i="1"/>
  <c r="AV55" i="1"/>
  <c r="AU55" i="1"/>
  <c r="BC54" i="1"/>
  <c r="AS54" i="1"/>
  <c r="AM50" i="1"/>
  <c r="L50" i="1"/>
  <c r="AM49" i="1"/>
  <c r="L49" i="1"/>
  <c r="AM47" i="1"/>
  <c r="L47" i="1"/>
  <c r="L45" i="1"/>
  <c r="L44" i="1"/>
  <c r="BK91" i="2" l="1"/>
  <c r="J91" i="2" s="1"/>
  <c r="J60" i="2" s="1"/>
  <c r="J34" i="2"/>
  <c r="F36" i="2"/>
  <c r="BK102" i="2"/>
  <c r="J102" i="2" s="1"/>
  <c r="J61" i="2" s="1"/>
  <c r="F35" i="2"/>
  <c r="F37" i="2"/>
  <c r="BK128" i="2"/>
  <c r="J128" i="2" s="1"/>
  <c r="J65" i="2" s="1"/>
  <c r="BK143" i="2"/>
  <c r="J143" i="2" s="1"/>
  <c r="J68" i="2" s="1"/>
  <c r="BK153" i="2"/>
  <c r="J153" i="2" s="1"/>
  <c r="J70" i="2" s="1"/>
  <c r="J54" i="2"/>
  <c r="F86" i="2"/>
  <c r="F55" i="2"/>
  <c r="E48" i="2"/>
  <c r="AT55" i="1"/>
  <c r="AU54" i="1"/>
  <c r="BA54" i="1"/>
  <c r="AW54" i="1" s="1"/>
  <c r="AK30" i="1" s="1"/>
  <c r="BD54" i="1"/>
  <c r="W33" i="1" s="1"/>
  <c r="AX54" i="1"/>
  <c r="W31" i="1"/>
  <c r="AY54" i="1"/>
  <c r="W32" i="1"/>
  <c r="AZ54" i="1"/>
  <c r="J33" i="2"/>
  <c r="BK90" i="2"/>
  <c r="J90" i="2" s="1"/>
  <c r="AG55" i="1" s="1"/>
  <c r="P90" i="2"/>
  <c r="T90" i="2"/>
  <c r="F33" i="2"/>
  <c r="J55" i="2"/>
  <c r="F34" i="2"/>
  <c r="J52" i="2"/>
  <c r="W30" i="1"/>
  <c r="AN55" i="1" l="1"/>
  <c r="AN54" i="1" s="1"/>
  <c r="AG54" i="1"/>
  <c r="AK26" i="1" s="1"/>
  <c r="W29" i="1" s="1"/>
  <c r="AK29" i="1" s="1"/>
  <c r="AV54" i="1"/>
  <c r="AT54" i="1" s="1"/>
  <c r="J30" i="2"/>
  <c r="J39" i="2" s="1"/>
  <c r="J59" i="2"/>
  <c r="AK35" i="1" l="1"/>
</calcChain>
</file>

<file path=xl/sharedStrings.xml><?xml version="1.0" encoding="utf-8"?>
<sst xmlns="http://schemas.openxmlformats.org/spreadsheetml/2006/main" count="1370" uniqueCount="332">
  <si>
    <t>Export Komplet</t>
  </si>
  <si>
    <t>VZ</t>
  </si>
  <si>
    <t>2.0</t>
  </si>
  <si>
    <t>ZAMOK</t>
  </si>
  <si>
    <t>False</t>
  </si>
  <si>
    <t>{07ae6f7d-a983-4763-951d-d4021535462e}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</si>
  <si>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</si>
  <si>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</si>
  <si>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</si>
  <si>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</si>
  <si>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</si>
  <si>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</si>
  <si>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</si>
  <si>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2020-09B-4-1</t>
  </si>
  <si>
    <t>Stavba:</t>
  </si>
  <si>
    <t>INFRASTRUKTURA ZŠ CHOMUTOV - učebna pří.vědy -ZŠ Hornická 4387, Chomutov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</si>
  <si>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</si>
  <si>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</si>
  <si>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</si>
  <si>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</si>
  <si>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</si>
  <si>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</si>
  <si>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</si>
  <si>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</si>
  <si>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</si>
  <si>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</si>
  <si>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</si>
  <si>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</si>
  <si>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</si>
  <si>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</si>
  <si>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</si>
  <si>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</si>
  <si>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</si>
  <si>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</si>
  <si>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</si>
  <si>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</si>
  <si>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</si>
  <si>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</si>
  <si>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</si>
  <si>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</si>
  <si>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</si>
  <si>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</si>
  <si>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</si>
  <si>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</si>
  <si>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</si>
  <si>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</si>
  <si>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</si>
  <si>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</si>
  <si>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</si>
  <si>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</si>
  <si>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</si>
  <si>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</si>
  <si>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</si>
  <si>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</si>
  <si>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</si>
  <si>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</si>
  <si>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</si>
  <si>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</si>
  <si>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</si>
  <si>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</si>
  <si>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</si>
  <si>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</si>
  <si>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</si>
  <si>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</si>
  <si>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</si>
  <si>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</si>
  <si>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</si>
  <si>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</si>
  <si>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</si>
  <si>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</si>
  <si>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</si>
  <si>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</si>
  <si>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</si>
  <si>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</si>
  <si>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</si>
  <si>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</si>
  <si>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</si>
  <si>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</si>
  <si>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</si>
  <si>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04.1-c</t>
  </si>
  <si>
    <t>strukturovaná kabeláž</t>
  </si>
  <si>
    <t>{a8403c79-fb56-463d-b91b-a7d390de74f4}</t>
  </si>
  <si>
    <t>KRYCÍ LIST SOUPISU PRACÍ</t>
  </si>
  <si>
    <t>Objekt:</t>
  </si>
  <si>
    <t>SO 04.1-c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</si>
  <si>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</si>
  <si>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</si>
  <si>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</si>
  <si>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</si>
  <si>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</si>
  <si>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</si>
  <si>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</si>
  <si>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D4 - UPS</t>
  </si>
  <si>
    <t>D5 - optické propojení rozvaděčů (R2-R4)</t>
  </si>
  <si>
    <t>D7 - El. Napojení RD4</t>
  </si>
  <si>
    <t>D8 - nosné prvky kabeláží</t>
  </si>
  <si>
    <t xml:space="preserve">D9 - Server </t>
  </si>
  <si>
    <t>D10 - Aktivní prvky + WiFi AP</t>
  </si>
  <si>
    <t>D11 - ostatní</t>
  </si>
  <si>
    <t>D12 -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</si>
  <si>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</si>
  <si>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</si>
  <si>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</si>
  <si>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</si>
  <si>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</si>
  <si>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</si>
  <si>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</si>
  <si>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</si>
  <si>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</si>
  <si>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</si>
  <si>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</si>
  <si>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</si>
  <si>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</si>
  <si>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</si>
  <si>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</si>
  <si>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</si>
  <si>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</si>
  <si>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</si>
  <si>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</si>
  <si>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</si>
  <si>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</si>
  <si>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</si>
  <si>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</si>
  <si>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</si>
  <si>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</si>
  <si>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</si>
  <si>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</si>
  <si>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</si>
  <si>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</si>
  <si>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</si>
  <si>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</si>
  <si>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</si>
  <si>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</si>
  <si>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</si>
  <si>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</si>
  <si>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</si>
  <si>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</si>
  <si>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</si>
  <si>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</si>
  <si>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</si>
  <si>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</si>
  <si>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</si>
  <si>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</si>
  <si>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</si>
  <si>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</si>
  <si>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</si>
  <si>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</si>
  <si>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</si>
  <si>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</si>
  <si>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</si>
  <si>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</si>
  <si>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</si>
  <si>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</si>
  <si>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28</t>
  </si>
  <si>
    <t>D3</t>
  </si>
  <si>
    <t>rozvaděče</t>
  </si>
  <si>
    <t>19" nástěnný rozvaděč, výška 18U, hloubka 600 mm</t>
  </si>
  <si>
    <t>34</t>
  </si>
  <si>
    <t>19" vertikální lišty, v.18U, bal=1pár</t>
  </si>
  <si>
    <t>36</t>
  </si>
  <si>
    <t>17</t>
  </si>
  <si>
    <t>ventilační jednotka, 2x ventilátor, 230V, s termostatem, 19", černá</t>
  </si>
  <si>
    <t>38</t>
  </si>
  <si>
    <t>40</t>
  </si>
  <si>
    <t>19</t>
  </si>
  <si>
    <t>42</t>
  </si>
  <si>
    <t>19" ukládací police s podpěrami, hloubka 450mm, 1U, barva černá</t>
  </si>
  <si>
    <t>44</t>
  </si>
  <si>
    <t>Podpěra police 298mm</t>
  </si>
  <si>
    <t>46</t>
  </si>
  <si>
    <t>Vázací panel, 1U,19", jednostranný, plastový kanál 40x60mm,RAL9005</t>
  </si>
  <si>
    <t>48</t>
  </si>
  <si>
    <t>23</t>
  </si>
  <si>
    <t>Motážní sada 100ks</t>
  </si>
  <si>
    <t>50</t>
  </si>
  <si>
    <t>Drobný materiál,</t>
  </si>
  <si>
    <t>52</t>
  </si>
  <si>
    <t>D4</t>
  </si>
  <si>
    <t>UPS</t>
  </si>
  <si>
    <t>25</t>
  </si>
  <si>
    <t>54</t>
  </si>
  <si>
    <t>D5</t>
  </si>
  <si>
    <t>optické propojení rozvaděčů (R2-R4)</t>
  </si>
  <si>
    <t>60</t>
  </si>
  <si>
    <t>27</t>
  </si>
  <si>
    <t>Ochranna svárů</t>
  </si>
  <si>
    <t>64</t>
  </si>
  <si>
    <t>66</t>
  </si>
  <si>
    <t>29</t>
  </si>
  <si>
    <t>68</t>
  </si>
  <si>
    <t>30</t>
  </si>
  <si>
    <t>70</t>
  </si>
  <si>
    <t>31</t>
  </si>
  <si>
    <t>12 fibre Singlemode G652D – Premise Distribution Cable-LSHF/LSZH-EuroClass-Black</t>
  </si>
  <si>
    <t>m</t>
  </si>
  <si>
    <t>72</t>
  </si>
  <si>
    <t>32</t>
  </si>
  <si>
    <t>Drobný materiál</t>
  </si>
  <si>
    <t>cpl</t>
  </si>
  <si>
    <t>74</t>
  </si>
  <si>
    <t>D7</t>
  </si>
  <si>
    <t>El. Napojení RD4</t>
  </si>
  <si>
    <t>33</t>
  </si>
  <si>
    <t>Kabel CYKY 3x2,5</t>
  </si>
  <si>
    <t>76</t>
  </si>
  <si>
    <t>Vodič H07V-U 6 žlutozelená (CY 6)</t>
  </si>
  <si>
    <t>78</t>
  </si>
  <si>
    <t>35</t>
  </si>
  <si>
    <t>ZÁSUVKA NA Lištu ZSE-03 CSN In 16A</t>
  </si>
  <si>
    <t>80</t>
  </si>
  <si>
    <t>ZÁSUVKA NA Lištu ZSE-06 CSN In 16A</t>
  </si>
  <si>
    <t>82</t>
  </si>
  <si>
    <t>37</t>
  </si>
  <si>
    <t>lišta IN 35x7 DER 6,3mm PASOVINA 1m</t>
  </si>
  <si>
    <t>84</t>
  </si>
  <si>
    <t>86</t>
  </si>
  <si>
    <t>39</t>
  </si>
  <si>
    <t>Drobný materiál, oka, dutinky atd</t>
  </si>
  <si>
    <t>88</t>
  </si>
  <si>
    <t>D8</t>
  </si>
  <si>
    <t>nosné prvky kabeláží</t>
  </si>
  <si>
    <t>LISTA LHD 40X20 HD 2M</t>
  </si>
  <si>
    <t>90</t>
  </si>
  <si>
    <t>41</t>
  </si>
  <si>
    <t>Parapetní žlab KOPOS EKD 120x40 HD 2m bílá</t>
  </si>
  <si>
    <t>100</t>
  </si>
  <si>
    <t>TRUBKA KOPOFLEX 50 KF 09050 BA</t>
  </si>
  <si>
    <t>112</t>
  </si>
  <si>
    <t>43</t>
  </si>
  <si>
    <t>příslušenství k lištám  tvarovky</t>
  </si>
  <si>
    <t>114</t>
  </si>
  <si>
    <t>D9</t>
  </si>
  <si>
    <t xml:space="preserve">Server </t>
  </si>
  <si>
    <t>116</t>
  </si>
  <si>
    <t>D10</t>
  </si>
  <si>
    <t>Aktivní prvky + WiFi AP</t>
  </si>
  <si>
    <t>45</t>
  </si>
  <si>
    <t>124</t>
  </si>
  <si>
    <t>126</t>
  </si>
  <si>
    <t>47</t>
  </si>
  <si>
    <t>128</t>
  </si>
  <si>
    <t>130</t>
  </si>
  <si>
    <t>49</t>
  </si>
  <si>
    <t>132</t>
  </si>
  <si>
    <t>1-Port Gigabit PoE Power Injector, 802.3at up to 30W for GPI-130 Gigabit PoE Injector</t>
  </si>
  <si>
    <t>134</t>
  </si>
  <si>
    <t>51</t>
  </si>
  <si>
    <t>136</t>
  </si>
  <si>
    <t>D11</t>
  </si>
  <si>
    <t>ostatní</t>
  </si>
  <si>
    <t>montážní materiál (šrouby, vruty, hmoždinky, pásky apod.)</t>
  </si>
  <si>
    <t>138</t>
  </si>
  <si>
    <t>D12</t>
  </si>
  <si>
    <t>MONTÁŽE</t>
  </si>
  <si>
    <t>53</t>
  </si>
  <si>
    <t>K</t>
  </si>
  <si>
    <t>Pokládka UTP kabelů</t>
  </si>
  <si>
    <t>140</t>
  </si>
  <si>
    <t>pokládka optických kabelů</t>
  </si>
  <si>
    <t>142</t>
  </si>
  <si>
    <t>55</t>
  </si>
  <si>
    <t>demontáže stáv. UTP kabelů, odpojení</t>
  </si>
  <si>
    <t>144</t>
  </si>
  <si>
    <t>56</t>
  </si>
  <si>
    <t>demontáž a zpětné zavíkování tras - pokládka optiky</t>
  </si>
  <si>
    <t>146</t>
  </si>
  <si>
    <t>57</t>
  </si>
  <si>
    <t>montáž nosných prvků</t>
  </si>
  <si>
    <t>148</t>
  </si>
  <si>
    <t>58</t>
  </si>
  <si>
    <t>průrazy včetně začištění</t>
  </si>
  <si>
    <t>150</t>
  </si>
  <si>
    <t>59</t>
  </si>
  <si>
    <t>montáž 19" rozvaděče</t>
  </si>
  <si>
    <t>152</t>
  </si>
  <si>
    <t>nazbrojení rozvaděče SK</t>
  </si>
  <si>
    <t>154</t>
  </si>
  <si>
    <t>61</t>
  </si>
  <si>
    <t>zakončení optických kabelů</t>
  </si>
  <si>
    <t>156</t>
  </si>
  <si>
    <t>62</t>
  </si>
  <si>
    <t>zapojení modulu RJ45</t>
  </si>
  <si>
    <t>158</t>
  </si>
  <si>
    <t>63</t>
  </si>
  <si>
    <t>montáž zásuvky SK</t>
  </si>
  <si>
    <t>160</t>
  </si>
  <si>
    <t>kompletace rozvaděče FO</t>
  </si>
  <si>
    <t>162</t>
  </si>
  <si>
    <t>65</t>
  </si>
  <si>
    <t>svár na vlákně SM</t>
  </si>
  <si>
    <t>164</t>
  </si>
  <si>
    <t>Měření optického vlákna oboustranné PM+- reflektormetrické vč. protokolu</t>
  </si>
  <si>
    <t>166</t>
  </si>
  <si>
    <t>67</t>
  </si>
  <si>
    <t>El napojení RD Včetně revize</t>
  </si>
  <si>
    <t>Kpl</t>
  </si>
  <si>
    <t>168</t>
  </si>
  <si>
    <t>úklid po montážních činnostech, přesuny hmot</t>
  </si>
  <si>
    <t>170</t>
  </si>
  <si>
    <t>69</t>
  </si>
  <si>
    <t>Dokumentace skutečného provedení</t>
  </si>
  <si>
    <t>172</t>
  </si>
  <si>
    <t>Cerifikace LAN Měření portů LAN</t>
  </si>
  <si>
    <t>port</t>
  </si>
  <si>
    <t>174</t>
  </si>
  <si>
    <t>71</t>
  </si>
  <si>
    <t>konfigurace, instalace a zapojení switch</t>
  </si>
  <si>
    <t>176</t>
  </si>
  <si>
    <t>montáž + zapojení server (bez kofigurace)</t>
  </si>
  <si>
    <t>178</t>
  </si>
  <si>
    <t>73</t>
  </si>
  <si>
    <t>montáž a konfigurace WiFi AP</t>
  </si>
  <si>
    <t>180</t>
  </si>
  <si>
    <t>dopravní náklady</t>
  </si>
  <si>
    <t>182</t>
  </si>
  <si>
    <t>doplnit název</t>
  </si>
  <si>
    <t>krycí mřížka větracích otvorů pro rozvaděč s hloubkou 600m a 800mm, šedá</t>
  </si>
  <si>
    <t>Napájecí panel, 8xUTE, 250V, 10A pojistka, 19", 2,8m kabel se zástrčkou IEC 320 C14</t>
  </si>
  <si>
    <t>Záložní zdroj s min. 450VA, provedení rackmount 1U</t>
  </si>
  <si>
    <t>optická vana  FibrePlus 19", osazená 6xLC duplex spjkou SM, 1RU, černá</t>
  </si>
  <si>
    <t>pigtail LC/PC, SM, délka 1m</t>
  </si>
  <si>
    <t>optický propojovací kabel LC/PC-PC/PC duplex SM 1m</t>
  </si>
  <si>
    <t>optický propojovací kabel LC/PC-PC/PC duplex SM 2m</t>
  </si>
  <si>
    <t>Jistič PL7-C16/1 16A</t>
  </si>
  <si>
    <t>Server (dle technické specifikace přílohy ZD)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</si>
  <si>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</si>
  <si>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</si>
  <si>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SFP transceiver 1,25Gbps, 1000BASE-LX, SM, 10km, 1310nm (FP) pro přepínače typ 1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</si>
  <si>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</si>
  <si>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</si>
  <si>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propojovací kabel RJ45/RJ45, U/UTP, kat. 6, 3m, šedý</t>
  </si>
  <si>
    <t>nestíněný keystone RJ45 Cat.6 beznástrojový,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</si>
</sst>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left"/>
    </xf>
    <xf numFmtId="4" fontId="30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49" fontId="28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D235C6F-1229-4D33-9813-18D6F51BE41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851BBED2-0B52-42A4-9821-B7FF49D4E3C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4-1%20-%20INFRASTRUKTURA%20Z&#352;%20CHOMUTOV%20-%20u&#269;ebna%20p&#345;&#237;.v&#283;dy%20-Z&#352;%20Hornick&#225;%204387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4.1-a - stavební část..."/>
      <sheetName val="SO 04.1-b1 - elektroinsta..."/>
      <sheetName val="SO 04.1-b2 - elektro mate..."/>
      <sheetName val="SO 04.1-c - strukturovaná..."/>
      <sheetName val="SO 04.1-d - AV technika +..."/>
      <sheetName val="SO 04.1-f - nábytek"/>
      <sheetName val="SO 04.1-VRN - VRN"/>
      <sheetName val="Pokyny pro vyplnění"/>
    </sheetNames>
    <sheetDataSet>
      <sheetData sheetId="0">
        <row r="6">
          <cell r="K6" t="str">
            <v>INFRASTRUKTURA ZŠ CHOMUTOV - učebna pří.vědy -ZŠ Hornická 4387,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473717.24</v>
          </cell>
        </row>
        <row r="33">
          <cell r="F33">
            <v>473717.24</v>
          </cell>
          <cell r="J33">
            <v>99480.62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90">
          <cell r="P90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BB5E-028A-40DE-BC4E-F304DD842220}">
  <sheetPr>
    <pageSetUpPr fitToPage="1"/>
  </sheetPr>
  <dimension ref="A1:CM57"/>
  <sheetViews>
    <sheetView showGridLines="0" tabSelected="1" topLeftCell="A21" workbookViewId="0">
      <selection activeCell="BE40" sqref="BE4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4" t="s">
        <v>36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5">
        <f>ROUND(AG54,2)</f>
        <v>0</v>
      </c>
      <c r="AL26" s="206"/>
      <c r="AM26" s="206"/>
      <c r="AN26" s="206"/>
      <c r="AO26" s="206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99" t="s">
        <v>38</v>
      </c>
      <c r="M28" s="199"/>
      <c r="N28" s="199"/>
      <c r="O28" s="199"/>
      <c r="P28" s="199"/>
      <c r="Q28" s="17"/>
      <c r="R28" s="17"/>
      <c r="S28" s="17"/>
      <c r="T28" s="17"/>
      <c r="U28" s="17"/>
      <c r="V28" s="17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17"/>
      <c r="AG28" s="17"/>
      <c r="AH28" s="17"/>
      <c r="AI28" s="17"/>
      <c r="AJ28" s="17"/>
      <c r="AK28" s="199" t="s">
        <v>40</v>
      </c>
      <c r="AL28" s="199"/>
      <c r="AM28" s="199"/>
      <c r="AN28" s="199"/>
      <c r="AO28" s="199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2">
        <v>0.21</v>
      </c>
      <c r="M29" s="193"/>
      <c r="N29" s="193"/>
      <c r="O29" s="193"/>
      <c r="P29" s="193"/>
      <c r="Q29" s="24"/>
      <c r="R29" s="24"/>
      <c r="S29" s="24"/>
      <c r="T29" s="24"/>
      <c r="U29" s="24"/>
      <c r="V29" s="24"/>
      <c r="W29" s="194">
        <f>AK26</f>
        <v>0</v>
      </c>
      <c r="X29" s="193"/>
      <c r="Y29" s="193"/>
      <c r="Z29" s="193"/>
      <c r="AA29" s="193"/>
      <c r="AB29" s="193"/>
      <c r="AC29" s="193"/>
      <c r="AD29" s="193"/>
      <c r="AE29" s="193"/>
      <c r="AF29" s="24"/>
      <c r="AG29" s="24"/>
      <c r="AH29" s="24"/>
      <c r="AI29" s="24"/>
      <c r="AJ29" s="24"/>
      <c r="AK29" s="194">
        <f>W29*0.21</f>
        <v>0</v>
      </c>
      <c r="AL29" s="193"/>
      <c r="AM29" s="193"/>
      <c r="AN29" s="193"/>
      <c r="AO29" s="193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2">
        <v>0.15</v>
      </c>
      <c r="M30" s="193"/>
      <c r="N30" s="193"/>
      <c r="O30" s="193"/>
      <c r="P30" s="193"/>
      <c r="Q30" s="24"/>
      <c r="R30" s="24"/>
      <c r="S30" s="24"/>
      <c r="T30" s="24"/>
      <c r="U30" s="24"/>
      <c r="V30" s="24"/>
      <c r="W30" s="194">
        <f>ROUND(BA54, 2)</f>
        <v>0</v>
      </c>
      <c r="X30" s="193"/>
      <c r="Y30" s="193"/>
      <c r="Z30" s="193"/>
      <c r="AA30" s="193"/>
      <c r="AB30" s="193"/>
      <c r="AC30" s="193"/>
      <c r="AD30" s="193"/>
      <c r="AE30" s="193"/>
      <c r="AF30" s="24"/>
      <c r="AG30" s="24"/>
      <c r="AH30" s="24"/>
      <c r="AI30" s="24"/>
      <c r="AJ30" s="24"/>
      <c r="AK30" s="194">
        <f>ROUND(AW54, 2)</f>
        <v>0</v>
      </c>
      <c r="AL30" s="193"/>
      <c r="AM30" s="193"/>
      <c r="AN30" s="193"/>
      <c r="AO30" s="193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2">
        <v>0.21</v>
      </c>
      <c r="M31" s="193"/>
      <c r="N31" s="193"/>
      <c r="O31" s="193"/>
      <c r="P31" s="193"/>
      <c r="Q31" s="24"/>
      <c r="R31" s="24"/>
      <c r="S31" s="24"/>
      <c r="T31" s="24"/>
      <c r="U31" s="24"/>
      <c r="V31" s="24"/>
      <c r="W31" s="194">
        <f>ROUND(BB54, 2)</f>
        <v>0</v>
      </c>
      <c r="X31" s="193"/>
      <c r="Y31" s="193"/>
      <c r="Z31" s="193"/>
      <c r="AA31" s="193"/>
      <c r="AB31" s="193"/>
      <c r="AC31" s="193"/>
      <c r="AD31" s="193"/>
      <c r="AE31" s="193"/>
      <c r="AF31" s="24"/>
      <c r="AG31" s="24"/>
      <c r="AH31" s="24"/>
      <c r="AI31" s="24"/>
      <c r="AJ31" s="24"/>
      <c r="AK31" s="194">
        <v>0</v>
      </c>
      <c r="AL31" s="193"/>
      <c r="AM31" s="193"/>
      <c r="AN31" s="193"/>
      <c r="AO31" s="193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2">
        <v>0.15</v>
      </c>
      <c r="M32" s="193"/>
      <c r="N32" s="193"/>
      <c r="O32" s="193"/>
      <c r="P32" s="193"/>
      <c r="Q32" s="24"/>
      <c r="R32" s="24"/>
      <c r="S32" s="24"/>
      <c r="T32" s="24"/>
      <c r="U32" s="24"/>
      <c r="V32" s="24"/>
      <c r="W32" s="194">
        <f>ROUND(BC54, 2)</f>
        <v>0</v>
      </c>
      <c r="X32" s="193"/>
      <c r="Y32" s="193"/>
      <c r="Z32" s="193"/>
      <c r="AA32" s="193"/>
      <c r="AB32" s="193"/>
      <c r="AC32" s="193"/>
      <c r="AD32" s="193"/>
      <c r="AE32" s="193"/>
      <c r="AF32" s="24"/>
      <c r="AG32" s="24"/>
      <c r="AH32" s="24"/>
      <c r="AI32" s="24"/>
      <c r="AJ32" s="24"/>
      <c r="AK32" s="194">
        <v>0</v>
      </c>
      <c r="AL32" s="193"/>
      <c r="AM32" s="193"/>
      <c r="AN32" s="193"/>
      <c r="AO32" s="193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2">
        <v>0</v>
      </c>
      <c r="M33" s="193"/>
      <c r="N33" s="193"/>
      <c r="O33" s="193"/>
      <c r="P33" s="193"/>
      <c r="Q33" s="24"/>
      <c r="R33" s="24"/>
      <c r="S33" s="24"/>
      <c r="T33" s="24"/>
      <c r="U33" s="24"/>
      <c r="V33" s="24"/>
      <c r="W33" s="194">
        <f>ROUND(BD54, 2)</f>
        <v>0</v>
      </c>
      <c r="X33" s="193"/>
      <c r="Y33" s="193"/>
      <c r="Z33" s="193"/>
      <c r="AA33" s="193"/>
      <c r="AB33" s="193"/>
      <c r="AC33" s="193"/>
      <c r="AD33" s="193"/>
      <c r="AE33" s="193"/>
      <c r="AF33" s="24"/>
      <c r="AG33" s="24"/>
      <c r="AH33" s="24"/>
      <c r="AI33" s="24"/>
      <c r="AJ33" s="24"/>
      <c r="AK33" s="194">
        <v>0</v>
      </c>
      <c r="AL33" s="193"/>
      <c r="AM33" s="193"/>
      <c r="AN33" s="193"/>
      <c r="AO33" s="193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5" t="s">
        <v>49</v>
      </c>
      <c r="Y35" s="196"/>
      <c r="Z35" s="196"/>
      <c r="AA35" s="196"/>
      <c r="AB35" s="196"/>
      <c r="AC35" s="28"/>
      <c r="AD35" s="28"/>
      <c r="AE35" s="28"/>
      <c r="AF35" s="28"/>
      <c r="AG35" s="28"/>
      <c r="AH35" s="28"/>
      <c r="AI35" s="28"/>
      <c r="AJ35" s="28"/>
      <c r="AK35" s="197">
        <f>SUM(AK26:AK33)</f>
        <v>0</v>
      </c>
      <c r="AL35" s="196"/>
      <c r="AM35" s="196"/>
      <c r="AN35" s="196"/>
      <c r="AO35" s="198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2020-09B-4-1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0" t="str">
        <f>K6</f>
        <v>INFRASTRUKTURA ZŠ CHOMUTOV - učebna pří.vědy -ZŠ Hornická 4387, Chomutov</v>
      </c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77" t="str">
        <f>IF(AN8= "","",AN8)</f>
        <v>2. 3. 2020</v>
      </c>
      <c r="AN47" s="177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78" t="str">
        <f>IF(E17="","",E17)</f>
        <v>KAP ATELIER s.r.o.</v>
      </c>
      <c r="AN49" s="179"/>
      <c r="AO49" s="179"/>
      <c r="AP49" s="179"/>
      <c r="AQ49" s="17"/>
      <c r="AR49" s="20"/>
      <c r="AS49" s="180" t="s">
        <v>51</v>
      </c>
      <c r="AT49" s="181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78" t="str">
        <f>IF(E20="","",E20)</f>
        <v>ing. Kateřina Tumpachová</v>
      </c>
      <c r="AN50" s="179"/>
      <c r="AO50" s="179"/>
      <c r="AP50" s="179"/>
      <c r="AQ50" s="17"/>
      <c r="AR50" s="20"/>
      <c r="AS50" s="182"/>
      <c r="AT50" s="183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4"/>
      <c r="AT51" s="185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86" t="s">
        <v>52</v>
      </c>
      <c r="D52" s="187"/>
      <c r="E52" s="187"/>
      <c r="F52" s="187"/>
      <c r="G52" s="187"/>
      <c r="H52" s="50"/>
      <c r="I52" s="188" t="s">
        <v>53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54</v>
      </c>
      <c r="AH52" s="187"/>
      <c r="AI52" s="187"/>
      <c r="AJ52" s="187"/>
      <c r="AK52" s="187"/>
      <c r="AL52" s="187"/>
      <c r="AM52" s="187"/>
      <c r="AN52" s="188" t="s">
        <v>55</v>
      </c>
      <c r="AO52" s="187"/>
      <c r="AP52" s="187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75">
        <f>ROUND(SUM(AG55:AG55),2)</f>
        <v>0</v>
      </c>
      <c r="AH54" s="175"/>
      <c r="AI54" s="175"/>
      <c r="AJ54" s="175"/>
      <c r="AK54" s="175"/>
      <c r="AL54" s="175"/>
      <c r="AM54" s="175"/>
      <c r="AN54" s="176">
        <f>AN55</f>
        <v>0</v>
      </c>
      <c r="AO54" s="176"/>
      <c r="AP54" s="176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99480.62</v>
      </c>
      <c r="AU54" s="66">
        <f>ROUND(SUM(AU55:AU55),5)</f>
        <v>0</v>
      </c>
      <c r="AV54" s="65">
        <f>ROUND(AZ54*L29,2)</f>
        <v>99480.62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473717.24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2" t="s">
        <v>79</v>
      </c>
      <c r="E55" s="172"/>
      <c r="F55" s="172"/>
      <c r="G55" s="172"/>
      <c r="H55" s="172"/>
      <c r="I55" s="73"/>
      <c r="J55" s="172" t="s">
        <v>80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3">
        <f>'SO 04.1-c - strukturovaná...'!J90</f>
        <v>0</v>
      </c>
      <c r="AH55" s="174"/>
      <c r="AI55" s="174"/>
      <c r="AJ55" s="174"/>
      <c r="AK55" s="174"/>
      <c r="AL55" s="174"/>
      <c r="AM55" s="174"/>
      <c r="AN55" s="173">
        <f>AG55*1.21</f>
        <v>0</v>
      </c>
      <c r="AO55" s="174"/>
      <c r="AP55" s="174"/>
      <c r="AQ55" s="74" t="s">
        <v>76</v>
      </c>
      <c r="AR55" s="75"/>
      <c r="AS55" s="76">
        <v>0</v>
      </c>
      <c r="AT55" s="77">
        <f t="shared" si="0"/>
        <v>99480.62</v>
      </c>
      <c r="AU55" s="78">
        <f>'[1]SO 04.1-c - strukturovaná...'!P90</f>
        <v>0</v>
      </c>
      <c r="AV55" s="77">
        <f>'[1]SO 04.1-c - strukturovaná...'!J33</f>
        <v>99480.62</v>
      </c>
      <c r="AW55" s="77">
        <f>'[1]SO 04.1-c - strukturovaná...'!J34</f>
        <v>0</v>
      </c>
      <c r="AX55" s="77">
        <f>'[1]SO 04.1-c - strukturovaná...'!J35</f>
        <v>0</v>
      </c>
      <c r="AY55" s="77">
        <f>'[1]SO 04.1-c - strukturovaná...'!J36</f>
        <v>0</v>
      </c>
      <c r="AZ55" s="77">
        <f>'[1]SO 04.1-c - strukturovaná...'!F33</f>
        <v>473717.24</v>
      </c>
      <c r="BA55" s="77">
        <f>'[1]SO 04.1-c - strukturovaná...'!F34</f>
        <v>0</v>
      </c>
      <c r="BB55" s="77">
        <f>'[1]SO 04.1-c - strukturovaná...'!F35</f>
        <v>0</v>
      </c>
      <c r="BC55" s="77">
        <f>'[1]SO 04.1-c - strukturovaná...'!F36</f>
        <v>0</v>
      </c>
      <c r="BD55" s="79">
        <f>'[1]SO 04.1-c - strukturovaná...'!F37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4.1-c - strukturovaná...'!C2" display="/" xr:uid="{B4A132FB-8EDD-43FF-ADFD-40548FAC766C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854C6-720E-459C-9B1C-8D2533037033}">
  <sheetPr>
    <pageSetUpPr fitToPage="1"/>
  </sheetPr>
  <dimension ref="A1:BM176"/>
  <sheetViews>
    <sheetView showGridLines="0" topLeftCell="A83" workbookViewId="0">
      <selection activeCell="J104" sqref="J10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0" t="str">
        <f>'[1]Rekapitulace stavby'!K6</f>
        <v>INFRASTRUKTURA ZŠ CHOMUTOV - učebna pří.vědy -ZŠ Hornická 4387, Chomutov</v>
      </c>
      <c r="F7" s="211"/>
      <c r="G7" s="211"/>
      <c r="H7" s="211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2" t="s">
        <v>84</v>
      </c>
      <c r="F9" s="213"/>
      <c r="G9" s="213"/>
      <c r="H9" s="213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4" t="str">
        <f>'[1]Rekapitulace stavby'!E14</f>
        <v xml:space="preserve"> </v>
      </c>
      <c r="F18" s="214"/>
      <c r="G18" s="214"/>
      <c r="H18" s="214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15" t="s">
        <v>17</v>
      </c>
      <c r="F27" s="215"/>
      <c r="G27" s="215"/>
      <c r="H27" s="21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ROUND(J90,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ROUND((SUM(BE90:BE175)),  2)</f>
        <v>0</v>
      </c>
      <c r="G33" s="15"/>
      <c r="H33" s="15"/>
      <c r="I33" s="100">
        <v>0.21</v>
      </c>
      <c r="J33" s="99">
        <f>ROUND(((SUM(BE90:BE175))*I33),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ROUND((SUM(BF90:BF175)),  2)</f>
        <v>0</v>
      </c>
      <c r="G34" s="15"/>
      <c r="H34" s="15"/>
      <c r="I34" s="100">
        <v>0.15</v>
      </c>
      <c r="J34" s="99">
        <f>ROUND(((SUM(BF90:BF175))*I34),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ROUND((SUM(BG90:BG175)),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ROUND((SUM(BH90:BH175)),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ROUND((SUM(BI90:BI175)),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08" t="str">
        <f>E7</f>
        <v>INFRASTRUKTURA ZŠ CHOMUTOV - učebna pří.vědy -ZŠ Hornická 4387, Chomutov</v>
      </c>
      <c r="F48" s="209"/>
      <c r="G48" s="209"/>
      <c r="H48" s="209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0" t="str">
        <f>E9</f>
        <v>SO 04.1-c - strukturovaná kabeláž</v>
      </c>
      <c r="F50" s="207"/>
      <c r="G50" s="207"/>
      <c r="H50" s="207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J90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J91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J102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J107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J118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J120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J128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J136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J141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J143</f>
        <v>0</v>
      </c>
      <c r="K68" s="121"/>
      <c r="L68" s="125"/>
    </row>
    <row r="69" spans="1:31" s="119" customFormat="1" ht="24.95" customHeight="1" x14ac:dyDescent="0.2">
      <c r="B69" s="120"/>
      <c r="C69" s="121"/>
      <c r="D69" s="122" t="s">
        <v>98</v>
      </c>
      <c r="E69" s="123"/>
      <c r="F69" s="123"/>
      <c r="G69" s="123"/>
      <c r="H69" s="123"/>
      <c r="I69" s="123"/>
      <c r="J69" s="124">
        <f>J151</f>
        <v>0</v>
      </c>
      <c r="K69" s="121"/>
      <c r="L69" s="125"/>
    </row>
    <row r="70" spans="1:31" s="119" customFormat="1" ht="24.95" customHeight="1" x14ac:dyDescent="0.2">
      <c r="B70" s="120"/>
      <c r="C70" s="121"/>
      <c r="D70" s="122" t="s">
        <v>99</v>
      </c>
      <c r="E70" s="123"/>
      <c r="F70" s="123"/>
      <c r="G70" s="123"/>
      <c r="H70" s="123"/>
      <c r="I70" s="123"/>
      <c r="J70" s="124">
        <f>J153</f>
        <v>0</v>
      </c>
      <c r="K70" s="121"/>
      <c r="L70" s="125"/>
    </row>
    <row r="71" spans="1:31" s="21" customFormat="1" ht="21.75" customHeight="1" x14ac:dyDescent="0.2">
      <c r="A71" s="15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6.95" customHeight="1" x14ac:dyDescent="0.2">
      <c r="A72" s="15"/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6" spans="1:31" s="21" customFormat="1" ht="6.95" customHeight="1" x14ac:dyDescent="0.2">
      <c r="A76" s="15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4.95" customHeight="1" x14ac:dyDescent="0.2">
      <c r="A77" s="15"/>
      <c r="B77" s="16"/>
      <c r="C77" s="8" t="s">
        <v>100</v>
      </c>
      <c r="D77" s="17"/>
      <c r="E77" s="17"/>
      <c r="F77" s="17"/>
      <c r="G77" s="17"/>
      <c r="H77" s="17"/>
      <c r="I77" s="17"/>
      <c r="J77" s="17"/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6.95" customHeight="1" x14ac:dyDescent="0.2">
      <c r="A78" s="15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2" customHeight="1" x14ac:dyDescent="0.2">
      <c r="A79" s="15"/>
      <c r="B79" s="16"/>
      <c r="C79" s="12" t="s">
        <v>14</v>
      </c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6.5" customHeight="1" x14ac:dyDescent="0.2">
      <c r="A80" s="15"/>
      <c r="B80" s="16"/>
      <c r="C80" s="17"/>
      <c r="D80" s="17"/>
      <c r="E80" s="208" t="str">
        <f>E7</f>
        <v>INFRASTRUKTURA ZŠ CHOMUTOV - učebna pří.vědy -ZŠ Hornická 4387, Chomutov</v>
      </c>
      <c r="F80" s="209"/>
      <c r="G80" s="209"/>
      <c r="H80" s="209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12" customHeight="1" x14ac:dyDescent="0.2">
      <c r="A81" s="15"/>
      <c r="B81" s="16"/>
      <c r="C81" s="12" t="s">
        <v>83</v>
      </c>
      <c r="D81" s="17"/>
      <c r="E81" s="17"/>
      <c r="F81" s="17"/>
      <c r="G81" s="17"/>
      <c r="H81" s="17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16.5" customHeight="1" x14ac:dyDescent="0.2">
      <c r="A82" s="15"/>
      <c r="B82" s="16"/>
      <c r="C82" s="17"/>
      <c r="D82" s="17"/>
      <c r="E82" s="190" t="str">
        <f>E9</f>
        <v>SO 04.1-c - strukturovaná kabeláž</v>
      </c>
      <c r="F82" s="207"/>
      <c r="G82" s="207"/>
      <c r="H82" s="207"/>
      <c r="I82" s="17"/>
      <c r="J82" s="17"/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6.95" customHeight="1" x14ac:dyDescent="0.2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12" customHeight="1" x14ac:dyDescent="0.2">
      <c r="A84" s="15"/>
      <c r="B84" s="16"/>
      <c r="C84" s="12" t="s">
        <v>19</v>
      </c>
      <c r="D84" s="17"/>
      <c r="E84" s="17"/>
      <c r="F84" s="13" t="str">
        <f>F12</f>
        <v xml:space="preserve"> </v>
      </c>
      <c r="G84" s="17"/>
      <c r="H84" s="17"/>
      <c r="I84" s="12" t="s">
        <v>21</v>
      </c>
      <c r="J84" s="112" t="str">
        <f>IF(J12="","",J12)</f>
        <v>2. 3. 2020</v>
      </c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6.95" customHeight="1" x14ac:dyDescent="0.2">
      <c r="A85" s="15"/>
      <c r="B85" s="16"/>
      <c r="C85" s="17"/>
      <c r="D85" s="17"/>
      <c r="E85" s="17"/>
      <c r="F85" s="17"/>
      <c r="G85" s="17"/>
      <c r="H85" s="17"/>
      <c r="I85" s="17"/>
      <c r="J85" s="17"/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25.7" customHeight="1" x14ac:dyDescent="0.2">
      <c r="A86" s="15"/>
      <c r="B86" s="16"/>
      <c r="C86" s="12" t="s">
        <v>23</v>
      </c>
      <c r="D86" s="17"/>
      <c r="E86" s="17"/>
      <c r="F86" s="13" t="str">
        <f>E15</f>
        <v>Statutární město Chomutov</v>
      </c>
      <c r="G86" s="17"/>
      <c r="H86" s="17"/>
      <c r="I86" s="12" t="s">
        <v>29</v>
      </c>
      <c r="J86" s="113" t="str">
        <f>E21</f>
        <v>KAP ATELIER s.r.o.</v>
      </c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21" customFormat="1" ht="25.7" customHeight="1" x14ac:dyDescent="0.2">
      <c r="A87" s="15"/>
      <c r="B87" s="16"/>
      <c r="C87" s="12" t="s">
        <v>28</v>
      </c>
      <c r="D87" s="17"/>
      <c r="E87" s="17"/>
      <c r="F87" s="13" t="str">
        <f>IF(E18="","",E18)</f>
        <v xml:space="preserve"> </v>
      </c>
      <c r="G87" s="17"/>
      <c r="H87" s="17"/>
      <c r="I87" s="12" t="s">
        <v>32</v>
      </c>
      <c r="J87" s="113" t="str">
        <f>E24</f>
        <v>ing. Kateřina Tumpachová</v>
      </c>
      <c r="K87" s="17"/>
      <c r="L87" s="87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65" s="21" customFormat="1" ht="10.35" customHeight="1" x14ac:dyDescent="0.2">
      <c r="A88" s="15"/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87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1:65" s="132" customFormat="1" ht="29.25" customHeight="1" x14ac:dyDescent="0.2">
      <c r="A89" s="126"/>
      <c r="B89" s="127"/>
      <c r="C89" s="128" t="s">
        <v>101</v>
      </c>
      <c r="D89" s="129" t="s">
        <v>56</v>
      </c>
      <c r="E89" s="129" t="s">
        <v>52</v>
      </c>
      <c r="F89" s="129" t="s">
        <v>53</v>
      </c>
      <c r="G89" s="129" t="s">
        <v>102</v>
      </c>
      <c r="H89" s="129" t="s">
        <v>103</v>
      </c>
      <c r="I89" s="129" t="s">
        <v>104</v>
      </c>
      <c r="J89" s="129" t="s">
        <v>87</v>
      </c>
      <c r="K89" s="130" t="s">
        <v>105</v>
      </c>
      <c r="L89" s="131"/>
      <c r="M89" s="52" t="s">
        <v>17</v>
      </c>
      <c r="N89" s="53" t="s">
        <v>41</v>
      </c>
      <c r="O89" s="53" t="s">
        <v>106</v>
      </c>
      <c r="P89" s="53" t="s">
        <v>107</v>
      </c>
      <c r="Q89" s="53" t="s">
        <v>108</v>
      </c>
      <c r="R89" s="53" t="s">
        <v>109</v>
      </c>
      <c r="S89" s="53" t="s">
        <v>110</v>
      </c>
      <c r="T89" s="54" t="s">
        <v>111</v>
      </c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</row>
    <row r="90" spans="1:65" s="21" customFormat="1" ht="22.9" customHeight="1" x14ac:dyDescent="0.25">
      <c r="A90" s="15"/>
      <c r="B90" s="16"/>
      <c r="C90" s="60" t="s">
        <v>112</v>
      </c>
      <c r="D90" s="17"/>
      <c r="E90" s="17"/>
      <c r="F90" s="17"/>
      <c r="G90" s="17"/>
      <c r="H90" s="17"/>
      <c r="I90" s="17"/>
      <c r="J90" s="133">
        <f>BK90</f>
        <v>0</v>
      </c>
      <c r="K90" s="17"/>
      <c r="L90" s="20"/>
      <c r="M90" s="55"/>
      <c r="N90" s="134"/>
      <c r="O90" s="56"/>
      <c r="P90" s="135">
        <f>P91+P102+P107+P118+P120+P128+P136+P141+P143+P151+P153</f>
        <v>0</v>
      </c>
      <c r="Q90" s="56"/>
      <c r="R90" s="135">
        <f>R91+R102+R107+R118+R120+R128+R136+R141+R143+R151+R153</f>
        <v>0</v>
      </c>
      <c r="S90" s="56"/>
      <c r="T90" s="136">
        <f>T91+T102+T107+T118+T120+T128+T136+T141+T143+T151+T153</f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" t="s">
        <v>70</v>
      </c>
      <c r="AU90" s="2" t="s">
        <v>88</v>
      </c>
      <c r="BK90" s="137">
        <f>BK91+BK102+BK107+BK118+BK120+BK128+BK136+BK141+BK143+BK151+BK153</f>
        <v>0</v>
      </c>
    </row>
    <row r="91" spans="1:65" s="138" customFormat="1" ht="25.9" customHeight="1" x14ac:dyDescent="0.2">
      <c r="B91" s="139"/>
      <c r="C91" s="152"/>
      <c r="D91" s="153" t="s">
        <v>70</v>
      </c>
      <c r="E91" s="154" t="s">
        <v>113</v>
      </c>
      <c r="F91" s="154" t="s">
        <v>114</v>
      </c>
      <c r="G91" s="152"/>
      <c r="H91" s="152"/>
      <c r="I91" s="152"/>
      <c r="J91" s="155">
        <f>BK91</f>
        <v>0</v>
      </c>
      <c r="K91" s="152"/>
      <c r="L91" s="156"/>
      <c r="M91" s="157"/>
      <c r="N91" s="158"/>
      <c r="O91" s="140"/>
      <c r="P91" s="141">
        <f>SUM(P92:P101)</f>
        <v>0</v>
      </c>
      <c r="Q91" s="140"/>
      <c r="R91" s="141">
        <f>SUM(R92:R101)</f>
        <v>0</v>
      </c>
      <c r="S91" s="140"/>
      <c r="T91" s="142">
        <f>SUM(T92:T101)</f>
        <v>0</v>
      </c>
      <c r="AR91" s="143" t="s">
        <v>77</v>
      </c>
      <c r="AT91" s="144" t="s">
        <v>70</v>
      </c>
      <c r="AU91" s="144" t="s">
        <v>71</v>
      </c>
      <c r="AY91" s="143" t="s">
        <v>115</v>
      </c>
      <c r="BK91" s="145">
        <f>SUM(BK92:BK101)</f>
        <v>0</v>
      </c>
    </row>
    <row r="92" spans="1:65" s="21" customFormat="1" ht="16.5" customHeight="1" x14ac:dyDescent="0.2">
      <c r="A92" s="15"/>
      <c r="B92" s="16"/>
      <c r="C92" s="159" t="s">
        <v>77</v>
      </c>
      <c r="D92" s="159" t="s">
        <v>116</v>
      </c>
      <c r="E92" s="170" t="s">
        <v>315</v>
      </c>
      <c r="F92" s="161" t="s">
        <v>117</v>
      </c>
      <c r="G92" s="162" t="s">
        <v>118</v>
      </c>
      <c r="H92" s="163">
        <v>2</v>
      </c>
      <c r="I92" s="164"/>
      <c r="J92" s="164">
        <f t="shared" ref="J92:J101" si="0">ROUND(I92*H92,2)</f>
        <v>0</v>
      </c>
      <c r="K92" s="161" t="s">
        <v>119</v>
      </c>
      <c r="L92" s="165"/>
      <c r="M92" s="166" t="s">
        <v>17</v>
      </c>
      <c r="N92" s="167" t="s">
        <v>42</v>
      </c>
      <c r="O92" s="146">
        <v>0</v>
      </c>
      <c r="P92" s="146">
        <f t="shared" ref="P92:P101" si="1">O92*H92</f>
        <v>0</v>
      </c>
      <c r="Q92" s="146">
        <v>0</v>
      </c>
      <c r="R92" s="146">
        <f t="shared" ref="R92:R101" si="2">Q92*H92</f>
        <v>0</v>
      </c>
      <c r="S92" s="146">
        <v>0</v>
      </c>
      <c r="T92" s="147">
        <f t="shared" ref="T92:T101" si="3">S92*H92</f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48" t="s">
        <v>120</v>
      </c>
      <c r="AT92" s="148" t="s">
        <v>116</v>
      </c>
      <c r="AU92" s="148" t="s">
        <v>77</v>
      </c>
      <c r="AY92" s="2" t="s">
        <v>115</v>
      </c>
      <c r="BE92" s="149">
        <f t="shared" ref="BE92:BE101" si="4">IF(N92="základní",J92,0)</f>
        <v>0</v>
      </c>
      <c r="BF92" s="149">
        <f t="shared" ref="BF92:BF101" si="5">IF(N92="snížená",J92,0)</f>
        <v>0</v>
      </c>
      <c r="BG92" s="149">
        <f t="shared" ref="BG92:BG101" si="6">IF(N92="zákl. přenesená",J92,0)</f>
        <v>0</v>
      </c>
      <c r="BH92" s="149">
        <f t="shared" ref="BH92:BH101" si="7">IF(N92="sníž. přenesená",J92,0)</f>
        <v>0</v>
      </c>
      <c r="BI92" s="149">
        <f t="shared" ref="BI92:BI101" si="8">IF(N92="nulová",J92,0)</f>
        <v>0</v>
      </c>
      <c r="BJ92" s="2" t="s">
        <v>77</v>
      </c>
      <c r="BK92" s="149">
        <f t="shared" ref="BK92:BK101" si="9">ROUND(I92*H92,2)</f>
        <v>0</v>
      </c>
      <c r="BL92" s="2" t="s">
        <v>121</v>
      </c>
      <c r="BM92" s="148" t="s">
        <v>78</v>
      </c>
    </row>
    <row r="93" spans="1:65" s="21" customFormat="1" ht="16.5" customHeight="1" x14ac:dyDescent="0.2">
      <c r="A93" s="15"/>
      <c r="B93" s="16"/>
      <c r="C93" s="159" t="s">
        <v>78</v>
      </c>
      <c r="D93" s="159" t="s">
        <v>116</v>
      </c>
      <c r="E93" s="170" t="s">
        <v>315</v>
      </c>
      <c r="F93" s="161" t="s">
        <v>331</v>
      </c>
      <c r="G93" s="162" t="s">
        <v>122</v>
      </c>
      <c r="H93" s="163">
        <v>20</v>
      </c>
      <c r="I93" s="164">
        <v>0</v>
      </c>
      <c r="J93" s="164">
        <f t="shared" si="0"/>
        <v>0</v>
      </c>
      <c r="K93" s="161" t="s">
        <v>119</v>
      </c>
      <c r="L93" s="165"/>
      <c r="M93" s="166" t="s">
        <v>17</v>
      </c>
      <c r="N93" s="167" t="s">
        <v>42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120</v>
      </c>
      <c r="AT93" s="148" t="s">
        <v>116</v>
      </c>
      <c r="AU93" s="148" t="s">
        <v>77</v>
      </c>
      <c r="AY93" s="2" t="s">
        <v>115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77</v>
      </c>
      <c r="BK93" s="149">
        <f t="shared" si="9"/>
        <v>0</v>
      </c>
      <c r="BL93" s="2" t="s">
        <v>121</v>
      </c>
      <c r="BM93" s="148" t="s">
        <v>121</v>
      </c>
    </row>
    <row r="94" spans="1:65" s="21" customFormat="1" ht="16.5" customHeight="1" x14ac:dyDescent="0.2">
      <c r="A94" s="15"/>
      <c r="B94" s="16"/>
      <c r="C94" s="159" t="s">
        <v>123</v>
      </c>
      <c r="D94" s="159" t="s">
        <v>116</v>
      </c>
      <c r="E94" s="170" t="s">
        <v>315</v>
      </c>
      <c r="F94" s="161" t="s">
        <v>124</v>
      </c>
      <c r="G94" s="162" t="s">
        <v>122</v>
      </c>
      <c r="H94" s="163">
        <v>16</v>
      </c>
      <c r="I94" s="164"/>
      <c r="J94" s="164">
        <f t="shared" si="0"/>
        <v>0</v>
      </c>
      <c r="K94" s="161" t="s">
        <v>119</v>
      </c>
      <c r="L94" s="165"/>
      <c r="M94" s="166" t="s">
        <v>17</v>
      </c>
      <c r="N94" s="167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120</v>
      </c>
      <c r="AT94" s="148" t="s">
        <v>116</v>
      </c>
      <c r="AU94" s="148" t="s">
        <v>77</v>
      </c>
      <c r="AY94" s="2" t="s">
        <v>115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121</v>
      </c>
      <c r="BM94" s="148" t="s">
        <v>125</v>
      </c>
    </row>
    <row r="95" spans="1:65" s="21" customFormat="1" ht="16.5" customHeight="1" x14ac:dyDescent="0.2">
      <c r="A95" s="15"/>
      <c r="B95" s="16"/>
      <c r="C95" s="159" t="s">
        <v>121</v>
      </c>
      <c r="D95" s="159" t="s">
        <v>116</v>
      </c>
      <c r="E95" s="170" t="s">
        <v>315</v>
      </c>
      <c r="F95" s="161" t="s">
        <v>126</v>
      </c>
      <c r="G95" s="162" t="s">
        <v>122</v>
      </c>
      <c r="H95" s="163">
        <v>2</v>
      </c>
      <c r="I95" s="164"/>
      <c r="J95" s="164">
        <f t="shared" si="0"/>
        <v>0</v>
      </c>
      <c r="K95" s="161" t="s">
        <v>119</v>
      </c>
      <c r="L95" s="165"/>
      <c r="M95" s="166" t="s">
        <v>17</v>
      </c>
      <c r="N95" s="167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120</v>
      </c>
      <c r="AT95" s="148" t="s">
        <v>116</v>
      </c>
      <c r="AU95" s="148" t="s">
        <v>77</v>
      </c>
      <c r="AY95" s="2" t="s">
        <v>115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121</v>
      </c>
      <c r="BM95" s="148" t="s">
        <v>120</v>
      </c>
    </row>
    <row r="96" spans="1:65" s="21" customFormat="1" ht="16.5" customHeight="1" x14ac:dyDescent="0.2">
      <c r="A96" s="15"/>
      <c r="B96" s="16"/>
      <c r="C96" s="159" t="s">
        <v>127</v>
      </c>
      <c r="D96" s="159" t="s">
        <v>116</v>
      </c>
      <c r="E96" s="170" t="s">
        <v>315</v>
      </c>
      <c r="F96" s="161" t="s">
        <v>128</v>
      </c>
      <c r="G96" s="162" t="s">
        <v>122</v>
      </c>
      <c r="H96" s="163">
        <v>18</v>
      </c>
      <c r="I96" s="164"/>
      <c r="J96" s="164">
        <f t="shared" si="0"/>
        <v>0</v>
      </c>
      <c r="K96" s="161" t="s">
        <v>119</v>
      </c>
      <c r="L96" s="165"/>
      <c r="M96" s="166" t="s">
        <v>17</v>
      </c>
      <c r="N96" s="167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120</v>
      </c>
      <c r="AT96" s="148" t="s">
        <v>116</v>
      </c>
      <c r="AU96" s="148" t="s">
        <v>77</v>
      </c>
      <c r="AY96" s="2" t="s">
        <v>115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121</v>
      </c>
      <c r="BM96" s="148" t="s">
        <v>129</v>
      </c>
    </row>
    <row r="97" spans="1:65" s="21" customFormat="1" ht="16.5" customHeight="1" x14ac:dyDescent="0.2">
      <c r="A97" s="15"/>
      <c r="B97" s="16"/>
      <c r="C97" s="159" t="s">
        <v>125</v>
      </c>
      <c r="D97" s="159" t="s">
        <v>116</v>
      </c>
      <c r="E97" s="170" t="s">
        <v>315</v>
      </c>
      <c r="F97" s="161" t="s">
        <v>130</v>
      </c>
      <c r="G97" s="162" t="s">
        <v>122</v>
      </c>
      <c r="H97" s="163">
        <v>18</v>
      </c>
      <c r="I97" s="164"/>
      <c r="J97" s="164">
        <f t="shared" si="0"/>
        <v>0</v>
      </c>
      <c r="K97" s="161" t="s">
        <v>119</v>
      </c>
      <c r="L97" s="165"/>
      <c r="M97" s="166" t="s">
        <v>17</v>
      </c>
      <c r="N97" s="167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120</v>
      </c>
      <c r="AT97" s="148" t="s">
        <v>116</v>
      </c>
      <c r="AU97" s="148" t="s">
        <v>77</v>
      </c>
      <c r="AY97" s="2" t="s">
        <v>115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121</v>
      </c>
      <c r="BM97" s="148" t="s">
        <v>131</v>
      </c>
    </row>
    <row r="98" spans="1:65" s="21" customFormat="1" ht="16.5" customHeight="1" x14ac:dyDescent="0.2">
      <c r="A98" s="15"/>
      <c r="B98" s="16"/>
      <c r="C98" s="159" t="s">
        <v>132</v>
      </c>
      <c r="D98" s="159" t="s">
        <v>116</v>
      </c>
      <c r="E98" s="170" t="s">
        <v>315</v>
      </c>
      <c r="F98" s="161" t="s">
        <v>133</v>
      </c>
      <c r="G98" s="162" t="s">
        <v>122</v>
      </c>
      <c r="H98" s="163">
        <v>1</v>
      </c>
      <c r="I98" s="164"/>
      <c r="J98" s="164">
        <f t="shared" si="0"/>
        <v>0</v>
      </c>
      <c r="K98" s="161" t="s">
        <v>119</v>
      </c>
      <c r="L98" s="165"/>
      <c r="M98" s="166" t="s">
        <v>17</v>
      </c>
      <c r="N98" s="167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120</v>
      </c>
      <c r="AT98" s="148" t="s">
        <v>116</v>
      </c>
      <c r="AU98" s="148" t="s">
        <v>77</v>
      </c>
      <c r="AY98" s="2" t="s">
        <v>115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121</v>
      </c>
      <c r="BM98" s="148" t="s">
        <v>134</v>
      </c>
    </row>
    <row r="99" spans="1:65" s="21" customFormat="1" ht="16.5" customHeight="1" x14ac:dyDescent="0.2">
      <c r="A99" s="15"/>
      <c r="B99" s="16"/>
      <c r="C99" s="159" t="s">
        <v>120</v>
      </c>
      <c r="D99" s="159" t="s">
        <v>116</v>
      </c>
      <c r="E99" s="170" t="s">
        <v>315</v>
      </c>
      <c r="F99" s="161" t="s">
        <v>135</v>
      </c>
      <c r="G99" s="162" t="s">
        <v>136</v>
      </c>
      <c r="H99" s="163">
        <v>1</v>
      </c>
      <c r="I99" s="164"/>
      <c r="J99" s="164">
        <f t="shared" si="0"/>
        <v>0</v>
      </c>
      <c r="K99" s="161" t="s">
        <v>119</v>
      </c>
      <c r="L99" s="165"/>
      <c r="M99" s="166" t="s">
        <v>17</v>
      </c>
      <c r="N99" s="167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120</v>
      </c>
      <c r="AT99" s="148" t="s">
        <v>116</v>
      </c>
      <c r="AU99" s="148" t="s">
        <v>77</v>
      </c>
      <c r="AY99" s="2" t="s">
        <v>115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121</v>
      </c>
      <c r="BM99" s="148" t="s">
        <v>137</v>
      </c>
    </row>
    <row r="100" spans="1:65" s="21" customFormat="1" ht="16.5" customHeight="1" x14ac:dyDescent="0.2">
      <c r="A100" s="15"/>
      <c r="B100" s="16"/>
      <c r="C100" s="159" t="s">
        <v>138</v>
      </c>
      <c r="D100" s="159" t="s">
        <v>116</v>
      </c>
      <c r="E100" s="170" t="s">
        <v>315</v>
      </c>
      <c r="F100" s="161" t="s">
        <v>139</v>
      </c>
      <c r="G100" s="162" t="s">
        <v>136</v>
      </c>
      <c r="H100" s="163">
        <v>1</v>
      </c>
      <c r="I100" s="164"/>
      <c r="J100" s="164">
        <f t="shared" si="0"/>
        <v>0</v>
      </c>
      <c r="K100" s="161" t="s">
        <v>119</v>
      </c>
      <c r="L100" s="165"/>
      <c r="M100" s="166" t="s">
        <v>17</v>
      </c>
      <c r="N100" s="167" t="s">
        <v>42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48" t="s">
        <v>120</v>
      </c>
      <c r="AT100" s="148" t="s">
        <v>116</v>
      </c>
      <c r="AU100" s="148" t="s">
        <v>77</v>
      </c>
      <c r="AY100" s="2" t="s">
        <v>115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77</v>
      </c>
      <c r="BK100" s="149">
        <f t="shared" si="9"/>
        <v>0</v>
      </c>
      <c r="BL100" s="2" t="s">
        <v>121</v>
      </c>
      <c r="BM100" s="148" t="s">
        <v>140</v>
      </c>
    </row>
    <row r="101" spans="1:65" s="21" customFormat="1" ht="16.5" customHeight="1" x14ac:dyDescent="0.2">
      <c r="A101" s="15"/>
      <c r="B101" s="16"/>
      <c r="C101" s="159" t="s">
        <v>129</v>
      </c>
      <c r="D101" s="159" t="s">
        <v>116</v>
      </c>
      <c r="E101" s="170" t="s">
        <v>315</v>
      </c>
      <c r="F101" s="161" t="s">
        <v>141</v>
      </c>
      <c r="G101" s="162" t="s">
        <v>136</v>
      </c>
      <c r="H101" s="163">
        <v>2</v>
      </c>
      <c r="I101" s="164"/>
      <c r="J101" s="164">
        <f t="shared" si="0"/>
        <v>0</v>
      </c>
      <c r="K101" s="161" t="s">
        <v>119</v>
      </c>
      <c r="L101" s="165"/>
      <c r="M101" s="166" t="s">
        <v>17</v>
      </c>
      <c r="N101" s="167" t="s">
        <v>42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R101" s="148" t="s">
        <v>120</v>
      </c>
      <c r="AT101" s="148" t="s">
        <v>116</v>
      </c>
      <c r="AU101" s="148" t="s">
        <v>77</v>
      </c>
      <c r="AY101" s="2" t="s">
        <v>115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77</v>
      </c>
      <c r="BK101" s="149">
        <f t="shared" si="9"/>
        <v>0</v>
      </c>
      <c r="BL101" s="2" t="s">
        <v>121</v>
      </c>
      <c r="BM101" s="148" t="s">
        <v>142</v>
      </c>
    </row>
    <row r="102" spans="1:65" s="138" customFormat="1" ht="25.9" customHeight="1" x14ac:dyDescent="0.2">
      <c r="B102" s="139"/>
      <c r="C102" s="152"/>
      <c r="D102" s="153" t="s">
        <v>70</v>
      </c>
      <c r="E102" s="154" t="s">
        <v>143</v>
      </c>
      <c r="F102" s="154" t="s">
        <v>144</v>
      </c>
      <c r="G102" s="152"/>
      <c r="H102" s="152"/>
      <c r="I102" s="152"/>
      <c r="J102" s="155">
        <f>BK102</f>
        <v>0</v>
      </c>
      <c r="K102" s="152"/>
      <c r="L102" s="156"/>
      <c r="M102" s="157"/>
      <c r="N102" s="158"/>
      <c r="O102" s="140"/>
      <c r="P102" s="141">
        <f>SUM(P103:P106)</f>
        <v>0</v>
      </c>
      <c r="Q102" s="140"/>
      <c r="R102" s="141">
        <f>SUM(R103:R106)</f>
        <v>0</v>
      </c>
      <c r="S102" s="140"/>
      <c r="T102" s="142">
        <f>SUM(T103:T106)</f>
        <v>0</v>
      </c>
      <c r="AR102" s="143" t="s">
        <v>77</v>
      </c>
      <c r="AT102" s="144" t="s">
        <v>70</v>
      </c>
      <c r="AU102" s="144" t="s">
        <v>71</v>
      </c>
      <c r="AY102" s="143" t="s">
        <v>115</v>
      </c>
      <c r="BK102" s="145">
        <f>SUM(BK103:BK106)</f>
        <v>0</v>
      </c>
    </row>
    <row r="103" spans="1:65" s="21" customFormat="1" ht="16.5" customHeight="1" x14ac:dyDescent="0.2">
      <c r="A103" s="15"/>
      <c r="B103" s="16"/>
      <c r="C103" s="159" t="s">
        <v>145</v>
      </c>
      <c r="D103" s="159" t="s">
        <v>116</v>
      </c>
      <c r="E103" s="170" t="s">
        <v>315</v>
      </c>
      <c r="F103" s="161" t="s">
        <v>146</v>
      </c>
      <c r="G103" s="162" t="s">
        <v>122</v>
      </c>
      <c r="H103" s="163">
        <v>10</v>
      </c>
      <c r="I103" s="164"/>
      <c r="J103" s="164">
        <f>ROUND(I103*H103,2)</f>
        <v>0</v>
      </c>
      <c r="K103" s="161" t="s">
        <v>119</v>
      </c>
      <c r="L103" s="165"/>
      <c r="M103" s="166" t="s">
        <v>17</v>
      </c>
      <c r="N103" s="167" t="s">
        <v>42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48" t="s">
        <v>120</v>
      </c>
      <c r="AT103" s="148" t="s">
        <v>116</v>
      </c>
      <c r="AU103" s="148" t="s">
        <v>77</v>
      </c>
      <c r="AY103" s="2" t="s">
        <v>115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77</v>
      </c>
      <c r="BK103" s="149">
        <f>ROUND(I103*H103,2)</f>
        <v>0</v>
      </c>
      <c r="BL103" s="2" t="s">
        <v>121</v>
      </c>
      <c r="BM103" s="148" t="s">
        <v>147</v>
      </c>
    </row>
    <row r="104" spans="1:65" s="21" customFormat="1" ht="21.75" customHeight="1" x14ac:dyDescent="0.2">
      <c r="A104" s="15"/>
      <c r="B104" s="16"/>
      <c r="C104" s="159" t="s">
        <v>131</v>
      </c>
      <c r="D104" s="159" t="s">
        <v>116</v>
      </c>
      <c r="E104" s="170" t="s">
        <v>315</v>
      </c>
      <c r="F104" s="161" t="s">
        <v>148</v>
      </c>
      <c r="G104" s="162" t="s">
        <v>122</v>
      </c>
      <c r="H104" s="163">
        <v>10</v>
      </c>
      <c r="I104" s="164"/>
      <c r="J104" s="164">
        <f>ROUND(I104*H104,2)</f>
        <v>0</v>
      </c>
      <c r="K104" s="161" t="s">
        <v>119</v>
      </c>
      <c r="L104" s="165"/>
      <c r="M104" s="166" t="s">
        <v>17</v>
      </c>
      <c r="N104" s="167" t="s">
        <v>42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R104" s="148" t="s">
        <v>120</v>
      </c>
      <c r="AT104" s="148" t="s">
        <v>116</v>
      </c>
      <c r="AU104" s="148" t="s">
        <v>77</v>
      </c>
      <c r="AY104" s="2" t="s">
        <v>115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77</v>
      </c>
      <c r="BK104" s="149">
        <f>ROUND(I104*H104,2)</f>
        <v>0</v>
      </c>
      <c r="BL104" s="2" t="s">
        <v>121</v>
      </c>
      <c r="BM104" s="148" t="s">
        <v>149</v>
      </c>
    </row>
    <row r="105" spans="1:65" s="21" customFormat="1" ht="21.75" customHeight="1" x14ac:dyDescent="0.2">
      <c r="A105" s="15"/>
      <c r="B105" s="16"/>
      <c r="C105" s="159" t="s">
        <v>150</v>
      </c>
      <c r="D105" s="159" t="s">
        <v>116</v>
      </c>
      <c r="E105" s="170" t="s">
        <v>315</v>
      </c>
      <c r="F105" s="161" t="s">
        <v>151</v>
      </c>
      <c r="G105" s="162" t="s">
        <v>122</v>
      </c>
      <c r="H105" s="163">
        <v>20</v>
      </c>
      <c r="I105" s="164"/>
      <c r="J105" s="164">
        <f>ROUND(I105*H105,2)</f>
        <v>0</v>
      </c>
      <c r="K105" s="161" t="s">
        <v>119</v>
      </c>
      <c r="L105" s="165"/>
      <c r="M105" s="166" t="s">
        <v>17</v>
      </c>
      <c r="N105" s="167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120</v>
      </c>
      <c r="AT105" s="148" t="s">
        <v>116</v>
      </c>
      <c r="AU105" s="148" t="s">
        <v>77</v>
      </c>
      <c r="AY105" s="2" t="s">
        <v>115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121</v>
      </c>
      <c r="BM105" s="148" t="s">
        <v>152</v>
      </c>
    </row>
    <row r="106" spans="1:65" s="21" customFormat="1" ht="16.5" customHeight="1" x14ac:dyDescent="0.2">
      <c r="A106" s="15"/>
      <c r="B106" s="16"/>
      <c r="C106" s="159" t="s">
        <v>134</v>
      </c>
      <c r="D106" s="159" t="s">
        <v>116</v>
      </c>
      <c r="E106" s="170" t="s">
        <v>315</v>
      </c>
      <c r="F106" s="161" t="s">
        <v>330</v>
      </c>
      <c r="G106" s="162" t="s">
        <v>122</v>
      </c>
      <c r="H106" s="163">
        <v>5</v>
      </c>
      <c r="I106" s="164"/>
      <c r="J106" s="164">
        <f>ROUND(I106*H106,2)</f>
        <v>0</v>
      </c>
      <c r="K106" s="161" t="s">
        <v>119</v>
      </c>
      <c r="L106" s="165"/>
      <c r="M106" s="166" t="s">
        <v>17</v>
      </c>
      <c r="N106" s="167" t="s">
        <v>42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R106" s="148" t="s">
        <v>120</v>
      </c>
      <c r="AT106" s="148" t="s">
        <v>116</v>
      </c>
      <c r="AU106" s="148" t="s">
        <v>77</v>
      </c>
      <c r="AY106" s="2" t="s">
        <v>115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77</v>
      </c>
      <c r="BK106" s="149">
        <f>ROUND(I106*H106,2)</f>
        <v>0</v>
      </c>
      <c r="BL106" s="2" t="s">
        <v>121</v>
      </c>
      <c r="BM106" s="148" t="s">
        <v>153</v>
      </c>
    </row>
    <row r="107" spans="1:65" s="138" customFormat="1" ht="25.9" customHeight="1" x14ac:dyDescent="0.2">
      <c r="B107" s="139"/>
      <c r="C107" s="152"/>
      <c r="D107" s="153" t="s">
        <v>70</v>
      </c>
      <c r="E107" s="154" t="s">
        <v>154</v>
      </c>
      <c r="F107" s="154" t="s">
        <v>155</v>
      </c>
      <c r="G107" s="152"/>
      <c r="H107" s="152"/>
      <c r="I107" s="152"/>
      <c r="J107" s="155">
        <f>BK107</f>
        <v>0</v>
      </c>
      <c r="K107" s="152"/>
      <c r="L107" s="156"/>
      <c r="M107" s="157"/>
      <c r="N107" s="158"/>
      <c r="O107" s="140"/>
      <c r="P107" s="141">
        <f>SUM(P108:P117)</f>
        <v>0</v>
      </c>
      <c r="Q107" s="140"/>
      <c r="R107" s="141">
        <f>SUM(R108:R117)</f>
        <v>0</v>
      </c>
      <c r="S107" s="140"/>
      <c r="T107" s="142">
        <f>SUM(T108:T117)</f>
        <v>0</v>
      </c>
      <c r="AR107" s="143" t="s">
        <v>77</v>
      </c>
      <c r="AT107" s="144" t="s">
        <v>70</v>
      </c>
      <c r="AU107" s="144" t="s">
        <v>71</v>
      </c>
      <c r="AY107" s="143" t="s">
        <v>115</v>
      </c>
      <c r="BK107" s="145">
        <f>SUM(BK108:BK117)</f>
        <v>0</v>
      </c>
    </row>
    <row r="108" spans="1:65" s="21" customFormat="1" ht="16.5" customHeight="1" x14ac:dyDescent="0.2">
      <c r="A108" s="15"/>
      <c r="B108" s="16"/>
      <c r="C108" s="159" t="s">
        <v>8</v>
      </c>
      <c r="D108" s="159" t="s">
        <v>116</v>
      </c>
      <c r="E108" s="170" t="s">
        <v>315</v>
      </c>
      <c r="F108" s="161" t="s">
        <v>156</v>
      </c>
      <c r="G108" s="162" t="s">
        <v>122</v>
      </c>
      <c r="H108" s="163">
        <v>1</v>
      </c>
      <c r="I108" s="164"/>
      <c r="J108" s="164">
        <f t="shared" ref="J108:J117" si="10">ROUND(I108*H108,2)</f>
        <v>0</v>
      </c>
      <c r="K108" s="161" t="s">
        <v>119</v>
      </c>
      <c r="L108" s="165"/>
      <c r="M108" s="166" t="s">
        <v>17</v>
      </c>
      <c r="N108" s="167" t="s">
        <v>42</v>
      </c>
      <c r="O108" s="146">
        <v>0</v>
      </c>
      <c r="P108" s="146">
        <f t="shared" ref="P108:P117" si="11">O108*H108</f>
        <v>0</v>
      </c>
      <c r="Q108" s="146">
        <v>0</v>
      </c>
      <c r="R108" s="146">
        <f t="shared" ref="R108:R117" si="12">Q108*H108</f>
        <v>0</v>
      </c>
      <c r="S108" s="146">
        <v>0</v>
      </c>
      <c r="T108" s="147">
        <f t="shared" ref="T108:T117" si="13"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120</v>
      </c>
      <c r="AT108" s="148" t="s">
        <v>116</v>
      </c>
      <c r="AU108" s="148" t="s">
        <v>77</v>
      </c>
      <c r="AY108" s="2" t="s">
        <v>115</v>
      </c>
      <c r="BE108" s="149">
        <f t="shared" ref="BE108:BE117" si="14">IF(N108="základní",J108,0)</f>
        <v>0</v>
      </c>
      <c r="BF108" s="149">
        <f t="shared" ref="BF108:BF117" si="15">IF(N108="snížená",J108,0)</f>
        <v>0</v>
      </c>
      <c r="BG108" s="149">
        <f t="shared" ref="BG108:BG117" si="16">IF(N108="zákl. přenesená",J108,0)</f>
        <v>0</v>
      </c>
      <c r="BH108" s="149">
        <f t="shared" ref="BH108:BH117" si="17">IF(N108="sníž. přenesená",J108,0)</f>
        <v>0</v>
      </c>
      <c r="BI108" s="149">
        <f t="shared" ref="BI108:BI117" si="18">IF(N108="nulová",J108,0)</f>
        <v>0</v>
      </c>
      <c r="BJ108" s="2" t="s">
        <v>77</v>
      </c>
      <c r="BK108" s="149">
        <f t="shared" ref="BK108:BK117" si="19">ROUND(I108*H108,2)</f>
        <v>0</v>
      </c>
      <c r="BL108" s="2" t="s">
        <v>121</v>
      </c>
      <c r="BM108" s="148" t="s">
        <v>157</v>
      </c>
    </row>
    <row r="109" spans="1:65" s="21" customFormat="1" ht="16.5" customHeight="1" x14ac:dyDescent="0.2">
      <c r="A109" s="15"/>
      <c r="B109" s="16"/>
      <c r="C109" s="159" t="s">
        <v>137</v>
      </c>
      <c r="D109" s="159" t="s">
        <v>116</v>
      </c>
      <c r="E109" s="170" t="s">
        <v>315</v>
      </c>
      <c r="F109" s="161" t="s">
        <v>158</v>
      </c>
      <c r="G109" s="162" t="s">
        <v>122</v>
      </c>
      <c r="H109" s="163">
        <v>1</v>
      </c>
      <c r="I109" s="164"/>
      <c r="J109" s="164">
        <f t="shared" si="10"/>
        <v>0</v>
      </c>
      <c r="K109" s="161" t="s">
        <v>119</v>
      </c>
      <c r="L109" s="165"/>
      <c r="M109" s="166" t="s">
        <v>17</v>
      </c>
      <c r="N109" s="167" t="s">
        <v>42</v>
      </c>
      <c r="O109" s="146">
        <v>0</v>
      </c>
      <c r="P109" s="146">
        <f t="shared" si="11"/>
        <v>0</v>
      </c>
      <c r="Q109" s="146">
        <v>0</v>
      </c>
      <c r="R109" s="146">
        <f t="shared" si="12"/>
        <v>0</v>
      </c>
      <c r="S109" s="146">
        <v>0</v>
      </c>
      <c r="T109" s="147">
        <f t="shared" si="13"/>
        <v>0</v>
      </c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R109" s="148" t="s">
        <v>120</v>
      </c>
      <c r="AT109" s="148" t="s">
        <v>116</v>
      </c>
      <c r="AU109" s="148" t="s">
        <v>77</v>
      </c>
      <c r="AY109" s="2" t="s">
        <v>115</v>
      </c>
      <c r="BE109" s="149">
        <f t="shared" si="14"/>
        <v>0</v>
      </c>
      <c r="BF109" s="149">
        <f t="shared" si="15"/>
        <v>0</v>
      </c>
      <c r="BG109" s="149">
        <f t="shared" si="16"/>
        <v>0</v>
      </c>
      <c r="BH109" s="149">
        <f t="shared" si="17"/>
        <v>0</v>
      </c>
      <c r="BI109" s="149">
        <f t="shared" si="18"/>
        <v>0</v>
      </c>
      <c r="BJ109" s="2" t="s">
        <v>77</v>
      </c>
      <c r="BK109" s="149">
        <f t="shared" si="19"/>
        <v>0</v>
      </c>
      <c r="BL109" s="2" t="s">
        <v>121</v>
      </c>
      <c r="BM109" s="148" t="s">
        <v>159</v>
      </c>
    </row>
    <row r="110" spans="1:65" s="21" customFormat="1" ht="16.5" customHeight="1" x14ac:dyDescent="0.2">
      <c r="A110" s="15"/>
      <c r="B110" s="16"/>
      <c r="C110" s="159" t="s">
        <v>160</v>
      </c>
      <c r="D110" s="159" t="s">
        <v>116</v>
      </c>
      <c r="E110" s="170" t="s">
        <v>315</v>
      </c>
      <c r="F110" s="161" t="s">
        <v>161</v>
      </c>
      <c r="G110" s="162" t="s">
        <v>17</v>
      </c>
      <c r="H110" s="163">
        <v>1</v>
      </c>
      <c r="I110" s="164"/>
      <c r="J110" s="164">
        <f t="shared" si="10"/>
        <v>0</v>
      </c>
      <c r="K110" s="161" t="s">
        <v>119</v>
      </c>
      <c r="L110" s="165"/>
      <c r="M110" s="166" t="s">
        <v>17</v>
      </c>
      <c r="N110" s="167" t="s">
        <v>42</v>
      </c>
      <c r="O110" s="146">
        <v>0</v>
      </c>
      <c r="P110" s="146">
        <f t="shared" si="11"/>
        <v>0</v>
      </c>
      <c r="Q110" s="146">
        <v>0</v>
      </c>
      <c r="R110" s="146">
        <f t="shared" si="12"/>
        <v>0</v>
      </c>
      <c r="S110" s="146">
        <v>0</v>
      </c>
      <c r="T110" s="147">
        <f t="shared" si="13"/>
        <v>0</v>
      </c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R110" s="148" t="s">
        <v>120</v>
      </c>
      <c r="AT110" s="148" t="s">
        <v>116</v>
      </c>
      <c r="AU110" s="148" t="s">
        <v>77</v>
      </c>
      <c r="AY110" s="2" t="s">
        <v>115</v>
      </c>
      <c r="BE110" s="149">
        <f t="shared" si="14"/>
        <v>0</v>
      </c>
      <c r="BF110" s="149">
        <f t="shared" si="15"/>
        <v>0</v>
      </c>
      <c r="BG110" s="149">
        <f t="shared" si="16"/>
        <v>0</v>
      </c>
      <c r="BH110" s="149">
        <f t="shared" si="17"/>
        <v>0</v>
      </c>
      <c r="BI110" s="149">
        <f t="shared" si="18"/>
        <v>0</v>
      </c>
      <c r="BJ110" s="2" t="s">
        <v>77</v>
      </c>
      <c r="BK110" s="149">
        <f t="shared" si="19"/>
        <v>0</v>
      </c>
      <c r="BL110" s="2" t="s">
        <v>121</v>
      </c>
      <c r="BM110" s="148" t="s">
        <v>162</v>
      </c>
    </row>
    <row r="111" spans="1:65" s="21" customFormat="1" ht="16.5" customHeight="1" x14ac:dyDescent="0.2">
      <c r="A111" s="15"/>
      <c r="B111" s="16"/>
      <c r="C111" s="159" t="s">
        <v>140</v>
      </c>
      <c r="D111" s="159" t="s">
        <v>116</v>
      </c>
      <c r="E111" s="170" t="s">
        <v>315</v>
      </c>
      <c r="F111" s="161" t="s">
        <v>316</v>
      </c>
      <c r="G111" s="162" t="s">
        <v>122</v>
      </c>
      <c r="H111" s="163">
        <v>1</v>
      </c>
      <c r="I111" s="164"/>
      <c r="J111" s="164">
        <f t="shared" si="10"/>
        <v>0</v>
      </c>
      <c r="K111" s="161" t="s">
        <v>119</v>
      </c>
      <c r="L111" s="165"/>
      <c r="M111" s="166" t="s">
        <v>17</v>
      </c>
      <c r="N111" s="167" t="s">
        <v>42</v>
      </c>
      <c r="O111" s="146">
        <v>0</v>
      </c>
      <c r="P111" s="146">
        <f t="shared" si="11"/>
        <v>0</v>
      </c>
      <c r="Q111" s="146">
        <v>0</v>
      </c>
      <c r="R111" s="146">
        <f t="shared" si="12"/>
        <v>0</v>
      </c>
      <c r="S111" s="146">
        <v>0</v>
      </c>
      <c r="T111" s="147">
        <f t="shared" si="13"/>
        <v>0</v>
      </c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R111" s="148" t="s">
        <v>120</v>
      </c>
      <c r="AT111" s="148" t="s">
        <v>116</v>
      </c>
      <c r="AU111" s="148" t="s">
        <v>77</v>
      </c>
      <c r="AY111" s="2" t="s">
        <v>115</v>
      </c>
      <c r="BE111" s="149">
        <f t="shared" si="14"/>
        <v>0</v>
      </c>
      <c r="BF111" s="149">
        <f t="shared" si="15"/>
        <v>0</v>
      </c>
      <c r="BG111" s="149">
        <f t="shared" si="16"/>
        <v>0</v>
      </c>
      <c r="BH111" s="149">
        <f t="shared" si="17"/>
        <v>0</v>
      </c>
      <c r="BI111" s="149">
        <f t="shared" si="18"/>
        <v>0</v>
      </c>
      <c r="BJ111" s="2" t="s">
        <v>77</v>
      </c>
      <c r="BK111" s="149">
        <f t="shared" si="19"/>
        <v>0</v>
      </c>
      <c r="BL111" s="2" t="s">
        <v>121</v>
      </c>
      <c r="BM111" s="148" t="s">
        <v>163</v>
      </c>
    </row>
    <row r="112" spans="1:65" s="21" customFormat="1" ht="16.5" customHeight="1" x14ac:dyDescent="0.2">
      <c r="A112" s="15"/>
      <c r="B112" s="16"/>
      <c r="C112" s="159" t="s">
        <v>164</v>
      </c>
      <c r="D112" s="159" t="s">
        <v>116</v>
      </c>
      <c r="E112" s="170" t="s">
        <v>315</v>
      </c>
      <c r="F112" s="161" t="s">
        <v>317</v>
      </c>
      <c r="G112" s="162" t="s">
        <v>122</v>
      </c>
      <c r="H112" s="163">
        <v>1</v>
      </c>
      <c r="I112" s="164"/>
      <c r="J112" s="164">
        <f t="shared" si="10"/>
        <v>0</v>
      </c>
      <c r="K112" s="161" t="s">
        <v>119</v>
      </c>
      <c r="L112" s="165"/>
      <c r="M112" s="166" t="s">
        <v>17</v>
      </c>
      <c r="N112" s="167" t="s">
        <v>42</v>
      </c>
      <c r="O112" s="146">
        <v>0</v>
      </c>
      <c r="P112" s="146">
        <f t="shared" si="11"/>
        <v>0</v>
      </c>
      <c r="Q112" s="146">
        <v>0</v>
      </c>
      <c r="R112" s="146">
        <f t="shared" si="12"/>
        <v>0</v>
      </c>
      <c r="S112" s="146">
        <v>0</v>
      </c>
      <c r="T112" s="147">
        <f t="shared" si="13"/>
        <v>0</v>
      </c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R112" s="148" t="s">
        <v>120</v>
      </c>
      <c r="AT112" s="148" t="s">
        <v>116</v>
      </c>
      <c r="AU112" s="148" t="s">
        <v>77</v>
      </c>
      <c r="AY112" s="2" t="s">
        <v>115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2" t="s">
        <v>77</v>
      </c>
      <c r="BK112" s="149">
        <f t="shared" si="19"/>
        <v>0</v>
      </c>
      <c r="BL112" s="2" t="s">
        <v>121</v>
      </c>
      <c r="BM112" s="148" t="s">
        <v>165</v>
      </c>
    </row>
    <row r="113" spans="1:65" s="21" customFormat="1" ht="16.5" customHeight="1" x14ac:dyDescent="0.2">
      <c r="A113" s="15"/>
      <c r="B113" s="16"/>
      <c r="C113" s="159" t="s">
        <v>142</v>
      </c>
      <c r="D113" s="159" t="s">
        <v>116</v>
      </c>
      <c r="E113" s="170" t="s">
        <v>315</v>
      </c>
      <c r="F113" s="161" t="s">
        <v>166</v>
      </c>
      <c r="G113" s="162" t="s">
        <v>122</v>
      </c>
      <c r="H113" s="163">
        <v>1</v>
      </c>
      <c r="I113" s="164"/>
      <c r="J113" s="164">
        <f t="shared" si="10"/>
        <v>0</v>
      </c>
      <c r="K113" s="161" t="s">
        <v>119</v>
      </c>
      <c r="L113" s="165"/>
      <c r="M113" s="166" t="s">
        <v>17</v>
      </c>
      <c r="N113" s="167" t="s">
        <v>42</v>
      </c>
      <c r="O113" s="146">
        <v>0</v>
      </c>
      <c r="P113" s="146">
        <f t="shared" si="11"/>
        <v>0</v>
      </c>
      <c r="Q113" s="146">
        <v>0</v>
      </c>
      <c r="R113" s="146">
        <f t="shared" si="12"/>
        <v>0</v>
      </c>
      <c r="S113" s="146">
        <v>0</v>
      </c>
      <c r="T113" s="147">
        <f t="shared" si="13"/>
        <v>0</v>
      </c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R113" s="148" t="s">
        <v>120</v>
      </c>
      <c r="AT113" s="148" t="s">
        <v>116</v>
      </c>
      <c r="AU113" s="148" t="s">
        <v>77</v>
      </c>
      <c r="AY113" s="2" t="s">
        <v>115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2" t="s">
        <v>77</v>
      </c>
      <c r="BK113" s="149">
        <f t="shared" si="19"/>
        <v>0</v>
      </c>
      <c r="BL113" s="2" t="s">
        <v>121</v>
      </c>
      <c r="BM113" s="148" t="s">
        <v>167</v>
      </c>
    </row>
    <row r="114" spans="1:65" s="21" customFormat="1" ht="16.5" customHeight="1" x14ac:dyDescent="0.2">
      <c r="A114" s="15"/>
      <c r="B114" s="16"/>
      <c r="C114" s="159" t="s">
        <v>7</v>
      </c>
      <c r="D114" s="159" t="s">
        <v>116</v>
      </c>
      <c r="E114" s="170" t="s">
        <v>315</v>
      </c>
      <c r="F114" s="161" t="s">
        <v>168</v>
      </c>
      <c r="G114" s="162" t="s">
        <v>122</v>
      </c>
      <c r="H114" s="163">
        <v>1</v>
      </c>
      <c r="I114" s="164"/>
      <c r="J114" s="164">
        <f t="shared" si="10"/>
        <v>0</v>
      </c>
      <c r="K114" s="161" t="s">
        <v>119</v>
      </c>
      <c r="L114" s="165"/>
      <c r="M114" s="166" t="s">
        <v>17</v>
      </c>
      <c r="N114" s="167" t="s">
        <v>42</v>
      </c>
      <c r="O114" s="146">
        <v>0</v>
      </c>
      <c r="P114" s="146">
        <f t="shared" si="11"/>
        <v>0</v>
      </c>
      <c r="Q114" s="146">
        <v>0</v>
      </c>
      <c r="R114" s="146">
        <f t="shared" si="12"/>
        <v>0</v>
      </c>
      <c r="S114" s="146">
        <v>0</v>
      </c>
      <c r="T114" s="147">
        <f t="shared" si="13"/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148" t="s">
        <v>120</v>
      </c>
      <c r="AT114" s="148" t="s">
        <v>116</v>
      </c>
      <c r="AU114" s="148" t="s">
        <v>77</v>
      </c>
      <c r="AY114" s="2" t="s">
        <v>115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2" t="s">
        <v>77</v>
      </c>
      <c r="BK114" s="149">
        <f t="shared" si="19"/>
        <v>0</v>
      </c>
      <c r="BL114" s="2" t="s">
        <v>121</v>
      </c>
      <c r="BM114" s="148" t="s">
        <v>169</v>
      </c>
    </row>
    <row r="115" spans="1:65" s="21" customFormat="1" ht="16.5" customHeight="1" x14ac:dyDescent="0.2">
      <c r="A115" s="15"/>
      <c r="B115" s="16"/>
      <c r="C115" s="159" t="s">
        <v>147</v>
      </c>
      <c r="D115" s="159" t="s">
        <v>116</v>
      </c>
      <c r="E115" s="170" t="s">
        <v>315</v>
      </c>
      <c r="F115" s="161" t="s">
        <v>170</v>
      </c>
      <c r="G115" s="162" t="s">
        <v>122</v>
      </c>
      <c r="H115" s="163">
        <v>1</v>
      </c>
      <c r="I115" s="164"/>
      <c r="J115" s="164">
        <f t="shared" si="10"/>
        <v>0</v>
      </c>
      <c r="K115" s="161" t="s">
        <v>119</v>
      </c>
      <c r="L115" s="165"/>
      <c r="M115" s="166" t="s">
        <v>17</v>
      </c>
      <c r="N115" s="167" t="s">
        <v>42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120</v>
      </c>
      <c r="AT115" s="148" t="s">
        <v>116</v>
      </c>
      <c r="AU115" s="148" t="s">
        <v>77</v>
      </c>
      <c r="AY115" s="2" t="s">
        <v>115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77</v>
      </c>
      <c r="BK115" s="149">
        <f t="shared" si="19"/>
        <v>0</v>
      </c>
      <c r="BL115" s="2" t="s">
        <v>121</v>
      </c>
      <c r="BM115" s="148" t="s">
        <v>171</v>
      </c>
    </row>
    <row r="116" spans="1:65" s="21" customFormat="1" ht="16.5" customHeight="1" x14ac:dyDescent="0.2">
      <c r="A116" s="15"/>
      <c r="B116" s="16"/>
      <c r="C116" s="159" t="s">
        <v>172</v>
      </c>
      <c r="D116" s="159" t="s">
        <v>116</v>
      </c>
      <c r="E116" s="160"/>
      <c r="F116" s="161" t="s">
        <v>173</v>
      </c>
      <c r="G116" s="162" t="s">
        <v>122</v>
      </c>
      <c r="H116" s="163">
        <v>1</v>
      </c>
      <c r="I116" s="164"/>
      <c r="J116" s="164">
        <f t="shared" si="10"/>
        <v>0</v>
      </c>
      <c r="K116" s="161" t="s">
        <v>119</v>
      </c>
      <c r="L116" s="165"/>
      <c r="M116" s="166" t="s">
        <v>17</v>
      </c>
      <c r="N116" s="167" t="s">
        <v>42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R116" s="148" t="s">
        <v>120</v>
      </c>
      <c r="AT116" s="148" t="s">
        <v>116</v>
      </c>
      <c r="AU116" s="148" t="s">
        <v>77</v>
      </c>
      <c r="AY116" s="2" t="s">
        <v>115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77</v>
      </c>
      <c r="BK116" s="149">
        <f t="shared" si="19"/>
        <v>0</v>
      </c>
      <c r="BL116" s="2" t="s">
        <v>121</v>
      </c>
      <c r="BM116" s="148" t="s">
        <v>174</v>
      </c>
    </row>
    <row r="117" spans="1:65" s="21" customFormat="1" ht="16.5" customHeight="1" x14ac:dyDescent="0.2">
      <c r="A117" s="15"/>
      <c r="B117" s="16"/>
      <c r="C117" s="159" t="s">
        <v>149</v>
      </c>
      <c r="D117" s="159" t="s">
        <v>116</v>
      </c>
      <c r="E117" s="160"/>
      <c r="F117" s="161" t="s">
        <v>175</v>
      </c>
      <c r="G117" s="162" t="s">
        <v>122</v>
      </c>
      <c r="H117" s="163">
        <v>1</v>
      </c>
      <c r="I117" s="164"/>
      <c r="J117" s="164">
        <f t="shared" si="10"/>
        <v>0</v>
      </c>
      <c r="K117" s="161" t="s">
        <v>119</v>
      </c>
      <c r="L117" s="165"/>
      <c r="M117" s="166" t="s">
        <v>17</v>
      </c>
      <c r="N117" s="167" t="s">
        <v>42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120</v>
      </c>
      <c r="AT117" s="148" t="s">
        <v>116</v>
      </c>
      <c r="AU117" s="148" t="s">
        <v>77</v>
      </c>
      <c r="AY117" s="2" t="s">
        <v>115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77</v>
      </c>
      <c r="BK117" s="149">
        <f t="shared" si="19"/>
        <v>0</v>
      </c>
      <c r="BL117" s="2" t="s">
        <v>121</v>
      </c>
      <c r="BM117" s="148" t="s">
        <v>176</v>
      </c>
    </row>
    <row r="118" spans="1:65" s="138" customFormat="1" ht="25.9" customHeight="1" x14ac:dyDescent="0.2">
      <c r="B118" s="139"/>
      <c r="C118" s="152"/>
      <c r="D118" s="153" t="s">
        <v>70</v>
      </c>
      <c r="E118" s="154" t="s">
        <v>177</v>
      </c>
      <c r="F118" s="154" t="s">
        <v>178</v>
      </c>
      <c r="G118" s="152"/>
      <c r="H118" s="152"/>
      <c r="I118" s="152"/>
      <c r="J118" s="155">
        <f>BK118</f>
        <v>0</v>
      </c>
      <c r="K118" s="152"/>
      <c r="L118" s="156"/>
      <c r="M118" s="157"/>
      <c r="N118" s="158"/>
      <c r="O118" s="140"/>
      <c r="P118" s="141">
        <f>P119</f>
        <v>0</v>
      </c>
      <c r="Q118" s="140"/>
      <c r="R118" s="141">
        <f>R119</f>
        <v>0</v>
      </c>
      <c r="S118" s="140"/>
      <c r="T118" s="142">
        <f>T119</f>
        <v>0</v>
      </c>
      <c r="AR118" s="143" t="s">
        <v>77</v>
      </c>
      <c r="AT118" s="144" t="s">
        <v>70</v>
      </c>
      <c r="AU118" s="144" t="s">
        <v>71</v>
      </c>
      <c r="AY118" s="143" t="s">
        <v>115</v>
      </c>
      <c r="BK118" s="145">
        <f>BK119</f>
        <v>0</v>
      </c>
    </row>
    <row r="119" spans="1:65" s="21" customFormat="1" ht="16.5" customHeight="1" x14ac:dyDescent="0.2">
      <c r="A119" s="15"/>
      <c r="B119" s="16"/>
      <c r="C119" s="159" t="s">
        <v>179</v>
      </c>
      <c r="D119" s="159" t="s">
        <v>116</v>
      </c>
      <c r="E119" s="170" t="s">
        <v>315</v>
      </c>
      <c r="F119" s="171" t="s">
        <v>318</v>
      </c>
      <c r="G119" s="162" t="s">
        <v>122</v>
      </c>
      <c r="H119" s="163">
        <v>1</v>
      </c>
      <c r="I119" s="164"/>
      <c r="J119" s="164">
        <f>ROUND(I119*H119,2)</f>
        <v>0</v>
      </c>
      <c r="K119" s="161" t="s">
        <v>119</v>
      </c>
      <c r="L119" s="165"/>
      <c r="M119" s="166" t="s">
        <v>17</v>
      </c>
      <c r="N119" s="167" t="s">
        <v>42</v>
      </c>
      <c r="O119" s="146">
        <v>0</v>
      </c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R119" s="148" t="s">
        <v>120</v>
      </c>
      <c r="AT119" s="148" t="s">
        <v>116</v>
      </c>
      <c r="AU119" s="148" t="s">
        <v>77</v>
      </c>
      <c r="AY119" s="2" t="s">
        <v>115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2" t="s">
        <v>77</v>
      </c>
      <c r="BK119" s="149">
        <f>ROUND(I119*H119,2)</f>
        <v>0</v>
      </c>
      <c r="BL119" s="2" t="s">
        <v>121</v>
      </c>
      <c r="BM119" s="148" t="s">
        <v>180</v>
      </c>
    </row>
    <row r="120" spans="1:65" s="138" customFormat="1" ht="25.9" customHeight="1" x14ac:dyDescent="0.2">
      <c r="B120" s="139"/>
      <c r="C120" s="152"/>
      <c r="D120" s="153" t="s">
        <v>70</v>
      </c>
      <c r="E120" s="154" t="s">
        <v>181</v>
      </c>
      <c r="F120" s="154" t="s">
        <v>182</v>
      </c>
      <c r="G120" s="152"/>
      <c r="H120" s="152"/>
      <c r="I120" s="152"/>
      <c r="J120" s="155">
        <f>BK120</f>
        <v>0</v>
      </c>
      <c r="K120" s="152"/>
      <c r="L120" s="156"/>
      <c r="M120" s="157"/>
      <c r="N120" s="158"/>
      <c r="O120" s="140"/>
      <c r="P120" s="141">
        <f>SUM(P121:P127)</f>
        <v>0</v>
      </c>
      <c r="Q120" s="140"/>
      <c r="R120" s="141">
        <f>SUM(R121:R127)</f>
        <v>0</v>
      </c>
      <c r="S120" s="140"/>
      <c r="T120" s="142">
        <f>SUM(T121:T127)</f>
        <v>0</v>
      </c>
      <c r="AR120" s="143" t="s">
        <v>77</v>
      </c>
      <c r="AT120" s="144" t="s">
        <v>70</v>
      </c>
      <c r="AU120" s="144" t="s">
        <v>71</v>
      </c>
      <c r="AY120" s="143" t="s">
        <v>115</v>
      </c>
      <c r="BK120" s="145">
        <f>SUM(BK121:BK127)</f>
        <v>0</v>
      </c>
    </row>
    <row r="121" spans="1:65" s="21" customFormat="1" ht="16.5" customHeight="1" x14ac:dyDescent="0.2">
      <c r="A121" s="15"/>
      <c r="B121" s="16"/>
      <c r="C121" s="159" t="s">
        <v>152</v>
      </c>
      <c r="D121" s="159" t="s">
        <v>116</v>
      </c>
      <c r="E121" s="170" t="s">
        <v>315</v>
      </c>
      <c r="F121" s="161" t="s">
        <v>319</v>
      </c>
      <c r="G121" s="162" t="s">
        <v>122</v>
      </c>
      <c r="H121" s="163">
        <v>1</v>
      </c>
      <c r="I121" s="164"/>
      <c r="J121" s="164">
        <f t="shared" ref="J121:J127" si="20">ROUND(I121*H121,2)</f>
        <v>0</v>
      </c>
      <c r="K121" s="161" t="s">
        <v>119</v>
      </c>
      <c r="L121" s="165"/>
      <c r="M121" s="166" t="s">
        <v>17</v>
      </c>
      <c r="N121" s="167" t="s">
        <v>42</v>
      </c>
      <c r="O121" s="146">
        <v>0</v>
      </c>
      <c r="P121" s="146">
        <f t="shared" ref="P121:P127" si="21">O121*H121</f>
        <v>0</v>
      </c>
      <c r="Q121" s="146">
        <v>0</v>
      </c>
      <c r="R121" s="146">
        <f t="shared" ref="R121:R127" si="22">Q121*H121</f>
        <v>0</v>
      </c>
      <c r="S121" s="146">
        <v>0</v>
      </c>
      <c r="T121" s="147">
        <f t="shared" ref="T121:T127" si="23">S121*H121</f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148" t="s">
        <v>120</v>
      </c>
      <c r="AT121" s="148" t="s">
        <v>116</v>
      </c>
      <c r="AU121" s="148" t="s">
        <v>77</v>
      </c>
      <c r="AY121" s="2" t="s">
        <v>115</v>
      </c>
      <c r="BE121" s="149">
        <f t="shared" ref="BE121:BE127" si="24">IF(N121="základní",J121,0)</f>
        <v>0</v>
      </c>
      <c r="BF121" s="149">
        <f t="shared" ref="BF121:BF127" si="25">IF(N121="snížená",J121,0)</f>
        <v>0</v>
      </c>
      <c r="BG121" s="149">
        <f t="shared" ref="BG121:BG127" si="26">IF(N121="zákl. přenesená",J121,0)</f>
        <v>0</v>
      </c>
      <c r="BH121" s="149">
        <f t="shared" ref="BH121:BH127" si="27">IF(N121="sníž. přenesená",J121,0)</f>
        <v>0</v>
      </c>
      <c r="BI121" s="149">
        <f t="shared" ref="BI121:BI127" si="28">IF(N121="nulová",J121,0)</f>
        <v>0</v>
      </c>
      <c r="BJ121" s="2" t="s">
        <v>77</v>
      </c>
      <c r="BK121" s="149">
        <f t="shared" ref="BK121:BK127" si="29">ROUND(I121*H121,2)</f>
        <v>0</v>
      </c>
      <c r="BL121" s="2" t="s">
        <v>121</v>
      </c>
      <c r="BM121" s="148" t="s">
        <v>183</v>
      </c>
    </row>
    <row r="122" spans="1:65" s="21" customFormat="1" ht="16.5" customHeight="1" x14ac:dyDescent="0.2">
      <c r="A122" s="15"/>
      <c r="B122" s="16"/>
      <c r="C122" s="159" t="s">
        <v>184</v>
      </c>
      <c r="D122" s="159" t="s">
        <v>116</v>
      </c>
      <c r="E122" s="160"/>
      <c r="F122" s="161" t="s">
        <v>185</v>
      </c>
      <c r="G122" s="162" t="s">
        <v>122</v>
      </c>
      <c r="H122" s="163">
        <v>24</v>
      </c>
      <c r="I122" s="164"/>
      <c r="J122" s="164">
        <f t="shared" si="20"/>
        <v>0</v>
      </c>
      <c r="K122" s="161" t="s">
        <v>119</v>
      </c>
      <c r="L122" s="165"/>
      <c r="M122" s="166" t="s">
        <v>17</v>
      </c>
      <c r="N122" s="167" t="s">
        <v>42</v>
      </c>
      <c r="O122" s="146">
        <v>0</v>
      </c>
      <c r="P122" s="146">
        <f t="shared" si="21"/>
        <v>0</v>
      </c>
      <c r="Q122" s="146">
        <v>0</v>
      </c>
      <c r="R122" s="146">
        <f t="shared" si="22"/>
        <v>0</v>
      </c>
      <c r="S122" s="146">
        <v>0</v>
      </c>
      <c r="T122" s="147">
        <f t="shared" si="23"/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148" t="s">
        <v>120</v>
      </c>
      <c r="AT122" s="148" t="s">
        <v>116</v>
      </c>
      <c r="AU122" s="148" t="s">
        <v>77</v>
      </c>
      <c r="AY122" s="2" t="s">
        <v>115</v>
      </c>
      <c r="BE122" s="149">
        <f t="shared" si="24"/>
        <v>0</v>
      </c>
      <c r="BF122" s="149">
        <f t="shared" si="25"/>
        <v>0</v>
      </c>
      <c r="BG122" s="149">
        <f t="shared" si="26"/>
        <v>0</v>
      </c>
      <c r="BH122" s="149">
        <f t="shared" si="27"/>
        <v>0</v>
      </c>
      <c r="BI122" s="149">
        <f t="shared" si="28"/>
        <v>0</v>
      </c>
      <c r="BJ122" s="2" t="s">
        <v>77</v>
      </c>
      <c r="BK122" s="149">
        <f t="shared" si="29"/>
        <v>0</v>
      </c>
      <c r="BL122" s="2" t="s">
        <v>121</v>
      </c>
      <c r="BM122" s="148" t="s">
        <v>186</v>
      </c>
    </row>
    <row r="123" spans="1:65" s="21" customFormat="1" ht="16.5" customHeight="1" x14ac:dyDescent="0.2">
      <c r="A123" s="15"/>
      <c r="B123" s="16"/>
      <c r="C123" s="159" t="s">
        <v>153</v>
      </c>
      <c r="D123" s="159" t="s">
        <v>116</v>
      </c>
      <c r="E123" s="170" t="s">
        <v>315</v>
      </c>
      <c r="F123" s="161" t="s">
        <v>320</v>
      </c>
      <c r="G123" s="162" t="s">
        <v>122</v>
      </c>
      <c r="H123" s="163">
        <v>24</v>
      </c>
      <c r="I123" s="164"/>
      <c r="J123" s="164">
        <f t="shared" si="20"/>
        <v>0</v>
      </c>
      <c r="K123" s="161" t="s">
        <v>119</v>
      </c>
      <c r="L123" s="165"/>
      <c r="M123" s="166" t="s">
        <v>17</v>
      </c>
      <c r="N123" s="167" t="s">
        <v>42</v>
      </c>
      <c r="O123" s="146">
        <v>0</v>
      </c>
      <c r="P123" s="146">
        <f t="shared" si="21"/>
        <v>0</v>
      </c>
      <c r="Q123" s="146">
        <v>0</v>
      </c>
      <c r="R123" s="146">
        <f t="shared" si="22"/>
        <v>0</v>
      </c>
      <c r="S123" s="146">
        <v>0</v>
      </c>
      <c r="T123" s="147">
        <f t="shared" si="23"/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120</v>
      </c>
      <c r="AT123" s="148" t="s">
        <v>116</v>
      </c>
      <c r="AU123" s="148" t="s">
        <v>77</v>
      </c>
      <c r="AY123" s="2" t="s">
        <v>115</v>
      </c>
      <c r="BE123" s="149">
        <f t="shared" si="24"/>
        <v>0</v>
      </c>
      <c r="BF123" s="149">
        <f t="shared" si="25"/>
        <v>0</v>
      </c>
      <c r="BG123" s="149">
        <f t="shared" si="26"/>
        <v>0</v>
      </c>
      <c r="BH123" s="149">
        <f t="shared" si="27"/>
        <v>0</v>
      </c>
      <c r="BI123" s="149">
        <f t="shared" si="28"/>
        <v>0</v>
      </c>
      <c r="BJ123" s="2" t="s">
        <v>77</v>
      </c>
      <c r="BK123" s="149">
        <f t="shared" si="29"/>
        <v>0</v>
      </c>
      <c r="BL123" s="2" t="s">
        <v>121</v>
      </c>
      <c r="BM123" s="148" t="s">
        <v>187</v>
      </c>
    </row>
    <row r="124" spans="1:65" s="21" customFormat="1" ht="16.5" customHeight="1" x14ac:dyDescent="0.2">
      <c r="A124" s="15"/>
      <c r="B124" s="16"/>
      <c r="C124" s="159" t="s">
        <v>188</v>
      </c>
      <c r="D124" s="159" t="s">
        <v>116</v>
      </c>
      <c r="E124" s="170" t="s">
        <v>315</v>
      </c>
      <c r="F124" s="161" t="s">
        <v>321</v>
      </c>
      <c r="G124" s="162" t="s">
        <v>122</v>
      </c>
      <c r="H124" s="163">
        <v>2</v>
      </c>
      <c r="I124" s="164"/>
      <c r="J124" s="164">
        <f t="shared" si="20"/>
        <v>0</v>
      </c>
      <c r="K124" s="161" t="s">
        <v>119</v>
      </c>
      <c r="L124" s="165"/>
      <c r="M124" s="166" t="s">
        <v>17</v>
      </c>
      <c r="N124" s="167" t="s">
        <v>42</v>
      </c>
      <c r="O124" s="146">
        <v>0</v>
      </c>
      <c r="P124" s="146">
        <f t="shared" si="21"/>
        <v>0</v>
      </c>
      <c r="Q124" s="146">
        <v>0</v>
      </c>
      <c r="R124" s="146">
        <f t="shared" si="22"/>
        <v>0</v>
      </c>
      <c r="S124" s="146">
        <v>0</v>
      </c>
      <c r="T124" s="147">
        <f t="shared" si="23"/>
        <v>0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R124" s="148" t="s">
        <v>120</v>
      </c>
      <c r="AT124" s="148" t="s">
        <v>116</v>
      </c>
      <c r="AU124" s="148" t="s">
        <v>77</v>
      </c>
      <c r="AY124" s="2" t="s">
        <v>115</v>
      </c>
      <c r="BE124" s="149">
        <f t="shared" si="24"/>
        <v>0</v>
      </c>
      <c r="BF124" s="149">
        <f t="shared" si="25"/>
        <v>0</v>
      </c>
      <c r="BG124" s="149">
        <f t="shared" si="26"/>
        <v>0</v>
      </c>
      <c r="BH124" s="149">
        <f t="shared" si="27"/>
        <v>0</v>
      </c>
      <c r="BI124" s="149">
        <f t="shared" si="28"/>
        <v>0</v>
      </c>
      <c r="BJ124" s="2" t="s">
        <v>77</v>
      </c>
      <c r="BK124" s="149">
        <f t="shared" si="29"/>
        <v>0</v>
      </c>
      <c r="BL124" s="2" t="s">
        <v>121</v>
      </c>
      <c r="BM124" s="148" t="s">
        <v>189</v>
      </c>
    </row>
    <row r="125" spans="1:65" s="21" customFormat="1" ht="16.5" customHeight="1" x14ac:dyDescent="0.2">
      <c r="A125" s="15"/>
      <c r="B125" s="16"/>
      <c r="C125" s="159" t="s">
        <v>190</v>
      </c>
      <c r="D125" s="159" t="s">
        <v>116</v>
      </c>
      <c r="E125" s="170" t="s">
        <v>315</v>
      </c>
      <c r="F125" s="161" t="s">
        <v>322</v>
      </c>
      <c r="G125" s="162" t="s">
        <v>122</v>
      </c>
      <c r="H125" s="163">
        <v>2</v>
      </c>
      <c r="I125" s="164"/>
      <c r="J125" s="164">
        <f t="shared" si="20"/>
        <v>0</v>
      </c>
      <c r="K125" s="161" t="s">
        <v>119</v>
      </c>
      <c r="L125" s="165"/>
      <c r="M125" s="166" t="s">
        <v>17</v>
      </c>
      <c r="N125" s="167" t="s">
        <v>42</v>
      </c>
      <c r="O125" s="146">
        <v>0</v>
      </c>
      <c r="P125" s="146">
        <f t="shared" si="21"/>
        <v>0</v>
      </c>
      <c r="Q125" s="146">
        <v>0</v>
      </c>
      <c r="R125" s="146">
        <f t="shared" si="22"/>
        <v>0</v>
      </c>
      <c r="S125" s="146">
        <v>0</v>
      </c>
      <c r="T125" s="147">
        <f t="shared" si="23"/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120</v>
      </c>
      <c r="AT125" s="148" t="s">
        <v>116</v>
      </c>
      <c r="AU125" s="148" t="s">
        <v>77</v>
      </c>
      <c r="AY125" s="2" t="s">
        <v>115</v>
      </c>
      <c r="BE125" s="149">
        <f t="shared" si="24"/>
        <v>0</v>
      </c>
      <c r="BF125" s="149">
        <f t="shared" si="25"/>
        <v>0</v>
      </c>
      <c r="BG125" s="149">
        <f t="shared" si="26"/>
        <v>0</v>
      </c>
      <c r="BH125" s="149">
        <f t="shared" si="27"/>
        <v>0</v>
      </c>
      <c r="BI125" s="149">
        <f t="shared" si="28"/>
        <v>0</v>
      </c>
      <c r="BJ125" s="2" t="s">
        <v>77</v>
      </c>
      <c r="BK125" s="149">
        <f t="shared" si="29"/>
        <v>0</v>
      </c>
      <c r="BL125" s="2" t="s">
        <v>121</v>
      </c>
      <c r="BM125" s="148" t="s">
        <v>191</v>
      </c>
    </row>
    <row r="126" spans="1:65" s="21" customFormat="1" ht="16.5" customHeight="1" x14ac:dyDescent="0.2">
      <c r="A126" s="15"/>
      <c r="B126" s="16"/>
      <c r="C126" s="159" t="s">
        <v>192</v>
      </c>
      <c r="D126" s="159" t="s">
        <v>116</v>
      </c>
      <c r="E126" s="170" t="s">
        <v>315</v>
      </c>
      <c r="F126" s="161" t="s">
        <v>193</v>
      </c>
      <c r="G126" s="162" t="s">
        <v>194</v>
      </c>
      <c r="H126" s="163">
        <v>120</v>
      </c>
      <c r="I126" s="164"/>
      <c r="J126" s="164">
        <f t="shared" si="20"/>
        <v>0</v>
      </c>
      <c r="K126" s="161" t="s">
        <v>119</v>
      </c>
      <c r="L126" s="165"/>
      <c r="M126" s="166" t="s">
        <v>17</v>
      </c>
      <c r="N126" s="167" t="s">
        <v>42</v>
      </c>
      <c r="O126" s="146">
        <v>0</v>
      </c>
      <c r="P126" s="146">
        <f t="shared" si="21"/>
        <v>0</v>
      </c>
      <c r="Q126" s="146">
        <v>0</v>
      </c>
      <c r="R126" s="146">
        <f t="shared" si="22"/>
        <v>0</v>
      </c>
      <c r="S126" s="146">
        <v>0</v>
      </c>
      <c r="T126" s="147">
        <f t="shared" si="23"/>
        <v>0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48" t="s">
        <v>120</v>
      </c>
      <c r="AT126" s="148" t="s">
        <v>116</v>
      </c>
      <c r="AU126" s="148" t="s">
        <v>77</v>
      </c>
      <c r="AY126" s="2" t="s">
        <v>115</v>
      </c>
      <c r="BE126" s="149">
        <f t="shared" si="24"/>
        <v>0</v>
      </c>
      <c r="BF126" s="149">
        <f t="shared" si="25"/>
        <v>0</v>
      </c>
      <c r="BG126" s="149">
        <f t="shared" si="26"/>
        <v>0</v>
      </c>
      <c r="BH126" s="149">
        <f t="shared" si="27"/>
        <v>0</v>
      </c>
      <c r="BI126" s="149">
        <f t="shared" si="28"/>
        <v>0</v>
      </c>
      <c r="BJ126" s="2" t="s">
        <v>77</v>
      </c>
      <c r="BK126" s="149">
        <f t="shared" si="29"/>
        <v>0</v>
      </c>
      <c r="BL126" s="2" t="s">
        <v>121</v>
      </c>
      <c r="BM126" s="148" t="s">
        <v>195</v>
      </c>
    </row>
    <row r="127" spans="1:65" s="21" customFormat="1" ht="16.5" customHeight="1" x14ac:dyDescent="0.2">
      <c r="A127" s="15"/>
      <c r="B127" s="16"/>
      <c r="C127" s="159" t="s">
        <v>196</v>
      </c>
      <c r="D127" s="159" t="s">
        <v>116</v>
      </c>
      <c r="E127" s="160"/>
      <c r="F127" s="161" t="s">
        <v>197</v>
      </c>
      <c r="G127" s="162" t="s">
        <v>198</v>
      </c>
      <c r="H127" s="163">
        <v>1</v>
      </c>
      <c r="I127" s="164"/>
      <c r="J127" s="164">
        <f t="shared" si="20"/>
        <v>0</v>
      </c>
      <c r="K127" s="161" t="s">
        <v>119</v>
      </c>
      <c r="L127" s="165"/>
      <c r="M127" s="166" t="s">
        <v>17</v>
      </c>
      <c r="N127" s="167" t="s">
        <v>42</v>
      </c>
      <c r="O127" s="146">
        <v>0</v>
      </c>
      <c r="P127" s="146">
        <f t="shared" si="21"/>
        <v>0</v>
      </c>
      <c r="Q127" s="146">
        <v>0</v>
      </c>
      <c r="R127" s="146">
        <f t="shared" si="22"/>
        <v>0</v>
      </c>
      <c r="S127" s="146">
        <v>0</v>
      </c>
      <c r="T127" s="147">
        <f t="shared" si="23"/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120</v>
      </c>
      <c r="AT127" s="148" t="s">
        <v>116</v>
      </c>
      <c r="AU127" s="148" t="s">
        <v>77</v>
      </c>
      <c r="AY127" s="2" t="s">
        <v>115</v>
      </c>
      <c r="BE127" s="149">
        <f t="shared" si="24"/>
        <v>0</v>
      </c>
      <c r="BF127" s="149">
        <f t="shared" si="25"/>
        <v>0</v>
      </c>
      <c r="BG127" s="149">
        <f t="shared" si="26"/>
        <v>0</v>
      </c>
      <c r="BH127" s="149">
        <f t="shared" si="27"/>
        <v>0</v>
      </c>
      <c r="BI127" s="149">
        <f t="shared" si="28"/>
        <v>0</v>
      </c>
      <c r="BJ127" s="2" t="s">
        <v>77</v>
      </c>
      <c r="BK127" s="149">
        <f t="shared" si="29"/>
        <v>0</v>
      </c>
      <c r="BL127" s="2" t="s">
        <v>121</v>
      </c>
      <c r="BM127" s="148" t="s">
        <v>199</v>
      </c>
    </row>
    <row r="128" spans="1:65" s="138" customFormat="1" ht="25.9" customHeight="1" x14ac:dyDescent="0.2">
      <c r="B128" s="139"/>
      <c r="C128" s="152"/>
      <c r="D128" s="153" t="s">
        <v>70</v>
      </c>
      <c r="E128" s="154" t="s">
        <v>200</v>
      </c>
      <c r="F128" s="154" t="s">
        <v>201</v>
      </c>
      <c r="G128" s="152"/>
      <c r="H128" s="152"/>
      <c r="I128" s="152"/>
      <c r="J128" s="155">
        <f>BK128</f>
        <v>0</v>
      </c>
      <c r="K128" s="152"/>
      <c r="L128" s="156"/>
      <c r="M128" s="157"/>
      <c r="N128" s="158"/>
      <c r="O128" s="140"/>
      <c r="P128" s="141">
        <f>SUM(P129:P135)</f>
        <v>0</v>
      </c>
      <c r="Q128" s="140"/>
      <c r="R128" s="141">
        <f>SUM(R129:R135)</f>
        <v>0</v>
      </c>
      <c r="S128" s="140"/>
      <c r="T128" s="142">
        <f>SUM(T129:T135)</f>
        <v>0</v>
      </c>
      <c r="AR128" s="143" t="s">
        <v>77</v>
      </c>
      <c r="AT128" s="144" t="s">
        <v>70</v>
      </c>
      <c r="AU128" s="144" t="s">
        <v>71</v>
      </c>
      <c r="AY128" s="143" t="s">
        <v>115</v>
      </c>
      <c r="BK128" s="145">
        <f>SUM(BK129:BK135)</f>
        <v>0</v>
      </c>
    </row>
    <row r="129" spans="1:65" s="21" customFormat="1" ht="16.5" customHeight="1" x14ac:dyDescent="0.2">
      <c r="A129" s="15"/>
      <c r="B129" s="16"/>
      <c r="C129" s="159" t="s">
        <v>202</v>
      </c>
      <c r="D129" s="159" t="s">
        <v>116</v>
      </c>
      <c r="E129" s="160"/>
      <c r="F129" s="161" t="s">
        <v>203</v>
      </c>
      <c r="G129" s="162" t="s">
        <v>194</v>
      </c>
      <c r="H129" s="163">
        <v>50</v>
      </c>
      <c r="I129" s="164"/>
      <c r="J129" s="164">
        <f t="shared" ref="J129:J135" si="30">ROUND(I129*H129,2)</f>
        <v>0</v>
      </c>
      <c r="K129" s="161" t="s">
        <v>119</v>
      </c>
      <c r="L129" s="165"/>
      <c r="M129" s="166" t="s">
        <v>17</v>
      </c>
      <c r="N129" s="167" t="s">
        <v>42</v>
      </c>
      <c r="O129" s="146">
        <v>0</v>
      </c>
      <c r="P129" s="146">
        <f t="shared" ref="P129:P135" si="31">O129*H129</f>
        <v>0</v>
      </c>
      <c r="Q129" s="146">
        <v>0</v>
      </c>
      <c r="R129" s="146">
        <f t="shared" ref="R129:R135" si="32">Q129*H129</f>
        <v>0</v>
      </c>
      <c r="S129" s="146">
        <v>0</v>
      </c>
      <c r="T129" s="147">
        <f t="shared" ref="T129:T135" si="33">S129*H129</f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120</v>
      </c>
      <c r="AT129" s="148" t="s">
        <v>116</v>
      </c>
      <c r="AU129" s="148" t="s">
        <v>77</v>
      </c>
      <c r="AY129" s="2" t="s">
        <v>115</v>
      </c>
      <c r="BE129" s="149">
        <f t="shared" ref="BE129:BE135" si="34">IF(N129="základní",J129,0)</f>
        <v>0</v>
      </c>
      <c r="BF129" s="149">
        <f t="shared" ref="BF129:BF135" si="35">IF(N129="snížená",J129,0)</f>
        <v>0</v>
      </c>
      <c r="BG129" s="149">
        <f t="shared" ref="BG129:BG135" si="36">IF(N129="zákl. přenesená",J129,0)</f>
        <v>0</v>
      </c>
      <c r="BH129" s="149">
        <f t="shared" ref="BH129:BH135" si="37">IF(N129="sníž. přenesená",J129,0)</f>
        <v>0</v>
      </c>
      <c r="BI129" s="149">
        <f t="shared" ref="BI129:BI135" si="38">IF(N129="nulová",J129,0)</f>
        <v>0</v>
      </c>
      <c r="BJ129" s="2" t="s">
        <v>77</v>
      </c>
      <c r="BK129" s="149">
        <f t="shared" ref="BK129:BK135" si="39">ROUND(I129*H129,2)</f>
        <v>0</v>
      </c>
      <c r="BL129" s="2" t="s">
        <v>121</v>
      </c>
      <c r="BM129" s="148" t="s">
        <v>204</v>
      </c>
    </row>
    <row r="130" spans="1:65" s="21" customFormat="1" ht="16.5" customHeight="1" x14ac:dyDescent="0.2">
      <c r="A130" s="15"/>
      <c r="B130" s="16"/>
      <c r="C130" s="159" t="s">
        <v>157</v>
      </c>
      <c r="D130" s="159" t="s">
        <v>116</v>
      </c>
      <c r="E130" s="160"/>
      <c r="F130" s="161" t="s">
        <v>205</v>
      </c>
      <c r="G130" s="162" t="s">
        <v>194</v>
      </c>
      <c r="H130" s="163">
        <v>50</v>
      </c>
      <c r="I130" s="164"/>
      <c r="J130" s="164">
        <f t="shared" si="30"/>
        <v>0</v>
      </c>
      <c r="K130" s="161" t="s">
        <v>119</v>
      </c>
      <c r="L130" s="165"/>
      <c r="M130" s="166" t="s">
        <v>17</v>
      </c>
      <c r="N130" s="167" t="s">
        <v>42</v>
      </c>
      <c r="O130" s="146">
        <v>0</v>
      </c>
      <c r="P130" s="146">
        <f t="shared" si="31"/>
        <v>0</v>
      </c>
      <c r="Q130" s="146">
        <v>0</v>
      </c>
      <c r="R130" s="146">
        <f t="shared" si="32"/>
        <v>0</v>
      </c>
      <c r="S130" s="146">
        <v>0</v>
      </c>
      <c r="T130" s="147">
        <f t="shared" si="33"/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120</v>
      </c>
      <c r="AT130" s="148" t="s">
        <v>116</v>
      </c>
      <c r="AU130" s="148" t="s">
        <v>77</v>
      </c>
      <c r="AY130" s="2" t="s">
        <v>115</v>
      </c>
      <c r="BE130" s="149">
        <f t="shared" si="34"/>
        <v>0</v>
      </c>
      <c r="BF130" s="149">
        <f t="shared" si="35"/>
        <v>0</v>
      </c>
      <c r="BG130" s="149">
        <f t="shared" si="36"/>
        <v>0</v>
      </c>
      <c r="BH130" s="149">
        <f t="shared" si="37"/>
        <v>0</v>
      </c>
      <c r="BI130" s="149">
        <f t="shared" si="38"/>
        <v>0</v>
      </c>
      <c r="BJ130" s="2" t="s">
        <v>77</v>
      </c>
      <c r="BK130" s="149">
        <f t="shared" si="39"/>
        <v>0</v>
      </c>
      <c r="BL130" s="2" t="s">
        <v>121</v>
      </c>
      <c r="BM130" s="148" t="s">
        <v>206</v>
      </c>
    </row>
    <row r="131" spans="1:65" s="21" customFormat="1" ht="16.5" customHeight="1" x14ac:dyDescent="0.2">
      <c r="A131" s="15"/>
      <c r="B131" s="16"/>
      <c r="C131" s="159" t="s">
        <v>207</v>
      </c>
      <c r="D131" s="159" t="s">
        <v>116</v>
      </c>
      <c r="E131" s="160"/>
      <c r="F131" s="161" t="s">
        <v>208</v>
      </c>
      <c r="G131" s="162" t="s">
        <v>122</v>
      </c>
      <c r="H131" s="163">
        <v>1</v>
      </c>
      <c r="I131" s="164"/>
      <c r="J131" s="164">
        <f t="shared" si="30"/>
        <v>0</v>
      </c>
      <c r="K131" s="161" t="s">
        <v>119</v>
      </c>
      <c r="L131" s="165"/>
      <c r="M131" s="166" t="s">
        <v>17</v>
      </c>
      <c r="N131" s="167" t="s">
        <v>42</v>
      </c>
      <c r="O131" s="146">
        <v>0</v>
      </c>
      <c r="P131" s="146">
        <f t="shared" si="31"/>
        <v>0</v>
      </c>
      <c r="Q131" s="146">
        <v>0</v>
      </c>
      <c r="R131" s="146">
        <f t="shared" si="32"/>
        <v>0</v>
      </c>
      <c r="S131" s="146">
        <v>0</v>
      </c>
      <c r="T131" s="147">
        <f t="shared" si="33"/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120</v>
      </c>
      <c r="AT131" s="148" t="s">
        <v>116</v>
      </c>
      <c r="AU131" s="148" t="s">
        <v>77</v>
      </c>
      <c r="AY131" s="2" t="s">
        <v>115</v>
      </c>
      <c r="BE131" s="149">
        <f t="shared" si="34"/>
        <v>0</v>
      </c>
      <c r="BF131" s="149">
        <f t="shared" si="35"/>
        <v>0</v>
      </c>
      <c r="BG131" s="149">
        <f t="shared" si="36"/>
        <v>0</v>
      </c>
      <c r="BH131" s="149">
        <f t="shared" si="37"/>
        <v>0</v>
      </c>
      <c r="BI131" s="149">
        <f t="shared" si="38"/>
        <v>0</v>
      </c>
      <c r="BJ131" s="2" t="s">
        <v>77</v>
      </c>
      <c r="BK131" s="149">
        <f t="shared" si="39"/>
        <v>0</v>
      </c>
      <c r="BL131" s="2" t="s">
        <v>121</v>
      </c>
      <c r="BM131" s="148" t="s">
        <v>209</v>
      </c>
    </row>
    <row r="132" spans="1:65" s="21" customFormat="1" ht="16.5" customHeight="1" x14ac:dyDescent="0.2">
      <c r="A132" s="15"/>
      <c r="B132" s="16"/>
      <c r="C132" s="159" t="s">
        <v>159</v>
      </c>
      <c r="D132" s="159" t="s">
        <v>116</v>
      </c>
      <c r="E132" s="160"/>
      <c r="F132" s="161" t="s">
        <v>210</v>
      </c>
      <c r="G132" s="162" t="s">
        <v>122</v>
      </c>
      <c r="H132" s="163">
        <v>1</v>
      </c>
      <c r="I132" s="164"/>
      <c r="J132" s="164">
        <f t="shared" si="30"/>
        <v>0</v>
      </c>
      <c r="K132" s="161" t="s">
        <v>119</v>
      </c>
      <c r="L132" s="165"/>
      <c r="M132" s="166" t="s">
        <v>17</v>
      </c>
      <c r="N132" s="167" t="s">
        <v>42</v>
      </c>
      <c r="O132" s="146">
        <v>0</v>
      </c>
      <c r="P132" s="146">
        <f t="shared" si="31"/>
        <v>0</v>
      </c>
      <c r="Q132" s="146">
        <v>0</v>
      </c>
      <c r="R132" s="146">
        <f t="shared" si="32"/>
        <v>0</v>
      </c>
      <c r="S132" s="146">
        <v>0</v>
      </c>
      <c r="T132" s="147">
        <f t="shared" si="3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120</v>
      </c>
      <c r="AT132" s="148" t="s">
        <v>116</v>
      </c>
      <c r="AU132" s="148" t="s">
        <v>77</v>
      </c>
      <c r="AY132" s="2" t="s">
        <v>115</v>
      </c>
      <c r="BE132" s="149">
        <f t="shared" si="34"/>
        <v>0</v>
      </c>
      <c r="BF132" s="149">
        <f t="shared" si="35"/>
        <v>0</v>
      </c>
      <c r="BG132" s="149">
        <f t="shared" si="36"/>
        <v>0</v>
      </c>
      <c r="BH132" s="149">
        <f t="shared" si="37"/>
        <v>0</v>
      </c>
      <c r="BI132" s="149">
        <f t="shared" si="38"/>
        <v>0</v>
      </c>
      <c r="BJ132" s="2" t="s">
        <v>77</v>
      </c>
      <c r="BK132" s="149">
        <f t="shared" si="39"/>
        <v>0</v>
      </c>
      <c r="BL132" s="2" t="s">
        <v>121</v>
      </c>
      <c r="BM132" s="148" t="s">
        <v>211</v>
      </c>
    </row>
    <row r="133" spans="1:65" s="21" customFormat="1" ht="16.5" customHeight="1" x14ac:dyDescent="0.2">
      <c r="A133" s="15"/>
      <c r="B133" s="16"/>
      <c r="C133" s="159" t="s">
        <v>212</v>
      </c>
      <c r="D133" s="159" t="s">
        <v>116</v>
      </c>
      <c r="E133" s="160"/>
      <c r="F133" s="161" t="s">
        <v>213</v>
      </c>
      <c r="G133" s="162" t="s">
        <v>194</v>
      </c>
      <c r="H133" s="163">
        <v>1</v>
      </c>
      <c r="I133" s="164"/>
      <c r="J133" s="164">
        <f t="shared" si="30"/>
        <v>0</v>
      </c>
      <c r="K133" s="161" t="s">
        <v>119</v>
      </c>
      <c r="L133" s="165"/>
      <c r="M133" s="166" t="s">
        <v>17</v>
      </c>
      <c r="N133" s="167" t="s">
        <v>42</v>
      </c>
      <c r="O133" s="146">
        <v>0</v>
      </c>
      <c r="P133" s="146">
        <f t="shared" si="31"/>
        <v>0</v>
      </c>
      <c r="Q133" s="146">
        <v>0</v>
      </c>
      <c r="R133" s="146">
        <f t="shared" si="32"/>
        <v>0</v>
      </c>
      <c r="S133" s="146">
        <v>0</v>
      </c>
      <c r="T133" s="147">
        <f t="shared" si="33"/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120</v>
      </c>
      <c r="AT133" s="148" t="s">
        <v>116</v>
      </c>
      <c r="AU133" s="148" t="s">
        <v>77</v>
      </c>
      <c r="AY133" s="2" t="s">
        <v>115</v>
      </c>
      <c r="BE133" s="149">
        <f t="shared" si="34"/>
        <v>0</v>
      </c>
      <c r="BF133" s="149">
        <f t="shared" si="35"/>
        <v>0</v>
      </c>
      <c r="BG133" s="149">
        <f t="shared" si="36"/>
        <v>0</v>
      </c>
      <c r="BH133" s="149">
        <f t="shared" si="37"/>
        <v>0</v>
      </c>
      <c r="BI133" s="149">
        <f t="shared" si="38"/>
        <v>0</v>
      </c>
      <c r="BJ133" s="2" t="s">
        <v>77</v>
      </c>
      <c r="BK133" s="149">
        <f t="shared" si="39"/>
        <v>0</v>
      </c>
      <c r="BL133" s="2" t="s">
        <v>121</v>
      </c>
      <c r="BM133" s="148" t="s">
        <v>214</v>
      </c>
    </row>
    <row r="134" spans="1:65" s="21" customFormat="1" ht="16.5" customHeight="1" x14ac:dyDescent="0.2">
      <c r="A134" s="15"/>
      <c r="B134" s="16"/>
      <c r="C134" s="159" t="s">
        <v>162</v>
      </c>
      <c r="D134" s="159" t="s">
        <v>116</v>
      </c>
      <c r="E134" s="160"/>
      <c r="F134" s="161" t="s">
        <v>323</v>
      </c>
      <c r="G134" s="162" t="s">
        <v>122</v>
      </c>
      <c r="H134" s="163">
        <v>1</v>
      </c>
      <c r="I134" s="164"/>
      <c r="J134" s="164">
        <f t="shared" si="30"/>
        <v>0</v>
      </c>
      <c r="K134" s="161" t="s">
        <v>119</v>
      </c>
      <c r="L134" s="165"/>
      <c r="M134" s="166" t="s">
        <v>17</v>
      </c>
      <c r="N134" s="167" t="s">
        <v>42</v>
      </c>
      <c r="O134" s="146">
        <v>0</v>
      </c>
      <c r="P134" s="146">
        <f t="shared" si="31"/>
        <v>0</v>
      </c>
      <c r="Q134" s="146">
        <v>0</v>
      </c>
      <c r="R134" s="146">
        <f t="shared" si="32"/>
        <v>0</v>
      </c>
      <c r="S134" s="146">
        <v>0</v>
      </c>
      <c r="T134" s="147">
        <f t="shared" si="33"/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120</v>
      </c>
      <c r="AT134" s="148" t="s">
        <v>116</v>
      </c>
      <c r="AU134" s="148" t="s">
        <v>77</v>
      </c>
      <c r="AY134" s="2" t="s">
        <v>115</v>
      </c>
      <c r="BE134" s="149">
        <f t="shared" si="34"/>
        <v>0</v>
      </c>
      <c r="BF134" s="149">
        <f t="shared" si="35"/>
        <v>0</v>
      </c>
      <c r="BG134" s="149">
        <f t="shared" si="36"/>
        <v>0</v>
      </c>
      <c r="BH134" s="149">
        <f t="shared" si="37"/>
        <v>0</v>
      </c>
      <c r="BI134" s="149">
        <f t="shared" si="38"/>
        <v>0</v>
      </c>
      <c r="BJ134" s="2" t="s">
        <v>77</v>
      </c>
      <c r="BK134" s="149">
        <f t="shared" si="39"/>
        <v>0</v>
      </c>
      <c r="BL134" s="2" t="s">
        <v>121</v>
      </c>
      <c r="BM134" s="148" t="s">
        <v>215</v>
      </c>
    </row>
    <row r="135" spans="1:65" s="21" customFormat="1" ht="16.5" customHeight="1" x14ac:dyDescent="0.2">
      <c r="A135" s="15"/>
      <c r="B135" s="16"/>
      <c r="C135" s="159" t="s">
        <v>216</v>
      </c>
      <c r="D135" s="159" t="s">
        <v>116</v>
      </c>
      <c r="E135" s="160"/>
      <c r="F135" s="161" t="s">
        <v>217</v>
      </c>
      <c r="G135" s="162" t="s">
        <v>198</v>
      </c>
      <c r="H135" s="163">
        <v>1</v>
      </c>
      <c r="I135" s="164"/>
      <c r="J135" s="164">
        <f t="shared" si="30"/>
        <v>0</v>
      </c>
      <c r="K135" s="161" t="s">
        <v>119</v>
      </c>
      <c r="L135" s="165"/>
      <c r="M135" s="166" t="s">
        <v>17</v>
      </c>
      <c r="N135" s="167" t="s">
        <v>42</v>
      </c>
      <c r="O135" s="146">
        <v>0</v>
      </c>
      <c r="P135" s="146">
        <f t="shared" si="31"/>
        <v>0</v>
      </c>
      <c r="Q135" s="146">
        <v>0</v>
      </c>
      <c r="R135" s="146">
        <f t="shared" si="32"/>
        <v>0</v>
      </c>
      <c r="S135" s="146">
        <v>0</v>
      </c>
      <c r="T135" s="147">
        <f t="shared" si="33"/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148" t="s">
        <v>120</v>
      </c>
      <c r="AT135" s="148" t="s">
        <v>116</v>
      </c>
      <c r="AU135" s="148" t="s">
        <v>77</v>
      </c>
      <c r="AY135" s="2" t="s">
        <v>115</v>
      </c>
      <c r="BE135" s="149">
        <f t="shared" si="34"/>
        <v>0</v>
      </c>
      <c r="BF135" s="149">
        <f t="shared" si="35"/>
        <v>0</v>
      </c>
      <c r="BG135" s="149">
        <f t="shared" si="36"/>
        <v>0</v>
      </c>
      <c r="BH135" s="149">
        <f t="shared" si="37"/>
        <v>0</v>
      </c>
      <c r="BI135" s="149">
        <f t="shared" si="38"/>
        <v>0</v>
      </c>
      <c r="BJ135" s="2" t="s">
        <v>77</v>
      </c>
      <c r="BK135" s="149">
        <f t="shared" si="39"/>
        <v>0</v>
      </c>
      <c r="BL135" s="2" t="s">
        <v>121</v>
      </c>
      <c r="BM135" s="148" t="s">
        <v>218</v>
      </c>
    </row>
    <row r="136" spans="1:65" s="138" customFormat="1" ht="25.9" customHeight="1" x14ac:dyDescent="0.2">
      <c r="B136" s="139"/>
      <c r="C136" s="152"/>
      <c r="D136" s="153" t="s">
        <v>70</v>
      </c>
      <c r="E136" s="154" t="s">
        <v>219</v>
      </c>
      <c r="F136" s="154" t="s">
        <v>220</v>
      </c>
      <c r="G136" s="152"/>
      <c r="H136" s="152"/>
      <c r="I136" s="152"/>
      <c r="J136" s="155">
        <f>BK136</f>
        <v>0</v>
      </c>
      <c r="K136" s="152"/>
      <c r="L136" s="156"/>
      <c r="M136" s="157"/>
      <c r="N136" s="158"/>
      <c r="O136" s="140"/>
      <c r="P136" s="141">
        <f>SUM(P137:P140)</f>
        <v>0</v>
      </c>
      <c r="Q136" s="140"/>
      <c r="R136" s="141">
        <f>SUM(R137:R140)</f>
        <v>0</v>
      </c>
      <c r="S136" s="140"/>
      <c r="T136" s="142">
        <f>SUM(T137:T140)</f>
        <v>0</v>
      </c>
      <c r="AR136" s="143" t="s">
        <v>77</v>
      </c>
      <c r="AT136" s="144" t="s">
        <v>70</v>
      </c>
      <c r="AU136" s="144" t="s">
        <v>71</v>
      </c>
      <c r="AY136" s="143" t="s">
        <v>115</v>
      </c>
      <c r="BK136" s="145">
        <f>SUM(BK137:BK140)</f>
        <v>0</v>
      </c>
    </row>
    <row r="137" spans="1:65" s="21" customFormat="1" ht="16.5" customHeight="1" x14ac:dyDescent="0.2">
      <c r="A137" s="15"/>
      <c r="B137" s="16"/>
      <c r="C137" s="159" t="s">
        <v>163</v>
      </c>
      <c r="D137" s="159" t="s">
        <v>116</v>
      </c>
      <c r="E137" s="160"/>
      <c r="F137" s="161" t="s">
        <v>221</v>
      </c>
      <c r="G137" s="162" t="s">
        <v>194</v>
      </c>
      <c r="H137" s="163">
        <v>30</v>
      </c>
      <c r="I137" s="164"/>
      <c r="J137" s="164">
        <f>ROUND(I137*H137,2)</f>
        <v>0</v>
      </c>
      <c r="K137" s="161" t="s">
        <v>119</v>
      </c>
      <c r="L137" s="165"/>
      <c r="M137" s="166" t="s">
        <v>17</v>
      </c>
      <c r="N137" s="167" t="s">
        <v>42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148" t="s">
        <v>120</v>
      </c>
      <c r="AT137" s="148" t="s">
        <v>116</v>
      </c>
      <c r="AU137" s="148" t="s">
        <v>77</v>
      </c>
      <c r="AY137" s="2" t="s">
        <v>115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77</v>
      </c>
      <c r="BK137" s="149">
        <f>ROUND(I137*H137,2)</f>
        <v>0</v>
      </c>
      <c r="BL137" s="2" t="s">
        <v>121</v>
      </c>
      <c r="BM137" s="148" t="s">
        <v>222</v>
      </c>
    </row>
    <row r="138" spans="1:65" s="21" customFormat="1" ht="16.5" customHeight="1" x14ac:dyDescent="0.2">
      <c r="A138" s="15"/>
      <c r="B138" s="16"/>
      <c r="C138" s="159" t="s">
        <v>223</v>
      </c>
      <c r="D138" s="159" t="s">
        <v>116</v>
      </c>
      <c r="E138" s="160"/>
      <c r="F138" s="161" t="s">
        <v>224</v>
      </c>
      <c r="G138" s="162" t="s">
        <v>194</v>
      </c>
      <c r="H138" s="163">
        <v>10</v>
      </c>
      <c r="I138" s="164"/>
      <c r="J138" s="164">
        <f>ROUND(I138*H138,2)</f>
        <v>0</v>
      </c>
      <c r="K138" s="161" t="s">
        <v>119</v>
      </c>
      <c r="L138" s="165"/>
      <c r="M138" s="166" t="s">
        <v>17</v>
      </c>
      <c r="N138" s="167" t="s">
        <v>42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R138" s="148" t="s">
        <v>120</v>
      </c>
      <c r="AT138" s="148" t="s">
        <v>116</v>
      </c>
      <c r="AU138" s="148" t="s">
        <v>77</v>
      </c>
      <c r="AY138" s="2" t="s">
        <v>115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2" t="s">
        <v>77</v>
      </c>
      <c r="BK138" s="149">
        <f>ROUND(I138*H138,2)</f>
        <v>0</v>
      </c>
      <c r="BL138" s="2" t="s">
        <v>121</v>
      </c>
      <c r="BM138" s="148" t="s">
        <v>225</v>
      </c>
    </row>
    <row r="139" spans="1:65" s="21" customFormat="1" ht="16.5" customHeight="1" x14ac:dyDescent="0.2">
      <c r="A139" s="15"/>
      <c r="B139" s="16"/>
      <c r="C139" s="159" t="s">
        <v>165</v>
      </c>
      <c r="D139" s="159" t="s">
        <v>116</v>
      </c>
      <c r="E139" s="160"/>
      <c r="F139" s="161" t="s">
        <v>226</v>
      </c>
      <c r="G139" s="162" t="s">
        <v>194</v>
      </c>
      <c r="H139" s="163">
        <v>10</v>
      </c>
      <c r="I139" s="164"/>
      <c r="J139" s="164">
        <f>ROUND(I139*H139,2)</f>
        <v>0</v>
      </c>
      <c r="K139" s="161" t="s">
        <v>119</v>
      </c>
      <c r="L139" s="165"/>
      <c r="M139" s="166" t="s">
        <v>17</v>
      </c>
      <c r="N139" s="167" t="s">
        <v>42</v>
      </c>
      <c r="O139" s="146">
        <v>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R139" s="148" t="s">
        <v>120</v>
      </c>
      <c r="AT139" s="148" t="s">
        <v>116</v>
      </c>
      <c r="AU139" s="148" t="s">
        <v>77</v>
      </c>
      <c r="AY139" s="2" t="s">
        <v>115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2" t="s">
        <v>77</v>
      </c>
      <c r="BK139" s="149">
        <f>ROUND(I139*H139,2)</f>
        <v>0</v>
      </c>
      <c r="BL139" s="2" t="s">
        <v>121</v>
      </c>
      <c r="BM139" s="148" t="s">
        <v>227</v>
      </c>
    </row>
    <row r="140" spans="1:65" s="21" customFormat="1" ht="16.5" customHeight="1" x14ac:dyDescent="0.2">
      <c r="A140" s="15"/>
      <c r="B140" s="16"/>
      <c r="C140" s="159" t="s">
        <v>228</v>
      </c>
      <c r="D140" s="159" t="s">
        <v>116</v>
      </c>
      <c r="E140" s="160"/>
      <c r="F140" s="161" t="s">
        <v>229</v>
      </c>
      <c r="G140" s="162" t="s">
        <v>198</v>
      </c>
      <c r="H140" s="163">
        <v>1</v>
      </c>
      <c r="I140" s="164"/>
      <c r="J140" s="164">
        <f>ROUND(I140*H140,2)</f>
        <v>0</v>
      </c>
      <c r="K140" s="161" t="s">
        <v>119</v>
      </c>
      <c r="L140" s="165"/>
      <c r="M140" s="166" t="s">
        <v>17</v>
      </c>
      <c r="N140" s="167" t="s">
        <v>42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R140" s="148" t="s">
        <v>120</v>
      </c>
      <c r="AT140" s="148" t="s">
        <v>116</v>
      </c>
      <c r="AU140" s="148" t="s">
        <v>77</v>
      </c>
      <c r="AY140" s="2" t="s">
        <v>115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2" t="s">
        <v>77</v>
      </c>
      <c r="BK140" s="149">
        <f>ROUND(I140*H140,2)</f>
        <v>0</v>
      </c>
      <c r="BL140" s="2" t="s">
        <v>121</v>
      </c>
      <c r="BM140" s="148" t="s">
        <v>230</v>
      </c>
    </row>
    <row r="141" spans="1:65" s="138" customFormat="1" ht="25.9" customHeight="1" x14ac:dyDescent="0.2">
      <c r="B141" s="139"/>
      <c r="C141" s="152"/>
      <c r="D141" s="153" t="s">
        <v>70</v>
      </c>
      <c r="E141" s="154" t="s">
        <v>231</v>
      </c>
      <c r="F141" s="154" t="s">
        <v>232</v>
      </c>
      <c r="G141" s="152"/>
      <c r="H141" s="152"/>
      <c r="I141" s="152"/>
      <c r="J141" s="155">
        <f>BK141</f>
        <v>0</v>
      </c>
      <c r="K141" s="152"/>
      <c r="L141" s="156"/>
      <c r="M141" s="157"/>
      <c r="N141" s="158"/>
      <c r="O141" s="140"/>
      <c r="P141" s="141">
        <f>P142</f>
        <v>0</v>
      </c>
      <c r="Q141" s="140"/>
      <c r="R141" s="141">
        <f>R142</f>
        <v>0</v>
      </c>
      <c r="S141" s="140"/>
      <c r="T141" s="142">
        <f>T142</f>
        <v>0</v>
      </c>
      <c r="AR141" s="143" t="s">
        <v>77</v>
      </c>
      <c r="AT141" s="144" t="s">
        <v>70</v>
      </c>
      <c r="AU141" s="144" t="s">
        <v>71</v>
      </c>
      <c r="AY141" s="143" t="s">
        <v>115</v>
      </c>
      <c r="BK141" s="145">
        <f>BK142</f>
        <v>0</v>
      </c>
    </row>
    <row r="142" spans="1:65" s="21" customFormat="1" ht="12" x14ac:dyDescent="0.2">
      <c r="A142" s="15"/>
      <c r="B142" s="16"/>
      <c r="C142" s="159" t="s">
        <v>167</v>
      </c>
      <c r="D142" s="159" t="s">
        <v>116</v>
      </c>
      <c r="E142" s="170" t="s">
        <v>315</v>
      </c>
      <c r="F142" s="171" t="s">
        <v>324</v>
      </c>
      <c r="G142" s="162" t="s">
        <v>122</v>
      </c>
      <c r="H142" s="163">
        <v>1</v>
      </c>
      <c r="I142" s="164"/>
      <c r="J142" s="164">
        <f>ROUND(I142*H142,2)</f>
        <v>0</v>
      </c>
      <c r="K142" s="161" t="s">
        <v>119</v>
      </c>
      <c r="L142" s="165"/>
      <c r="M142" s="166" t="s">
        <v>17</v>
      </c>
      <c r="N142" s="167" t="s">
        <v>42</v>
      </c>
      <c r="O142" s="146">
        <v>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R142" s="148" t="s">
        <v>120</v>
      </c>
      <c r="AT142" s="148" t="s">
        <v>116</v>
      </c>
      <c r="AU142" s="148" t="s">
        <v>77</v>
      </c>
      <c r="AY142" s="2" t="s">
        <v>115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2" t="s">
        <v>77</v>
      </c>
      <c r="BK142" s="149">
        <f>ROUND(I142*H142,2)</f>
        <v>0</v>
      </c>
      <c r="BL142" s="2" t="s">
        <v>121</v>
      </c>
      <c r="BM142" s="148" t="s">
        <v>233</v>
      </c>
    </row>
    <row r="143" spans="1:65" s="138" customFormat="1" ht="25.9" customHeight="1" x14ac:dyDescent="0.2">
      <c r="B143" s="139"/>
      <c r="C143" s="152"/>
      <c r="D143" s="153" t="s">
        <v>70</v>
      </c>
      <c r="E143" s="154" t="s">
        <v>234</v>
      </c>
      <c r="F143" s="154" t="s">
        <v>235</v>
      </c>
      <c r="G143" s="152"/>
      <c r="H143" s="152"/>
      <c r="I143" s="152"/>
      <c r="J143" s="155">
        <f>BK143</f>
        <v>0</v>
      </c>
      <c r="K143" s="152"/>
      <c r="L143" s="156"/>
      <c r="M143" s="157"/>
      <c r="N143" s="158"/>
      <c r="O143" s="140"/>
      <c r="P143" s="141">
        <f>SUM(P144:P150)</f>
        <v>0</v>
      </c>
      <c r="Q143" s="140"/>
      <c r="R143" s="141">
        <f>SUM(R144:R150)</f>
        <v>0</v>
      </c>
      <c r="S143" s="140"/>
      <c r="T143" s="142">
        <f>SUM(T144:T150)</f>
        <v>0</v>
      </c>
      <c r="AR143" s="143" t="s">
        <v>77</v>
      </c>
      <c r="AT143" s="144" t="s">
        <v>70</v>
      </c>
      <c r="AU143" s="144" t="s">
        <v>71</v>
      </c>
      <c r="AY143" s="143" t="s">
        <v>115</v>
      </c>
      <c r="BK143" s="145">
        <f>SUM(BK144:BK150)</f>
        <v>0</v>
      </c>
    </row>
    <row r="144" spans="1:65" s="21" customFormat="1" ht="12" x14ac:dyDescent="0.2">
      <c r="A144" s="15"/>
      <c r="B144" s="16"/>
      <c r="C144" s="159" t="s">
        <v>236</v>
      </c>
      <c r="D144" s="159" t="s">
        <v>116</v>
      </c>
      <c r="E144" s="170" t="s">
        <v>315</v>
      </c>
      <c r="F144" s="171" t="s">
        <v>325</v>
      </c>
      <c r="G144" s="162" t="s">
        <v>122</v>
      </c>
      <c r="H144" s="163">
        <v>1</v>
      </c>
      <c r="I144" s="164"/>
      <c r="J144" s="164">
        <f t="shared" ref="J144:J150" si="40">ROUND(I144*H144,2)</f>
        <v>0</v>
      </c>
      <c r="K144" s="161" t="s">
        <v>119</v>
      </c>
      <c r="L144" s="165"/>
      <c r="M144" s="166" t="s">
        <v>17</v>
      </c>
      <c r="N144" s="167" t="s">
        <v>42</v>
      </c>
      <c r="O144" s="146">
        <v>0</v>
      </c>
      <c r="P144" s="146">
        <f t="shared" ref="P144:P150" si="41">O144*H144</f>
        <v>0</v>
      </c>
      <c r="Q144" s="146">
        <v>0</v>
      </c>
      <c r="R144" s="146">
        <f t="shared" ref="R144:R150" si="42">Q144*H144</f>
        <v>0</v>
      </c>
      <c r="S144" s="146">
        <v>0</v>
      </c>
      <c r="T144" s="147">
        <f t="shared" ref="T144:T150" si="43">S144*H144</f>
        <v>0</v>
      </c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R144" s="148" t="s">
        <v>120</v>
      </c>
      <c r="AT144" s="148" t="s">
        <v>116</v>
      </c>
      <c r="AU144" s="148" t="s">
        <v>77</v>
      </c>
      <c r="AY144" s="2" t="s">
        <v>115</v>
      </c>
      <c r="BE144" s="149">
        <f t="shared" ref="BE144:BE150" si="44">IF(N144="základní",J144,0)</f>
        <v>0</v>
      </c>
      <c r="BF144" s="149">
        <f t="shared" ref="BF144:BF150" si="45">IF(N144="snížená",J144,0)</f>
        <v>0</v>
      </c>
      <c r="BG144" s="149">
        <f t="shared" ref="BG144:BG150" si="46">IF(N144="zákl. přenesená",J144,0)</f>
        <v>0</v>
      </c>
      <c r="BH144" s="149">
        <f t="shared" ref="BH144:BH150" si="47">IF(N144="sníž. přenesená",J144,0)</f>
        <v>0</v>
      </c>
      <c r="BI144" s="149">
        <f t="shared" ref="BI144:BI150" si="48">IF(N144="nulová",J144,0)</f>
        <v>0</v>
      </c>
      <c r="BJ144" s="2" t="s">
        <v>77</v>
      </c>
      <c r="BK144" s="149">
        <f t="shared" ref="BK144:BK150" si="49">ROUND(I144*H144,2)</f>
        <v>0</v>
      </c>
      <c r="BL144" s="2" t="s">
        <v>121</v>
      </c>
      <c r="BM144" s="148" t="s">
        <v>237</v>
      </c>
    </row>
    <row r="145" spans="1:65" s="21" customFormat="1" ht="24" x14ac:dyDescent="0.2">
      <c r="A145" s="15"/>
      <c r="B145" s="16"/>
      <c r="C145" s="159" t="s">
        <v>169</v>
      </c>
      <c r="D145" s="159" t="s">
        <v>116</v>
      </c>
      <c r="E145" s="170" t="s">
        <v>315</v>
      </c>
      <c r="F145" s="171" t="s">
        <v>326</v>
      </c>
      <c r="G145" s="162" t="s">
        <v>122</v>
      </c>
      <c r="H145" s="163">
        <v>1</v>
      </c>
      <c r="I145" s="164"/>
      <c r="J145" s="164">
        <f t="shared" si="40"/>
        <v>0</v>
      </c>
      <c r="K145" s="161" t="s">
        <v>119</v>
      </c>
      <c r="L145" s="165"/>
      <c r="M145" s="166" t="s">
        <v>17</v>
      </c>
      <c r="N145" s="167" t="s">
        <v>42</v>
      </c>
      <c r="O145" s="146">
        <v>0</v>
      </c>
      <c r="P145" s="146">
        <f t="shared" si="41"/>
        <v>0</v>
      </c>
      <c r="Q145" s="146">
        <v>0</v>
      </c>
      <c r="R145" s="146">
        <f t="shared" si="42"/>
        <v>0</v>
      </c>
      <c r="S145" s="146">
        <v>0</v>
      </c>
      <c r="T145" s="147">
        <f t="shared" si="43"/>
        <v>0</v>
      </c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R145" s="148" t="s">
        <v>120</v>
      </c>
      <c r="AT145" s="148" t="s">
        <v>116</v>
      </c>
      <c r="AU145" s="148" t="s">
        <v>77</v>
      </c>
      <c r="AY145" s="2" t="s">
        <v>115</v>
      </c>
      <c r="BE145" s="149">
        <f t="shared" si="44"/>
        <v>0</v>
      </c>
      <c r="BF145" s="149">
        <f t="shared" si="45"/>
        <v>0</v>
      </c>
      <c r="BG145" s="149">
        <f t="shared" si="46"/>
        <v>0</v>
      </c>
      <c r="BH145" s="149">
        <f t="shared" si="47"/>
        <v>0</v>
      </c>
      <c r="BI145" s="149">
        <f t="shared" si="48"/>
        <v>0</v>
      </c>
      <c r="BJ145" s="2" t="s">
        <v>77</v>
      </c>
      <c r="BK145" s="149">
        <f t="shared" si="49"/>
        <v>0</v>
      </c>
      <c r="BL145" s="2" t="s">
        <v>121</v>
      </c>
      <c r="BM145" s="148" t="s">
        <v>238</v>
      </c>
    </row>
    <row r="146" spans="1:65" s="21" customFormat="1" ht="16.5" customHeight="1" x14ac:dyDescent="0.2">
      <c r="A146" s="15"/>
      <c r="B146" s="16"/>
      <c r="C146" s="159" t="s">
        <v>239</v>
      </c>
      <c r="D146" s="159" t="s">
        <v>116</v>
      </c>
      <c r="E146" s="170" t="s">
        <v>315</v>
      </c>
      <c r="F146" s="171" t="s">
        <v>327</v>
      </c>
      <c r="G146" s="162" t="s">
        <v>122</v>
      </c>
      <c r="H146" s="163">
        <v>2</v>
      </c>
      <c r="I146" s="164"/>
      <c r="J146" s="164">
        <f t="shared" si="40"/>
        <v>0</v>
      </c>
      <c r="K146" s="161" t="s">
        <v>119</v>
      </c>
      <c r="L146" s="165"/>
      <c r="M146" s="166" t="s">
        <v>17</v>
      </c>
      <c r="N146" s="167" t="s">
        <v>42</v>
      </c>
      <c r="O146" s="146">
        <v>0</v>
      </c>
      <c r="P146" s="146">
        <f t="shared" si="41"/>
        <v>0</v>
      </c>
      <c r="Q146" s="146">
        <v>0</v>
      </c>
      <c r="R146" s="146">
        <f t="shared" si="42"/>
        <v>0</v>
      </c>
      <c r="S146" s="146">
        <v>0</v>
      </c>
      <c r="T146" s="147">
        <f t="shared" si="43"/>
        <v>0</v>
      </c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R146" s="148" t="s">
        <v>120</v>
      </c>
      <c r="AT146" s="148" t="s">
        <v>116</v>
      </c>
      <c r="AU146" s="148" t="s">
        <v>77</v>
      </c>
      <c r="AY146" s="2" t="s">
        <v>115</v>
      </c>
      <c r="BE146" s="149">
        <f t="shared" si="44"/>
        <v>0</v>
      </c>
      <c r="BF146" s="149">
        <f t="shared" si="45"/>
        <v>0</v>
      </c>
      <c r="BG146" s="149">
        <f t="shared" si="46"/>
        <v>0</v>
      </c>
      <c r="BH146" s="149">
        <f t="shared" si="47"/>
        <v>0</v>
      </c>
      <c r="BI146" s="149">
        <f t="shared" si="48"/>
        <v>0</v>
      </c>
      <c r="BJ146" s="2" t="s">
        <v>77</v>
      </c>
      <c r="BK146" s="149">
        <f t="shared" si="49"/>
        <v>0</v>
      </c>
      <c r="BL146" s="2" t="s">
        <v>121</v>
      </c>
      <c r="BM146" s="148" t="s">
        <v>240</v>
      </c>
    </row>
    <row r="147" spans="1:65" s="21" customFormat="1" ht="12" x14ac:dyDescent="0.2">
      <c r="A147" s="15"/>
      <c r="B147" s="16"/>
      <c r="C147" s="159" t="s">
        <v>171</v>
      </c>
      <c r="D147" s="159" t="s">
        <v>116</v>
      </c>
      <c r="E147" s="170" t="s">
        <v>315</v>
      </c>
      <c r="F147" s="171" t="s">
        <v>328</v>
      </c>
      <c r="G147" s="162" t="s">
        <v>122</v>
      </c>
      <c r="H147" s="163">
        <v>1</v>
      </c>
      <c r="I147" s="164"/>
      <c r="J147" s="164">
        <f t="shared" si="40"/>
        <v>0</v>
      </c>
      <c r="K147" s="161" t="s">
        <v>119</v>
      </c>
      <c r="L147" s="165"/>
      <c r="M147" s="166" t="s">
        <v>17</v>
      </c>
      <c r="N147" s="167" t="s">
        <v>42</v>
      </c>
      <c r="O147" s="146">
        <v>0</v>
      </c>
      <c r="P147" s="146">
        <f t="shared" si="41"/>
        <v>0</v>
      </c>
      <c r="Q147" s="146">
        <v>0</v>
      </c>
      <c r="R147" s="146">
        <f t="shared" si="42"/>
        <v>0</v>
      </c>
      <c r="S147" s="146">
        <v>0</v>
      </c>
      <c r="T147" s="147">
        <f t="shared" si="43"/>
        <v>0</v>
      </c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R147" s="148" t="s">
        <v>120</v>
      </c>
      <c r="AT147" s="148" t="s">
        <v>116</v>
      </c>
      <c r="AU147" s="148" t="s">
        <v>77</v>
      </c>
      <c r="AY147" s="2" t="s">
        <v>115</v>
      </c>
      <c r="BE147" s="149">
        <f t="shared" si="44"/>
        <v>0</v>
      </c>
      <c r="BF147" s="149">
        <f t="shared" si="45"/>
        <v>0</v>
      </c>
      <c r="BG147" s="149">
        <f t="shared" si="46"/>
        <v>0</v>
      </c>
      <c r="BH147" s="149">
        <f t="shared" si="47"/>
        <v>0</v>
      </c>
      <c r="BI147" s="149">
        <f t="shared" si="48"/>
        <v>0</v>
      </c>
      <c r="BJ147" s="2" t="s">
        <v>77</v>
      </c>
      <c r="BK147" s="149">
        <f t="shared" si="49"/>
        <v>0</v>
      </c>
      <c r="BL147" s="2" t="s">
        <v>121</v>
      </c>
      <c r="BM147" s="148" t="s">
        <v>241</v>
      </c>
    </row>
    <row r="148" spans="1:65" s="21" customFormat="1" ht="24" x14ac:dyDescent="0.2">
      <c r="A148" s="15"/>
      <c r="B148" s="16"/>
      <c r="C148" s="159" t="s">
        <v>242</v>
      </c>
      <c r="D148" s="159" t="s">
        <v>116</v>
      </c>
      <c r="E148" s="170" t="s">
        <v>315</v>
      </c>
      <c r="F148" s="171" t="s">
        <v>329</v>
      </c>
      <c r="G148" s="162" t="s">
        <v>122</v>
      </c>
      <c r="H148" s="163">
        <v>1</v>
      </c>
      <c r="I148" s="164"/>
      <c r="J148" s="164">
        <f t="shared" si="40"/>
        <v>0</v>
      </c>
      <c r="K148" s="161" t="s">
        <v>119</v>
      </c>
      <c r="L148" s="165"/>
      <c r="M148" s="166" t="s">
        <v>17</v>
      </c>
      <c r="N148" s="167" t="s">
        <v>42</v>
      </c>
      <c r="O148" s="146">
        <v>0</v>
      </c>
      <c r="P148" s="146">
        <f t="shared" si="41"/>
        <v>0</v>
      </c>
      <c r="Q148" s="146">
        <v>0</v>
      </c>
      <c r="R148" s="146">
        <f t="shared" si="42"/>
        <v>0</v>
      </c>
      <c r="S148" s="146">
        <v>0</v>
      </c>
      <c r="T148" s="147">
        <f t="shared" si="43"/>
        <v>0</v>
      </c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R148" s="148" t="s">
        <v>120</v>
      </c>
      <c r="AT148" s="148" t="s">
        <v>116</v>
      </c>
      <c r="AU148" s="148" t="s">
        <v>77</v>
      </c>
      <c r="AY148" s="2" t="s">
        <v>115</v>
      </c>
      <c r="BE148" s="149">
        <f t="shared" si="44"/>
        <v>0</v>
      </c>
      <c r="BF148" s="149">
        <f t="shared" si="45"/>
        <v>0</v>
      </c>
      <c r="BG148" s="149">
        <f t="shared" si="46"/>
        <v>0</v>
      </c>
      <c r="BH148" s="149">
        <f t="shared" si="47"/>
        <v>0</v>
      </c>
      <c r="BI148" s="149">
        <f t="shared" si="48"/>
        <v>0</v>
      </c>
      <c r="BJ148" s="2" t="s">
        <v>77</v>
      </c>
      <c r="BK148" s="149">
        <f t="shared" si="49"/>
        <v>0</v>
      </c>
      <c r="BL148" s="2" t="s">
        <v>121</v>
      </c>
      <c r="BM148" s="148" t="s">
        <v>243</v>
      </c>
    </row>
    <row r="149" spans="1:65" s="21" customFormat="1" ht="16.5" customHeight="1" x14ac:dyDescent="0.2">
      <c r="A149" s="15"/>
      <c r="B149" s="16"/>
      <c r="C149" s="159" t="s">
        <v>174</v>
      </c>
      <c r="D149" s="159" t="s">
        <v>116</v>
      </c>
      <c r="E149" s="170" t="s">
        <v>315</v>
      </c>
      <c r="F149" s="161" t="s">
        <v>244</v>
      </c>
      <c r="G149" s="162" t="s">
        <v>122</v>
      </c>
      <c r="H149" s="163">
        <v>1</v>
      </c>
      <c r="I149" s="164"/>
      <c r="J149" s="164">
        <f t="shared" si="40"/>
        <v>0</v>
      </c>
      <c r="K149" s="161" t="s">
        <v>119</v>
      </c>
      <c r="L149" s="165"/>
      <c r="M149" s="166" t="s">
        <v>17</v>
      </c>
      <c r="N149" s="167" t="s">
        <v>42</v>
      </c>
      <c r="O149" s="146">
        <v>0</v>
      </c>
      <c r="P149" s="146">
        <f t="shared" si="41"/>
        <v>0</v>
      </c>
      <c r="Q149" s="146">
        <v>0</v>
      </c>
      <c r="R149" s="146">
        <f t="shared" si="42"/>
        <v>0</v>
      </c>
      <c r="S149" s="146">
        <v>0</v>
      </c>
      <c r="T149" s="147">
        <f t="shared" si="43"/>
        <v>0</v>
      </c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R149" s="148" t="s">
        <v>120</v>
      </c>
      <c r="AT149" s="148" t="s">
        <v>116</v>
      </c>
      <c r="AU149" s="148" t="s">
        <v>77</v>
      </c>
      <c r="AY149" s="2" t="s">
        <v>115</v>
      </c>
      <c r="BE149" s="149">
        <f t="shared" si="44"/>
        <v>0</v>
      </c>
      <c r="BF149" s="149">
        <f t="shared" si="45"/>
        <v>0</v>
      </c>
      <c r="BG149" s="149">
        <f t="shared" si="46"/>
        <v>0</v>
      </c>
      <c r="BH149" s="149">
        <f t="shared" si="47"/>
        <v>0</v>
      </c>
      <c r="BI149" s="149">
        <f t="shared" si="48"/>
        <v>0</v>
      </c>
      <c r="BJ149" s="2" t="s">
        <v>77</v>
      </c>
      <c r="BK149" s="149">
        <f t="shared" si="49"/>
        <v>0</v>
      </c>
      <c r="BL149" s="2" t="s">
        <v>121</v>
      </c>
      <c r="BM149" s="148" t="s">
        <v>245</v>
      </c>
    </row>
    <row r="150" spans="1:65" s="21" customFormat="1" ht="16.5" customHeight="1" x14ac:dyDescent="0.2">
      <c r="A150" s="15"/>
      <c r="B150" s="16"/>
      <c r="C150" s="159" t="s">
        <v>246</v>
      </c>
      <c r="D150" s="159" t="s">
        <v>116</v>
      </c>
      <c r="E150" s="160"/>
      <c r="F150" s="161" t="s">
        <v>197</v>
      </c>
      <c r="G150" s="162" t="s">
        <v>198</v>
      </c>
      <c r="H150" s="163">
        <v>1</v>
      </c>
      <c r="I150" s="164"/>
      <c r="J150" s="164">
        <f t="shared" si="40"/>
        <v>0</v>
      </c>
      <c r="K150" s="161" t="s">
        <v>119</v>
      </c>
      <c r="L150" s="165"/>
      <c r="M150" s="166" t="s">
        <v>17</v>
      </c>
      <c r="N150" s="167" t="s">
        <v>42</v>
      </c>
      <c r="O150" s="146">
        <v>0</v>
      </c>
      <c r="P150" s="146">
        <f t="shared" si="41"/>
        <v>0</v>
      </c>
      <c r="Q150" s="146">
        <v>0</v>
      </c>
      <c r="R150" s="146">
        <f t="shared" si="42"/>
        <v>0</v>
      </c>
      <c r="S150" s="146">
        <v>0</v>
      </c>
      <c r="T150" s="147">
        <f t="shared" si="43"/>
        <v>0</v>
      </c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R150" s="148" t="s">
        <v>120</v>
      </c>
      <c r="AT150" s="148" t="s">
        <v>116</v>
      </c>
      <c r="AU150" s="148" t="s">
        <v>77</v>
      </c>
      <c r="AY150" s="2" t="s">
        <v>115</v>
      </c>
      <c r="BE150" s="149">
        <f t="shared" si="44"/>
        <v>0</v>
      </c>
      <c r="BF150" s="149">
        <f t="shared" si="45"/>
        <v>0</v>
      </c>
      <c r="BG150" s="149">
        <f t="shared" si="46"/>
        <v>0</v>
      </c>
      <c r="BH150" s="149">
        <f t="shared" si="47"/>
        <v>0</v>
      </c>
      <c r="BI150" s="149">
        <f t="shared" si="48"/>
        <v>0</v>
      </c>
      <c r="BJ150" s="2" t="s">
        <v>77</v>
      </c>
      <c r="BK150" s="149">
        <f t="shared" si="49"/>
        <v>0</v>
      </c>
      <c r="BL150" s="2" t="s">
        <v>121</v>
      </c>
      <c r="BM150" s="148" t="s">
        <v>247</v>
      </c>
    </row>
    <row r="151" spans="1:65" s="138" customFormat="1" ht="25.9" customHeight="1" x14ac:dyDescent="0.2">
      <c r="B151" s="139"/>
      <c r="C151" s="152"/>
      <c r="D151" s="153" t="s">
        <v>70</v>
      </c>
      <c r="E151" s="154" t="s">
        <v>248</v>
      </c>
      <c r="F151" s="154" t="s">
        <v>249</v>
      </c>
      <c r="G151" s="152"/>
      <c r="H151" s="152"/>
      <c r="I151" s="152"/>
      <c r="J151" s="155">
        <f>BK151</f>
        <v>0</v>
      </c>
      <c r="K151" s="152"/>
      <c r="L151" s="156"/>
      <c r="M151" s="157"/>
      <c r="N151" s="158"/>
      <c r="O151" s="140"/>
      <c r="P151" s="141">
        <f>P152</f>
        <v>0</v>
      </c>
      <c r="Q151" s="140"/>
      <c r="R151" s="141">
        <f>R152</f>
        <v>0</v>
      </c>
      <c r="S151" s="140"/>
      <c r="T151" s="142">
        <f>T152</f>
        <v>0</v>
      </c>
      <c r="AR151" s="143" t="s">
        <v>77</v>
      </c>
      <c r="AT151" s="144" t="s">
        <v>70</v>
      </c>
      <c r="AU151" s="144" t="s">
        <v>71</v>
      </c>
      <c r="AY151" s="143" t="s">
        <v>115</v>
      </c>
      <c r="BK151" s="145">
        <f>BK152</f>
        <v>0</v>
      </c>
    </row>
    <row r="152" spans="1:65" s="21" customFormat="1" ht="16.5" customHeight="1" x14ac:dyDescent="0.2">
      <c r="A152" s="15"/>
      <c r="B152" s="16"/>
      <c r="C152" s="159" t="s">
        <v>176</v>
      </c>
      <c r="D152" s="159" t="s">
        <v>116</v>
      </c>
      <c r="E152" s="160"/>
      <c r="F152" s="161" t="s">
        <v>250</v>
      </c>
      <c r="G152" s="162" t="s">
        <v>198</v>
      </c>
      <c r="H152" s="163">
        <v>1</v>
      </c>
      <c r="I152" s="164"/>
      <c r="J152" s="164">
        <f>ROUND(I152*H152,2)</f>
        <v>0</v>
      </c>
      <c r="K152" s="161" t="s">
        <v>119</v>
      </c>
      <c r="L152" s="165"/>
      <c r="M152" s="166" t="s">
        <v>17</v>
      </c>
      <c r="N152" s="167" t="s">
        <v>42</v>
      </c>
      <c r="O152" s="146">
        <v>0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R152" s="148" t="s">
        <v>120</v>
      </c>
      <c r="AT152" s="148" t="s">
        <v>116</v>
      </c>
      <c r="AU152" s="148" t="s">
        <v>77</v>
      </c>
      <c r="AY152" s="2" t="s">
        <v>115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2" t="s">
        <v>77</v>
      </c>
      <c r="BK152" s="149">
        <f>ROUND(I152*H152,2)</f>
        <v>0</v>
      </c>
      <c r="BL152" s="2" t="s">
        <v>121</v>
      </c>
      <c r="BM152" s="148" t="s">
        <v>251</v>
      </c>
    </row>
    <row r="153" spans="1:65" s="138" customFormat="1" ht="25.9" customHeight="1" x14ac:dyDescent="0.2">
      <c r="B153" s="139"/>
      <c r="C153" s="152"/>
      <c r="D153" s="153" t="s">
        <v>70</v>
      </c>
      <c r="E153" s="154" t="s">
        <v>252</v>
      </c>
      <c r="F153" s="154" t="s">
        <v>253</v>
      </c>
      <c r="G153" s="152"/>
      <c r="H153" s="152"/>
      <c r="I153" s="152"/>
      <c r="J153" s="155">
        <f>BK153</f>
        <v>0</v>
      </c>
      <c r="K153" s="152"/>
      <c r="L153" s="156"/>
      <c r="M153" s="157"/>
      <c r="N153" s="158"/>
      <c r="O153" s="140"/>
      <c r="P153" s="141">
        <f>SUM(P154:P175)</f>
        <v>0</v>
      </c>
      <c r="Q153" s="140"/>
      <c r="R153" s="141">
        <f>SUM(R154:R175)</f>
        <v>0</v>
      </c>
      <c r="S153" s="140"/>
      <c r="T153" s="142">
        <f>SUM(T154:T175)</f>
        <v>0</v>
      </c>
      <c r="AR153" s="143" t="s">
        <v>77</v>
      </c>
      <c r="AT153" s="144" t="s">
        <v>70</v>
      </c>
      <c r="AU153" s="144" t="s">
        <v>71</v>
      </c>
      <c r="AY153" s="143" t="s">
        <v>115</v>
      </c>
      <c r="BK153" s="145">
        <f>SUM(BK154:BK175)</f>
        <v>0</v>
      </c>
    </row>
    <row r="154" spans="1:65" s="21" customFormat="1" ht="16.5" customHeight="1" x14ac:dyDescent="0.2">
      <c r="A154" s="15"/>
      <c r="B154" s="16"/>
      <c r="C154" s="159" t="s">
        <v>254</v>
      </c>
      <c r="D154" s="159" t="s">
        <v>255</v>
      </c>
      <c r="E154" s="160"/>
      <c r="F154" s="161" t="s">
        <v>256</v>
      </c>
      <c r="G154" s="162" t="s">
        <v>194</v>
      </c>
      <c r="H154" s="163">
        <v>610</v>
      </c>
      <c r="I154" s="164"/>
      <c r="J154" s="164">
        <f t="shared" ref="J154:J175" si="50">ROUND(I154*H154,2)</f>
        <v>0</v>
      </c>
      <c r="K154" s="161" t="s">
        <v>119</v>
      </c>
      <c r="L154" s="165"/>
      <c r="M154" s="166" t="s">
        <v>17</v>
      </c>
      <c r="N154" s="167" t="s">
        <v>42</v>
      </c>
      <c r="O154" s="146">
        <v>0</v>
      </c>
      <c r="P154" s="146">
        <f t="shared" ref="P154:P175" si="51">O154*H154</f>
        <v>0</v>
      </c>
      <c r="Q154" s="146">
        <v>0</v>
      </c>
      <c r="R154" s="146">
        <f t="shared" ref="R154:R175" si="52">Q154*H154</f>
        <v>0</v>
      </c>
      <c r="S154" s="146">
        <v>0</v>
      </c>
      <c r="T154" s="147">
        <f t="shared" ref="T154:T175" si="53">S154*H154</f>
        <v>0</v>
      </c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R154" s="148" t="s">
        <v>121</v>
      </c>
      <c r="AT154" s="148" t="s">
        <v>255</v>
      </c>
      <c r="AU154" s="148" t="s">
        <v>77</v>
      </c>
      <c r="AY154" s="2" t="s">
        <v>115</v>
      </c>
      <c r="BE154" s="149">
        <f t="shared" ref="BE154:BE175" si="54">IF(N154="základní",J154,0)</f>
        <v>0</v>
      </c>
      <c r="BF154" s="149">
        <f t="shared" ref="BF154:BF175" si="55">IF(N154="snížená",J154,0)</f>
        <v>0</v>
      </c>
      <c r="BG154" s="149">
        <f t="shared" ref="BG154:BG175" si="56">IF(N154="zákl. přenesená",J154,0)</f>
        <v>0</v>
      </c>
      <c r="BH154" s="149">
        <f t="shared" ref="BH154:BH175" si="57">IF(N154="sníž. přenesená",J154,0)</f>
        <v>0</v>
      </c>
      <c r="BI154" s="149">
        <f t="shared" ref="BI154:BI175" si="58">IF(N154="nulová",J154,0)</f>
        <v>0</v>
      </c>
      <c r="BJ154" s="2" t="s">
        <v>77</v>
      </c>
      <c r="BK154" s="149">
        <f t="shared" ref="BK154:BK175" si="59">ROUND(I154*H154,2)</f>
        <v>0</v>
      </c>
      <c r="BL154" s="2" t="s">
        <v>121</v>
      </c>
      <c r="BM154" s="148" t="s">
        <v>257</v>
      </c>
    </row>
    <row r="155" spans="1:65" s="21" customFormat="1" ht="16.5" customHeight="1" x14ac:dyDescent="0.2">
      <c r="A155" s="15"/>
      <c r="B155" s="16"/>
      <c r="C155" s="159" t="s">
        <v>180</v>
      </c>
      <c r="D155" s="159" t="s">
        <v>255</v>
      </c>
      <c r="E155" s="160"/>
      <c r="F155" s="161" t="s">
        <v>258</v>
      </c>
      <c r="G155" s="162" t="s">
        <v>194</v>
      </c>
      <c r="H155" s="163">
        <v>120</v>
      </c>
      <c r="I155" s="164"/>
      <c r="J155" s="164">
        <f t="shared" si="50"/>
        <v>0</v>
      </c>
      <c r="K155" s="161" t="s">
        <v>119</v>
      </c>
      <c r="L155" s="165"/>
      <c r="M155" s="166" t="s">
        <v>17</v>
      </c>
      <c r="N155" s="167" t="s">
        <v>42</v>
      </c>
      <c r="O155" s="146">
        <v>0</v>
      </c>
      <c r="P155" s="146">
        <f t="shared" si="51"/>
        <v>0</v>
      </c>
      <c r="Q155" s="146">
        <v>0</v>
      </c>
      <c r="R155" s="146">
        <f t="shared" si="52"/>
        <v>0</v>
      </c>
      <c r="S155" s="146">
        <v>0</v>
      </c>
      <c r="T155" s="147">
        <f t="shared" si="53"/>
        <v>0</v>
      </c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R155" s="148" t="s">
        <v>121</v>
      </c>
      <c r="AT155" s="148" t="s">
        <v>255</v>
      </c>
      <c r="AU155" s="148" t="s">
        <v>77</v>
      </c>
      <c r="AY155" s="2" t="s">
        <v>115</v>
      </c>
      <c r="BE155" s="149">
        <f t="shared" si="54"/>
        <v>0</v>
      </c>
      <c r="BF155" s="149">
        <f t="shared" si="55"/>
        <v>0</v>
      </c>
      <c r="BG155" s="149">
        <f t="shared" si="56"/>
        <v>0</v>
      </c>
      <c r="BH155" s="149">
        <f t="shared" si="57"/>
        <v>0</v>
      </c>
      <c r="BI155" s="149">
        <f t="shared" si="58"/>
        <v>0</v>
      </c>
      <c r="BJ155" s="2" t="s">
        <v>77</v>
      </c>
      <c r="BK155" s="149">
        <f t="shared" si="59"/>
        <v>0</v>
      </c>
      <c r="BL155" s="2" t="s">
        <v>121</v>
      </c>
      <c r="BM155" s="148" t="s">
        <v>259</v>
      </c>
    </row>
    <row r="156" spans="1:65" s="21" customFormat="1" ht="16.5" customHeight="1" x14ac:dyDescent="0.2">
      <c r="A156" s="15"/>
      <c r="B156" s="16"/>
      <c r="C156" s="159" t="s">
        <v>260</v>
      </c>
      <c r="D156" s="159" t="s">
        <v>255</v>
      </c>
      <c r="E156" s="160"/>
      <c r="F156" s="161" t="s">
        <v>261</v>
      </c>
      <c r="G156" s="162" t="s">
        <v>198</v>
      </c>
      <c r="H156" s="163">
        <v>1</v>
      </c>
      <c r="I156" s="164"/>
      <c r="J156" s="164">
        <f t="shared" si="50"/>
        <v>0</v>
      </c>
      <c r="K156" s="161" t="s">
        <v>119</v>
      </c>
      <c r="L156" s="165"/>
      <c r="M156" s="166" t="s">
        <v>17</v>
      </c>
      <c r="N156" s="167" t="s">
        <v>42</v>
      </c>
      <c r="O156" s="146">
        <v>0</v>
      </c>
      <c r="P156" s="146">
        <f t="shared" si="51"/>
        <v>0</v>
      </c>
      <c r="Q156" s="146">
        <v>0</v>
      </c>
      <c r="R156" s="146">
        <f t="shared" si="52"/>
        <v>0</v>
      </c>
      <c r="S156" s="146">
        <v>0</v>
      </c>
      <c r="T156" s="147">
        <f t="shared" si="53"/>
        <v>0</v>
      </c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R156" s="148" t="s">
        <v>121</v>
      </c>
      <c r="AT156" s="148" t="s">
        <v>255</v>
      </c>
      <c r="AU156" s="148" t="s">
        <v>77</v>
      </c>
      <c r="AY156" s="2" t="s">
        <v>115</v>
      </c>
      <c r="BE156" s="149">
        <f t="shared" si="54"/>
        <v>0</v>
      </c>
      <c r="BF156" s="149">
        <f t="shared" si="55"/>
        <v>0</v>
      </c>
      <c r="BG156" s="149">
        <f t="shared" si="56"/>
        <v>0</v>
      </c>
      <c r="BH156" s="149">
        <f t="shared" si="57"/>
        <v>0</v>
      </c>
      <c r="BI156" s="149">
        <f t="shared" si="58"/>
        <v>0</v>
      </c>
      <c r="BJ156" s="2" t="s">
        <v>77</v>
      </c>
      <c r="BK156" s="149">
        <f t="shared" si="59"/>
        <v>0</v>
      </c>
      <c r="BL156" s="2" t="s">
        <v>121</v>
      </c>
      <c r="BM156" s="148" t="s">
        <v>262</v>
      </c>
    </row>
    <row r="157" spans="1:65" s="21" customFormat="1" ht="16.5" customHeight="1" x14ac:dyDescent="0.2">
      <c r="A157" s="15"/>
      <c r="B157" s="16"/>
      <c r="C157" s="159" t="s">
        <v>263</v>
      </c>
      <c r="D157" s="159" t="s">
        <v>255</v>
      </c>
      <c r="E157" s="160"/>
      <c r="F157" s="161" t="s">
        <v>264</v>
      </c>
      <c r="G157" s="162" t="s">
        <v>198</v>
      </c>
      <c r="H157" s="163">
        <v>1</v>
      </c>
      <c r="I157" s="164"/>
      <c r="J157" s="164">
        <f t="shared" si="50"/>
        <v>0</v>
      </c>
      <c r="K157" s="161" t="s">
        <v>119</v>
      </c>
      <c r="L157" s="165"/>
      <c r="M157" s="166" t="s">
        <v>17</v>
      </c>
      <c r="N157" s="167" t="s">
        <v>42</v>
      </c>
      <c r="O157" s="146">
        <v>0</v>
      </c>
      <c r="P157" s="146">
        <f t="shared" si="51"/>
        <v>0</v>
      </c>
      <c r="Q157" s="146">
        <v>0</v>
      </c>
      <c r="R157" s="146">
        <f t="shared" si="52"/>
        <v>0</v>
      </c>
      <c r="S157" s="146">
        <v>0</v>
      </c>
      <c r="T157" s="147">
        <f t="shared" si="53"/>
        <v>0</v>
      </c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R157" s="148" t="s">
        <v>121</v>
      </c>
      <c r="AT157" s="148" t="s">
        <v>255</v>
      </c>
      <c r="AU157" s="148" t="s">
        <v>77</v>
      </c>
      <c r="AY157" s="2" t="s">
        <v>115</v>
      </c>
      <c r="BE157" s="149">
        <f t="shared" si="54"/>
        <v>0</v>
      </c>
      <c r="BF157" s="149">
        <f t="shared" si="55"/>
        <v>0</v>
      </c>
      <c r="BG157" s="149">
        <f t="shared" si="56"/>
        <v>0</v>
      </c>
      <c r="BH157" s="149">
        <f t="shared" si="57"/>
        <v>0</v>
      </c>
      <c r="BI157" s="149">
        <f t="shared" si="58"/>
        <v>0</v>
      </c>
      <c r="BJ157" s="2" t="s">
        <v>77</v>
      </c>
      <c r="BK157" s="149">
        <f t="shared" si="59"/>
        <v>0</v>
      </c>
      <c r="BL157" s="2" t="s">
        <v>121</v>
      </c>
      <c r="BM157" s="148" t="s">
        <v>265</v>
      </c>
    </row>
    <row r="158" spans="1:65" s="21" customFormat="1" ht="16.5" customHeight="1" x14ac:dyDescent="0.2">
      <c r="A158" s="15"/>
      <c r="B158" s="16"/>
      <c r="C158" s="159" t="s">
        <v>266</v>
      </c>
      <c r="D158" s="159" t="s">
        <v>255</v>
      </c>
      <c r="E158" s="160"/>
      <c r="F158" s="161" t="s">
        <v>267</v>
      </c>
      <c r="G158" s="162" t="s">
        <v>198</v>
      </c>
      <c r="H158" s="163">
        <v>1</v>
      </c>
      <c r="I158" s="164"/>
      <c r="J158" s="164">
        <f t="shared" si="50"/>
        <v>0</v>
      </c>
      <c r="K158" s="161" t="s">
        <v>119</v>
      </c>
      <c r="L158" s="165"/>
      <c r="M158" s="166" t="s">
        <v>17</v>
      </c>
      <c r="N158" s="167" t="s">
        <v>42</v>
      </c>
      <c r="O158" s="146">
        <v>0</v>
      </c>
      <c r="P158" s="146">
        <f t="shared" si="51"/>
        <v>0</v>
      </c>
      <c r="Q158" s="146">
        <v>0</v>
      </c>
      <c r="R158" s="146">
        <f t="shared" si="52"/>
        <v>0</v>
      </c>
      <c r="S158" s="146">
        <v>0</v>
      </c>
      <c r="T158" s="147">
        <f t="shared" si="53"/>
        <v>0</v>
      </c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R158" s="148" t="s">
        <v>121</v>
      </c>
      <c r="AT158" s="148" t="s">
        <v>255</v>
      </c>
      <c r="AU158" s="148" t="s">
        <v>77</v>
      </c>
      <c r="AY158" s="2" t="s">
        <v>115</v>
      </c>
      <c r="BE158" s="149">
        <f t="shared" si="54"/>
        <v>0</v>
      </c>
      <c r="BF158" s="149">
        <f t="shared" si="55"/>
        <v>0</v>
      </c>
      <c r="BG158" s="149">
        <f t="shared" si="56"/>
        <v>0</v>
      </c>
      <c r="BH158" s="149">
        <f t="shared" si="57"/>
        <v>0</v>
      </c>
      <c r="BI158" s="149">
        <f t="shared" si="58"/>
        <v>0</v>
      </c>
      <c r="BJ158" s="2" t="s">
        <v>77</v>
      </c>
      <c r="BK158" s="149">
        <f t="shared" si="59"/>
        <v>0</v>
      </c>
      <c r="BL158" s="2" t="s">
        <v>121</v>
      </c>
      <c r="BM158" s="148" t="s">
        <v>268</v>
      </c>
    </row>
    <row r="159" spans="1:65" s="21" customFormat="1" ht="16.5" customHeight="1" x14ac:dyDescent="0.2">
      <c r="A159" s="15"/>
      <c r="B159" s="16"/>
      <c r="C159" s="159" t="s">
        <v>269</v>
      </c>
      <c r="D159" s="159" t="s">
        <v>255</v>
      </c>
      <c r="E159" s="160"/>
      <c r="F159" s="161" t="s">
        <v>270</v>
      </c>
      <c r="G159" s="162" t="s">
        <v>198</v>
      </c>
      <c r="H159" s="163">
        <v>1</v>
      </c>
      <c r="I159" s="164"/>
      <c r="J159" s="164">
        <f t="shared" si="50"/>
        <v>0</v>
      </c>
      <c r="K159" s="161" t="s">
        <v>119</v>
      </c>
      <c r="L159" s="165"/>
      <c r="M159" s="166" t="s">
        <v>17</v>
      </c>
      <c r="N159" s="167" t="s">
        <v>42</v>
      </c>
      <c r="O159" s="146">
        <v>0</v>
      </c>
      <c r="P159" s="146">
        <f t="shared" si="51"/>
        <v>0</v>
      </c>
      <c r="Q159" s="146">
        <v>0</v>
      </c>
      <c r="R159" s="146">
        <f t="shared" si="52"/>
        <v>0</v>
      </c>
      <c r="S159" s="146">
        <v>0</v>
      </c>
      <c r="T159" s="147">
        <f t="shared" si="53"/>
        <v>0</v>
      </c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R159" s="148" t="s">
        <v>121</v>
      </c>
      <c r="AT159" s="148" t="s">
        <v>255</v>
      </c>
      <c r="AU159" s="148" t="s">
        <v>77</v>
      </c>
      <c r="AY159" s="2" t="s">
        <v>115</v>
      </c>
      <c r="BE159" s="149">
        <f t="shared" si="54"/>
        <v>0</v>
      </c>
      <c r="BF159" s="149">
        <f t="shared" si="55"/>
        <v>0</v>
      </c>
      <c r="BG159" s="149">
        <f t="shared" si="56"/>
        <v>0</v>
      </c>
      <c r="BH159" s="149">
        <f t="shared" si="57"/>
        <v>0</v>
      </c>
      <c r="BI159" s="149">
        <f t="shared" si="58"/>
        <v>0</v>
      </c>
      <c r="BJ159" s="2" t="s">
        <v>77</v>
      </c>
      <c r="BK159" s="149">
        <f t="shared" si="59"/>
        <v>0</v>
      </c>
      <c r="BL159" s="2" t="s">
        <v>121</v>
      </c>
      <c r="BM159" s="148" t="s">
        <v>271</v>
      </c>
    </row>
    <row r="160" spans="1:65" s="21" customFormat="1" ht="16.5" customHeight="1" x14ac:dyDescent="0.2">
      <c r="A160" s="15"/>
      <c r="B160" s="16"/>
      <c r="C160" s="159" t="s">
        <v>272</v>
      </c>
      <c r="D160" s="159" t="s">
        <v>255</v>
      </c>
      <c r="E160" s="160"/>
      <c r="F160" s="161" t="s">
        <v>273</v>
      </c>
      <c r="G160" s="162" t="s">
        <v>122</v>
      </c>
      <c r="H160" s="163">
        <v>1</v>
      </c>
      <c r="I160" s="164"/>
      <c r="J160" s="164">
        <f t="shared" si="50"/>
        <v>0</v>
      </c>
      <c r="K160" s="161" t="s">
        <v>119</v>
      </c>
      <c r="L160" s="165"/>
      <c r="M160" s="166" t="s">
        <v>17</v>
      </c>
      <c r="N160" s="167" t="s">
        <v>42</v>
      </c>
      <c r="O160" s="146">
        <v>0</v>
      </c>
      <c r="P160" s="146">
        <f t="shared" si="51"/>
        <v>0</v>
      </c>
      <c r="Q160" s="146">
        <v>0</v>
      </c>
      <c r="R160" s="146">
        <f t="shared" si="52"/>
        <v>0</v>
      </c>
      <c r="S160" s="146">
        <v>0</v>
      </c>
      <c r="T160" s="147">
        <f t="shared" si="53"/>
        <v>0</v>
      </c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R160" s="148" t="s">
        <v>121</v>
      </c>
      <c r="AT160" s="148" t="s">
        <v>255</v>
      </c>
      <c r="AU160" s="148" t="s">
        <v>77</v>
      </c>
      <c r="AY160" s="2" t="s">
        <v>115</v>
      </c>
      <c r="BE160" s="149">
        <f t="shared" si="54"/>
        <v>0</v>
      </c>
      <c r="BF160" s="149">
        <f t="shared" si="55"/>
        <v>0</v>
      </c>
      <c r="BG160" s="149">
        <f t="shared" si="56"/>
        <v>0</v>
      </c>
      <c r="BH160" s="149">
        <f t="shared" si="57"/>
        <v>0</v>
      </c>
      <c r="BI160" s="149">
        <f t="shared" si="58"/>
        <v>0</v>
      </c>
      <c r="BJ160" s="2" t="s">
        <v>77</v>
      </c>
      <c r="BK160" s="149">
        <f t="shared" si="59"/>
        <v>0</v>
      </c>
      <c r="BL160" s="2" t="s">
        <v>121</v>
      </c>
      <c r="BM160" s="148" t="s">
        <v>274</v>
      </c>
    </row>
    <row r="161" spans="1:65" s="21" customFormat="1" ht="16.5" customHeight="1" x14ac:dyDescent="0.2">
      <c r="A161" s="15"/>
      <c r="B161" s="16"/>
      <c r="C161" s="159" t="s">
        <v>183</v>
      </c>
      <c r="D161" s="159" t="s">
        <v>255</v>
      </c>
      <c r="E161" s="160"/>
      <c r="F161" s="161" t="s">
        <v>275</v>
      </c>
      <c r="G161" s="162" t="s">
        <v>122</v>
      </c>
      <c r="H161" s="163">
        <v>1</v>
      </c>
      <c r="I161" s="164"/>
      <c r="J161" s="164">
        <f t="shared" si="50"/>
        <v>0</v>
      </c>
      <c r="K161" s="161" t="s">
        <v>119</v>
      </c>
      <c r="L161" s="165"/>
      <c r="M161" s="166" t="s">
        <v>17</v>
      </c>
      <c r="N161" s="167" t="s">
        <v>42</v>
      </c>
      <c r="O161" s="146">
        <v>0</v>
      </c>
      <c r="P161" s="146">
        <f t="shared" si="51"/>
        <v>0</v>
      </c>
      <c r="Q161" s="146">
        <v>0</v>
      </c>
      <c r="R161" s="146">
        <f t="shared" si="52"/>
        <v>0</v>
      </c>
      <c r="S161" s="146">
        <v>0</v>
      </c>
      <c r="T161" s="147">
        <f t="shared" si="53"/>
        <v>0</v>
      </c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R161" s="148" t="s">
        <v>121</v>
      </c>
      <c r="AT161" s="148" t="s">
        <v>255</v>
      </c>
      <c r="AU161" s="148" t="s">
        <v>77</v>
      </c>
      <c r="AY161" s="2" t="s">
        <v>115</v>
      </c>
      <c r="BE161" s="149">
        <f t="shared" si="54"/>
        <v>0</v>
      </c>
      <c r="BF161" s="149">
        <f t="shared" si="55"/>
        <v>0</v>
      </c>
      <c r="BG161" s="149">
        <f t="shared" si="56"/>
        <v>0</v>
      </c>
      <c r="BH161" s="149">
        <f t="shared" si="57"/>
        <v>0</v>
      </c>
      <c r="BI161" s="149">
        <f t="shared" si="58"/>
        <v>0</v>
      </c>
      <c r="BJ161" s="2" t="s">
        <v>77</v>
      </c>
      <c r="BK161" s="149">
        <f t="shared" si="59"/>
        <v>0</v>
      </c>
      <c r="BL161" s="2" t="s">
        <v>121</v>
      </c>
      <c r="BM161" s="148" t="s">
        <v>276</v>
      </c>
    </row>
    <row r="162" spans="1:65" s="21" customFormat="1" ht="16.5" customHeight="1" x14ac:dyDescent="0.2">
      <c r="A162" s="15"/>
      <c r="B162" s="16"/>
      <c r="C162" s="159" t="s">
        <v>277</v>
      </c>
      <c r="D162" s="159" t="s">
        <v>255</v>
      </c>
      <c r="E162" s="160"/>
      <c r="F162" s="161" t="s">
        <v>278</v>
      </c>
      <c r="G162" s="162" t="s">
        <v>122</v>
      </c>
      <c r="H162" s="163">
        <v>2</v>
      </c>
      <c r="I162" s="164"/>
      <c r="J162" s="164">
        <f t="shared" si="50"/>
        <v>0</v>
      </c>
      <c r="K162" s="161" t="s">
        <v>119</v>
      </c>
      <c r="L162" s="165"/>
      <c r="M162" s="166" t="s">
        <v>17</v>
      </c>
      <c r="N162" s="167" t="s">
        <v>42</v>
      </c>
      <c r="O162" s="146">
        <v>0</v>
      </c>
      <c r="P162" s="146">
        <f t="shared" si="51"/>
        <v>0</v>
      </c>
      <c r="Q162" s="146">
        <v>0</v>
      </c>
      <c r="R162" s="146">
        <f t="shared" si="52"/>
        <v>0</v>
      </c>
      <c r="S162" s="146">
        <v>0</v>
      </c>
      <c r="T162" s="147">
        <f t="shared" si="53"/>
        <v>0</v>
      </c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R162" s="148" t="s">
        <v>121</v>
      </c>
      <c r="AT162" s="148" t="s">
        <v>255</v>
      </c>
      <c r="AU162" s="148" t="s">
        <v>77</v>
      </c>
      <c r="AY162" s="2" t="s">
        <v>115</v>
      </c>
      <c r="BE162" s="149">
        <f t="shared" si="54"/>
        <v>0</v>
      </c>
      <c r="BF162" s="149">
        <f t="shared" si="55"/>
        <v>0</v>
      </c>
      <c r="BG162" s="149">
        <f t="shared" si="56"/>
        <v>0</v>
      </c>
      <c r="BH162" s="149">
        <f t="shared" si="57"/>
        <v>0</v>
      </c>
      <c r="BI162" s="149">
        <f t="shared" si="58"/>
        <v>0</v>
      </c>
      <c r="BJ162" s="2" t="s">
        <v>77</v>
      </c>
      <c r="BK162" s="149">
        <f t="shared" si="59"/>
        <v>0</v>
      </c>
      <c r="BL162" s="2" t="s">
        <v>121</v>
      </c>
      <c r="BM162" s="148" t="s">
        <v>279</v>
      </c>
    </row>
    <row r="163" spans="1:65" s="21" customFormat="1" ht="16.5" customHeight="1" x14ac:dyDescent="0.2">
      <c r="A163" s="15"/>
      <c r="B163" s="16"/>
      <c r="C163" s="159" t="s">
        <v>280</v>
      </c>
      <c r="D163" s="159" t="s">
        <v>255</v>
      </c>
      <c r="E163" s="160"/>
      <c r="F163" s="161" t="s">
        <v>281</v>
      </c>
      <c r="G163" s="162" t="s">
        <v>122</v>
      </c>
      <c r="H163" s="163">
        <v>40</v>
      </c>
      <c r="I163" s="164"/>
      <c r="J163" s="164">
        <f t="shared" si="50"/>
        <v>0</v>
      </c>
      <c r="K163" s="161" t="s">
        <v>119</v>
      </c>
      <c r="L163" s="165"/>
      <c r="M163" s="166" t="s">
        <v>17</v>
      </c>
      <c r="N163" s="167" t="s">
        <v>42</v>
      </c>
      <c r="O163" s="146">
        <v>0</v>
      </c>
      <c r="P163" s="146">
        <f t="shared" si="51"/>
        <v>0</v>
      </c>
      <c r="Q163" s="146">
        <v>0</v>
      </c>
      <c r="R163" s="146">
        <f t="shared" si="52"/>
        <v>0</v>
      </c>
      <c r="S163" s="146">
        <v>0</v>
      </c>
      <c r="T163" s="147">
        <f t="shared" si="53"/>
        <v>0</v>
      </c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R163" s="148" t="s">
        <v>121</v>
      </c>
      <c r="AT163" s="148" t="s">
        <v>255</v>
      </c>
      <c r="AU163" s="148" t="s">
        <v>77</v>
      </c>
      <c r="AY163" s="2" t="s">
        <v>115</v>
      </c>
      <c r="BE163" s="149">
        <f t="shared" si="54"/>
        <v>0</v>
      </c>
      <c r="BF163" s="149">
        <f t="shared" si="55"/>
        <v>0</v>
      </c>
      <c r="BG163" s="149">
        <f t="shared" si="56"/>
        <v>0</v>
      </c>
      <c r="BH163" s="149">
        <f t="shared" si="57"/>
        <v>0</v>
      </c>
      <c r="BI163" s="149">
        <f t="shared" si="58"/>
        <v>0</v>
      </c>
      <c r="BJ163" s="2" t="s">
        <v>77</v>
      </c>
      <c r="BK163" s="149">
        <f t="shared" si="59"/>
        <v>0</v>
      </c>
      <c r="BL163" s="2" t="s">
        <v>121</v>
      </c>
      <c r="BM163" s="148" t="s">
        <v>282</v>
      </c>
    </row>
    <row r="164" spans="1:65" s="21" customFormat="1" ht="16.5" customHeight="1" x14ac:dyDescent="0.2">
      <c r="A164" s="15"/>
      <c r="B164" s="16"/>
      <c r="C164" s="159" t="s">
        <v>283</v>
      </c>
      <c r="D164" s="159" t="s">
        <v>255</v>
      </c>
      <c r="E164" s="160"/>
      <c r="F164" s="161" t="s">
        <v>284</v>
      </c>
      <c r="G164" s="162" t="s">
        <v>122</v>
      </c>
      <c r="H164" s="163">
        <v>2</v>
      </c>
      <c r="I164" s="164"/>
      <c r="J164" s="164">
        <f t="shared" si="50"/>
        <v>0</v>
      </c>
      <c r="K164" s="161" t="s">
        <v>119</v>
      </c>
      <c r="L164" s="165"/>
      <c r="M164" s="166" t="s">
        <v>17</v>
      </c>
      <c r="N164" s="167" t="s">
        <v>42</v>
      </c>
      <c r="O164" s="146">
        <v>0</v>
      </c>
      <c r="P164" s="146">
        <f t="shared" si="51"/>
        <v>0</v>
      </c>
      <c r="Q164" s="146">
        <v>0</v>
      </c>
      <c r="R164" s="146">
        <f t="shared" si="52"/>
        <v>0</v>
      </c>
      <c r="S164" s="146">
        <v>0</v>
      </c>
      <c r="T164" s="147">
        <f t="shared" si="53"/>
        <v>0</v>
      </c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R164" s="148" t="s">
        <v>121</v>
      </c>
      <c r="AT164" s="148" t="s">
        <v>255</v>
      </c>
      <c r="AU164" s="148" t="s">
        <v>77</v>
      </c>
      <c r="AY164" s="2" t="s">
        <v>115</v>
      </c>
      <c r="BE164" s="149">
        <f t="shared" si="54"/>
        <v>0</v>
      </c>
      <c r="BF164" s="149">
        <f t="shared" si="55"/>
        <v>0</v>
      </c>
      <c r="BG164" s="149">
        <f t="shared" si="56"/>
        <v>0</v>
      </c>
      <c r="BH164" s="149">
        <f t="shared" si="57"/>
        <v>0</v>
      </c>
      <c r="BI164" s="149">
        <f t="shared" si="58"/>
        <v>0</v>
      </c>
      <c r="BJ164" s="2" t="s">
        <v>77</v>
      </c>
      <c r="BK164" s="149">
        <f t="shared" si="59"/>
        <v>0</v>
      </c>
      <c r="BL164" s="2" t="s">
        <v>121</v>
      </c>
      <c r="BM164" s="148" t="s">
        <v>285</v>
      </c>
    </row>
    <row r="165" spans="1:65" s="21" customFormat="1" ht="16.5" customHeight="1" x14ac:dyDescent="0.2">
      <c r="A165" s="15"/>
      <c r="B165" s="16"/>
      <c r="C165" s="159" t="s">
        <v>186</v>
      </c>
      <c r="D165" s="159" t="s">
        <v>255</v>
      </c>
      <c r="E165" s="160"/>
      <c r="F165" s="161" t="s">
        <v>286</v>
      </c>
      <c r="G165" s="162" t="s">
        <v>122</v>
      </c>
      <c r="H165" s="163">
        <v>2</v>
      </c>
      <c r="I165" s="164"/>
      <c r="J165" s="164">
        <f t="shared" si="50"/>
        <v>0</v>
      </c>
      <c r="K165" s="161" t="s">
        <v>119</v>
      </c>
      <c r="L165" s="165"/>
      <c r="M165" s="166" t="s">
        <v>17</v>
      </c>
      <c r="N165" s="167" t="s">
        <v>42</v>
      </c>
      <c r="O165" s="146">
        <v>0</v>
      </c>
      <c r="P165" s="146">
        <f t="shared" si="51"/>
        <v>0</v>
      </c>
      <c r="Q165" s="146">
        <v>0</v>
      </c>
      <c r="R165" s="146">
        <f t="shared" si="52"/>
        <v>0</v>
      </c>
      <c r="S165" s="146">
        <v>0</v>
      </c>
      <c r="T165" s="147">
        <f t="shared" si="53"/>
        <v>0</v>
      </c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R165" s="148" t="s">
        <v>121</v>
      </c>
      <c r="AT165" s="148" t="s">
        <v>255</v>
      </c>
      <c r="AU165" s="148" t="s">
        <v>77</v>
      </c>
      <c r="AY165" s="2" t="s">
        <v>115</v>
      </c>
      <c r="BE165" s="149">
        <f t="shared" si="54"/>
        <v>0</v>
      </c>
      <c r="BF165" s="149">
        <f t="shared" si="55"/>
        <v>0</v>
      </c>
      <c r="BG165" s="149">
        <f t="shared" si="56"/>
        <v>0</v>
      </c>
      <c r="BH165" s="149">
        <f t="shared" si="57"/>
        <v>0</v>
      </c>
      <c r="BI165" s="149">
        <f t="shared" si="58"/>
        <v>0</v>
      </c>
      <c r="BJ165" s="2" t="s">
        <v>77</v>
      </c>
      <c r="BK165" s="149">
        <f t="shared" si="59"/>
        <v>0</v>
      </c>
      <c r="BL165" s="2" t="s">
        <v>121</v>
      </c>
      <c r="BM165" s="148" t="s">
        <v>287</v>
      </c>
    </row>
    <row r="166" spans="1:65" s="21" customFormat="1" ht="16.5" customHeight="1" x14ac:dyDescent="0.2">
      <c r="A166" s="15"/>
      <c r="B166" s="16"/>
      <c r="C166" s="159" t="s">
        <v>288</v>
      </c>
      <c r="D166" s="159" t="s">
        <v>255</v>
      </c>
      <c r="E166" s="160"/>
      <c r="F166" s="161" t="s">
        <v>289</v>
      </c>
      <c r="G166" s="162" t="s">
        <v>122</v>
      </c>
      <c r="H166" s="163">
        <v>24</v>
      </c>
      <c r="I166" s="164"/>
      <c r="J166" s="164">
        <f t="shared" si="50"/>
        <v>0</v>
      </c>
      <c r="K166" s="161" t="s">
        <v>119</v>
      </c>
      <c r="L166" s="165"/>
      <c r="M166" s="166" t="s">
        <v>17</v>
      </c>
      <c r="N166" s="167" t="s">
        <v>42</v>
      </c>
      <c r="O166" s="146">
        <v>0</v>
      </c>
      <c r="P166" s="146">
        <f t="shared" si="51"/>
        <v>0</v>
      </c>
      <c r="Q166" s="146">
        <v>0</v>
      </c>
      <c r="R166" s="146">
        <f t="shared" si="52"/>
        <v>0</v>
      </c>
      <c r="S166" s="146">
        <v>0</v>
      </c>
      <c r="T166" s="147">
        <f t="shared" si="53"/>
        <v>0</v>
      </c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R166" s="148" t="s">
        <v>121</v>
      </c>
      <c r="AT166" s="148" t="s">
        <v>255</v>
      </c>
      <c r="AU166" s="148" t="s">
        <v>77</v>
      </c>
      <c r="AY166" s="2" t="s">
        <v>115</v>
      </c>
      <c r="BE166" s="149">
        <f t="shared" si="54"/>
        <v>0</v>
      </c>
      <c r="BF166" s="149">
        <f t="shared" si="55"/>
        <v>0</v>
      </c>
      <c r="BG166" s="149">
        <f t="shared" si="56"/>
        <v>0</v>
      </c>
      <c r="BH166" s="149">
        <f t="shared" si="57"/>
        <v>0</v>
      </c>
      <c r="BI166" s="149">
        <f t="shared" si="58"/>
        <v>0</v>
      </c>
      <c r="BJ166" s="2" t="s">
        <v>77</v>
      </c>
      <c r="BK166" s="149">
        <f t="shared" si="59"/>
        <v>0</v>
      </c>
      <c r="BL166" s="2" t="s">
        <v>121</v>
      </c>
      <c r="BM166" s="148" t="s">
        <v>290</v>
      </c>
    </row>
    <row r="167" spans="1:65" s="21" customFormat="1" ht="16.5" customHeight="1" x14ac:dyDescent="0.2">
      <c r="A167" s="15"/>
      <c r="B167" s="16"/>
      <c r="C167" s="159" t="s">
        <v>187</v>
      </c>
      <c r="D167" s="159" t="s">
        <v>255</v>
      </c>
      <c r="E167" s="160"/>
      <c r="F167" s="161" t="s">
        <v>291</v>
      </c>
      <c r="G167" s="162" t="s">
        <v>122</v>
      </c>
      <c r="H167" s="163">
        <v>24</v>
      </c>
      <c r="I167" s="164"/>
      <c r="J167" s="164">
        <f t="shared" si="50"/>
        <v>0</v>
      </c>
      <c r="K167" s="161" t="s">
        <v>119</v>
      </c>
      <c r="L167" s="165"/>
      <c r="M167" s="166" t="s">
        <v>17</v>
      </c>
      <c r="N167" s="167" t="s">
        <v>42</v>
      </c>
      <c r="O167" s="146">
        <v>0</v>
      </c>
      <c r="P167" s="146">
        <f t="shared" si="51"/>
        <v>0</v>
      </c>
      <c r="Q167" s="146">
        <v>0</v>
      </c>
      <c r="R167" s="146">
        <f t="shared" si="52"/>
        <v>0</v>
      </c>
      <c r="S167" s="146">
        <v>0</v>
      </c>
      <c r="T167" s="147">
        <f t="shared" si="53"/>
        <v>0</v>
      </c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R167" s="148" t="s">
        <v>121</v>
      </c>
      <c r="AT167" s="148" t="s">
        <v>255</v>
      </c>
      <c r="AU167" s="148" t="s">
        <v>77</v>
      </c>
      <c r="AY167" s="2" t="s">
        <v>115</v>
      </c>
      <c r="BE167" s="149">
        <f t="shared" si="54"/>
        <v>0</v>
      </c>
      <c r="BF167" s="149">
        <f t="shared" si="55"/>
        <v>0</v>
      </c>
      <c r="BG167" s="149">
        <f t="shared" si="56"/>
        <v>0</v>
      </c>
      <c r="BH167" s="149">
        <f t="shared" si="57"/>
        <v>0</v>
      </c>
      <c r="BI167" s="149">
        <f t="shared" si="58"/>
        <v>0</v>
      </c>
      <c r="BJ167" s="2" t="s">
        <v>77</v>
      </c>
      <c r="BK167" s="149">
        <f t="shared" si="59"/>
        <v>0</v>
      </c>
      <c r="BL167" s="2" t="s">
        <v>121</v>
      </c>
      <c r="BM167" s="148" t="s">
        <v>292</v>
      </c>
    </row>
    <row r="168" spans="1:65" s="21" customFormat="1" ht="16.5" customHeight="1" x14ac:dyDescent="0.2">
      <c r="A168" s="15"/>
      <c r="B168" s="16"/>
      <c r="C168" s="159" t="s">
        <v>293</v>
      </c>
      <c r="D168" s="159" t="s">
        <v>255</v>
      </c>
      <c r="E168" s="160"/>
      <c r="F168" s="161" t="s">
        <v>294</v>
      </c>
      <c r="G168" s="162" t="s">
        <v>295</v>
      </c>
      <c r="H168" s="163">
        <v>1</v>
      </c>
      <c r="I168" s="164"/>
      <c r="J168" s="164">
        <f t="shared" si="50"/>
        <v>0</v>
      </c>
      <c r="K168" s="161" t="s">
        <v>119</v>
      </c>
      <c r="L168" s="165"/>
      <c r="M168" s="166" t="s">
        <v>17</v>
      </c>
      <c r="N168" s="167" t="s">
        <v>42</v>
      </c>
      <c r="O168" s="146">
        <v>0</v>
      </c>
      <c r="P168" s="146">
        <f t="shared" si="51"/>
        <v>0</v>
      </c>
      <c r="Q168" s="146">
        <v>0</v>
      </c>
      <c r="R168" s="146">
        <f t="shared" si="52"/>
        <v>0</v>
      </c>
      <c r="S168" s="146">
        <v>0</v>
      </c>
      <c r="T168" s="147">
        <f t="shared" si="53"/>
        <v>0</v>
      </c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R168" s="148" t="s">
        <v>121</v>
      </c>
      <c r="AT168" s="148" t="s">
        <v>255</v>
      </c>
      <c r="AU168" s="148" t="s">
        <v>77</v>
      </c>
      <c r="AY168" s="2" t="s">
        <v>115</v>
      </c>
      <c r="BE168" s="149">
        <f t="shared" si="54"/>
        <v>0</v>
      </c>
      <c r="BF168" s="149">
        <f t="shared" si="55"/>
        <v>0</v>
      </c>
      <c r="BG168" s="149">
        <f t="shared" si="56"/>
        <v>0</v>
      </c>
      <c r="BH168" s="149">
        <f t="shared" si="57"/>
        <v>0</v>
      </c>
      <c r="BI168" s="149">
        <f t="shared" si="58"/>
        <v>0</v>
      </c>
      <c r="BJ168" s="2" t="s">
        <v>77</v>
      </c>
      <c r="BK168" s="149">
        <f t="shared" si="59"/>
        <v>0</v>
      </c>
      <c r="BL168" s="2" t="s">
        <v>121</v>
      </c>
      <c r="BM168" s="148" t="s">
        <v>296</v>
      </c>
    </row>
    <row r="169" spans="1:65" s="21" customFormat="1" ht="16.5" customHeight="1" x14ac:dyDescent="0.2">
      <c r="A169" s="15"/>
      <c r="B169" s="16"/>
      <c r="C169" s="159" t="s">
        <v>189</v>
      </c>
      <c r="D169" s="159" t="s">
        <v>255</v>
      </c>
      <c r="E169" s="160"/>
      <c r="F169" s="161" t="s">
        <v>297</v>
      </c>
      <c r="G169" s="162" t="s">
        <v>198</v>
      </c>
      <c r="H169" s="163">
        <v>1</v>
      </c>
      <c r="I169" s="164"/>
      <c r="J169" s="164">
        <f t="shared" si="50"/>
        <v>0</v>
      </c>
      <c r="K169" s="161" t="s">
        <v>119</v>
      </c>
      <c r="L169" s="165"/>
      <c r="M169" s="166" t="s">
        <v>17</v>
      </c>
      <c r="N169" s="167" t="s">
        <v>42</v>
      </c>
      <c r="O169" s="146">
        <v>0</v>
      </c>
      <c r="P169" s="146">
        <f t="shared" si="51"/>
        <v>0</v>
      </c>
      <c r="Q169" s="146">
        <v>0</v>
      </c>
      <c r="R169" s="146">
        <f t="shared" si="52"/>
        <v>0</v>
      </c>
      <c r="S169" s="146">
        <v>0</v>
      </c>
      <c r="T169" s="147">
        <f t="shared" si="53"/>
        <v>0</v>
      </c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R169" s="148" t="s">
        <v>121</v>
      </c>
      <c r="AT169" s="148" t="s">
        <v>255</v>
      </c>
      <c r="AU169" s="148" t="s">
        <v>77</v>
      </c>
      <c r="AY169" s="2" t="s">
        <v>115</v>
      </c>
      <c r="BE169" s="149">
        <f t="shared" si="54"/>
        <v>0</v>
      </c>
      <c r="BF169" s="149">
        <f t="shared" si="55"/>
        <v>0</v>
      </c>
      <c r="BG169" s="149">
        <f t="shared" si="56"/>
        <v>0</v>
      </c>
      <c r="BH169" s="149">
        <f t="shared" si="57"/>
        <v>0</v>
      </c>
      <c r="BI169" s="149">
        <f t="shared" si="58"/>
        <v>0</v>
      </c>
      <c r="BJ169" s="2" t="s">
        <v>77</v>
      </c>
      <c r="BK169" s="149">
        <f t="shared" si="59"/>
        <v>0</v>
      </c>
      <c r="BL169" s="2" t="s">
        <v>121</v>
      </c>
      <c r="BM169" s="148" t="s">
        <v>298</v>
      </c>
    </row>
    <row r="170" spans="1:65" s="21" customFormat="1" ht="16.5" customHeight="1" x14ac:dyDescent="0.2">
      <c r="A170" s="15"/>
      <c r="B170" s="16"/>
      <c r="C170" s="159" t="s">
        <v>299</v>
      </c>
      <c r="D170" s="159" t="s">
        <v>255</v>
      </c>
      <c r="E170" s="160"/>
      <c r="F170" s="161" t="s">
        <v>300</v>
      </c>
      <c r="G170" s="162" t="s">
        <v>198</v>
      </c>
      <c r="H170" s="163">
        <v>1</v>
      </c>
      <c r="I170" s="164"/>
      <c r="J170" s="164">
        <f t="shared" si="50"/>
        <v>0</v>
      </c>
      <c r="K170" s="161" t="s">
        <v>119</v>
      </c>
      <c r="L170" s="165"/>
      <c r="M170" s="166" t="s">
        <v>17</v>
      </c>
      <c r="N170" s="167" t="s">
        <v>42</v>
      </c>
      <c r="O170" s="146">
        <v>0</v>
      </c>
      <c r="P170" s="146">
        <f t="shared" si="51"/>
        <v>0</v>
      </c>
      <c r="Q170" s="146">
        <v>0</v>
      </c>
      <c r="R170" s="146">
        <f t="shared" si="52"/>
        <v>0</v>
      </c>
      <c r="S170" s="146">
        <v>0</v>
      </c>
      <c r="T170" s="147">
        <f t="shared" si="53"/>
        <v>0</v>
      </c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R170" s="148" t="s">
        <v>121</v>
      </c>
      <c r="AT170" s="148" t="s">
        <v>255</v>
      </c>
      <c r="AU170" s="148" t="s">
        <v>77</v>
      </c>
      <c r="AY170" s="2" t="s">
        <v>115</v>
      </c>
      <c r="BE170" s="149">
        <f t="shared" si="54"/>
        <v>0</v>
      </c>
      <c r="BF170" s="149">
        <f t="shared" si="55"/>
        <v>0</v>
      </c>
      <c r="BG170" s="149">
        <f t="shared" si="56"/>
        <v>0</v>
      </c>
      <c r="BH170" s="149">
        <f t="shared" si="57"/>
        <v>0</v>
      </c>
      <c r="BI170" s="149">
        <f t="shared" si="58"/>
        <v>0</v>
      </c>
      <c r="BJ170" s="2" t="s">
        <v>77</v>
      </c>
      <c r="BK170" s="149">
        <f t="shared" si="59"/>
        <v>0</v>
      </c>
      <c r="BL170" s="2" t="s">
        <v>121</v>
      </c>
      <c r="BM170" s="148" t="s">
        <v>301</v>
      </c>
    </row>
    <row r="171" spans="1:65" s="21" customFormat="1" ht="16.5" customHeight="1" x14ac:dyDescent="0.2">
      <c r="A171" s="15"/>
      <c r="B171" s="16"/>
      <c r="C171" s="159" t="s">
        <v>191</v>
      </c>
      <c r="D171" s="159" t="s">
        <v>255</v>
      </c>
      <c r="E171" s="160"/>
      <c r="F171" s="161" t="s">
        <v>302</v>
      </c>
      <c r="G171" s="162" t="s">
        <v>303</v>
      </c>
      <c r="H171" s="163">
        <v>20</v>
      </c>
      <c r="I171" s="164"/>
      <c r="J171" s="164">
        <f t="shared" si="50"/>
        <v>0</v>
      </c>
      <c r="K171" s="161" t="s">
        <v>119</v>
      </c>
      <c r="L171" s="165"/>
      <c r="M171" s="166" t="s">
        <v>17</v>
      </c>
      <c r="N171" s="167" t="s">
        <v>42</v>
      </c>
      <c r="O171" s="146">
        <v>0</v>
      </c>
      <c r="P171" s="146">
        <f t="shared" si="51"/>
        <v>0</v>
      </c>
      <c r="Q171" s="146">
        <v>0</v>
      </c>
      <c r="R171" s="146">
        <f t="shared" si="52"/>
        <v>0</v>
      </c>
      <c r="S171" s="146">
        <v>0</v>
      </c>
      <c r="T171" s="147">
        <f t="shared" si="53"/>
        <v>0</v>
      </c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R171" s="148" t="s">
        <v>121</v>
      </c>
      <c r="AT171" s="148" t="s">
        <v>255</v>
      </c>
      <c r="AU171" s="148" t="s">
        <v>77</v>
      </c>
      <c r="AY171" s="2" t="s">
        <v>115</v>
      </c>
      <c r="BE171" s="149">
        <f t="shared" si="54"/>
        <v>0</v>
      </c>
      <c r="BF171" s="149">
        <f t="shared" si="55"/>
        <v>0</v>
      </c>
      <c r="BG171" s="149">
        <f t="shared" si="56"/>
        <v>0</v>
      </c>
      <c r="BH171" s="149">
        <f t="shared" si="57"/>
        <v>0</v>
      </c>
      <c r="BI171" s="149">
        <f t="shared" si="58"/>
        <v>0</v>
      </c>
      <c r="BJ171" s="2" t="s">
        <v>77</v>
      </c>
      <c r="BK171" s="149">
        <f t="shared" si="59"/>
        <v>0</v>
      </c>
      <c r="BL171" s="2" t="s">
        <v>121</v>
      </c>
      <c r="BM171" s="148" t="s">
        <v>304</v>
      </c>
    </row>
    <row r="172" spans="1:65" s="21" customFormat="1" ht="16.5" customHeight="1" x14ac:dyDescent="0.2">
      <c r="A172" s="15"/>
      <c r="B172" s="16"/>
      <c r="C172" s="159" t="s">
        <v>305</v>
      </c>
      <c r="D172" s="159" t="s">
        <v>255</v>
      </c>
      <c r="E172" s="160"/>
      <c r="F172" s="161" t="s">
        <v>306</v>
      </c>
      <c r="G172" s="162" t="s">
        <v>198</v>
      </c>
      <c r="H172" s="163">
        <v>1</v>
      </c>
      <c r="I172" s="164"/>
      <c r="J172" s="164">
        <f t="shared" si="50"/>
        <v>0</v>
      </c>
      <c r="K172" s="161" t="s">
        <v>119</v>
      </c>
      <c r="L172" s="165"/>
      <c r="M172" s="166" t="s">
        <v>17</v>
      </c>
      <c r="N172" s="167" t="s">
        <v>42</v>
      </c>
      <c r="O172" s="146">
        <v>0</v>
      </c>
      <c r="P172" s="146">
        <f t="shared" si="51"/>
        <v>0</v>
      </c>
      <c r="Q172" s="146">
        <v>0</v>
      </c>
      <c r="R172" s="146">
        <f t="shared" si="52"/>
        <v>0</v>
      </c>
      <c r="S172" s="146">
        <v>0</v>
      </c>
      <c r="T172" s="147">
        <f t="shared" si="53"/>
        <v>0</v>
      </c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R172" s="148" t="s">
        <v>121</v>
      </c>
      <c r="AT172" s="148" t="s">
        <v>255</v>
      </c>
      <c r="AU172" s="148" t="s">
        <v>77</v>
      </c>
      <c r="AY172" s="2" t="s">
        <v>115</v>
      </c>
      <c r="BE172" s="149">
        <f t="shared" si="54"/>
        <v>0</v>
      </c>
      <c r="BF172" s="149">
        <f t="shared" si="55"/>
        <v>0</v>
      </c>
      <c r="BG172" s="149">
        <f t="shared" si="56"/>
        <v>0</v>
      </c>
      <c r="BH172" s="149">
        <f t="shared" si="57"/>
        <v>0</v>
      </c>
      <c r="BI172" s="149">
        <f t="shared" si="58"/>
        <v>0</v>
      </c>
      <c r="BJ172" s="2" t="s">
        <v>77</v>
      </c>
      <c r="BK172" s="149">
        <f t="shared" si="59"/>
        <v>0</v>
      </c>
      <c r="BL172" s="2" t="s">
        <v>121</v>
      </c>
      <c r="BM172" s="148" t="s">
        <v>307</v>
      </c>
    </row>
    <row r="173" spans="1:65" s="21" customFormat="1" ht="16.5" customHeight="1" x14ac:dyDescent="0.2">
      <c r="A173" s="15"/>
      <c r="B173" s="16"/>
      <c r="C173" s="159" t="s">
        <v>195</v>
      </c>
      <c r="D173" s="159" t="s">
        <v>255</v>
      </c>
      <c r="E173" s="160"/>
      <c r="F173" s="161" t="s">
        <v>308</v>
      </c>
      <c r="G173" s="162" t="s">
        <v>122</v>
      </c>
      <c r="H173" s="163">
        <v>1</v>
      </c>
      <c r="I173" s="164"/>
      <c r="J173" s="164">
        <f t="shared" si="50"/>
        <v>0</v>
      </c>
      <c r="K173" s="161" t="s">
        <v>119</v>
      </c>
      <c r="L173" s="165"/>
      <c r="M173" s="166" t="s">
        <v>17</v>
      </c>
      <c r="N173" s="167" t="s">
        <v>42</v>
      </c>
      <c r="O173" s="146">
        <v>0</v>
      </c>
      <c r="P173" s="146">
        <f t="shared" si="51"/>
        <v>0</v>
      </c>
      <c r="Q173" s="146">
        <v>0</v>
      </c>
      <c r="R173" s="146">
        <f t="shared" si="52"/>
        <v>0</v>
      </c>
      <c r="S173" s="146">
        <v>0</v>
      </c>
      <c r="T173" s="147">
        <f t="shared" si="53"/>
        <v>0</v>
      </c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R173" s="148" t="s">
        <v>121</v>
      </c>
      <c r="AT173" s="148" t="s">
        <v>255</v>
      </c>
      <c r="AU173" s="148" t="s">
        <v>77</v>
      </c>
      <c r="AY173" s="2" t="s">
        <v>115</v>
      </c>
      <c r="BE173" s="149">
        <f t="shared" si="54"/>
        <v>0</v>
      </c>
      <c r="BF173" s="149">
        <f t="shared" si="55"/>
        <v>0</v>
      </c>
      <c r="BG173" s="149">
        <f t="shared" si="56"/>
        <v>0</v>
      </c>
      <c r="BH173" s="149">
        <f t="shared" si="57"/>
        <v>0</v>
      </c>
      <c r="BI173" s="149">
        <f t="shared" si="58"/>
        <v>0</v>
      </c>
      <c r="BJ173" s="2" t="s">
        <v>77</v>
      </c>
      <c r="BK173" s="149">
        <f t="shared" si="59"/>
        <v>0</v>
      </c>
      <c r="BL173" s="2" t="s">
        <v>121</v>
      </c>
      <c r="BM173" s="148" t="s">
        <v>309</v>
      </c>
    </row>
    <row r="174" spans="1:65" s="21" customFormat="1" ht="16.5" customHeight="1" x14ac:dyDescent="0.2">
      <c r="A174" s="15"/>
      <c r="B174" s="16"/>
      <c r="C174" s="159" t="s">
        <v>310</v>
      </c>
      <c r="D174" s="159" t="s">
        <v>255</v>
      </c>
      <c r="E174" s="160"/>
      <c r="F174" s="161" t="s">
        <v>311</v>
      </c>
      <c r="G174" s="162" t="s">
        <v>198</v>
      </c>
      <c r="H174" s="163">
        <v>1</v>
      </c>
      <c r="I174" s="164"/>
      <c r="J174" s="164">
        <f t="shared" si="50"/>
        <v>0</v>
      </c>
      <c r="K174" s="161" t="s">
        <v>119</v>
      </c>
      <c r="L174" s="165"/>
      <c r="M174" s="166" t="s">
        <v>17</v>
      </c>
      <c r="N174" s="167" t="s">
        <v>42</v>
      </c>
      <c r="O174" s="146">
        <v>0</v>
      </c>
      <c r="P174" s="146">
        <f t="shared" si="51"/>
        <v>0</v>
      </c>
      <c r="Q174" s="146">
        <v>0</v>
      </c>
      <c r="R174" s="146">
        <f t="shared" si="52"/>
        <v>0</v>
      </c>
      <c r="S174" s="146">
        <v>0</v>
      </c>
      <c r="T174" s="147">
        <f t="shared" si="53"/>
        <v>0</v>
      </c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R174" s="148" t="s">
        <v>121</v>
      </c>
      <c r="AT174" s="148" t="s">
        <v>255</v>
      </c>
      <c r="AU174" s="148" t="s">
        <v>77</v>
      </c>
      <c r="AY174" s="2" t="s">
        <v>115</v>
      </c>
      <c r="BE174" s="149">
        <f t="shared" si="54"/>
        <v>0</v>
      </c>
      <c r="BF174" s="149">
        <f t="shared" si="55"/>
        <v>0</v>
      </c>
      <c r="BG174" s="149">
        <f t="shared" si="56"/>
        <v>0</v>
      </c>
      <c r="BH174" s="149">
        <f t="shared" si="57"/>
        <v>0</v>
      </c>
      <c r="BI174" s="149">
        <f t="shared" si="58"/>
        <v>0</v>
      </c>
      <c r="BJ174" s="2" t="s">
        <v>77</v>
      </c>
      <c r="BK174" s="149">
        <f t="shared" si="59"/>
        <v>0</v>
      </c>
      <c r="BL174" s="2" t="s">
        <v>121</v>
      </c>
      <c r="BM174" s="148" t="s">
        <v>312</v>
      </c>
    </row>
    <row r="175" spans="1:65" s="21" customFormat="1" ht="16.5" customHeight="1" x14ac:dyDescent="0.2">
      <c r="A175" s="15"/>
      <c r="B175" s="16"/>
      <c r="C175" s="159" t="s">
        <v>199</v>
      </c>
      <c r="D175" s="159" t="s">
        <v>255</v>
      </c>
      <c r="E175" s="160"/>
      <c r="F175" s="161" t="s">
        <v>313</v>
      </c>
      <c r="G175" s="162" t="s">
        <v>122</v>
      </c>
      <c r="H175" s="163">
        <v>1</v>
      </c>
      <c r="I175" s="164"/>
      <c r="J175" s="164">
        <f t="shared" si="50"/>
        <v>0</v>
      </c>
      <c r="K175" s="161" t="s">
        <v>119</v>
      </c>
      <c r="L175" s="165"/>
      <c r="M175" s="168" t="s">
        <v>17</v>
      </c>
      <c r="N175" s="169" t="s">
        <v>42</v>
      </c>
      <c r="O175" s="150">
        <v>0</v>
      </c>
      <c r="P175" s="150">
        <f t="shared" si="51"/>
        <v>0</v>
      </c>
      <c r="Q175" s="150">
        <v>0</v>
      </c>
      <c r="R175" s="150">
        <f t="shared" si="52"/>
        <v>0</v>
      </c>
      <c r="S175" s="150">
        <v>0</v>
      </c>
      <c r="T175" s="151">
        <f t="shared" si="53"/>
        <v>0</v>
      </c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R175" s="148" t="s">
        <v>121</v>
      </c>
      <c r="AT175" s="148" t="s">
        <v>255</v>
      </c>
      <c r="AU175" s="148" t="s">
        <v>77</v>
      </c>
      <c r="AY175" s="2" t="s">
        <v>115</v>
      </c>
      <c r="BE175" s="149">
        <f t="shared" si="54"/>
        <v>0</v>
      </c>
      <c r="BF175" s="149">
        <f t="shared" si="55"/>
        <v>0</v>
      </c>
      <c r="BG175" s="149">
        <f t="shared" si="56"/>
        <v>0</v>
      </c>
      <c r="BH175" s="149">
        <f t="shared" si="57"/>
        <v>0</v>
      </c>
      <c r="BI175" s="149">
        <f t="shared" si="58"/>
        <v>0</v>
      </c>
      <c r="BJ175" s="2" t="s">
        <v>77</v>
      </c>
      <c r="BK175" s="149">
        <f t="shared" si="59"/>
        <v>0</v>
      </c>
      <c r="BL175" s="2" t="s">
        <v>121</v>
      </c>
      <c r="BM175" s="148" t="s">
        <v>314</v>
      </c>
    </row>
    <row r="176" spans="1:65" s="21" customFormat="1" ht="6.95" customHeight="1" x14ac:dyDescent="0.2">
      <c r="A176" s="15"/>
      <c r="B176" s="30"/>
      <c r="C176" s="31"/>
      <c r="D176" s="31"/>
      <c r="E176" s="31"/>
      <c r="F176" s="31"/>
      <c r="G176" s="31"/>
      <c r="H176" s="31"/>
      <c r="I176" s="31"/>
      <c r="J176" s="31"/>
      <c r="K176" s="31"/>
      <c r="L176" s="20"/>
      <c r="M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</row>
  </sheetData>
  <sheetProtection formatColumns="0" formatRows="0" autoFilter="0"/>
  <autoFilter ref="C89:K175" xr:uid="{00000000-0009-0000-0000-000004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04.1-c - strukturovaná...</vt:lpstr>
      <vt:lpstr>'Rekapitulace stavby'!Názvy_tisku</vt:lpstr>
      <vt:lpstr>'SO 04.1-c - strukturovaná...'!Názvy_tisku</vt:lpstr>
      <vt:lpstr>'Rekapitulace stavby'!Oblast_tisku</vt:lpstr>
      <vt:lpstr>'SO 04.1-c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2021-08-30T08:18:12Z</dcterms:created>
  <dcterms:modified xsi:type="dcterms:W3CDTF">2021-10-15T13:07:53Z</dcterms:modified>
</cp:coreProperties>
</file>