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360" yWindow="276" windowWidth="18732" windowHeight="12216" firstSheet="1" activeTab="9"/>
  </bookViews>
  <sheets>
    <sheet name="Pokyny pro vyplnění" sheetId="11" r:id="rId1"/>
    <sheet name="Stavba" sheetId="1" r:id="rId2"/>
    <sheet name="VzorPolozky" sheetId="10" state="hidden" r:id="rId3"/>
    <sheet name="00 01 Naklady" sheetId="12" r:id="rId4"/>
    <sheet name="SO01 01 Pol" sheetId="13" r:id="rId5"/>
    <sheet name="SO01 02 Pol" sheetId="14" r:id="rId6"/>
    <sheet name="SO01 04 Pol" sheetId="15" r:id="rId7"/>
    <sheet name="SO01 05 Pol" sheetId="16" r:id="rId8"/>
    <sheet name="SO01 06 Pol" sheetId="17" r:id="rId9"/>
    <sheet name="Doplňující info" sheetId="19" r:id="rId10"/>
    <sheet name="List1" sheetId="18" r:id="rId11"/>
  </sheets>
  <externalReferences>
    <externalReference r:id="rId12"/>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Naklady'!$1:$7</definedName>
    <definedName name="_xlnm.Print_Titles" localSheetId="9">'Doplňující info'!$1:$7</definedName>
    <definedName name="_xlnm.Print_Titles" localSheetId="4">'SO01 01 Pol'!$1:$7</definedName>
    <definedName name="_xlnm.Print_Titles" localSheetId="5">'SO01 02 Pol'!$1:$7</definedName>
    <definedName name="_xlnm.Print_Titles" localSheetId="6">'SO01 04 Pol'!$1:$7</definedName>
    <definedName name="_xlnm.Print_Titles" localSheetId="7">'SO01 05 Pol'!$1:$7</definedName>
    <definedName name="_xlnm.Print_Titles" localSheetId="8">'SO01 06 Pol'!$1:$7</definedName>
    <definedName name="oadresa">Stavba!$D$6</definedName>
    <definedName name="Objednatel" localSheetId="1">Stavba!$D$5</definedName>
    <definedName name="Objekt" localSheetId="1">Stavba!$B$38</definedName>
    <definedName name="_xlnm.Print_Area" localSheetId="3">'00 01 Naklady'!$A$1:$W$26</definedName>
    <definedName name="_xlnm.Print_Area" localSheetId="9">'Doplňující info'!$A$1:$W$49</definedName>
    <definedName name="_xlnm.Print_Area" localSheetId="4" xml:space="preserve">          'SO01 01 Pol'!$A$67:$G$78</definedName>
    <definedName name="_xlnm.Print_Area" localSheetId="5">'SO01 02 Pol'!$A$1:$W$69</definedName>
    <definedName name="_xlnm.Print_Area" localSheetId="6">'SO01 04 Pol'!$A$1:$W$57</definedName>
    <definedName name="_xlnm.Print_Area" localSheetId="7">'SO01 05 Pol'!$A$1:$W$105</definedName>
    <definedName name="_xlnm.Print_Area" localSheetId="8">'SO01 06 Pol'!$A$1:$W$199</definedName>
    <definedName name="_xlnm.Print_Area" localSheetId="1">Stavba!$A$1:$J$175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9">#REF!</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 localSheetId="9">#REF!</definedName>
    <definedName name="SloupecCC">#REF!</definedName>
    <definedName name="SloupecCisloPol" localSheetId="9">#REF!</definedName>
    <definedName name="SloupecCisloPol">#REF!</definedName>
    <definedName name="SloupecJC" localSheetId="9">#REF!</definedName>
    <definedName name="SloupecJC">#REF!</definedName>
    <definedName name="SloupecMJ" localSheetId="9">#REF!</definedName>
    <definedName name="SloupecMJ">#REF!</definedName>
    <definedName name="SloupecMnozstvi" localSheetId="9">#REF!</definedName>
    <definedName name="SloupecMnozstvi">#REF!</definedName>
    <definedName name="SloupecNazPol" localSheetId="9">#REF!</definedName>
    <definedName name="SloupecNazPol">#REF!</definedName>
    <definedName name="SloupecPC" localSheetId="9">#REF!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2451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14" i="19"/>
  <c r="I14"/>
  <c r="K14"/>
  <c r="G29"/>
  <c r="G38"/>
  <c r="G37"/>
  <c r="G36"/>
  <c r="G35"/>
  <c r="G34"/>
  <c r="G33"/>
  <c r="G27"/>
  <c r="G28"/>
  <c r="V30"/>
  <c r="Q30"/>
  <c r="O30"/>
  <c r="M30"/>
  <c r="K30"/>
  <c r="I30"/>
  <c r="G30"/>
  <c r="G42"/>
  <c r="G41"/>
  <c r="G39" s="1"/>
  <c r="G26"/>
  <c r="G25"/>
  <c r="G24"/>
  <c r="G23"/>
  <c r="G22"/>
  <c r="G21"/>
  <c r="G18"/>
  <c r="G19"/>
  <c r="G20"/>
  <c r="G12"/>
  <c r="AE40"/>
  <c r="V17"/>
  <c r="V15" s="1"/>
  <c r="Q17"/>
  <c r="Q15" s="1"/>
  <c r="O17"/>
  <c r="O15" s="1"/>
  <c r="K17"/>
  <c r="K15" s="1"/>
  <c r="I17"/>
  <c r="I15" s="1"/>
  <c r="G17"/>
  <c r="M17" s="1"/>
  <c r="M15" s="1"/>
  <c r="V13"/>
  <c r="Q13"/>
  <c r="O13"/>
  <c r="K13"/>
  <c r="I13"/>
  <c r="G13"/>
  <c r="M13" s="1"/>
  <c r="V11"/>
  <c r="Q11"/>
  <c r="O11"/>
  <c r="K11"/>
  <c r="I11"/>
  <c r="G11"/>
  <c r="V10"/>
  <c r="Q10"/>
  <c r="O10"/>
  <c r="K10"/>
  <c r="I10"/>
  <c r="G10"/>
  <c r="M10" s="1"/>
  <c r="V9"/>
  <c r="Q9"/>
  <c r="O9"/>
  <c r="K9"/>
  <c r="I9"/>
  <c r="G9"/>
  <c r="M9" s="1"/>
  <c r="I174" i="1"/>
  <c r="I20" s="1"/>
  <c r="I173"/>
  <c r="I19" s="1"/>
  <c r="I172"/>
  <c r="I171"/>
  <c r="I170"/>
  <c r="I169"/>
  <c r="I168"/>
  <c r="I167"/>
  <c r="I166"/>
  <c r="I165"/>
  <c r="I164"/>
  <c r="I163"/>
  <c r="I162"/>
  <c r="I161"/>
  <c r="I160"/>
  <c r="I159"/>
  <c r="I158"/>
  <c r="I157"/>
  <c r="I156"/>
  <c r="I155"/>
  <c r="I154"/>
  <c r="I153"/>
  <c r="I152"/>
  <c r="I151"/>
  <c r="I150"/>
  <c r="I149"/>
  <c r="I148"/>
  <c r="I147"/>
  <c r="I146"/>
  <c r="I144"/>
  <c r="I143"/>
  <c r="I142"/>
  <c r="I141"/>
  <c r="I140"/>
  <c r="I139"/>
  <c r="I138"/>
  <c r="I137"/>
  <c r="I136"/>
  <c r="I135"/>
  <c r="I134"/>
  <c r="I133"/>
  <c r="I132"/>
  <c r="I131"/>
  <c r="I130"/>
  <c r="I129"/>
  <c r="I128"/>
  <c r="I127"/>
  <c r="I126"/>
  <c r="G47"/>
  <c r="F47"/>
  <c r="G45"/>
  <c r="F45"/>
  <c r="G44"/>
  <c r="F44"/>
  <c r="G43"/>
  <c r="F43"/>
  <c r="G41"/>
  <c r="F41"/>
  <c r="G40"/>
  <c r="F40"/>
  <c r="G189" i="17"/>
  <c r="G9"/>
  <c r="I9"/>
  <c r="I8" s="1"/>
  <c r="K9"/>
  <c r="K8" s="1"/>
  <c r="M9"/>
  <c r="O9"/>
  <c r="O8" s="1"/>
  <c r="Q9"/>
  <c r="Q8" s="1"/>
  <c r="V9"/>
  <c r="V8" s="1"/>
  <c r="G10"/>
  <c r="I10"/>
  <c r="K10"/>
  <c r="M10"/>
  <c r="O10"/>
  <c r="Q10"/>
  <c r="V10"/>
  <c r="G11"/>
  <c r="I11"/>
  <c r="K11"/>
  <c r="M11"/>
  <c r="O11"/>
  <c r="Q11"/>
  <c r="V11"/>
  <c r="G12"/>
  <c r="M12" s="1"/>
  <c r="I12"/>
  <c r="K12"/>
  <c r="O12"/>
  <c r="Q12"/>
  <c r="V12"/>
  <c r="G13"/>
  <c r="M13" s="1"/>
  <c r="I13"/>
  <c r="K13"/>
  <c r="O13"/>
  <c r="Q13"/>
  <c r="V13"/>
  <c r="G14"/>
  <c r="M14" s="1"/>
  <c r="I14"/>
  <c r="K14"/>
  <c r="O14"/>
  <c r="Q14"/>
  <c r="V14"/>
  <c r="G15"/>
  <c r="M15" s="1"/>
  <c r="I15"/>
  <c r="K15"/>
  <c r="O15"/>
  <c r="Q15"/>
  <c r="V15"/>
  <c r="G16"/>
  <c r="M16" s="1"/>
  <c r="I16"/>
  <c r="K16"/>
  <c r="O16"/>
  <c r="Q16"/>
  <c r="V16"/>
  <c r="G17"/>
  <c r="I17"/>
  <c r="K17"/>
  <c r="M17"/>
  <c r="O17"/>
  <c r="Q17"/>
  <c r="V17"/>
  <c r="G18"/>
  <c r="I18"/>
  <c r="K18"/>
  <c r="M18"/>
  <c r="O18"/>
  <c r="Q18"/>
  <c r="V18"/>
  <c r="G19"/>
  <c r="I19"/>
  <c r="K19"/>
  <c r="M19"/>
  <c r="O19"/>
  <c r="Q19"/>
  <c r="V19"/>
  <c r="G20"/>
  <c r="M20" s="1"/>
  <c r="I20"/>
  <c r="K20"/>
  <c r="O20"/>
  <c r="Q20"/>
  <c r="V20"/>
  <c r="G21"/>
  <c r="M21" s="1"/>
  <c r="I21"/>
  <c r="K21"/>
  <c r="O21"/>
  <c r="Q21"/>
  <c r="V21"/>
  <c r="G22"/>
  <c r="M22" s="1"/>
  <c r="I22"/>
  <c r="K22"/>
  <c r="O22"/>
  <c r="Q22"/>
  <c r="V22"/>
  <c r="G23"/>
  <c r="M23" s="1"/>
  <c r="I23"/>
  <c r="K23"/>
  <c r="O23"/>
  <c r="Q23"/>
  <c r="V23"/>
  <c r="G24"/>
  <c r="M24" s="1"/>
  <c r="I24"/>
  <c r="K24"/>
  <c r="O24"/>
  <c r="Q24"/>
  <c r="V24"/>
  <c r="G25"/>
  <c r="I25"/>
  <c r="K25"/>
  <c r="M25"/>
  <c r="O25"/>
  <c r="Q25"/>
  <c r="V25"/>
  <c r="G26"/>
  <c r="I26"/>
  <c r="K26"/>
  <c r="M26"/>
  <c r="O26"/>
  <c r="Q26"/>
  <c r="V26"/>
  <c r="G27"/>
  <c r="I27"/>
  <c r="K27"/>
  <c r="M27"/>
  <c r="O27"/>
  <c r="Q27"/>
  <c r="V27"/>
  <c r="G28"/>
  <c r="M28" s="1"/>
  <c r="I28"/>
  <c r="K28"/>
  <c r="O28"/>
  <c r="Q28"/>
  <c r="V28"/>
  <c r="G29"/>
  <c r="M29" s="1"/>
  <c r="I29"/>
  <c r="K29"/>
  <c r="O29"/>
  <c r="Q29"/>
  <c r="V29"/>
  <c r="G30"/>
  <c r="M30" s="1"/>
  <c r="I30"/>
  <c r="K30"/>
  <c r="O30"/>
  <c r="Q30"/>
  <c r="V30"/>
  <c r="G31"/>
  <c r="M31" s="1"/>
  <c r="I31"/>
  <c r="K31"/>
  <c r="O31"/>
  <c r="Q31"/>
  <c r="V31"/>
  <c r="G32"/>
  <c r="M32" s="1"/>
  <c r="I32"/>
  <c r="K32"/>
  <c r="O32"/>
  <c r="Q32"/>
  <c r="V32"/>
  <c r="G33"/>
  <c r="I33"/>
  <c r="K33"/>
  <c r="M33"/>
  <c r="O33"/>
  <c r="Q33"/>
  <c r="V33"/>
  <c r="G34"/>
  <c r="I34"/>
  <c r="K34"/>
  <c r="M34"/>
  <c r="O34"/>
  <c r="Q34"/>
  <c r="V34"/>
  <c r="G35"/>
  <c r="I35"/>
  <c r="K35"/>
  <c r="M35"/>
  <c r="O35"/>
  <c r="Q35"/>
  <c r="V35"/>
  <c r="G36"/>
  <c r="M36" s="1"/>
  <c r="I36"/>
  <c r="K36"/>
  <c r="O36"/>
  <c r="Q36"/>
  <c r="V36"/>
  <c r="G37"/>
  <c r="M37" s="1"/>
  <c r="I37"/>
  <c r="K37"/>
  <c r="O37"/>
  <c r="Q37"/>
  <c r="V37"/>
  <c r="G38"/>
  <c r="M38" s="1"/>
  <c r="I38"/>
  <c r="K38"/>
  <c r="O38"/>
  <c r="Q38"/>
  <c r="V38"/>
  <c r="G39"/>
  <c r="M39" s="1"/>
  <c r="I39"/>
  <c r="K39"/>
  <c r="O39"/>
  <c r="Q39"/>
  <c r="V39"/>
  <c r="G40"/>
  <c r="M40" s="1"/>
  <c r="I40"/>
  <c r="K40"/>
  <c r="O40"/>
  <c r="Q40"/>
  <c r="V40"/>
  <c r="G41"/>
  <c r="M41" s="1"/>
  <c r="I41"/>
  <c r="K41"/>
  <c r="O41"/>
  <c r="Q41"/>
  <c r="V41"/>
  <c r="G42"/>
  <c r="I42"/>
  <c r="K42"/>
  <c r="M42"/>
  <c r="O42"/>
  <c r="Q42"/>
  <c r="V42"/>
  <c r="G43"/>
  <c r="I43"/>
  <c r="K43"/>
  <c r="M43"/>
  <c r="O43"/>
  <c r="Q43"/>
  <c r="V43"/>
  <c r="G44"/>
  <c r="M44" s="1"/>
  <c r="I44"/>
  <c r="K44"/>
  <c r="O44"/>
  <c r="Q44"/>
  <c r="V44"/>
  <c r="G45"/>
  <c r="M45" s="1"/>
  <c r="I45"/>
  <c r="K45"/>
  <c r="O45"/>
  <c r="Q45"/>
  <c r="V45"/>
  <c r="G46"/>
  <c r="M46" s="1"/>
  <c r="I46"/>
  <c r="K46"/>
  <c r="O46"/>
  <c r="Q46"/>
  <c r="V46"/>
  <c r="G47"/>
  <c r="M47" s="1"/>
  <c r="I47"/>
  <c r="K47"/>
  <c r="O47"/>
  <c r="Q47"/>
  <c r="V47"/>
  <c r="G48"/>
  <c r="M48" s="1"/>
  <c r="I48"/>
  <c r="K48"/>
  <c r="O48"/>
  <c r="Q48"/>
  <c r="V48"/>
  <c r="G49"/>
  <c r="M49" s="1"/>
  <c r="I49"/>
  <c r="K49"/>
  <c r="O49"/>
  <c r="Q49"/>
  <c r="V49"/>
  <c r="G50"/>
  <c r="I50"/>
  <c r="K50"/>
  <c r="M50"/>
  <c r="O50"/>
  <c r="Q50"/>
  <c r="V50"/>
  <c r="G51"/>
  <c r="I51"/>
  <c r="K51"/>
  <c r="M51"/>
  <c r="O51"/>
  <c r="Q51"/>
  <c r="V51"/>
  <c r="G52"/>
  <c r="M52" s="1"/>
  <c r="I52"/>
  <c r="K52"/>
  <c r="O52"/>
  <c r="Q52"/>
  <c r="V52"/>
  <c r="G53"/>
  <c r="M53" s="1"/>
  <c r="I53"/>
  <c r="K53"/>
  <c r="O53"/>
  <c r="Q53"/>
  <c r="V53"/>
  <c r="G54"/>
  <c r="M54" s="1"/>
  <c r="I54"/>
  <c r="K54"/>
  <c r="O54"/>
  <c r="Q54"/>
  <c r="V54"/>
  <c r="G55"/>
  <c r="M55" s="1"/>
  <c r="I55"/>
  <c r="K55"/>
  <c r="O55"/>
  <c r="Q55"/>
  <c r="V55"/>
  <c r="G56"/>
  <c r="M56" s="1"/>
  <c r="I56"/>
  <c r="K56"/>
  <c r="O56"/>
  <c r="Q56"/>
  <c r="V56"/>
  <c r="G57"/>
  <c r="I57"/>
  <c r="K57"/>
  <c r="M57"/>
  <c r="O57"/>
  <c r="Q57"/>
  <c r="V57"/>
  <c r="G58"/>
  <c r="I58"/>
  <c r="K58"/>
  <c r="M58"/>
  <c r="O58"/>
  <c r="Q58"/>
  <c r="V58"/>
  <c r="G59"/>
  <c r="I59"/>
  <c r="K59"/>
  <c r="M59"/>
  <c r="O59"/>
  <c r="Q59"/>
  <c r="V59"/>
  <c r="G60"/>
  <c r="M60" s="1"/>
  <c r="I60"/>
  <c r="K60"/>
  <c r="O60"/>
  <c r="Q60"/>
  <c r="V60"/>
  <c r="G61"/>
  <c r="M61" s="1"/>
  <c r="I61"/>
  <c r="K61"/>
  <c r="O61"/>
  <c r="Q61"/>
  <c r="V61"/>
  <c r="G62"/>
  <c r="M62" s="1"/>
  <c r="I62"/>
  <c r="K62"/>
  <c r="O62"/>
  <c r="Q62"/>
  <c r="V62"/>
  <c r="G63"/>
  <c r="M63" s="1"/>
  <c r="I63"/>
  <c r="K63"/>
  <c r="O63"/>
  <c r="Q63"/>
  <c r="V63"/>
  <c r="G64"/>
  <c r="M64" s="1"/>
  <c r="I64"/>
  <c r="K64"/>
  <c r="O64"/>
  <c r="Q64"/>
  <c r="V64"/>
  <c r="G65"/>
  <c r="M65" s="1"/>
  <c r="I65"/>
  <c r="K65"/>
  <c r="O65"/>
  <c r="Q65"/>
  <c r="V65"/>
  <c r="G66"/>
  <c r="I66"/>
  <c r="K66"/>
  <c r="M66"/>
  <c r="O66"/>
  <c r="Q66"/>
  <c r="V66"/>
  <c r="G67"/>
  <c r="I67"/>
  <c r="K67"/>
  <c r="M67"/>
  <c r="O67"/>
  <c r="Q67"/>
  <c r="V67"/>
  <c r="G68"/>
  <c r="M68" s="1"/>
  <c r="I68"/>
  <c r="K68"/>
  <c r="O68"/>
  <c r="Q68"/>
  <c r="V68"/>
  <c r="G69"/>
  <c r="M69" s="1"/>
  <c r="I69"/>
  <c r="K69"/>
  <c r="O69"/>
  <c r="Q69"/>
  <c r="V69"/>
  <c r="G70"/>
  <c r="I70"/>
  <c r="K70"/>
  <c r="M70"/>
  <c r="O70"/>
  <c r="Q70"/>
  <c r="V70"/>
  <c r="G71"/>
  <c r="M71" s="1"/>
  <c r="I71"/>
  <c r="K71"/>
  <c r="O71"/>
  <c r="Q71"/>
  <c r="V71"/>
  <c r="G72"/>
  <c r="M72" s="1"/>
  <c r="I72"/>
  <c r="K72"/>
  <c r="O72"/>
  <c r="Q72"/>
  <c r="V72"/>
  <c r="G73"/>
  <c r="M73" s="1"/>
  <c r="I73"/>
  <c r="K73"/>
  <c r="O73"/>
  <c r="Q73"/>
  <c r="V73"/>
  <c r="G74"/>
  <c r="I74"/>
  <c r="K74"/>
  <c r="M74"/>
  <c r="O74"/>
  <c r="Q74"/>
  <c r="V74"/>
  <c r="G75"/>
  <c r="I75"/>
  <c r="K75"/>
  <c r="M75"/>
  <c r="O75"/>
  <c r="Q75"/>
  <c r="V75"/>
  <c r="G76"/>
  <c r="M76" s="1"/>
  <c r="I76"/>
  <c r="K76"/>
  <c r="O76"/>
  <c r="Q76"/>
  <c r="V76"/>
  <c r="G77"/>
  <c r="M77" s="1"/>
  <c r="I77"/>
  <c r="K77"/>
  <c r="O77"/>
  <c r="Q77"/>
  <c r="V77"/>
  <c r="G78"/>
  <c r="M78" s="1"/>
  <c r="I78"/>
  <c r="K78"/>
  <c r="O78"/>
  <c r="Q78"/>
  <c r="V78"/>
  <c r="G79"/>
  <c r="M79" s="1"/>
  <c r="I79"/>
  <c r="K79"/>
  <c r="O79"/>
  <c r="Q79"/>
  <c r="V79"/>
  <c r="G80"/>
  <c r="M80" s="1"/>
  <c r="I80"/>
  <c r="K80"/>
  <c r="O80"/>
  <c r="Q80"/>
  <c r="V80"/>
  <c r="G81"/>
  <c r="M81" s="1"/>
  <c r="I81"/>
  <c r="K81"/>
  <c r="O81"/>
  <c r="Q81"/>
  <c r="V81"/>
  <c r="G82"/>
  <c r="I82"/>
  <c r="K82"/>
  <c r="M82"/>
  <c r="O82"/>
  <c r="Q82"/>
  <c r="V82"/>
  <c r="G83"/>
  <c r="I83"/>
  <c r="K83"/>
  <c r="M83"/>
  <c r="O83"/>
  <c r="Q83"/>
  <c r="V83"/>
  <c r="G84"/>
  <c r="M84" s="1"/>
  <c r="I84"/>
  <c r="K84"/>
  <c r="O84"/>
  <c r="Q84"/>
  <c r="V84"/>
  <c r="G85"/>
  <c r="M85" s="1"/>
  <c r="I85"/>
  <c r="K85"/>
  <c r="O85"/>
  <c r="Q85"/>
  <c r="V85"/>
  <c r="G86"/>
  <c r="M86" s="1"/>
  <c r="I86"/>
  <c r="K86"/>
  <c r="O86"/>
  <c r="Q86"/>
  <c r="V86"/>
  <c r="G87"/>
  <c r="M87" s="1"/>
  <c r="I87"/>
  <c r="K87"/>
  <c r="O87"/>
  <c r="Q87"/>
  <c r="V87"/>
  <c r="G88"/>
  <c r="M88" s="1"/>
  <c r="I88"/>
  <c r="K88"/>
  <c r="O88"/>
  <c r="Q88"/>
  <c r="V88"/>
  <c r="G89"/>
  <c r="M89" s="1"/>
  <c r="I89"/>
  <c r="K89"/>
  <c r="O89"/>
  <c r="Q89"/>
  <c r="V89"/>
  <c r="G90"/>
  <c r="I90"/>
  <c r="K90"/>
  <c r="M90"/>
  <c r="O90"/>
  <c r="Q90"/>
  <c r="V90"/>
  <c r="G91"/>
  <c r="I91"/>
  <c r="K91"/>
  <c r="M91"/>
  <c r="O91"/>
  <c r="Q91"/>
  <c r="V91"/>
  <c r="G92"/>
  <c r="M92" s="1"/>
  <c r="I92"/>
  <c r="K92"/>
  <c r="O92"/>
  <c r="Q92"/>
  <c r="V92"/>
  <c r="G93"/>
  <c r="M93" s="1"/>
  <c r="I93"/>
  <c r="K93"/>
  <c r="O93"/>
  <c r="Q93"/>
  <c r="V93"/>
  <c r="G94"/>
  <c r="M94" s="1"/>
  <c r="I94"/>
  <c r="K94"/>
  <c r="O94"/>
  <c r="Q94"/>
  <c r="V94"/>
  <c r="G95"/>
  <c r="M95" s="1"/>
  <c r="I95"/>
  <c r="K95"/>
  <c r="O95"/>
  <c r="Q95"/>
  <c r="V95"/>
  <c r="G96"/>
  <c r="M96" s="1"/>
  <c r="I96"/>
  <c r="K96"/>
  <c r="O96"/>
  <c r="Q96"/>
  <c r="V96"/>
  <c r="G97"/>
  <c r="M97" s="1"/>
  <c r="I97"/>
  <c r="K97"/>
  <c r="O97"/>
  <c r="Q97"/>
  <c r="V97"/>
  <c r="G98"/>
  <c r="I98"/>
  <c r="K98"/>
  <c r="M98"/>
  <c r="O98"/>
  <c r="Q98"/>
  <c r="V98"/>
  <c r="G99"/>
  <c r="I99"/>
  <c r="K99"/>
  <c r="M99"/>
  <c r="O99"/>
  <c r="Q99"/>
  <c r="V99"/>
  <c r="G100"/>
  <c r="M100" s="1"/>
  <c r="I100"/>
  <c r="K100"/>
  <c r="O100"/>
  <c r="Q100"/>
  <c r="V100"/>
  <c r="G101"/>
  <c r="M101" s="1"/>
  <c r="I101"/>
  <c r="K101"/>
  <c r="O101"/>
  <c r="Q101"/>
  <c r="V101"/>
  <c r="G102"/>
  <c r="I102"/>
  <c r="K102"/>
  <c r="M102"/>
  <c r="O102"/>
  <c r="Q102"/>
  <c r="V102"/>
  <c r="G103"/>
  <c r="M103" s="1"/>
  <c r="I103"/>
  <c r="K103"/>
  <c r="O103"/>
  <c r="Q103"/>
  <c r="V103"/>
  <c r="G104"/>
  <c r="M104" s="1"/>
  <c r="I104"/>
  <c r="K104"/>
  <c r="O104"/>
  <c r="Q104"/>
  <c r="V104"/>
  <c r="G105"/>
  <c r="M105" s="1"/>
  <c r="I105"/>
  <c r="K105"/>
  <c r="O105"/>
  <c r="Q105"/>
  <c r="V105"/>
  <c r="G106"/>
  <c r="I106"/>
  <c r="K106"/>
  <c r="M106"/>
  <c r="O106"/>
  <c r="Q106"/>
  <c r="V106"/>
  <c r="G107"/>
  <c r="I107"/>
  <c r="K107"/>
  <c r="M107"/>
  <c r="O107"/>
  <c r="Q107"/>
  <c r="V107"/>
  <c r="G108"/>
  <c r="M108" s="1"/>
  <c r="I108"/>
  <c r="K108"/>
  <c r="O108"/>
  <c r="Q108"/>
  <c r="V108"/>
  <c r="G109"/>
  <c r="M109" s="1"/>
  <c r="I109"/>
  <c r="K109"/>
  <c r="O109"/>
  <c r="Q109"/>
  <c r="V109"/>
  <c r="G110"/>
  <c r="I110"/>
  <c r="K110"/>
  <c r="M110"/>
  <c r="O110"/>
  <c r="Q110"/>
  <c r="V110"/>
  <c r="G111"/>
  <c r="M111" s="1"/>
  <c r="I111"/>
  <c r="K111"/>
  <c r="O111"/>
  <c r="Q111"/>
  <c r="V111"/>
  <c r="G112"/>
  <c r="M112" s="1"/>
  <c r="I112"/>
  <c r="K112"/>
  <c r="O112"/>
  <c r="Q112"/>
  <c r="V112"/>
  <c r="G113"/>
  <c r="M113" s="1"/>
  <c r="I113"/>
  <c r="K113"/>
  <c r="O113"/>
  <c r="Q113"/>
  <c r="V113"/>
  <c r="G114"/>
  <c r="I114"/>
  <c r="K114"/>
  <c r="M114"/>
  <c r="O114"/>
  <c r="Q114"/>
  <c r="V114"/>
  <c r="G115"/>
  <c r="I115"/>
  <c r="K115"/>
  <c r="M115"/>
  <c r="O115"/>
  <c r="Q115"/>
  <c r="V115"/>
  <c r="G116"/>
  <c r="M116" s="1"/>
  <c r="I116"/>
  <c r="K116"/>
  <c r="O116"/>
  <c r="Q116"/>
  <c r="V116"/>
  <c r="G117"/>
  <c r="M117" s="1"/>
  <c r="I117"/>
  <c r="K117"/>
  <c r="O117"/>
  <c r="Q117"/>
  <c r="V117"/>
  <c r="G118"/>
  <c r="M118" s="1"/>
  <c r="I118"/>
  <c r="K118"/>
  <c r="O118"/>
  <c r="Q118"/>
  <c r="V118"/>
  <c r="G119"/>
  <c r="M119" s="1"/>
  <c r="I119"/>
  <c r="K119"/>
  <c r="O119"/>
  <c r="Q119"/>
  <c r="V119"/>
  <c r="G120"/>
  <c r="M120" s="1"/>
  <c r="I120"/>
  <c r="K120"/>
  <c r="O120"/>
  <c r="Q120"/>
  <c r="V120"/>
  <c r="G121"/>
  <c r="M121" s="1"/>
  <c r="I121"/>
  <c r="K121"/>
  <c r="O121"/>
  <c r="Q121"/>
  <c r="V121"/>
  <c r="G122"/>
  <c r="I122"/>
  <c r="K122"/>
  <c r="M122"/>
  <c r="O122"/>
  <c r="Q122"/>
  <c r="V122"/>
  <c r="G123"/>
  <c r="I123"/>
  <c r="K123"/>
  <c r="M123"/>
  <c r="O123"/>
  <c r="Q123"/>
  <c r="V123"/>
  <c r="G124"/>
  <c r="M124" s="1"/>
  <c r="I124"/>
  <c r="K124"/>
  <c r="O124"/>
  <c r="Q124"/>
  <c r="V124"/>
  <c r="G125"/>
  <c r="M125" s="1"/>
  <c r="I125"/>
  <c r="K125"/>
  <c r="O125"/>
  <c r="Q125"/>
  <c r="V125"/>
  <c r="G126"/>
  <c r="M126" s="1"/>
  <c r="I126"/>
  <c r="K126"/>
  <c r="O126"/>
  <c r="Q126"/>
  <c r="V126"/>
  <c r="G127"/>
  <c r="M127" s="1"/>
  <c r="I127"/>
  <c r="K127"/>
  <c r="O127"/>
  <c r="Q127"/>
  <c r="V127"/>
  <c r="G128"/>
  <c r="M128" s="1"/>
  <c r="I128"/>
  <c r="K128"/>
  <c r="O128"/>
  <c r="Q128"/>
  <c r="V128"/>
  <c r="G129"/>
  <c r="M129" s="1"/>
  <c r="I129"/>
  <c r="K129"/>
  <c r="O129"/>
  <c r="Q129"/>
  <c r="V129"/>
  <c r="G130"/>
  <c r="I130"/>
  <c r="K130"/>
  <c r="M130"/>
  <c r="O130"/>
  <c r="Q130"/>
  <c r="V130"/>
  <c r="G131"/>
  <c r="I131"/>
  <c r="K131"/>
  <c r="M131"/>
  <c r="O131"/>
  <c r="Q131"/>
  <c r="V131"/>
  <c r="G132"/>
  <c r="M132" s="1"/>
  <c r="I132"/>
  <c r="K132"/>
  <c r="O132"/>
  <c r="Q132"/>
  <c r="V132"/>
  <c r="G133"/>
  <c r="M133" s="1"/>
  <c r="I133"/>
  <c r="K133"/>
  <c r="O133"/>
  <c r="Q133"/>
  <c r="V133"/>
  <c r="G134"/>
  <c r="I134"/>
  <c r="K134"/>
  <c r="M134"/>
  <c r="O134"/>
  <c r="Q134"/>
  <c r="V134"/>
  <c r="G135"/>
  <c r="M135" s="1"/>
  <c r="I135"/>
  <c r="K135"/>
  <c r="O135"/>
  <c r="Q135"/>
  <c r="V135"/>
  <c r="G136"/>
  <c r="M136" s="1"/>
  <c r="I136"/>
  <c r="K136"/>
  <c r="O136"/>
  <c r="Q136"/>
  <c r="V136"/>
  <c r="G137"/>
  <c r="M137" s="1"/>
  <c r="I137"/>
  <c r="K137"/>
  <c r="O137"/>
  <c r="Q137"/>
  <c r="V137"/>
  <c r="G138"/>
  <c r="I138"/>
  <c r="K138"/>
  <c r="M138"/>
  <c r="O138"/>
  <c r="Q138"/>
  <c r="V138"/>
  <c r="G139"/>
  <c r="I139"/>
  <c r="K139"/>
  <c r="M139"/>
  <c r="O139"/>
  <c r="Q139"/>
  <c r="V139"/>
  <c r="G141"/>
  <c r="G140" s="1"/>
  <c r="I141"/>
  <c r="I140" s="1"/>
  <c r="K141"/>
  <c r="K140" s="1"/>
  <c r="O141"/>
  <c r="Q141"/>
  <c r="Q140" s="1"/>
  <c r="V141"/>
  <c r="V140" s="1"/>
  <c r="G142"/>
  <c r="M142" s="1"/>
  <c r="I142"/>
  <c r="K142"/>
  <c r="O142"/>
  <c r="Q142"/>
  <c r="V142"/>
  <c r="G143"/>
  <c r="M143" s="1"/>
  <c r="I143"/>
  <c r="K143"/>
  <c r="O143"/>
  <c r="Q143"/>
  <c r="V143"/>
  <c r="G144"/>
  <c r="M144" s="1"/>
  <c r="I144"/>
  <c r="K144"/>
  <c r="O144"/>
  <c r="Q144"/>
  <c r="V144"/>
  <c r="G145"/>
  <c r="M145" s="1"/>
  <c r="I145"/>
  <c r="K145"/>
  <c r="O145"/>
  <c r="Q145"/>
  <c r="V145"/>
  <c r="G146"/>
  <c r="I146"/>
  <c r="K146"/>
  <c r="M146"/>
  <c r="O146"/>
  <c r="Q146"/>
  <c r="V146"/>
  <c r="G147"/>
  <c r="I147"/>
  <c r="K147"/>
  <c r="M147"/>
  <c r="O147"/>
  <c r="Q147"/>
  <c r="V147"/>
  <c r="G148"/>
  <c r="M148" s="1"/>
  <c r="I148"/>
  <c r="K148"/>
  <c r="O148"/>
  <c r="O140" s="1"/>
  <c r="Q148"/>
  <c r="V148"/>
  <c r="G149"/>
  <c r="M149" s="1"/>
  <c r="I149"/>
  <c r="K149"/>
  <c r="O149"/>
  <c r="Q149"/>
  <c r="V149"/>
  <c r="G150"/>
  <c r="M150" s="1"/>
  <c r="I150"/>
  <c r="K150"/>
  <c r="O150"/>
  <c r="Q150"/>
  <c r="V150"/>
  <c r="G151"/>
  <c r="M151" s="1"/>
  <c r="I151"/>
  <c r="K151"/>
  <c r="O151"/>
  <c r="Q151"/>
  <c r="V151"/>
  <c r="G152"/>
  <c r="M152" s="1"/>
  <c r="I152"/>
  <c r="K152"/>
  <c r="O152"/>
  <c r="Q152"/>
  <c r="V152"/>
  <c r="G153"/>
  <c r="I153"/>
  <c r="K153"/>
  <c r="M153"/>
  <c r="O153"/>
  <c r="Q153"/>
  <c r="V153"/>
  <c r="G154"/>
  <c r="I154"/>
  <c r="K154"/>
  <c r="M154"/>
  <c r="O154"/>
  <c r="Q154"/>
  <c r="V154"/>
  <c r="G155"/>
  <c r="I155"/>
  <c r="K155"/>
  <c r="M155"/>
  <c r="O155"/>
  <c r="Q155"/>
  <c r="V155"/>
  <c r="G156"/>
  <c r="M156" s="1"/>
  <c r="I156"/>
  <c r="K156"/>
  <c r="O156"/>
  <c r="Q156"/>
  <c r="V156"/>
  <c r="G157"/>
  <c r="M157" s="1"/>
  <c r="I157"/>
  <c r="K157"/>
  <c r="O157"/>
  <c r="Q157"/>
  <c r="V157"/>
  <c r="G158"/>
  <c r="M158" s="1"/>
  <c r="I158"/>
  <c r="K158"/>
  <c r="O158"/>
  <c r="Q158"/>
  <c r="V158"/>
  <c r="G159"/>
  <c r="M159" s="1"/>
  <c r="I159"/>
  <c r="K159"/>
  <c r="O159"/>
  <c r="Q159"/>
  <c r="V159"/>
  <c r="G160"/>
  <c r="M160" s="1"/>
  <c r="I160"/>
  <c r="K160"/>
  <c r="O160"/>
  <c r="Q160"/>
  <c r="V160"/>
  <c r="G161"/>
  <c r="M161" s="1"/>
  <c r="I161"/>
  <c r="K161"/>
  <c r="O161"/>
  <c r="Q161"/>
  <c r="V161"/>
  <c r="G162"/>
  <c r="I162"/>
  <c r="K162"/>
  <c r="M162"/>
  <c r="O162"/>
  <c r="Q162"/>
  <c r="V162"/>
  <c r="G163"/>
  <c r="I163"/>
  <c r="K163"/>
  <c r="M163"/>
  <c r="O163"/>
  <c r="Q163"/>
  <c r="V163"/>
  <c r="G164"/>
  <c r="M164" s="1"/>
  <c r="I164"/>
  <c r="K164"/>
  <c r="O164"/>
  <c r="Q164"/>
  <c r="V164"/>
  <c r="G165"/>
  <c r="M165" s="1"/>
  <c r="I165"/>
  <c r="K165"/>
  <c r="O165"/>
  <c r="Q165"/>
  <c r="V165"/>
  <c r="G166"/>
  <c r="M166" s="1"/>
  <c r="I166"/>
  <c r="K166"/>
  <c r="O166"/>
  <c r="Q166"/>
  <c r="V166"/>
  <c r="G167"/>
  <c r="M167" s="1"/>
  <c r="I167"/>
  <c r="K167"/>
  <c r="O167"/>
  <c r="Q167"/>
  <c r="V167"/>
  <c r="G168"/>
  <c r="M168" s="1"/>
  <c r="I168"/>
  <c r="K168"/>
  <c r="O168"/>
  <c r="Q168"/>
  <c r="V168"/>
  <c r="G169"/>
  <c r="M169" s="1"/>
  <c r="I169"/>
  <c r="K169"/>
  <c r="O169"/>
  <c r="Q169"/>
  <c r="V169"/>
  <c r="K170"/>
  <c r="G171"/>
  <c r="I171"/>
  <c r="I170" s="1"/>
  <c r="K171"/>
  <c r="M171"/>
  <c r="O171"/>
  <c r="O170" s="1"/>
  <c r="Q171"/>
  <c r="V171"/>
  <c r="V170" s="1"/>
  <c r="G172"/>
  <c r="M172" s="1"/>
  <c r="I172"/>
  <c r="K172"/>
  <c r="O172"/>
  <c r="Q172"/>
  <c r="V172"/>
  <c r="G173"/>
  <c r="M173" s="1"/>
  <c r="I173"/>
  <c r="K173"/>
  <c r="O173"/>
  <c r="Q173"/>
  <c r="Q170" s="1"/>
  <c r="V173"/>
  <c r="G174"/>
  <c r="M174" s="1"/>
  <c r="I174"/>
  <c r="K174"/>
  <c r="O174"/>
  <c r="Q174"/>
  <c r="V174"/>
  <c r="G176"/>
  <c r="M176" s="1"/>
  <c r="I176"/>
  <c r="I175" s="1"/>
  <c r="K176"/>
  <c r="O176"/>
  <c r="O175" s="1"/>
  <c r="Q176"/>
  <c r="V176"/>
  <c r="V175" s="1"/>
  <c r="G177"/>
  <c r="M177" s="1"/>
  <c r="I177"/>
  <c r="K177"/>
  <c r="O177"/>
  <c r="Q177"/>
  <c r="Q175" s="1"/>
  <c r="V177"/>
  <c r="G178"/>
  <c r="I178"/>
  <c r="K178"/>
  <c r="K175" s="1"/>
  <c r="M178"/>
  <c r="O178"/>
  <c r="Q178"/>
  <c r="V178"/>
  <c r="G179"/>
  <c r="I179"/>
  <c r="K179"/>
  <c r="M179"/>
  <c r="O179"/>
  <c r="Q179"/>
  <c r="V179"/>
  <c r="G180"/>
  <c r="M180" s="1"/>
  <c r="I180"/>
  <c r="K180"/>
  <c r="O180"/>
  <c r="Q180"/>
  <c r="V180"/>
  <c r="G181"/>
  <c r="M181" s="1"/>
  <c r="I181"/>
  <c r="K181"/>
  <c r="O181"/>
  <c r="Q181"/>
  <c r="V181"/>
  <c r="G182"/>
  <c r="M182" s="1"/>
  <c r="I182"/>
  <c r="K182"/>
  <c r="O182"/>
  <c r="Q182"/>
  <c r="V182"/>
  <c r="G183"/>
  <c r="M183" s="1"/>
  <c r="I183"/>
  <c r="K183"/>
  <c r="O183"/>
  <c r="Q183"/>
  <c r="V183"/>
  <c r="G184"/>
  <c r="G185"/>
  <c r="I185"/>
  <c r="I184" s="1"/>
  <c r="K185"/>
  <c r="K184" s="1"/>
  <c r="M185"/>
  <c r="O185"/>
  <c r="O184" s="1"/>
  <c r="Q185"/>
  <c r="Q184" s="1"/>
  <c r="V185"/>
  <c r="G186"/>
  <c r="I186"/>
  <c r="K186"/>
  <c r="M186"/>
  <c r="O186"/>
  <c r="Q186"/>
  <c r="V186"/>
  <c r="V184" s="1"/>
  <c r="G187"/>
  <c r="I187"/>
  <c r="K187"/>
  <c r="M187"/>
  <c r="M184" s="1"/>
  <c r="O187"/>
  <c r="Q187"/>
  <c r="V187"/>
  <c r="AE189"/>
  <c r="G8" i="16"/>
  <c r="M8"/>
  <c r="G9"/>
  <c r="I9"/>
  <c r="I8" s="1"/>
  <c r="K9"/>
  <c r="K8" s="1"/>
  <c r="M9"/>
  <c r="O9"/>
  <c r="O8" s="1"/>
  <c r="Q9"/>
  <c r="Q8" s="1"/>
  <c r="V9"/>
  <c r="V8" s="1"/>
  <c r="G10"/>
  <c r="I10"/>
  <c r="K10"/>
  <c r="M10"/>
  <c r="O10"/>
  <c r="Q10"/>
  <c r="V10"/>
  <c r="V11"/>
  <c r="G12"/>
  <c r="M12" s="1"/>
  <c r="I12"/>
  <c r="I11" s="1"/>
  <c r="K12"/>
  <c r="K11" s="1"/>
  <c r="O12"/>
  <c r="O11" s="1"/>
  <c r="Q12"/>
  <c r="Q11" s="1"/>
  <c r="V12"/>
  <c r="G13"/>
  <c r="M13" s="1"/>
  <c r="I13"/>
  <c r="K13"/>
  <c r="O13"/>
  <c r="Q13"/>
  <c r="V13"/>
  <c r="G15"/>
  <c r="I15"/>
  <c r="K15"/>
  <c r="M15"/>
  <c r="O15"/>
  <c r="Q15"/>
  <c r="V15"/>
  <c r="G16"/>
  <c r="I16"/>
  <c r="K16"/>
  <c r="M16"/>
  <c r="O16"/>
  <c r="Q16"/>
  <c r="V16"/>
  <c r="G17"/>
  <c r="I17"/>
  <c r="K17"/>
  <c r="M17"/>
  <c r="O17"/>
  <c r="Q17"/>
  <c r="V17"/>
  <c r="G18"/>
  <c r="I18"/>
  <c r="K18"/>
  <c r="M18"/>
  <c r="O18"/>
  <c r="Q18"/>
  <c r="V18"/>
  <c r="G19"/>
  <c r="I19"/>
  <c r="K19"/>
  <c r="M19"/>
  <c r="O19"/>
  <c r="Q19"/>
  <c r="V19"/>
  <c r="G20"/>
  <c r="M20" s="1"/>
  <c r="I20"/>
  <c r="I14" s="1"/>
  <c r="K20"/>
  <c r="O20"/>
  <c r="Q20"/>
  <c r="V20"/>
  <c r="G21"/>
  <c r="M21" s="1"/>
  <c r="I21"/>
  <c r="K21"/>
  <c r="O21"/>
  <c r="Q21"/>
  <c r="V21"/>
  <c r="G22"/>
  <c r="I22"/>
  <c r="K22"/>
  <c r="M22"/>
  <c r="O22"/>
  <c r="Q22"/>
  <c r="V22"/>
  <c r="G23"/>
  <c r="I23"/>
  <c r="K23"/>
  <c r="M23"/>
  <c r="O23"/>
  <c r="Q23"/>
  <c r="V23"/>
  <c r="G24"/>
  <c r="I24"/>
  <c r="K24"/>
  <c r="M24"/>
  <c r="O24"/>
  <c r="Q24"/>
  <c r="V24"/>
  <c r="G25"/>
  <c r="I25"/>
  <c r="K25"/>
  <c r="M25"/>
  <c r="O25"/>
  <c r="Q25"/>
  <c r="V25"/>
  <c r="G26"/>
  <c r="I26"/>
  <c r="K26"/>
  <c r="M26"/>
  <c r="O26"/>
  <c r="Q26"/>
  <c r="V26"/>
  <c r="G28"/>
  <c r="M28" s="1"/>
  <c r="I28"/>
  <c r="I27" s="1"/>
  <c r="K28"/>
  <c r="K27" s="1"/>
  <c r="O28"/>
  <c r="O27" s="1"/>
  <c r="Q28"/>
  <c r="Q27" s="1"/>
  <c r="V28"/>
  <c r="G29"/>
  <c r="M29" s="1"/>
  <c r="I29"/>
  <c r="K29"/>
  <c r="O29"/>
  <c r="Q29"/>
  <c r="V29"/>
  <c r="G30"/>
  <c r="I30"/>
  <c r="K30"/>
  <c r="M30"/>
  <c r="O30"/>
  <c r="Q30"/>
  <c r="V30"/>
  <c r="G31"/>
  <c r="I31"/>
  <c r="K31"/>
  <c r="M31"/>
  <c r="O31"/>
  <c r="Q31"/>
  <c r="V31"/>
  <c r="G32"/>
  <c r="I32"/>
  <c r="K32"/>
  <c r="M32"/>
  <c r="O32"/>
  <c r="Q32"/>
  <c r="V32"/>
  <c r="G33"/>
  <c r="I33"/>
  <c r="K33"/>
  <c r="M33"/>
  <c r="O33"/>
  <c r="Q33"/>
  <c r="V33"/>
  <c r="G34"/>
  <c r="I34"/>
  <c r="K34"/>
  <c r="M34"/>
  <c r="O34"/>
  <c r="Q34"/>
  <c r="V34"/>
  <c r="G35"/>
  <c r="I35"/>
  <c r="K35"/>
  <c r="M35"/>
  <c r="O35"/>
  <c r="Q35"/>
  <c r="V35"/>
  <c r="V27" s="1"/>
  <c r="G36"/>
  <c r="M36" s="1"/>
  <c r="I36"/>
  <c r="K36"/>
  <c r="O36"/>
  <c r="Q36"/>
  <c r="V36"/>
  <c r="G37"/>
  <c r="M37" s="1"/>
  <c r="I37"/>
  <c r="K37"/>
  <c r="O37"/>
  <c r="Q37"/>
  <c r="V37"/>
  <c r="G38"/>
  <c r="I38"/>
  <c r="K38"/>
  <c r="M38"/>
  <c r="O38"/>
  <c r="Q38"/>
  <c r="V38"/>
  <c r="G39"/>
  <c r="I39"/>
  <c r="K39"/>
  <c r="M39"/>
  <c r="O39"/>
  <c r="Q39"/>
  <c r="V39"/>
  <c r="G40"/>
  <c r="I40"/>
  <c r="K40"/>
  <c r="M40"/>
  <c r="O40"/>
  <c r="Q40"/>
  <c r="V40"/>
  <c r="G41"/>
  <c r="I41"/>
  <c r="K41"/>
  <c r="M41"/>
  <c r="O41"/>
  <c r="Q41"/>
  <c r="V41"/>
  <c r="G42"/>
  <c r="I42"/>
  <c r="K42"/>
  <c r="M42"/>
  <c r="O42"/>
  <c r="Q42"/>
  <c r="V42"/>
  <c r="G43"/>
  <c r="I43"/>
  <c r="K43"/>
  <c r="M43"/>
  <c r="O43"/>
  <c r="Q43"/>
  <c r="V43"/>
  <c r="G44"/>
  <c r="M44" s="1"/>
  <c r="I44"/>
  <c r="K44"/>
  <c r="O44"/>
  <c r="Q44"/>
  <c r="V44"/>
  <c r="G45"/>
  <c r="M45" s="1"/>
  <c r="I45"/>
  <c r="K45"/>
  <c r="O45"/>
  <c r="Q45"/>
  <c r="V45"/>
  <c r="G46"/>
  <c r="I46"/>
  <c r="K46"/>
  <c r="M46"/>
  <c r="O46"/>
  <c r="Q46"/>
  <c r="V46"/>
  <c r="G47"/>
  <c r="I47"/>
  <c r="K47"/>
  <c r="M47"/>
  <c r="O47"/>
  <c r="Q47"/>
  <c r="V47"/>
  <c r="G48"/>
  <c r="I48"/>
  <c r="K48"/>
  <c r="M48"/>
  <c r="O48"/>
  <c r="Q48"/>
  <c r="V48"/>
  <c r="G49"/>
  <c r="I49"/>
  <c r="K49"/>
  <c r="M49"/>
  <c r="O49"/>
  <c r="Q49"/>
  <c r="V49"/>
  <c r="G50"/>
  <c r="I50"/>
  <c r="K50"/>
  <c r="M50"/>
  <c r="O50"/>
  <c r="Q50"/>
  <c r="V50"/>
  <c r="G51"/>
  <c r="I51"/>
  <c r="K51"/>
  <c r="M51"/>
  <c r="O51"/>
  <c r="Q51"/>
  <c r="V51"/>
  <c r="G52"/>
  <c r="M52" s="1"/>
  <c r="I52"/>
  <c r="K52"/>
  <c r="O52"/>
  <c r="Q52"/>
  <c r="V52"/>
  <c r="G53"/>
  <c r="M53" s="1"/>
  <c r="I53"/>
  <c r="K53"/>
  <c r="O53"/>
  <c r="Q53"/>
  <c r="V53"/>
  <c r="G55"/>
  <c r="G54" s="1"/>
  <c r="I55"/>
  <c r="K55"/>
  <c r="K54" s="1"/>
  <c r="M55"/>
  <c r="O55"/>
  <c r="O54" s="1"/>
  <c r="Q55"/>
  <c r="Q54" s="1"/>
  <c r="V55"/>
  <c r="G56"/>
  <c r="I56"/>
  <c r="K56"/>
  <c r="M56"/>
  <c r="O56"/>
  <c r="Q56"/>
  <c r="V56"/>
  <c r="G57"/>
  <c r="I57"/>
  <c r="K57"/>
  <c r="M57"/>
  <c r="O57"/>
  <c r="Q57"/>
  <c r="V57"/>
  <c r="G58"/>
  <c r="I58"/>
  <c r="K58"/>
  <c r="M58"/>
  <c r="O58"/>
  <c r="Q58"/>
  <c r="V58"/>
  <c r="G59"/>
  <c r="I59"/>
  <c r="K59"/>
  <c r="M59"/>
  <c r="O59"/>
  <c r="Q59"/>
  <c r="V59"/>
  <c r="V54" s="1"/>
  <c r="G60"/>
  <c r="M60" s="1"/>
  <c r="I60"/>
  <c r="K60"/>
  <c r="O60"/>
  <c r="Q60"/>
  <c r="V60"/>
  <c r="G61"/>
  <c r="M61" s="1"/>
  <c r="I61"/>
  <c r="K61"/>
  <c r="O61"/>
  <c r="Q61"/>
  <c r="V61"/>
  <c r="G62"/>
  <c r="I62"/>
  <c r="I54" s="1"/>
  <c r="K62"/>
  <c r="M62"/>
  <c r="O62"/>
  <c r="Q62"/>
  <c r="V62"/>
  <c r="G63"/>
  <c r="I63"/>
  <c r="K63"/>
  <c r="M63"/>
  <c r="O63"/>
  <c r="Q63"/>
  <c r="V63"/>
  <c r="G64"/>
  <c r="I64"/>
  <c r="K64"/>
  <c r="M64"/>
  <c r="O64"/>
  <c r="Q64"/>
  <c r="V64"/>
  <c r="G65"/>
  <c r="I65"/>
  <c r="K65"/>
  <c r="M65"/>
  <c r="O65"/>
  <c r="Q65"/>
  <c r="V65"/>
  <c r="G67"/>
  <c r="G66" s="1"/>
  <c r="I67"/>
  <c r="I66" s="1"/>
  <c r="K67"/>
  <c r="M67"/>
  <c r="O67"/>
  <c r="O66" s="1"/>
  <c r="Q67"/>
  <c r="V67"/>
  <c r="V66" s="1"/>
  <c r="G68"/>
  <c r="M68" s="1"/>
  <c r="I68"/>
  <c r="K68"/>
  <c r="O68"/>
  <c r="Q68"/>
  <c r="V68"/>
  <c r="G69"/>
  <c r="M69" s="1"/>
  <c r="I69"/>
  <c r="K69"/>
  <c r="O69"/>
  <c r="Q69"/>
  <c r="V69"/>
  <c r="G70"/>
  <c r="I70"/>
  <c r="K70"/>
  <c r="M70"/>
  <c r="O70"/>
  <c r="Q70"/>
  <c r="V70"/>
  <c r="G71"/>
  <c r="I71"/>
  <c r="K71"/>
  <c r="K66" s="1"/>
  <c r="M71"/>
  <c r="O71"/>
  <c r="Q71"/>
  <c r="V71"/>
  <c r="G72"/>
  <c r="I72"/>
  <c r="K72"/>
  <c r="M72"/>
  <c r="O72"/>
  <c r="Q72"/>
  <c r="V72"/>
  <c r="G73"/>
  <c r="I73"/>
  <c r="K73"/>
  <c r="M73"/>
  <c r="O73"/>
  <c r="Q73"/>
  <c r="V73"/>
  <c r="G74"/>
  <c r="I74"/>
  <c r="K74"/>
  <c r="M74"/>
  <c r="O74"/>
  <c r="Q74"/>
  <c r="Q66" s="1"/>
  <c r="V74"/>
  <c r="G75"/>
  <c r="I75"/>
  <c r="K75"/>
  <c r="M75"/>
  <c r="O75"/>
  <c r="Q75"/>
  <c r="V75"/>
  <c r="G76"/>
  <c r="M76" s="1"/>
  <c r="I76"/>
  <c r="K76"/>
  <c r="O76"/>
  <c r="Q76"/>
  <c r="V76"/>
  <c r="G77"/>
  <c r="M77" s="1"/>
  <c r="I77"/>
  <c r="K77"/>
  <c r="O77"/>
  <c r="Q77"/>
  <c r="V77"/>
  <c r="G78"/>
  <c r="I78"/>
  <c r="K78"/>
  <c r="M78"/>
  <c r="O78"/>
  <c r="Q78"/>
  <c r="V78"/>
  <c r="G79"/>
  <c r="I79"/>
  <c r="K79"/>
  <c r="M79"/>
  <c r="O79"/>
  <c r="Q79"/>
  <c r="V79"/>
  <c r="G80"/>
  <c r="I80"/>
  <c r="K80"/>
  <c r="M80"/>
  <c r="O80"/>
  <c r="Q80"/>
  <c r="V80"/>
  <c r="G81"/>
  <c r="I81"/>
  <c r="K81"/>
  <c r="M81"/>
  <c r="O81"/>
  <c r="Q81"/>
  <c r="V81"/>
  <c r="G82"/>
  <c r="I82"/>
  <c r="K82"/>
  <c r="M82"/>
  <c r="O82"/>
  <c r="Q82"/>
  <c r="V82"/>
  <c r="G83"/>
  <c r="I83"/>
  <c r="K83"/>
  <c r="M83"/>
  <c r="O83"/>
  <c r="Q83"/>
  <c r="V83"/>
  <c r="G84"/>
  <c r="M84" s="1"/>
  <c r="I84"/>
  <c r="K84"/>
  <c r="O84"/>
  <c r="Q84"/>
  <c r="V84"/>
  <c r="G85"/>
  <c r="M85" s="1"/>
  <c r="I85"/>
  <c r="K85"/>
  <c r="O85"/>
  <c r="Q85"/>
  <c r="V85"/>
  <c r="G86"/>
  <c r="I86"/>
  <c r="K86"/>
  <c r="M86"/>
  <c r="O86"/>
  <c r="Q86"/>
  <c r="V86"/>
  <c r="G87"/>
  <c r="I87"/>
  <c r="K87"/>
  <c r="M87"/>
  <c r="O87"/>
  <c r="Q87"/>
  <c r="V87"/>
  <c r="G88"/>
  <c r="I88"/>
  <c r="K88"/>
  <c r="M88"/>
  <c r="O88"/>
  <c r="Q88"/>
  <c r="V88"/>
  <c r="G89"/>
  <c r="I89"/>
  <c r="K89"/>
  <c r="M89"/>
  <c r="O89"/>
  <c r="Q89"/>
  <c r="V89"/>
  <c r="K90"/>
  <c r="Q90"/>
  <c r="G91"/>
  <c r="G90" s="1"/>
  <c r="I91"/>
  <c r="I90" s="1"/>
  <c r="K91"/>
  <c r="M91"/>
  <c r="O91"/>
  <c r="O90" s="1"/>
  <c r="Q91"/>
  <c r="V91"/>
  <c r="V90" s="1"/>
  <c r="G92"/>
  <c r="M92" s="1"/>
  <c r="I92"/>
  <c r="K92"/>
  <c r="O92"/>
  <c r="Q92"/>
  <c r="V92"/>
  <c r="G93"/>
  <c r="M93" s="1"/>
  <c r="I93"/>
  <c r="K93"/>
  <c r="O93"/>
  <c r="Q93"/>
  <c r="V93"/>
  <c r="AE95"/>
  <c r="F42" i="1" s="1"/>
  <c r="G47" i="15"/>
  <c r="G9"/>
  <c r="I9"/>
  <c r="I8" s="1"/>
  <c r="K9"/>
  <c r="K8" s="1"/>
  <c r="M9"/>
  <c r="O9"/>
  <c r="O8" s="1"/>
  <c r="Q9"/>
  <c r="Q8" s="1"/>
  <c r="V9"/>
  <c r="V8" s="1"/>
  <c r="G10"/>
  <c r="I10"/>
  <c r="K10"/>
  <c r="M10"/>
  <c r="O10"/>
  <c r="Q10"/>
  <c r="V10"/>
  <c r="G11"/>
  <c r="I11"/>
  <c r="K11"/>
  <c r="M11"/>
  <c r="O11"/>
  <c r="Q11"/>
  <c r="V11"/>
  <c r="G12"/>
  <c r="M12" s="1"/>
  <c r="I12"/>
  <c r="K12"/>
  <c r="O12"/>
  <c r="Q12"/>
  <c r="V12"/>
  <c r="G13"/>
  <c r="M13" s="1"/>
  <c r="I13"/>
  <c r="K13"/>
  <c r="O13"/>
  <c r="Q13"/>
  <c r="V13"/>
  <c r="G14"/>
  <c r="M14" s="1"/>
  <c r="I14"/>
  <c r="K14"/>
  <c r="O14"/>
  <c r="Q14"/>
  <c r="V14"/>
  <c r="G15"/>
  <c r="I15"/>
  <c r="K15"/>
  <c r="M15"/>
  <c r="O15"/>
  <c r="Q15"/>
  <c r="V15"/>
  <c r="G16"/>
  <c r="M16" s="1"/>
  <c r="I16"/>
  <c r="K16"/>
  <c r="O16"/>
  <c r="Q16"/>
  <c r="V16"/>
  <c r="G17"/>
  <c r="I17"/>
  <c r="K17"/>
  <c r="M17"/>
  <c r="O17"/>
  <c r="Q17"/>
  <c r="V17"/>
  <c r="G18"/>
  <c r="I18"/>
  <c r="K18"/>
  <c r="M18"/>
  <c r="O18"/>
  <c r="Q18"/>
  <c r="V18"/>
  <c r="G19"/>
  <c r="I19"/>
  <c r="K19"/>
  <c r="M19"/>
  <c r="O19"/>
  <c r="Q19"/>
  <c r="V19"/>
  <c r="G20"/>
  <c r="M20" s="1"/>
  <c r="I20"/>
  <c r="K20"/>
  <c r="O20"/>
  <c r="Q20"/>
  <c r="V20"/>
  <c r="G21"/>
  <c r="M21" s="1"/>
  <c r="I21"/>
  <c r="K21"/>
  <c r="O21"/>
  <c r="Q21"/>
  <c r="V21"/>
  <c r="G22"/>
  <c r="M22" s="1"/>
  <c r="I22"/>
  <c r="K22"/>
  <c r="O22"/>
  <c r="Q22"/>
  <c r="V22"/>
  <c r="G23"/>
  <c r="M23" s="1"/>
  <c r="I23"/>
  <c r="K23"/>
  <c r="O23"/>
  <c r="Q23"/>
  <c r="V23"/>
  <c r="G24"/>
  <c r="M24" s="1"/>
  <c r="I24"/>
  <c r="K24"/>
  <c r="O24"/>
  <c r="Q24"/>
  <c r="V24"/>
  <c r="G25"/>
  <c r="I25"/>
  <c r="K25"/>
  <c r="M25"/>
  <c r="O25"/>
  <c r="Q25"/>
  <c r="V25"/>
  <c r="G26"/>
  <c r="I26"/>
  <c r="K26"/>
  <c r="M26"/>
  <c r="O26"/>
  <c r="Q26"/>
  <c r="V26"/>
  <c r="G27"/>
  <c r="I27"/>
  <c r="K27"/>
  <c r="M27"/>
  <c r="O27"/>
  <c r="Q27"/>
  <c r="V27"/>
  <c r="G28"/>
  <c r="M28" s="1"/>
  <c r="I28"/>
  <c r="K28"/>
  <c r="O28"/>
  <c r="Q28"/>
  <c r="V28"/>
  <c r="G29"/>
  <c r="M29" s="1"/>
  <c r="I29"/>
  <c r="K29"/>
  <c r="O29"/>
  <c r="Q29"/>
  <c r="V29"/>
  <c r="G30"/>
  <c r="M30" s="1"/>
  <c r="I30"/>
  <c r="K30"/>
  <c r="O30"/>
  <c r="Q30"/>
  <c r="V30"/>
  <c r="G31"/>
  <c r="M31" s="1"/>
  <c r="I31"/>
  <c r="K31"/>
  <c r="O31"/>
  <c r="Q31"/>
  <c r="V31"/>
  <c r="G32"/>
  <c r="M32" s="1"/>
  <c r="I32"/>
  <c r="K32"/>
  <c r="O32"/>
  <c r="Q32"/>
  <c r="V32"/>
  <c r="G33"/>
  <c r="I33"/>
  <c r="K33"/>
  <c r="M33"/>
  <c r="O33"/>
  <c r="Q33"/>
  <c r="V33"/>
  <c r="G34"/>
  <c r="I34"/>
  <c r="K34"/>
  <c r="M34"/>
  <c r="O34"/>
  <c r="Q34"/>
  <c r="V34"/>
  <c r="G35"/>
  <c r="I35"/>
  <c r="K35"/>
  <c r="M35"/>
  <c r="O35"/>
  <c r="Q35"/>
  <c r="V35"/>
  <c r="G36"/>
  <c r="M36" s="1"/>
  <c r="I36"/>
  <c r="K36"/>
  <c r="O36"/>
  <c r="Q36"/>
  <c r="V36"/>
  <c r="G37"/>
  <c r="M37" s="1"/>
  <c r="I37"/>
  <c r="K37"/>
  <c r="O37"/>
  <c r="Q37"/>
  <c r="V37"/>
  <c r="G38"/>
  <c r="M38" s="1"/>
  <c r="I38"/>
  <c r="K38"/>
  <c r="O38"/>
  <c r="Q38"/>
  <c r="V38"/>
  <c r="G39"/>
  <c r="M39" s="1"/>
  <c r="I39"/>
  <c r="K39"/>
  <c r="O39"/>
  <c r="Q39"/>
  <c r="V39"/>
  <c r="G40"/>
  <c r="M40" s="1"/>
  <c r="I40"/>
  <c r="K40"/>
  <c r="O40"/>
  <c r="Q40"/>
  <c r="V40"/>
  <c r="G41"/>
  <c r="I41"/>
  <c r="K41"/>
  <c r="M41"/>
  <c r="O41"/>
  <c r="Q41"/>
  <c r="V41"/>
  <c r="G42"/>
  <c r="I42"/>
  <c r="K42"/>
  <c r="M42"/>
  <c r="O42"/>
  <c r="Q42"/>
  <c r="V42"/>
  <c r="V43"/>
  <c r="G44"/>
  <c r="M44" s="1"/>
  <c r="M43" s="1"/>
  <c r="I44"/>
  <c r="I43" s="1"/>
  <c r="K44"/>
  <c r="K43" s="1"/>
  <c r="O44"/>
  <c r="O43" s="1"/>
  <c r="Q44"/>
  <c r="Q43" s="1"/>
  <c r="V44"/>
  <c r="G45"/>
  <c r="M45" s="1"/>
  <c r="I45"/>
  <c r="K45"/>
  <c r="O45"/>
  <c r="Q45"/>
  <c r="V45"/>
  <c r="AE47"/>
  <c r="G59" i="14"/>
  <c r="G9"/>
  <c r="I9"/>
  <c r="I8" s="1"/>
  <c r="K9"/>
  <c r="K8" s="1"/>
  <c r="M9"/>
  <c r="O9"/>
  <c r="O8" s="1"/>
  <c r="Q9"/>
  <c r="Q8" s="1"/>
  <c r="V9"/>
  <c r="V8" s="1"/>
  <c r="G10"/>
  <c r="I10"/>
  <c r="K10"/>
  <c r="M10"/>
  <c r="O10"/>
  <c r="Q10"/>
  <c r="V10"/>
  <c r="G11"/>
  <c r="I11"/>
  <c r="K11"/>
  <c r="M11"/>
  <c r="O11"/>
  <c r="Q11"/>
  <c r="V11"/>
  <c r="G12"/>
  <c r="M12" s="1"/>
  <c r="I12"/>
  <c r="K12"/>
  <c r="O12"/>
  <c r="Q12"/>
  <c r="V12"/>
  <c r="G13"/>
  <c r="M13" s="1"/>
  <c r="I13"/>
  <c r="K13"/>
  <c r="O13"/>
  <c r="Q13"/>
  <c r="V13"/>
  <c r="G14"/>
  <c r="M14" s="1"/>
  <c r="I14"/>
  <c r="K14"/>
  <c r="O14"/>
  <c r="Q14"/>
  <c r="V14"/>
  <c r="G15"/>
  <c r="M15" s="1"/>
  <c r="I15"/>
  <c r="K15"/>
  <c r="O15"/>
  <c r="Q15"/>
  <c r="V15"/>
  <c r="G16"/>
  <c r="M16" s="1"/>
  <c r="I16"/>
  <c r="K16"/>
  <c r="O16"/>
  <c r="Q16"/>
  <c r="V16"/>
  <c r="G17"/>
  <c r="I17"/>
  <c r="K17"/>
  <c r="M17"/>
  <c r="O17"/>
  <c r="Q17"/>
  <c r="V17"/>
  <c r="G18"/>
  <c r="I18"/>
  <c r="K18"/>
  <c r="M18"/>
  <c r="O18"/>
  <c r="Q18"/>
  <c r="V18"/>
  <c r="G19"/>
  <c r="I19"/>
  <c r="K19"/>
  <c r="M19"/>
  <c r="O19"/>
  <c r="Q19"/>
  <c r="V19"/>
  <c r="G20"/>
  <c r="M20" s="1"/>
  <c r="I20"/>
  <c r="K20"/>
  <c r="O20"/>
  <c r="Q20"/>
  <c r="V20"/>
  <c r="G21"/>
  <c r="M21" s="1"/>
  <c r="I21"/>
  <c r="K21"/>
  <c r="O21"/>
  <c r="Q21"/>
  <c r="V21"/>
  <c r="G22"/>
  <c r="M22" s="1"/>
  <c r="I22"/>
  <c r="K22"/>
  <c r="O22"/>
  <c r="Q22"/>
  <c r="V22"/>
  <c r="G23"/>
  <c r="M23" s="1"/>
  <c r="I23"/>
  <c r="K23"/>
  <c r="O23"/>
  <c r="Q23"/>
  <c r="V23"/>
  <c r="G24"/>
  <c r="M24" s="1"/>
  <c r="I24"/>
  <c r="K24"/>
  <c r="O24"/>
  <c r="Q24"/>
  <c r="V24"/>
  <c r="I25"/>
  <c r="G26"/>
  <c r="I26"/>
  <c r="K26"/>
  <c r="K25" s="1"/>
  <c r="M26"/>
  <c r="O26"/>
  <c r="Q26"/>
  <c r="Q25" s="1"/>
  <c r="V26"/>
  <c r="V25" s="1"/>
  <c r="G27"/>
  <c r="I27"/>
  <c r="K27"/>
  <c r="M27"/>
  <c r="O27"/>
  <c r="Q27"/>
  <c r="V27"/>
  <c r="G28"/>
  <c r="G25" s="1"/>
  <c r="I28"/>
  <c r="K28"/>
  <c r="O28"/>
  <c r="O25" s="1"/>
  <c r="Q28"/>
  <c r="V28"/>
  <c r="G29"/>
  <c r="M29" s="1"/>
  <c r="I29"/>
  <c r="K29"/>
  <c r="O29"/>
  <c r="Q29"/>
  <c r="V29"/>
  <c r="G30"/>
  <c r="M30" s="1"/>
  <c r="I30"/>
  <c r="K30"/>
  <c r="O30"/>
  <c r="Q30"/>
  <c r="V30"/>
  <c r="G31"/>
  <c r="M31" s="1"/>
  <c r="I31"/>
  <c r="K31"/>
  <c r="O31"/>
  <c r="Q31"/>
  <c r="V31"/>
  <c r="G32"/>
  <c r="G33"/>
  <c r="M33" s="1"/>
  <c r="I33"/>
  <c r="I32" s="1"/>
  <c r="K33"/>
  <c r="K32" s="1"/>
  <c r="O33"/>
  <c r="O32" s="1"/>
  <c r="Q33"/>
  <c r="Q32" s="1"/>
  <c r="V33"/>
  <c r="V32" s="1"/>
  <c r="G34"/>
  <c r="I34"/>
  <c r="K34"/>
  <c r="M34"/>
  <c r="O34"/>
  <c r="Q34"/>
  <c r="V34"/>
  <c r="G35"/>
  <c r="I35"/>
  <c r="K35"/>
  <c r="M35"/>
  <c r="O35"/>
  <c r="Q35"/>
  <c r="V35"/>
  <c r="G36"/>
  <c r="M36" s="1"/>
  <c r="I36"/>
  <c r="K36"/>
  <c r="O36"/>
  <c r="Q36"/>
  <c r="V36"/>
  <c r="G37"/>
  <c r="M37" s="1"/>
  <c r="I37"/>
  <c r="K37"/>
  <c r="O37"/>
  <c r="Q37"/>
  <c r="V37"/>
  <c r="G38"/>
  <c r="M38" s="1"/>
  <c r="I38"/>
  <c r="K38"/>
  <c r="O38"/>
  <c r="Q38"/>
  <c r="V38"/>
  <c r="G39"/>
  <c r="M39" s="1"/>
  <c r="I39"/>
  <c r="K39"/>
  <c r="O39"/>
  <c r="Q39"/>
  <c r="V39"/>
  <c r="G40"/>
  <c r="M40" s="1"/>
  <c r="I40"/>
  <c r="K40"/>
  <c r="O40"/>
  <c r="Q40"/>
  <c r="V40"/>
  <c r="G41"/>
  <c r="M41" s="1"/>
  <c r="I41"/>
  <c r="K41"/>
  <c r="O41"/>
  <c r="Q41"/>
  <c r="V41"/>
  <c r="G42"/>
  <c r="I42"/>
  <c r="K42"/>
  <c r="M42"/>
  <c r="O42"/>
  <c r="Q42"/>
  <c r="V42"/>
  <c r="G44"/>
  <c r="M44" s="1"/>
  <c r="I44"/>
  <c r="I43" s="1"/>
  <c r="K44"/>
  <c r="O44"/>
  <c r="O43" s="1"/>
  <c r="Q44"/>
  <c r="Q43" s="1"/>
  <c r="V44"/>
  <c r="G45"/>
  <c r="M45" s="1"/>
  <c r="I45"/>
  <c r="K45"/>
  <c r="O45"/>
  <c r="Q45"/>
  <c r="V45"/>
  <c r="G46"/>
  <c r="I46"/>
  <c r="K46"/>
  <c r="K43" s="1"/>
  <c r="M46"/>
  <c r="O46"/>
  <c r="Q46"/>
  <c r="V46"/>
  <c r="V43" s="1"/>
  <c r="G47"/>
  <c r="M47" s="1"/>
  <c r="I47"/>
  <c r="K47"/>
  <c r="O47"/>
  <c r="Q47"/>
  <c r="V47"/>
  <c r="G48"/>
  <c r="M48" s="1"/>
  <c r="I48"/>
  <c r="K48"/>
  <c r="O48"/>
  <c r="Q48"/>
  <c r="V48"/>
  <c r="G49"/>
  <c r="M49" s="1"/>
  <c r="I49"/>
  <c r="K49"/>
  <c r="O49"/>
  <c r="Q49"/>
  <c r="V49"/>
  <c r="G50"/>
  <c r="I50"/>
  <c r="K50"/>
  <c r="M50"/>
  <c r="O50"/>
  <c r="Q50"/>
  <c r="V50"/>
  <c r="G51"/>
  <c r="I51"/>
  <c r="K51"/>
  <c r="M51"/>
  <c r="O51"/>
  <c r="Q51"/>
  <c r="V51"/>
  <c r="G52"/>
  <c r="M52" s="1"/>
  <c r="I52"/>
  <c r="K52"/>
  <c r="O52"/>
  <c r="Q52"/>
  <c r="V52"/>
  <c r="G53"/>
  <c r="M53" s="1"/>
  <c r="I53"/>
  <c r="K53"/>
  <c r="O53"/>
  <c r="Q53"/>
  <c r="V53"/>
  <c r="G54"/>
  <c r="I54"/>
  <c r="K54"/>
  <c r="M54"/>
  <c r="O54"/>
  <c r="Q54"/>
  <c r="V54"/>
  <c r="K55"/>
  <c r="V55"/>
  <c r="G56"/>
  <c r="M56" s="1"/>
  <c r="I56"/>
  <c r="I55" s="1"/>
  <c r="K56"/>
  <c r="O56"/>
  <c r="O55" s="1"/>
  <c r="Q56"/>
  <c r="Q55" s="1"/>
  <c r="V56"/>
  <c r="G57"/>
  <c r="M57" s="1"/>
  <c r="I57"/>
  <c r="K57"/>
  <c r="O57"/>
  <c r="Q57"/>
  <c r="V57"/>
  <c r="AE59"/>
  <c r="G313" i="13"/>
  <c r="G9"/>
  <c r="I9"/>
  <c r="I8" s="1"/>
  <c r="K9"/>
  <c r="K8" s="1"/>
  <c r="M9"/>
  <c r="O9"/>
  <c r="O8" s="1"/>
  <c r="Q9"/>
  <c r="Q8" s="1"/>
  <c r="V9"/>
  <c r="V8" s="1"/>
  <c r="G10"/>
  <c r="I10"/>
  <c r="K10"/>
  <c r="M10"/>
  <c r="O10"/>
  <c r="Q10"/>
  <c r="V10"/>
  <c r="G11"/>
  <c r="I11"/>
  <c r="K11"/>
  <c r="M11"/>
  <c r="O11"/>
  <c r="Q11"/>
  <c r="V11"/>
  <c r="G12"/>
  <c r="M12" s="1"/>
  <c r="I12"/>
  <c r="K12"/>
  <c r="O12"/>
  <c r="Q12"/>
  <c r="V12"/>
  <c r="G13"/>
  <c r="M13" s="1"/>
  <c r="I13"/>
  <c r="K13"/>
  <c r="O13"/>
  <c r="Q13"/>
  <c r="V13"/>
  <c r="G14"/>
  <c r="M14" s="1"/>
  <c r="I14"/>
  <c r="K14"/>
  <c r="O14"/>
  <c r="Q14"/>
  <c r="V14"/>
  <c r="G15"/>
  <c r="M15" s="1"/>
  <c r="I15"/>
  <c r="K15"/>
  <c r="O15"/>
  <c r="Q15"/>
  <c r="V15"/>
  <c r="G16"/>
  <c r="M16" s="1"/>
  <c r="I16"/>
  <c r="K16"/>
  <c r="O16"/>
  <c r="Q16"/>
  <c r="V16"/>
  <c r="G17"/>
  <c r="I17"/>
  <c r="K17"/>
  <c r="M17"/>
  <c r="O17"/>
  <c r="Q17"/>
  <c r="V17"/>
  <c r="G18"/>
  <c r="I18"/>
  <c r="K18"/>
  <c r="M18"/>
  <c r="O18"/>
  <c r="Q18"/>
  <c r="V18"/>
  <c r="G19"/>
  <c r="I19"/>
  <c r="K19"/>
  <c r="M19"/>
  <c r="O19"/>
  <c r="Q19"/>
  <c r="V19"/>
  <c r="G21"/>
  <c r="M21" s="1"/>
  <c r="M20" s="1"/>
  <c r="I21"/>
  <c r="I20" s="1"/>
  <c r="K21"/>
  <c r="K20" s="1"/>
  <c r="O21"/>
  <c r="Q21"/>
  <c r="Q20" s="1"/>
  <c r="V21"/>
  <c r="V20" s="1"/>
  <c r="G22"/>
  <c r="M22" s="1"/>
  <c r="I22"/>
  <c r="K22"/>
  <c r="O22"/>
  <c r="Q22"/>
  <c r="V22"/>
  <c r="G23"/>
  <c r="M23" s="1"/>
  <c r="I23"/>
  <c r="K23"/>
  <c r="O23"/>
  <c r="Q23"/>
  <c r="V23"/>
  <c r="G24"/>
  <c r="M24" s="1"/>
  <c r="I24"/>
  <c r="K24"/>
  <c r="O24"/>
  <c r="Q24"/>
  <c r="V24"/>
  <c r="G25"/>
  <c r="I25"/>
  <c r="K25"/>
  <c r="M25"/>
  <c r="O25"/>
  <c r="Q25"/>
  <c r="V25"/>
  <c r="G26"/>
  <c r="I26"/>
  <c r="K26"/>
  <c r="M26"/>
  <c r="O26"/>
  <c r="Q26"/>
  <c r="V26"/>
  <c r="G27"/>
  <c r="I27"/>
  <c r="K27"/>
  <c r="M27"/>
  <c r="O27"/>
  <c r="Q27"/>
  <c r="V27"/>
  <c r="G28"/>
  <c r="M28" s="1"/>
  <c r="I28"/>
  <c r="K28"/>
  <c r="O28"/>
  <c r="O20" s="1"/>
  <c r="Q28"/>
  <c r="V28"/>
  <c r="G29"/>
  <c r="M29" s="1"/>
  <c r="I29"/>
  <c r="K29"/>
  <c r="O29"/>
  <c r="Q29"/>
  <c r="V29"/>
  <c r="G30"/>
  <c r="M30" s="1"/>
  <c r="I30"/>
  <c r="K30"/>
  <c r="O30"/>
  <c r="Q30"/>
  <c r="V30"/>
  <c r="G31"/>
  <c r="M31" s="1"/>
  <c r="I31"/>
  <c r="K31"/>
  <c r="O31"/>
  <c r="Q31"/>
  <c r="V31"/>
  <c r="G32"/>
  <c r="M32" s="1"/>
  <c r="I32"/>
  <c r="K32"/>
  <c r="O32"/>
  <c r="Q32"/>
  <c r="V32"/>
  <c r="G34"/>
  <c r="I34"/>
  <c r="K34"/>
  <c r="K33" s="1"/>
  <c r="M34"/>
  <c r="O34"/>
  <c r="Q34"/>
  <c r="Q33" s="1"/>
  <c r="V34"/>
  <c r="V33" s="1"/>
  <c r="G35"/>
  <c r="I35"/>
  <c r="K35"/>
  <c r="M35"/>
  <c r="O35"/>
  <c r="Q35"/>
  <c r="V35"/>
  <c r="G36"/>
  <c r="G33" s="1"/>
  <c r="I36"/>
  <c r="K36"/>
  <c r="O36"/>
  <c r="O33" s="1"/>
  <c r="Q36"/>
  <c r="V36"/>
  <c r="G37"/>
  <c r="M37" s="1"/>
  <c r="I37"/>
  <c r="K37"/>
  <c r="O37"/>
  <c r="Q37"/>
  <c r="V37"/>
  <c r="G38"/>
  <c r="M38" s="1"/>
  <c r="I38"/>
  <c r="K38"/>
  <c r="O38"/>
  <c r="Q38"/>
  <c r="V38"/>
  <c r="G39"/>
  <c r="M39" s="1"/>
  <c r="I39"/>
  <c r="K39"/>
  <c r="O39"/>
  <c r="Q39"/>
  <c r="V39"/>
  <c r="G40"/>
  <c r="M40" s="1"/>
  <c r="I40"/>
  <c r="K40"/>
  <c r="O40"/>
  <c r="Q40"/>
  <c r="V40"/>
  <c r="G41"/>
  <c r="M41" s="1"/>
  <c r="I41"/>
  <c r="I33" s="1"/>
  <c r="K41"/>
  <c r="O41"/>
  <c r="Q41"/>
  <c r="V41"/>
  <c r="G42"/>
  <c r="I42"/>
  <c r="K42"/>
  <c r="M42"/>
  <c r="O42"/>
  <c r="Q42"/>
  <c r="V42"/>
  <c r="G43"/>
  <c r="I43"/>
  <c r="K43"/>
  <c r="M43"/>
  <c r="O43"/>
  <c r="Q43"/>
  <c r="V43"/>
  <c r="G44"/>
  <c r="M44" s="1"/>
  <c r="I44"/>
  <c r="K44"/>
  <c r="O44"/>
  <c r="Q44"/>
  <c r="V44"/>
  <c r="G45"/>
  <c r="M45" s="1"/>
  <c r="I45"/>
  <c r="K45"/>
  <c r="O45"/>
  <c r="Q45"/>
  <c r="V45"/>
  <c r="G46"/>
  <c r="M46" s="1"/>
  <c r="I46"/>
  <c r="K46"/>
  <c r="O46"/>
  <c r="Q46"/>
  <c r="V46"/>
  <c r="G47"/>
  <c r="M47" s="1"/>
  <c r="I47"/>
  <c r="K47"/>
  <c r="O47"/>
  <c r="Q47"/>
  <c r="V47"/>
  <c r="G49"/>
  <c r="M49" s="1"/>
  <c r="I49"/>
  <c r="I48" s="1"/>
  <c r="K49"/>
  <c r="K48" s="1"/>
  <c r="O49"/>
  <c r="O48" s="1"/>
  <c r="Q49"/>
  <c r="Q48" s="1"/>
  <c r="V49"/>
  <c r="V48" s="1"/>
  <c r="G50"/>
  <c r="I50"/>
  <c r="K50"/>
  <c r="M50"/>
  <c r="O50"/>
  <c r="Q50"/>
  <c r="V50"/>
  <c r="G51"/>
  <c r="I51"/>
  <c r="K51"/>
  <c r="M51"/>
  <c r="O51"/>
  <c r="Q51"/>
  <c r="V51"/>
  <c r="G52"/>
  <c r="M52" s="1"/>
  <c r="I52"/>
  <c r="K52"/>
  <c r="O52"/>
  <c r="Q52"/>
  <c r="V52"/>
  <c r="G53"/>
  <c r="M53" s="1"/>
  <c r="I53"/>
  <c r="K53"/>
  <c r="O53"/>
  <c r="Q53"/>
  <c r="V53"/>
  <c r="G54"/>
  <c r="I54"/>
  <c r="K54"/>
  <c r="M54"/>
  <c r="O54"/>
  <c r="Q54"/>
  <c r="V54"/>
  <c r="G55"/>
  <c r="M55" s="1"/>
  <c r="I55"/>
  <c r="K55"/>
  <c r="O55"/>
  <c r="Q55"/>
  <c r="V55"/>
  <c r="G56"/>
  <c r="M56" s="1"/>
  <c r="I56"/>
  <c r="K56"/>
  <c r="O56"/>
  <c r="Q56"/>
  <c r="V56"/>
  <c r="G57"/>
  <c r="M57" s="1"/>
  <c r="I57"/>
  <c r="K57"/>
  <c r="O57"/>
  <c r="Q57"/>
  <c r="V57"/>
  <c r="G58"/>
  <c r="I58"/>
  <c r="K58"/>
  <c r="M58"/>
  <c r="O58"/>
  <c r="Q58"/>
  <c r="V58"/>
  <c r="G59"/>
  <c r="I59"/>
  <c r="K59"/>
  <c r="M59"/>
  <c r="O59"/>
  <c r="Q59"/>
  <c r="V59"/>
  <c r="O60"/>
  <c r="G61"/>
  <c r="M61" s="1"/>
  <c r="M60" s="1"/>
  <c r="I61"/>
  <c r="I60" s="1"/>
  <c r="K61"/>
  <c r="K60" s="1"/>
  <c r="O61"/>
  <c r="Q61"/>
  <c r="Q60" s="1"/>
  <c r="V61"/>
  <c r="V60" s="1"/>
  <c r="V62"/>
  <c r="G63"/>
  <c r="M63" s="1"/>
  <c r="I63"/>
  <c r="K63"/>
  <c r="K62" s="1"/>
  <c r="O63"/>
  <c r="O62" s="1"/>
  <c r="Q63"/>
  <c r="V63"/>
  <c r="G64"/>
  <c r="M64" s="1"/>
  <c r="I64"/>
  <c r="K64"/>
  <c r="O64"/>
  <c r="Q64"/>
  <c r="V64"/>
  <c r="G65"/>
  <c r="M65" s="1"/>
  <c r="I65"/>
  <c r="I62" s="1"/>
  <c r="K65"/>
  <c r="O65"/>
  <c r="Q65"/>
  <c r="Q62" s="1"/>
  <c r="V65"/>
  <c r="G66"/>
  <c r="I66"/>
  <c r="K66"/>
  <c r="M66"/>
  <c r="O66"/>
  <c r="Q66"/>
  <c r="V66"/>
  <c r="G68"/>
  <c r="M68" s="1"/>
  <c r="I68"/>
  <c r="I67" s="1"/>
  <c r="K68"/>
  <c r="O68"/>
  <c r="O67" s="1"/>
  <c r="Q68"/>
  <c r="Q67" s="1"/>
  <c r="V68"/>
  <c r="G69"/>
  <c r="M69" s="1"/>
  <c r="I69"/>
  <c r="K69"/>
  <c r="O69"/>
  <c r="Q69"/>
  <c r="V69"/>
  <c r="G70"/>
  <c r="I70"/>
  <c r="K70"/>
  <c r="K67" s="1"/>
  <c r="M70"/>
  <c r="O70"/>
  <c r="Q70"/>
  <c r="V70"/>
  <c r="V67" s="1"/>
  <c r="G71"/>
  <c r="M71" s="1"/>
  <c r="I71"/>
  <c r="K71"/>
  <c r="O71"/>
  <c r="Q71"/>
  <c r="V71"/>
  <c r="G72"/>
  <c r="M72" s="1"/>
  <c r="I72"/>
  <c r="K72"/>
  <c r="O72"/>
  <c r="Q72"/>
  <c r="V72"/>
  <c r="G73"/>
  <c r="M73" s="1"/>
  <c r="I73"/>
  <c r="K73"/>
  <c r="O73"/>
  <c r="Q73"/>
  <c r="V73"/>
  <c r="G74"/>
  <c r="I74"/>
  <c r="K74"/>
  <c r="M74"/>
  <c r="O74"/>
  <c r="Q74"/>
  <c r="V74"/>
  <c r="G75"/>
  <c r="I75"/>
  <c r="K75"/>
  <c r="M75"/>
  <c r="O75"/>
  <c r="Q75"/>
  <c r="V75"/>
  <c r="G76"/>
  <c r="M76" s="1"/>
  <c r="I76"/>
  <c r="K76"/>
  <c r="O76"/>
  <c r="Q76"/>
  <c r="V76"/>
  <c r="G77"/>
  <c r="M77" s="1"/>
  <c r="I77"/>
  <c r="K77"/>
  <c r="O77"/>
  <c r="Q77"/>
  <c r="V77"/>
  <c r="G78"/>
  <c r="I78"/>
  <c r="K78"/>
  <c r="M78"/>
  <c r="O78"/>
  <c r="Q78"/>
  <c r="V78"/>
  <c r="G80"/>
  <c r="M80" s="1"/>
  <c r="M79" s="1"/>
  <c r="I80"/>
  <c r="I79" s="1"/>
  <c r="K80"/>
  <c r="O80"/>
  <c r="O79" s="1"/>
  <c r="Q80"/>
  <c r="Q79" s="1"/>
  <c r="V80"/>
  <c r="G81"/>
  <c r="M81" s="1"/>
  <c r="I81"/>
  <c r="K81"/>
  <c r="O81"/>
  <c r="Q81"/>
  <c r="V81"/>
  <c r="G82"/>
  <c r="I82"/>
  <c r="K82"/>
  <c r="K79" s="1"/>
  <c r="M82"/>
  <c r="O82"/>
  <c r="Q82"/>
  <c r="V82"/>
  <c r="V79" s="1"/>
  <c r="G83"/>
  <c r="I83"/>
  <c r="K83"/>
  <c r="M83"/>
  <c r="O83"/>
  <c r="Q83"/>
  <c r="V83"/>
  <c r="G84"/>
  <c r="M84" s="1"/>
  <c r="I84"/>
  <c r="K84"/>
  <c r="O84"/>
  <c r="Q84"/>
  <c r="V84"/>
  <c r="G86"/>
  <c r="M86" s="1"/>
  <c r="I86"/>
  <c r="I85" s="1"/>
  <c r="K86"/>
  <c r="K85" s="1"/>
  <c r="O86"/>
  <c r="Q86"/>
  <c r="V86"/>
  <c r="V85" s="1"/>
  <c r="G87"/>
  <c r="M87" s="1"/>
  <c r="I87"/>
  <c r="K87"/>
  <c r="O87"/>
  <c r="Q87"/>
  <c r="V87"/>
  <c r="G88"/>
  <c r="G85" s="1"/>
  <c r="I88"/>
  <c r="K88"/>
  <c r="O88"/>
  <c r="O85" s="1"/>
  <c r="Q88"/>
  <c r="V88"/>
  <c r="G89"/>
  <c r="M89" s="1"/>
  <c r="I89"/>
  <c r="K89"/>
  <c r="O89"/>
  <c r="Q89"/>
  <c r="V89"/>
  <c r="G90"/>
  <c r="I90"/>
  <c r="K90"/>
  <c r="M90"/>
  <c r="O90"/>
  <c r="Q90"/>
  <c r="V90"/>
  <c r="G91"/>
  <c r="I91"/>
  <c r="K91"/>
  <c r="M91"/>
  <c r="O91"/>
  <c r="Q91"/>
  <c r="V91"/>
  <c r="G92"/>
  <c r="M92" s="1"/>
  <c r="I92"/>
  <c r="K92"/>
  <c r="O92"/>
  <c r="Q92"/>
  <c r="V92"/>
  <c r="G93"/>
  <c r="M93" s="1"/>
  <c r="I93"/>
  <c r="K93"/>
  <c r="O93"/>
  <c r="Q93"/>
  <c r="Q85" s="1"/>
  <c r="V93"/>
  <c r="G94"/>
  <c r="M94" s="1"/>
  <c r="I94"/>
  <c r="K94"/>
  <c r="O94"/>
  <c r="Q94"/>
  <c r="V94"/>
  <c r="G95"/>
  <c r="M95" s="1"/>
  <c r="I95"/>
  <c r="K95"/>
  <c r="O95"/>
  <c r="Q95"/>
  <c r="V95"/>
  <c r="G96"/>
  <c r="M96" s="1"/>
  <c r="I96"/>
  <c r="K96"/>
  <c r="O96"/>
  <c r="Q96"/>
  <c r="V96"/>
  <c r="G97"/>
  <c r="M97" s="1"/>
  <c r="I97"/>
  <c r="K97"/>
  <c r="O97"/>
  <c r="Q97"/>
  <c r="V97"/>
  <c r="G98"/>
  <c r="I98"/>
  <c r="K98"/>
  <c r="M98"/>
  <c r="O98"/>
  <c r="Q98"/>
  <c r="V98"/>
  <c r="G99"/>
  <c r="I99"/>
  <c r="K99"/>
  <c r="M99"/>
  <c r="O99"/>
  <c r="Q99"/>
  <c r="V99"/>
  <c r="G100"/>
  <c r="M100" s="1"/>
  <c r="I100"/>
  <c r="K100"/>
  <c r="O100"/>
  <c r="Q100"/>
  <c r="V100"/>
  <c r="G101"/>
  <c r="M101" s="1"/>
  <c r="I101"/>
  <c r="K101"/>
  <c r="O101"/>
  <c r="Q101"/>
  <c r="V101"/>
  <c r="G102"/>
  <c r="M102" s="1"/>
  <c r="I102"/>
  <c r="K102"/>
  <c r="O102"/>
  <c r="Q102"/>
  <c r="V102"/>
  <c r="G103"/>
  <c r="M103" s="1"/>
  <c r="I103"/>
  <c r="K103"/>
  <c r="O103"/>
  <c r="Q103"/>
  <c r="V103"/>
  <c r="G104"/>
  <c r="M104" s="1"/>
  <c r="I104"/>
  <c r="K104"/>
  <c r="O104"/>
  <c r="Q104"/>
  <c r="V104"/>
  <c r="G105"/>
  <c r="M105" s="1"/>
  <c r="I105"/>
  <c r="K105"/>
  <c r="O105"/>
  <c r="Q105"/>
  <c r="V105"/>
  <c r="G106"/>
  <c r="I106"/>
  <c r="K106"/>
  <c r="M106"/>
  <c r="O106"/>
  <c r="Q106"/>
  <c r="V106"/>
  <c r="G107"/>
  <c r="I107"/>
  <c r="K107"/>
  <c r="M107"/>
  <c r="O107"/>
  <c r="Q107"/>
  <c r="V107"/>
  <c r="G108"/>
  <c r="M108" s="1"/>
  <c r="I108"/>
  <c r="K108"/>
  <c r="O108"/>
  <c r="Q108"/>
  <c r="V108"/>
  <c r="G109"/>
  <c r="M109" s="1"/>
  <c r="I109"/>
  <c r="K109"/>
  <c r="O109"/>
  <c r="Q109"/>
  <c r="V109"/>
  <c r="G110"/>
  <c r="M110" s="1"/>
  <c r="I110"/>
  <c r="K110"/>
  <c r="O110"/>
  <c r="Q110"/>
  <c r="V110"/>
  <c r="G112"/>
  <c r="M112" s="1"/>
  <c r="I112"/>
  <c r="I111" s="1"/>
  <c r="K112"/>
  <c r="O112"/>
  <c r="O111" s="1"/>
  <c r="Q112"/>
  <c r="Q111" s="1"/>
  <c r="V112"/>
  <c r="G113"/>
  <c r="M113" s="1"/>
  <c r="I113"/>
  <c r="K113"/>
  <c r="O113"/>
  <c r="Q113"/>
  <c r="V113"/>
  <c r="G114"/>
  <c r="I114"/>
  <c r="K114"/>
  <c r="K111" s="1"/>
  <c r="M114"/>
  <c r="O114"/>
  <c r="Q114"/>
  <c r="V114"/>
  <c r="V111" s="1"/>
  <c r="G115"/>
  <c r="I115"/>
  <c r="K115"/>
  <c r="M115"/>
  <c r="O115"/>
  <c r="Q115"/>
  <c r="V115"/>
  <c r="G116"/>
  <c r="M116" s="1"/>
  <c r="I116"/>
  <c r="K116"/>
  <c r="O116"/>
  <c r="Q116"/>
  <c r="V116"/>
  <c r="G117"/>
  <c r="M117" s="1"/>
  <c r="I117"/>
  <c r="K117"/>
  <c r="O117"/>
  <c r="Q117"/>
  <c r="V117"/>
  <c r="G118"/>
  <c r="M118" s="1"/>
  <c r="I118"/>
  <c r="K118"/>
  <c r="O118"/>
  <c r="Q118"/>
  <c r="V118"/>
  <c r="G119"/>
  <c r="M119" s="1"/>
  <c r="I119"/>
  <c r="K119"/>
  <c r="O119"/>
  <c r="Q119"/>
  <c r="V119"/>
  <c r="G120"/>
  <c r="M120" s="1"/>
  <c r="I120"/>
  <c r="K120"/>
  <c r="O120"/>
  <c r="Q120"/>
  <c r="V120"/>
  <c r="G121"/>
  <c r="M121" s="1"/>
  <c r="I121"/>
  <c r="K121"/>
  <c r="O121"/>
  <c r="Q121"/>
  <c r="V121"/>
  <c r="G122"/>
  <c r="K122"/>
  <c r="Q122"/>
  <c r="G123"/>
  <c r="I123"/>
  <c r="I122" s="1"/>
  <c r="K123"/>
  <c r="M123"/>
  <c r="M122" s="1"/>
  <c r="O123"/>
  <c r="O122" s="1"/>
  <c r="Q123"/>
  <c r="V123"/>
  <c r="V122" s="1"/>
  <c r="O124"/>
  <c r="G125"/>
  <c r="M125" s="1"/>
  <c r="I125"/>
  <c r="I124" s="1"/>
  <c r="K125"/>
  <c r="O125"/>
  <c r="Q125"/>
  <c r="Q124" s="1"/>
  <c r="V125"/>
  <c r="V124" s="1"/>
  <c r="G126"/>
  <c r="M126" s="1"/>
  <c r="I126"/>
  <c r="K126"/>
  <c r="K124" s="1"/>
  <c r="O126"/>
  <c r="Q126"/>
  <c r="V126"/>
  <c r="G127"/>
  <c r="M127" s="1"/>
  <c r="I127"/>
  <c r="K127"/>
  <c r="O127"/>
  <c r="Q127"/>
  <c r="V127"/>
  <c r="G128"/>
  <c r="M128" s="1"/>
  <c r="I128"/>
  <c r="K128"/>
  <c r="O128"/>
  <c r="Q128"/>
  <c r="V128"/>
  <c r="G129"/>
  <c r="M129" s="1"/>
  <c r="I129"/>
  <c r="K129"/>
  <c r="O129"/>
  <c r="Q129"/>
  <c r="V129"/>
  <c r="G130"/>
  <c r="I130"/>
  <c r="K130"/>
  <c r="M130"/>
  <c r="O130"/>
  <c r="Q130"/>
  <c r="V130"/>
  <c r="G131"/>
  <c r="I131"/>
  <c r="K131"/>
  <c r="M131"/>
  <c r="O131"/>
  <c r="Q131"/>
  <c r="V131"/>
  <c r="O132"/>
  <c r="G133"/>
  <c r="G132" s="1"/>
  <c r="I133"/>
  <c r="I132" s="1"/>
  <c r="K133"/>
  <c r="O133"/>
  <c r="Q133"/>
  <c r="Q132" s="1"/>
  <c r="V133"/>
  <c r="V132" s="1"/>
  <c r="G134"/>
  <c r="M134" s="1"/>
  <c r="I134"/>
  <c r="K134"/>
  <c r="K132" s="1"/>
  <c r="O134"/>
  <c r="Q134"/>
  <c r="V134"/>
  <c r="G135"/>
  <c r="M135" s="1"/>
  <c r="I135"/>
  <c r="K135"/>
  <c r="O135"/>
  <c r="Q135"/>
  <c r="V135"/>
  <c r="G136"/>
  <c r="M136" s="1"/>
  <c r="I136"/>
  <c r="K136"/>
  <c r="O136"/>
  <c r="Q136"/>
  <c r="V136"/>
  <c r="G137"/>
  <c r="M137" s="1"/>
  <c r="I137"/>
  <c r="K137"/>
  <c r="O137"/>
  <c r="Q137"/>
  <c r="V137"/>
  <c r="G138"/>
  <c r="I138"/>
  <c r="K138"/>
  <c r="M138"/>
  <c r="O138"/>
  <c r="Q138"/>
  <c r="V138"/>
  <c r="V139"/>
  <c r="G140"/>
  <c r="M140" s="1"/>
  <c r="M139" s="1"/>
  <c r="I140"/>
  <c r="I139" s="1"/>
  <c r="K140"/>
  <c r="K139" s="1"/>
  <c r="O140"/>
  <c r="O139" s="1"/>
  <c r="Q140"/>
  <c r="Q139" s="1"/>
  <c r="V140"/>
  <c r="Q141"/>
  <c r="G142"/>
  <c r="I142"/>
  <c r="I141" s="1"/>
  <c r="K142"/>
  <c r="K141" s="1"/>
  <c r="M142"/>
  <c r="O142"/>
  <c r="O141" s="1"/>
  <c r="Q142"/>
  <c r="V142"/>
  <c r="V141" s="1"/>
  <c r="G143"/>
  <c r="M143" s="1"/>
  <c r="I143"/>
  <c r="K143"/>
  <c r="O143"/>
  <c r="Q143"/>
  <c r="V143"/>
  <c r="G144"/>
  <c r="M144" s="1"/>
  <c r="I144"/>
  <c r="K144"/>
  <c r="O144"/>
  <c r="Q144"/>
  <c r="V144"/>
  <c r="G145"/>
  <c r="M145" s="1"/>
  <c r="I145"/>
  <c r="K145"/>
  <c r="O145"/>
  <c r="Q145"/>
  <c r="V145"/>
  <c r="G146"/>
  <c r="I146"/>
  <c r="K146"/>
  <c r="M146"/>
  <c r="O146"/>
  <c r="Q146"/>
  <c r="V146"/>
  <c r="G147"/>
  <c r="I147"/>
  <c r="K147"/>
  <c r="M147"/>
  <c r="O147"/>
  <c r="Q147"/>
  <c r="V147"/>
  <c r="G149"/>
  <c r="M149" s="1"/>
  <c r="I149"/>
  <c r="I148" s="1"/>
  <c r="K149"/>
  <c r="K148" s="1"/>
  <c r="O149"/>
  <c r="Q149"/>
  <c r="Q148" s="1"/>
  <c r="V149"/>
  <c r="V148" s="1"/>
  <c r="G150"/>
  <c r="I150"/>
  <c r="K150"/>
  <c r="M150"/>
  <c r="O150"/>
  <c r="Q150"/>
  <c r="V150"/>
  <c r="G151"/>
  <c r="M151" s="1"/>
  <c r="I151"/>
  <c r="K151"/>
  <c r="O151"/>
  <c r="Q151"/>
  <c r="V151"/>
  <c r="G152"/>
  <c r="M152" s="1"/>
  <c r="I152"/>
  <c r="K152"/>
  <c r="O152"/>
  <c r="Q152"/>
  <c r="V152"/>
  <c r="G153"/>
  <c r="M153" s="1"/>
  <c r="I153"/>
  <c r="K153"/>
  <c r="O153"/>
  <c r="Q153"/>
  <c r="V153"/>
  <c r="G154"/>
  <c r="I154"/>
  <c r="K154"/>
  <c r="M154"/>
  <c r="O154"/>
  <c r="Q154"/>
  <c r="V154"/>
  <c r="G155"/>
  <c r="I155"/>
  <c r="K155"/>
  <c r="M155"/>
  <c r="O155"/>
  <c r="Q155"/>
  <c r="V155"/>
  <c r="G156"/>
  <c r="M156" s="1"/>
  <c r="I156"/>
  <c r="K156"/>
  <c r="O156"/>
  <c r="O148" s="1"/>
  <c r="Q156"/>
  <c r="V156"/>
  <c r="G157"/>
  <c r="M157" s="1"/>
  <c r="I157"/>
  <c r="K157"/>
  <c r="O157"/>
  <c r="Q157"/>
  <c r="V157"/>
  <c r="G158"/>
  <c r="I158"/>
  <c r="K158"/>
  <c r="M158"/>
  <c r="O158"/>
  <c r="Q158"/>
  <c r="V158"/>
  <c r="G159"/>
  <c r="M159" s="1"/>
  <c r="I159"/>
  <c r="K159"/>
  <c r="O159"/>
  <c r="Q159"/>
  <c r="V159"/>
  <c r="G160"/>
  <c r="M160" s="1"/>
  <c r="I160"/>
  <c r="K160"/>
  <c r="O160"/>
  <c r="Q160"/>
  <c r="V160"/>
  <c r="G161"/>
  <c r="M161" s="1"/>
  <c r="I161"/>
  <c r="K161"/>
  <c r="O161"/>
  <c r="Q161"/>
  <c r="V161"/>
  <c r="G162"/>
  <c r="I162"/>
  <c r="K162"/>
  <c r="M162"/>
  <c r="O162"/>
  <c r="Q162"/>
  <c r="V162"/>
  <c r="G163"/>
  <c r="I163"/>
  <c r="K163"/>
  <c r="M163"/>
  <c r="O163"/>
  <c r="Q163"/>
  <c r="V163"/>
  <c r="G164"/>
  <c r="M164" s="1"/>
  <c r="I164"/>
  <c r="K164"/>
  <c r="O164"/>
  <c r="Q164"/>
  <c r="V164"/>
  <c r="G165"/>
  <c r="M165" s="1"/>
  <c r="I165"/>
  <c r="K165"/>
  <c r="O165"/>
  <c r="Q165"/>
  <c r="V165"/>
  <c r="G166"/>
  <c r="I166"/>
  <c r="K166"/>
  <c r="M166"/>
  <c r="O166"/>
  <c r="Q166"/>
  <c r="V166"/>
  <c r="K167"/>
  <c r="Q167"/>
  <c r="G168"/>
  <c r="M168" s="1"/>
  <c r="M167" s="1"/>
  <c r="I168"/>
  <c r="I167" s="1"/>
  <c r="K168"/>
  <c r="O168"/>
  <c r="O167" s="1"/>
  <c r="Q168"/>
  <c r="V168"/>
  <c r="V167" s="1"/>
  <c r="G170"/>
  <c r="I170"/>
  <c r="K170"/>
  <c r="K169" s="1"/>
  <c r="M170"/>
  <c r="O170"/>
  <c r="Q170"/>
  <c r="Q169" s="1"/>
  <c r="V170"/>
  <c r="V169" s="1"/>
  <c r="G171"/>
  <c r="I171"/>
  <c r="K171"/>
  <c r="M171"/>
  <c r="O171"/>
  <c r="Q171"/>
  <c r="V171"/>
  <c r="G172"/>
  <c r="G169" s="1"/>
  <c r="I172"/>
  <c r="K172"/>
  <c r="O172"/>
  <c r="O169" s="1"/>
  <c r="Q172"/>
  <c r="V172"/>
  <c r="G173"/>
  <c r="M173" s="1"/>
  <c r="I173"/>
  <c r="K173"/>
  <c r="O173"/>
  <c r="Q173"/>
  <c r="V173"/>
  <c r="G174"/>
  <c r="I174"/>
  <c r="K174"/>
  <c r="M174"/>
  <c r="O174"/>
  <c r="Q174"/>
  <c r="V174"/>
  <c r="G175"/>
  <c r="M175" s="1"/>
  <c r="I175"/>
  <c r="K175"/>
  <c r="O175"/>
  <c r="Q175"/>
  <c r="V175"/>
  <c r="G176"/>
  <c r="M176" s="1"/>
  <c r="I176"/>
  <c r="K176"/>
  <c r="O176"/>
  <c r="Q176"/>
  <c r="V176"/>
  <c r="G177"/>
  <c r="M177" s="1"/>
  <c r="I177"/>
  <c r="I169" s="1"/>
  <c r="K177"/>
  <c r="O177"/>
  <c r="Q177"/>
  <c r="V177"/>
  <c r="G178"/>
  <c r="I178"/>
  <c r="K178"/>
  <c r="M178"/>
  <c r="O178"/>
  <c r="Q178"/>
  <c r="V178"/>
  <c r="G179"/>
  <c r="I179"/>
  <c r="K179"/>
  <c r="M179"/>
  <c r="O179"/>
  <c r="Q179"/>
  <c r="V179"/>
  <c r="G180"/>
  <c r="M180" s="1"/>
  <c r="I180"/>
  <c r="K180"/>
  <c r="O180"/>
  <c r="Q180"/>
  <c r="V180"/>
  <c r="G181"/>
  <c r="M181" s="1"/>
  <c r="I181"/>
  <c r="K181"/>
  <c r="O181"/>
  <c r="Q181"/>
  <c r="V181"/>
  <c r="G182"/>
  <c r="I182"/>
  <c r="K182"/>
  <c r="M182"/>
  <c r="O182"/>
  <c r="Q182"/>
  <c r="V182"/>
  <c r="G184"/>
  <c r="M184" s="1"/>
  <c r="I184"/>
  <c r="I183" s="1"/>
  <c r="K184"/>
  <c r="O184"/>
  <c r="O183" s="1"/>
  <c r="Q184"/>
  <c r="Q183" s="1"/>
  <c r="V184"/>
  <c r="G185"/>
  <c r="M185" s="1"/>
  <c r="I185"/>
  <c r="K185"/>
  <c r="O185"/>
  <c r="Q185"/>
  <c r="V185"/>
  <c r="G186"/>
  <c r="I186"/>
  <c r="K186"/>
  <c r="K183" s="1"/>
  <c r="M186"/>
  <c r="O186"/>
  <c r="Q186"/>
  <c r="V186"/>
  <c r="V183" s="1"/>
  <c r="G187"/>
  <c r="I187"/>
  <c r="K187"/>
  <c r="M187"/>
  <c r="O187"/>
  <c r="Q187"/>
  <c r="V187"/>
  <c r="G188"/>
  <c r="M188" s="1"/>
  <c r="I188"/>
  <c r="K188"/>
  <c r="O188"/>
  <c r="Q188"/>
  <c r="V188"/>
  <c r="G189"/>
  <c r="M189" s="1"/>
  <c r="I189"/>
  <c r="K189"/>
  <c r="O189"/>
  <c r="Q189"/>
  <c r="V189"/>
  <c r="G190"/>
  <c r="I190"/>
  <c r="K190"/>
  <c r="M190"/>
  <c r="O190"/>
  <c r="Q190"/>
  <c r="V190"/>
  <c r="G191"/>
  <c r="M191" s="1"/>
  <c r="I191"/>
  <c r="K191"/>
  <c r="O191"/>
  <c r="Q191"/>
  <c r="V191"/>
  <c r="G192"/>
  <c r="M192" s="1"/>
  <c r="I192"/>
  <c r="K192"/>
  <c r="O192"/>
  <c r="Q192"/>
  <c r="V192"/>
  <c r="G193"/>
  <c r="M193" s="1"/>
  <c r="I193"/>
  <c r="K193"/>
  <c r="O193"/>
  <c r="Q193"/>
  <c r="V193"/>
  <c r="G194"/>
  <c r="I194"/>
  <c r="K194"/>
  <c r="M194"/>
  <c r="O194"/>
  <c r="Q194"/>
  <c r="V194"/>
  <c r="G196"/>
  <c r="M196" s="1"/>
  <c r="I196"/>
  <c r="I195" s="1"/>
  <c r="K196"/>
  <c r="O196"/>
  <c r="O195" s="1"/>
  <c r="Q196"/>
  <c r="Q195" s="1"/>
  <c r="V196"/>
  <c r="G197"/>
  <c r="M197" s="1"/>
  <c r="I197"/>
  <c r="K197"/>
  <c r="K195" s="1"/>
  <c r="O197"/>
  <c r="Q197"/>
  <c r="V197"/>
  <c r="G198"/>
  <c r="I198"/>
  <c r="K198"/>
  <c r="M198"/>
  <c r="O198"/>
  <c r="Q198"/>
  <c r="V198"/>
  <c r="V195" s="1"/>
  <c r="G199"/>
  <c r="M199" s="1"/>
  <c r="I199"/>
  <c r="K199"/>
  <c r="O199"/>
  <c r="Q199"/>
  <c r="V199"/>
  <c r="G200"/>
  <c r="M200" s="1"/>
  <c r="I200"/>
  <c r="K200"/>
  <c r="O200"/>
  <c r="Q200"/>
  <c r="V200"/>
  <c r="G201"/>
  <c r="M201" s="1"/>
  <c r="I201"/>
  <c r="K201"/>
  <c r="O201"/>
  <c r="Q201"/>
  <c r="V201"/>
  <c r="G202"/>
  <c r="I202"/>
  <c r="K202"/>
  <c r="M202"/>
  <c r="O202"/>
  <c r="Q202"/>
  <c r="V202"/>
  <c r="G203"/>
  <c r="I203"/>
  <c r="K203"/>
  <c r="M203"/>
  <c r="O203"/>
  <c r="Q203"/>
  <c r="V203"/>
  <c r="G204"/>
  <c r="M204" s="1"/>
  <c r="I204"/>
  <c r="K204"/>
  <c r="O204"/>
  <c r="Q204"/>
  <c r="V204"/>
  <c r="G205"/>
  <c r="M205" s="1"/>
  <c r="I205"/>
  <c r="K205"/>
  <c r="O205"/>
  <c r="Q205"/>
  <c r="V205"/>
  <c r="G206"/>
  <c r="I206"/>
  <c r="K206"/>
  <c r="M206"/>
  <c r="O206"/>
  <c r="Q206"/>
  <c r="V206"/>
  <c r="G207"/>
  <c r="M207" s="1"/>
  <c r="I207"/>
  <c r="K207"/>
  <c r="O207"/>
  <c r="Q207"/>
  <c r="V207"/>
  <c r="G208"/>
  <c r="M208" s="1"/>
  <c r="I208"/>
  <c r="K208"/>
  <c r="O208"/>
  <c r="Q208"/>
  <c r="V208"/>
  <c r="G209"/>
  <c r="M209" s="1"/>
  <c r="I209"/>
  <c r="K209"/>
  <c r="O209"/>
  <c r="Q209"/>
  <c r="V209"/>
  <c r="G210"/>
  <c r="I210"/>
  <c r="K210"/>
  <c r="M210"/>
  <c r="O210"/>
  <c r="Q210"/>
  <c r="V210"/>
  <c r="G211"/>
  <c r="I211"/>
  <c r="K211"/>
  <c r="M211"/>
  <c r="O211"/>
  <c r="Q211"/>
  <c r="V211"/>
  <c r="O212"/>
  <c r="G213"/>
  <c r="M213" s="1"/>
  <c r="M212" s="1"/>
  <c r="I213"/>
  <c r="I212" s="1"/>
  <c r="K213"/>
  <c r="K212" s="1"/>
  <c r="O213"/>
  <c r="Q213"/>
  <c r="Q212" s="1"/>
  <c r="V213"/>
  <c r="V212" s="1"/>
  <c r="G215"/>
  <c r="M215" s="1"/>
  <c r="I215"/>
  <c r="K215"/>
  <c r="K214" s="1"/>
  <c r="O215"/>
  <c r="O214" s="1"/>
  <c r="Q215"/>
  <c r="V215"/>
  <c r="G216"/>
  <c r="M216" s="1"/>
  <c r="I216"/>
  <c r="K216"/>
  <c r="O216"/>
  <c r="Q216"/>
  <c r="V216"/>
  <c r="G217"/>
  <c r="M217" s="1"/>
  <c r="I217"/>
  <c r="I214" s="1"/>
  <c r="K217"/>
  <c r="O217"/>
  <c r="Q217"/>
  <c r="Q214" s="1"/>
  <c r="V217"/>
  <c r="G218"/>
  <c r="I218"/>
  <c r="K218"/>
  <c r="M218"/>
  <c r="O218"/>
  <c r="Q218"/>
  <c r="V218"/>
  <c r="G219"/>
  <c r="I219"/>
  <c r="K219"/>
  <c r="M219"/>
  <c r="O219"/>
  <c r="Q219"/>
  <c r="V219"/>
  <c r="G220"/>
  <c r="M220" s="1"/>
  <c r="I220"/>
  <c r="K220"/>
  <c r="O220"/>
  <c r="Q220"/>
  <c r="V220"/>
  <c r="G221"/>
  <c r="M221" s="1"/>
  <c r="I221"/>
  <c r="K221"/>
  <c r="O221"/>
  <c r="Q221"/>
  <c r="V221"/>
  <c r="G222"/>
  <c r="M222" s="1"/>
  <c r="I222"/>
  <c r="K222"/>
  <c r="O222"/>
  <c r="Q222"/>
  <c r="V222"/>
  <c r="V214" s="1"/>
  <c r="G223"/>
  <c r="M223" s="1"/>
  <c r="I223"/>
  <c r="K223"/>
  <c r="O223"/>
  <c r="Q223"/>
  <c r="V223"/>
  <c r="G224"/>
  <c r="M224" s="1"/>
  <c r="I224"/>
  <c r="K224"/>
  <c r="O224"/>
  <c r="Q224"/>
  <c r="V224"/>
  <c r="G225"/>
  <c r="I225"/>
  <c r="K225"/>
  <c r="M225"/>
  <c r="O225"/>
  <c r="Q225"/>
  <c r="V225"/>
  <c r="G226"/>
  <c r="I226"/>
  <c r="K226"/>
  <c r="M226"/>
  <c r="O226"/>
  <c r="Q226"/>
  <c r="V226"/>
  <c r="G227"/>
  <c r="I227"/>
  <c r="K227"/>
  <c r="M227"/>
  <c r="O227"/>
  <c r="Q227"/>
  <c r="V227"/>
  <c r="G228"/>
  <c r="M228" s="1"/>
  <c r="I228"/>
  <c r="K228"/>
  <c r="O228"/>
  <c r="Q228"/>
  <c r="V228"/>
  <c r="G229"/>
  <c r="M229" s="1"/>
  <c r="I229"/>
  <c r="K229"/>
  <c r="O229"/>
  <c r="Q229"/>
  <c r="V229"/>
  <c r="G231"/>
  <c r="M231" s="1"/>
  <c r="M230" s="1"/>
  <c r="I231"/>
  <c r="K231"/>
  <c r="K230" s="1"/>
  <c r="O231"/>
  <c r="O230" s="1"/>
  <c r="Q231"/>
  <c r="V231"/>
  <c r="G232"/>
  <c r="M232" s="1"/>
  <c r="I232"/>
  <c r="K232"/>
  <c r="O232"/>
  <c r="Q232"/>
  <c r="Q230" s="1"/>
  <c r="V232"/>
  <c r="G233"/>
  <c r="I233"/>
  <c r="I230" s="1"/>
  <c r="K233"/>
  <c r="M233"/>
  <c r="O233"/>
  <c r="Q233"/>
  <c r="V233"/>
  <c r="G234"/>
  <c r="I234"/>
  <c r="K234"/>
  <c r="M234"/>
  <c r="O234"/>
  <c r="Q234"/>
  <c r="V234"/>
  <c r="G235"/>
  <c r="I235"/>
  <c r="K235"/>
  <c r="M235"/>
  <c r="O235"/>
  <c r="Q235"/>
  <c r="V235"/>
  <c r="G236"/>
  <c r="M236" s="1"/>
  <c r="I236"/>
  <c r="K236"/>
  <c r="O236"/>
  <c r="Q236"/>
  <c r="V236"/>
  <c r="G237"/>
  <c r="M237" s="1"/>
  <c r="I237"/>
  <c r="K237"/>
  <c r="O237"/>
  <c r="Q237"/>
  <c r="V237"/>
  <c r="G238"/>
  <c r="M238" s="1"/>
  <c r="I238"/>
  <c r="K238"/>
  <c r="O238"/>
  <c r="Q238"/>
  <c r="V238"/>
  <c r="V230" s="1"/>
  <c r="G239"/>
  <c r="M239" s="1"/>
  <c r="I239"/>
  <c r="K239"/>
  <c r="O239"/>
  <c r="Q239"/>
  <c r="V239"/>
  <c r="G240"/>
  <c r="M240" s="1"/>
  <c r="I240"/>
  <c r="K240"/>
  <c r="O240"/>
  <c r="Q240"/>
  <c r="V240"/>
  <c r="G242"/>
  <c r="I242"/>
  <c r="K242"/>
  <c r="K241" s="1"/>
  <c r="M242"/>
  <c r="O242"/>
  <c r="Q242"/>
  <c r="Q241" s="1"/>
  <c r="V242"/>
  <c r="V241" s="1"/>
  <c r="G243"/>
  <c r="I243"/>
  <c r="K243"/>
  <c r="M243"/>
  <c r="O243"/>
  <c r="Q243"/>
  <c r="V243"/>
  <c r="G244"/>
  <c r="G241" s="1"/>
  <c r="I244"/>
  <c r="K244"/>
  <c r="O244"/>
  <c r="O241" s="1"/>
  <c r="Q244"/>
  <c r="V244"/>
  <c r="G245"/>
  <c r="M245" s="1"/>
  <c r="I245"/>
  <c r="K245"/>
  <c r="O245"/>
  <c r="Q245"/>
  <c r="V245"/>
  <c r="G246"/>
  <c r="M246" s="1"/>
  <c r="I246"/>
  <c r="K246"/>
  <c r="O246"/>
  <c r="Q246"/>
  <c r="V246"/>
  <c r="G247"/>
  <c r="M247" s="1"/>
  <c r="I247"/>
  <c r="K247"/>
  <c r="O247"/>
  <c r="Q247"/>
  <c r="V247"/>
  <c r="G248"/>
  <c r="M248" s="1"/>
  <c r="I248"/>
  <c r="K248"/>
  <c r="O248"/>
  <c r="Q248"/>
  <c r="V248"/>
  <c r="G249"/>
  <c r="M249" s="1"/>
  <c r="I249"/>
  <c r="I241" s="1"/>
  <c r="K249"/>
  <c r="O249"/>
  <c r="Q249"/>
  <c r="V249"/>
  <c r="G250"/>
  <c r="I250"/>
  <c r="K250"/>
  <c r="M250"/>
  <c r="O250"/>
  <c r="Q250"/>
  <c r="V250"/>
  <c r="G251"/>
  <c r="I251"/>
  <c r="K251"/>
  <c r="M251"/>
  <c r="O251"/>
  <c r="Q251"/>
  <c r="V251"/>
  <c r="G252"/>
  <c r="M252" s="1"/>
  <c r="I252"/>
  <c r="K252"/>
  <c r="O252"/>
  <c r="Q252"/>
  <c r="V252"/>
  <c r="G253"/>
  <c r="M253" s="1"/>
  <c r="I253"/>
  <c r="K253"/>
  <c r="O253"/>
  <c r="Q253"/>
  <c r="V253"/>
  <c r="G254"/>
  <c r="M254" s="1"/>
  <c r="I254"/>
  <c r="K254"/>
  <c r="O254"/>
  <c r="Q254"/>
  <c r="V254"/>
  <c r="G256"/>
  <c r="M256" s="1"/>
  <c r="I256"/>
  <c r="I255" s="1"/>
  <c r="K256"/>
  <c r="O256"/>
  <c r="O255" s="1"/>
  <c r="Q256"/>
  <c r="Q255" s="1"/>
  <c r="V256"/>
  <c r="G257"/>
  <c r="M257" s="1"/>
  <c r="I257"/>
  <c r="K257"/>
  <c r="O257"/>
  <c r="Q257"/>
  <c r="V257"/>
  <c r="G258"/>
  <c r="I258"/>
  <c r="K258"/>
  <c r="K255" s="1"/>
  <c r="M258"/>
  <c r="O258"/>
  <c r="Q258"/>
  <c r="V258"/>
  <c r="V255" s="1"/>
  <c r="G259"/>
  <c r="I259"/>
  <c r="K259"/>
  <c r="M259"/>
  <c r="O259"/>
  <c r="Q259"/>
  <c r="V259"/>
  <c r="G260"/>
  <c r="M260" s="1"/>
  <c r="I260"/>
  <c r="K260"/>
  <c r="O260"/>
  <c r="Q260"/>
  <c r="V260"/>
  <c r="G261"/>
  <c r="M261" s="1"/>
  <c r="I261"/>
  <c r="K261"/>
  <c r="O261"/>
  <c r="Q261"/>
  <c r="V261"/>
  <c r="G262"/>
  <c r="M262" s="1"/>
  <c r="I262"/>
  <c r="K262"/>
  <c r="O262"/>
  <c r="Q262"/>
  <c r="V262"/>
  <c r="G263"/>
  <c r="M263" s="1"/>
  <c r="I263"/>
  <c r="K263"/>
  <c r="O263"/>
  <c r="Q263"/>
  <c r="V263"/>
  <c r="G264"/>
  <c r="M264" s="1"/>
  <c r="I264"/>
  <c r="K264"/>
  <c r="O264"/>
  <c r="Q264"/>
  <c r="V264"/>
  <c r="G265"/>
  <c r="M265" s="1"/>
  <c r="I265"/>
  <c r="K265"/>
  <c r="O265"/>
  <c r="Q265"/>
  <c r="V265"/>
  <c r="G266"/>
  <c r="I266"/>
  <c r="K266"/>
  <c r="M266"/>
  <c r="O266"/>
  <c r="Q266"/>
  <c r="V266"/>
  <c r="G267"/>
  <c r="I267"/>
  <c r="K267"/>
  <c r="M267"/>
  <c r="O267"/>
  <c r="Q267"/>
  <c r="V267"/>
  <c r="G268"/>
  <c r="M268" s="1"/>
  <c r="I268"/>
  <c r="K268"/>
  <c r="O268"/>
  <c r="Q268"/>
  <c r="V268"/>
  <c r="G269"/>
  <c r="M269" s="1"/>
  <c r="I269"/>
  <c r="K269"/>
  <c r="O269"/>
  <c r="Q269"/>
  <c r="V269"/>
  <c r="G270"/>
  <c r="M270" s="1"/>
  <c r="I270"/>
  <c r="K270"/>
  <c r="O270"/>
  <c r="Q270"/>
  <c r="V270"/>
  <c r="G271"/>
  <c r="M271" s="1"/>
  <c r="I271"/>
  <c r="K271"/>
  <c r="O271"/>
  <c r="Q271"/>
  <c r="V271"/>
  <c r="G272"/>
  <c r="M272" s="1"/>
  <c r="I272"/>
  <c r="K272"/>
  <c r="O272"/>
  <c r="Q272"/>
  <c r="V272"/>
  <c r="G273"/>
  <c r="I273"/>
  <c r="K273"/>
  <c r="M273"/>
  <c r="O273"/>
  <c r="Q273"/>
  <c r="V273"/>
  <c r="K274"/>
  <c r="G275"/>
  <c r="I275"/>
  <c r="I274" s="1"/>
  <c r="K275"/>
  <c r="M275"/>
  <c r="O275"/>
  <c r="O274" s="1"/>
  <c r="Q275"/>
  <c r="V275"/>
  <c r="V274" s="1"/>
  <c r="G276"/>
  <c r="M276" s="1"/>
  <c r="I276"/>
  <c r="K276"/>
  <c r="O276"/>
  <c r="Q276"/>
  <c r="V276"/>
  <c r="G277"/>
  <c r="M277" s="1"/>
  <c r="I277"/>
  <c r="K277"/>
  <c r="O277"/>
  <c r="Q277"/>
  <c r="Q274" s="1"/>
  <c r="V277"/>
  <c r="G278"/>
  <c r="M278" s="1"/>
  <c r="I278"/>
  <c r="K278"/>
  <c r="O278"/>
  <c r="Q278"/>
  <c r="V278"/>
  <c r="G279"/>
  <c r="M279" s="1"/>
  <c r="I279"/>
  <c r="K279"/>
  <c r="O279"/>
  <c r="Q279"/>
  <c r="V279"/>
  <c r="G280"/>
  <c r="G281"/>
  <c r="I281"/>
  <c r="I280" s="1"/>
  <c r="K281"/>
  <c r="K280" s="1"/>
  <c r="M281"/>
  <c r="O281"/>
  <c r="O280" s="1"/>
  <c r="Q281"/>
  <c r="Q280" s="1"/>
  <c r="V281"/>
  <c r="G282"/>
  <c r="I282"/>
  <c r="K282"/>
  <c r="M282"/>
  <c r="O282"/>
  <c r="Q282"/>
  <c r="V282"/>
  <c r="V280" s="1"/>
  <c r="G283"/>
  <c r="I283"/>
  <c r="K283"/>
  <c r="M283"/>
  <c r="O283"/>
  <c r="Q283"/>
  <c r="V283"/>
  <c r="G284"/>
  <c r="M284" s="1"/>
  <c r="I284"/>
  <c r="K284"/>
  <c r="O284"/>
  <c r="Q284"/>
  <c r="V284"/>
  <c r="G285"/>
  <c r="M285" s="1"/>
  <c r="I285"/>
  <c r="K285"/>
  <c r="O285"/>
  <c r="Q285"/>
  <c r="V285"/>
  <c r="G286"/>
  <c r="M286" s="1"/>
  <c r="I286"/>
  <c r="K286"/>
  <c r="O286"/>
  <c r="Q286"/>
  <c r="V286"/>
  <c r="G288"/>
  <c r="M288" s="1"/>
  <c r="M287" s="1"/>
  <c r="I288"/>
  <c r="I287" s="1"/>
  <c r="K288"/>
  <c r="O288"/>
  <c r="O287" s="1"/>
  <c r="Q288"/>
  <c r="V288"/>
  <c r="V287" s="1"/>
  <c r="G289"/>
  <c r="I289"/>
  <c r="K289"/>
  <c r="M289"/>
  <c r="O289"/>
  <c r="Q289"/>
  <c r="Q287" s="1"/>
  <c r="V289"/>
  <c r="G290"/>
  <c r="I290"/>
  <c r="K290"/>
  <c r="K287" s="1"/>
  <c r="M290"/>
  <c r="O290"/>
  <c r="Q290"/>
  <c r="V290"/>
  <c r="G292"/>
  <c r="M292" s="1"/>
  <c r="I292"/>
  <c r="K292"/>
  <c r="K291" s="1"/>
  <c r="O292"/>
  <c r="O291" s="1"/>
  <c r="Q292"/>
  <c r="Q291" s="1"/>
  <c r="V292"/>
  <c r="G293"/>
  <c r="M293" s="1"/>
  <c r="I293"/>
  <c r="I291" s="1"/>
  <c r="K293"/>
  <c r="O293"/>
  <c r="Q293"/>
  <c r="V293"/>
  <c r="G294"/>
  <c r="M294" s="1"/>
  <c r="I294"/>
  <c r="K294"/>
  <c r="O294"/>
  <c r="Q294"/>
  <c r="V294"/>
  <c r="V291" s="1"/>
  <c r="G295"/>
  <c r="M295" s="1"/>
  <c r="I295"/>
  <c r="K295"/>
  <c r="O295"/>
  <c r="Q295"/>
  <c r="V295"/>
  <c r="G296"/>
  <c r="M296" s="1"/>
  <c r="I296"/>
  <c r="K296"/>
  <c r="O296"/>
  <c r="Q296"/>
  <c r="V296"/>
  <c r="G297"/>
  <c r="M297" s="1"/>
  <c r="I297"/>
  <c r="K297"/>
  <c r="O297"/>
  <c r="Q297"/>
  <c r="V297"/>
  <c r="G298"/>
  <c r="I298"/>
  <c r="K298"/>
  <c r="M298"/>
  <c r="O298"/>
  <c r="Q298"/>
  <c r="V298"/>
  <c r="V299"/>
  <c r="G300"/>
  <c r="M300" s="1"/>
  <c r="I300"/>
  <c r="I299" s="1"/>
  <c r="K300"/>
  <c r="K299" s="1"/>
  <c r="O300"/>
  <c r="O299" s="1"/>
  <c r="Q300"/>
  <c r="Q299" s="1"/>
  <c r="V300"/>
  <c r="G301"/>
  <c r="M301" s="1"/>
  <c r="I301"/>
  <c r="K301"/>
  <c r="O301"/>
  <c r="Q301"/>
  <c r="V301"/>
  <c r="I302"/>
  <c r="V302"/>
  <c r="G303"/>
  <c r="M303" s="1"/>
  <c r="M302" s="1"/>
  <c r="I303"/>
  <c r="K303"/>
  <c r="K302" s="1"/>
  <c r="O303"/>
  <c r="O302" s="1"/>
  <c r="Q303"/>
  <c r="Q302" s="1"/>
  <c r="V303"/>
  <c r="G304"/>
  <c r="G305"/>
  <c r="I305"/>
  <c r="I304" s="1"/>
  <c r="K305"/>
  <c r="K304" s="1"/>
  <c r="M305"/>
  <c r="O305"/>
  <c r="O304" s="1"/>
  <c r="Q305"/>
  <c r="Q304" s="1"/>
  <c r="V305"/>
  <c r="V304" s="1"/>
  <c r="G306"/>
  <c r="I306"/>
  <c r="K306"/>
  <c r="M306"/>
  <c r="O306"/>
  <c r="Q306"/>
  <c r="V306"/>
  <c r="G307"/>
  <c r="I307"/>
  <c r="K307"/>
  <c r="M307"/>
  <c r="M304" s="1"/>
  <c r="O307"/>
  <c r="Q307"/>
  <c r="V307"/>
  <c r="G308"/>
  <c r="M308" s="1"/>
  <c r="I308"/>
  <c r="K308"/>
  <c r="O308"/>
  <c r="Q308"/>
  <c r="V308"/>
  <c r="G309"/>
  <c r="M309" s="1"/>
  <c r="I309"/>
  <c r="K309"/>
  <c r="O309"/>
  <c r="Q309"/>
  <c r="V309"/>
  <c r="I310"/>
  <c r="V310"/>
  <c r="G311"/>
  <c r="M311" s="1"/>
  <c r="M310" s="1"/>
  <c r="I311"/>
  <c r="K311"/>
  <c r="K310" s="1"/>
  <c r="O311"/>
  <c r="O310" s="1"/>
  <c r="Q311"/>
  <c r="Q310" s="1"/>
  <c r="V311"/>
  <c r="AE313"/>
  <c r="G16" i="12"/>
  <c r="G8"/>
  <c r="G9"/>
  <c r="I9"/>
  <c r="I8" s="1"/>
  <c r="K9"/>
  <c r="K8" s="1"/>
  <c r="M9"/>
  <c r="O9"/>
  <c r="O8" s="1"/>
  <c r="Q9"/>
  <c r="Q8" s="1"/>
  <c r="V9"/>
  <c r="V8" s="1"/>
  <c r="G10"/>
  <c r="I10"/>
  <c r="K10"/>
  <c r="M10"/>
  <c r="O10"/>
  <c r="Q10"/>
  <c r="V10"/>
  <c r="G11"/>
  <c r="AF16" s="1"/>
  <c r="I11"/>
  <c r="K11"/>
  <c r="M11"/>
  <c r="M8" s="1"/>
  <c r="O11"/>
  <c r="Q11"/>
  <c r="V11"/>
  <c r="G12"/>
  <c r="M12" s="1"/>
  <c r="I12"/>
  <c r="K12"/>
  <c r="O12"/>
  <c r="Q12"/>
  <c r="V12"/>
  <c r="G13"/>
  <c r="O13"/>
  <c r="Q13"/>
  <c r="G14"/>
  <c r="I14"/>
  <c r="I13" s="1"/>
  <c r="K14"/>
  <c r="K13" s="1"/>
  <c r="M14"/>
  <c r="M13" s="1"/>
  <c r="O14"/>
  <c r="Q14"/>
  <c r="V14"/>
  <c r="V13" s="1"/>
  <c r="AE16"/>
  <c r="AZ120" i="1"/>
  <c r="AZ119"/>
  <c r="AZ117"/>
  <c r="AZ116"/>
  <c r="AZ114"/>
  <c r="AZ113"/>
  <c r="AZ111"/>
  <c r="AZ109"/>
  <c r="AZ108"/>
  <c r="AZ107"/>
  <c r="AZ105"/>
  <c r="AZ102"/>
  <c r="AZ100"/>
  <c r="AZ96"/>
  <c r="AZ95"/>
  <c r="AZ93"/>
  <c r="AZ92"/>
  <c r="AZ90"/>
  <c r="AZ89"/>
  <c r="AZ88"/>
  <c r="AZ86"/>
  <c r="AZ85"/>
  <c r="AZ83"/>
  <c r="AZ81"/>
  <c r="AZ80"/>
  <c r="AZ78"/>
  <c r="AZ76"/>
  <c r="AZ75"/>
  <c r="AZ73"/>
  <c r="AZ72"/>
  <c r="AZ70"/>
  <c r="AZ69"/>
  <c r="AZ67"/>
  <c r="AZ65"/>
  <c r="AZ64"/>
  <c r="AZ63"/>
  <c r="AZ62"/>
  <c r="AZ61"/>
  <c r="AZ60"/>
  <c r="AZ57"/>
  <c r="AZ55"/>
  <c r="AZ54"/>
  <c r="AZ52"/>
  <c r="AZ50"/>
  <c r="H48"/>
  <c r="V14" i="16" l="1"/>
  <c r="K14"/>
  <c r="O14"/>
  <c r="F39" i="1"/>
  <c r="F48" s="1"/>
  <c r="G23" s="1"/>
  <c r="Q14" i="16"/>
  <c r="F46" i="1"/>
  <c r="AF95" i="16"/>
  <c r="G14"/>
  <c r="I43" i="1"/>
  <c r="I47"/>
  <c r="K8" i="19"/>
  <c r="I8"/>
  <c r="G8"/>
  <c r="M11"/>
  <c r="M8" s="1"/>
  <c r="AF40"/>
  <c r="O8"/>
  <c r="Q8"/>
  <c r="V8"/>
  <c r="G15"/>
  <c r="I18" i="1"/>
  <c r="I16"/>
  <c r="I45"/>
  <c r="I44"/>
  <c r="I41"/>
  <c r="I40"/>
  <c r="M175" i="17"/>
  <c r="M8"/>
  <c r="M170"/>
  <c r="G8"/>
  <c r="G175"/>
  <c r="AF189"/>
  <c r="G170"/>
  <c r="M141"/>
  <c r="M140" s="1"/>
  <c r="M27" i="16"/>
  <c r="M90"/>
  <c r="M54"/>
  <c r="M14"/>
  <c r="M11"/>
  <c r="M66"/>
  <c r="G27"/>
  <c r="G11"/>
  <c r="M8" i="15"/>
  <c r="G8"/>
  <c r="AF47"/>
  <c r="G43"/>
  <c r="M8" i="14"/>
  <c r="M55"/>
  <c r="M43"/>
  <c r="M32"/>
  <c r="G8"/>
  <c r="G55"/>
  <c r="G43"/>
  <c r="AF59"/>
  <c r="M28"/>
  <c r="M25" s="1"/>
  <c r="M299" i="13"/>
  <c r="M67"/>
  <c r="M48"/>
  <c r="M280"/>
  <c r="M195"/>
  <c r="M111"/>
  <c r="M214"/>
  <c r="M8"/>
  <c r="M62"/>
  <c r="M291"/>
  <c r="M274"/>
  <c r="M183"/>
  <c r="M124"/>
  <c r="M255"/>
  <c r="M141"/>
  <c r="M148"/>
  <c r="G48"/>
  <c r="G8"/>
  <c r="AF313"/>
  <c r="G287"/>
  <c r="G255"/>
  <c r="G183"/>
  <c r="G167"/>
  <c r="G111"/>
  <c r="G79"/>
  <c r="G310"/>
  <c r="G302"/>
  <c r="G230"/>
  <c r="G214"/>
  <c r="G62"/>
  <c r="G141"/>
  <c r="M88"/>
  <c r="M85" s="1"/>
  <c r="G212"/>
  <c r="G148"/>
  <c r="G124"/>
  <c r="G299"/>
  <c r="G291"/>
  <c r="G195"/>
  <c r="G139"/>
  <c r="G67"/>
  <c r="G60"/>
  <c r="G20"/>
  <c r="G274"/>
  <c r="M133"/>
  <c r="M132" s="1"/>
  <c r="M244"/>
  <c r="M241" s="1"/>
  <c r="M172"/>
  <c r="M169" s="1"/>
  <c r="M36"/>
  <c r="M33" s="1"/>
  <c r="J28" i="1"/>
  <c r="J26"/>
  <c r="G38"/>
  <c r="F38"/>
  <c r="H32"/>
  <c r="J23"/>
  <c r="J24"/>
  <c r="J25"/>
  <c r="J27"/>
  <c r="E24"/>
  <c r="G24"/>
  <c r="E26"/>
  <c r="G26"/>
  <c r="G46" l="1"/>
  <c r="I46" s="1"/>
  <c r="G39"/>
  <c r="G42"/>
  <c r="I42" s="1"/>
  <c r="G95" i="16"/>
  <c r="I145" i="1"/>
  <c r="G43" i="19"/>
  <c r="G48" i="1" l="1"/>
  <c r="G25" s="1"/>
  <c r="A27" s="1"/>
  <c r="A28" s="1"/>
  <c r="G28" s="1"/>
  <c r="G27" s="1"/>
  <c r="G29" s="1"/>
  <c r="I39"/>
  <c r="I48" s="1"/>
  <c r="I17"/>
  <c r="I21" s="1"/>
  <c r="I175"/>
  <c r="J173" l="1"/>
  <c r="J171"/>
  <c r="J167"/>
  <c r="J134"/>
  <c r="J161"/>
  <c r="J152"/>
  <c r="J151"/>
  <c r="J170"/>
  <c r="J137"/>
  <c r="J157"/>
  <c r="J147"/>
  <c r="J146"/>
  <c r="J131"/>
  <c r="J136"/>
  <c r="J126"/>
  <c r="J144"/>
  <c r="J142"/>
  <c r="J149"/>
  <c r="J140"/>
  <c r="J158"/>
  <c r="J164"/>
  <c r="J127"/>
  <c r="J165"/>
  <c r="J130"/>
  <c r="J168"/>
  <c r="J154"/>
  <c r="J160"/>
  <c r="J166"/>
  <c r="J148"/>
  <c r="J143"/>
  <c r="J132"/>
  <c r="J159"/>
  <c r="J163"/>
  <c r="J153"/>
  <c r="J135"/>
  <c r="J145"/>
  <c r="J128"/>
  <c r="J150"/>
  <c r="J129"/>
  <c r="J172"/>
  <c r="J139"/>
  <c r="J141"/>
  <c r="J169"/>
  <c r="J156"/>
  <c r="J162"/>
  <c r="J138"/>
  <c r="J133"/>
  <c r="J155"/>
  <c r="J174"/>
  <c r="J46"/>
  <c r="J44"/>
  <c r="J42"/>
  <c r="J43"/>
  <c r="J40"/>
  <c r="J41"/>
  <c r="J45"/>
  <c r="J47"/>
  <c r="J39"/>
  <c r="J48" s="1"/>
  <c r="J175"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<sst xmlns="http://schemas.openxmlformats.org/spreadsheetml/2006/main" count="4089" uniqueCount="894">
  <si>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</si>
  <si>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</si>
  <si>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</si>
  <si>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</si>
  <si>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</si>
  <si>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</si>
  <si>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</si>
  <si>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</si>
  <si>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</si>
  <si>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</si>
  <si>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</si>
  <si>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</si>
  <si>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</si>
  <si>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</si>
  <si>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</si>
  <si>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</si>
  <si>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</si>
  <si>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</si>
  <si>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</si>
  <si>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</si>
  <si>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</si>
  <si>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</si>
  <si>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</si>
  <si>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</si>
  <si>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</si>
  <si>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</si>
  <si>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</si>
  <si>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</si>
  <si>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</si>
  <si>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</si>
  <si>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</si>
  <si>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</si>
  <si>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</si>
  <si>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</si>
  <si>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</si>
  <si>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</si>
  <si>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</si>
  <si>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</si>
  <si>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</si>
  <si>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</si>
  <si>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</si>
  <si>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</si>
  <si>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</si>
  <si>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Jeřábková Hana, Ing.</t>
  </si>
  <si>
    <t>2424</t>
  </si>
  <si>
    <t>Rekonstrukce restaurace Dřevák, Chomutov</t>
  </si>
  <si>
    <t>Statutární město Chomutov</t>
  </si>
  <si>
    <t>Zborovská 4602</t>
  </si>
  <si>
    <t>Chomutov</t>
  </si>
  <si>
    <t>43001</t>
  </si>
  <si>
    <t>00261891</t>
  </si>
  <si>
    <t>CZ00261891</t>
  </si>
  <si>
    <t>Digitronic CZ s.r.o.</t>
  </si>
  <si>
    <t>Za Pasáží 1429</t>
  </si>
  <si>
    <t>Pardubice-Zelené Předměstí</t>
  </si>
  <si>
    <t>53002</t>
  </si>
  <si>
    <t>48168017</t>
  </si>
  <si>
    <t>CZ48168017</t>
  </si>
  <si>
    <t>Stavba</t>
  </si>
  <si>
    <t>00</t>
  </si>
  <si>
    <t>Vedlejší a ostatní náklady</t>
  </si>
  <si>
    <t>01</t>
  </si>
  <si>
    <t>SO01</t>
  </si>
  <si>
    <t>Stavební část</t>
  </si>
  <si>
    <t>02</t>
  </si>
  <si>
    <t>Vytápění</t>
  </si>
  <si>
    <t>04</t>
  </si>
  <si>
    <t>Vzduchotechnika</t>
  </si>
  <si>
    <t>05</t>
  </si>
  <si>
    <t>Zdravotně technické instalace</t>
  </si>
  <si>
    <t>06</t>
  </si>
  <si>
    <t>Elektroinstalace</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</si>
  <si>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</si>
  <si>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</si>
  <si>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</si>
  <si>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</si>
  <si>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</si>
  <si>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</si>
  <si>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</si>
  <si>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</si>
  <si>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</si>
  <si>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</si>
  <si>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</si>
  <si>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</si>
  <si>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</si>
  <si>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</si>
  <si>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</si>
  <si>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</si>
  <si>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</si>
  <si>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</si>
  <si>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</si>
  <si>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</si>
  <si>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</si>
  <si>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</si>
  <si>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</si>
  <si>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</si>
  <si>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</si>
  <si>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</si>
  <si>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</si>
  <si>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</si>
  <si>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</si>
  <si>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</si>
  <si>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</si>
  <si>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</si>
  <si>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</si>
  <si>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</si>
  <si>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</si>
  <si>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</si>
  <si>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</si>
  <si>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</si>
  <si>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</si>
  <si>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</si>
  <si>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</si>
  <si>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</si>
  <si>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</si>
  <si>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</si>
  <si>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</si>
  <si>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</si>
  <si>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</si>
  <si>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</si>
  <si>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</si>
  <si>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</si>
  <si>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</si>
  <si>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2</t>
  </si>
  <si>
    <t>Zakládání</t>
  </si>
  <si>
    <t>3</t>
  </si>
  <si>
    <t>Svislé a kompletní konstrukce</t>
  </si>
  <si>
    <t>4</t>
  </si>
  <si>
    <t>Vodorovné konstrukce</t>
  </si>
  <si>
    <t>6</t>
  </si>
  <si>
    <t>Úpravy povrchů</t>
  </si>
  <si>
    <t>6.1</t>
  </si>
  <si>
    <t>Podlahy</t>
  </si>
  <si>
    <t>6.2</t>
  </si>
  <si>
    <t>Omítky</t>
  </si>
  <si>
    <t>8</t>
  </si>
  <si>
    <t>Trubní vedení</t>
  </si>
  <si>
    <t>89</t>
  </si>
  <si>
    <t>Ostatní konstrukce na trubním vedení</t>
  </si>
  <si>
    <t>9</t>
  </si>
  <si>
    <t>Ostatní konstrukce a práce, bourání</t>
  </si>
  <si>
    <t>997</t>
  </si>
  <si>
    <t>Přesun sutě</t>
  </si>
  <si>
    <t>998</t>
  </si>
  <si>
    <t>Přesun hmot</t>
  </si>
  <si>
    <t>OST</t>
  </si>
  <si>
    <t>Venkovní objekty</t>
  </si>
  <si>
    <t>VRN3</t>
  </si>
  <si>
    <t>Zařízení staveniště</t>
  </si>
  <si>
    <t>711</t>
  </si>
  <si>
    <t>Izolace proti vodě, vlhkosti a plynům</t>
  </si>
  <si>
    <t>712</t>
  </si>
  <si>
    <t>Povlakové krytiny</t>
  </si>
  <si>
    <t>713</t>
  </si>
  <si>
    <t>Izolace tepelné</t>
  </si>
  <si>
    <t>713.1</t>
  </si>
  <si>
    <t>Izolace tepelné - šikmá střecha</t>
  </si>
  <si>
    <t>713.2</t>
  </si>
  <si>
    <t>Izolace tepelné - ostatní</t>
  </si>
  <si>
    <t>721</t>
  </si>
  <si>
    <t>Vnitřní kanalizace</t>
  </si>
  <si>
    <t>722</t>
  </si>
  <si>
    <t>Vnitřní vodovod</t>
  </si>
  <si>
    <t>723</t>
  </si>
  <si>
    <t>Vnitřní plynovod</t>
  </si>
  <si>
    <t>725</t>
  </si>
  <si>
    <t>Zařizovací předměty</t>
  </si>
  <si>
    <t>728</t>
  </si>
  <si>
    <t>731</t>
  </si>
  <si>
    <t>Kotelny</t>
  </si>
  <si>
    <t>733</t>
  </si>
  <si>
    <t>Rozvod potrubí</t>
  </si>
  <si>
    <t>734</t>
  </si>
  <si>
    <t>Armatury</t>
  </si>
  <si>
    <t>735</t>
  </si>
  <si>
    <t>Otopná tělesa</t>
  </si>
  <si>
    <t>Ústřední vytápění - otopná tělesa</t>
  </si>
  <si>
    <t>736</t>
  </si>
  <si>
    <t>Podlahové vytápění</t>
  </si>
  <si>
    <t>762</t>
  </si>
  <si>
    <t>Konstrukce tesařské</t>
  </si>
  <si>
    <t>763</t>
  </si>
  <si>
    <t>Konstrukce suché výstavby</t>
  </si>
  <si>
    <t>764</t>
  </si>
  <si>
    <t>Konstrukce klempířské</t>
  </si>
  <si>
    <t>766</t>
  </si>
  <si>
    <t>Konstrukce truhlářské</t>
  </si>
  <si>
    <t>766.1</t>
  </si>
  <si>
    <t>Konstrukce truhlářské - výplň vnitřních otvorů</t>
  </si>
  <si>
    <t>766.2</t>
  </si>
  <si>
    <t>Konstrukce truhlářské - výplň vnějších otvorů</t>
  </si>
  <si>
    <t>766.3</t>
  </si>
  <si>
    <t>Konstrukce truhlářské - ostatní</t>
  </si>
  <si>
    <t>767</t>
  </si>
  <si>
    <t>Konstrukce zámečnické</t>
  </si>
  <si>
    <t>771</t>
  </si>
  <si>
    <t>Podlahy z dlaždic</t>
  </si>
  <si>
    <t>776</t>
  </si>
  <si>
    <t>Podlahy povlakové</t>
  </si>
  <si>
    <t>781</t>
  </si>
  <si>
    <t>Dokončovací práce - obklady</t>
  </si>
  <si>
    <t>783</t>
  </si>
  <si>
    <t>Dokončovací práce - nátěry</t>
  </si>
  <si>
    <t>784</t>
  </si>
  <si>
    <t>Dokončovací práce - malby a tapety</t>
  </si>
  <si>
    <t>787.</t>
  </si>
  <si>
    <t>Dokončovací práce - ostatní</t>
  </si>
  <si>
    <t>M21</t>
  </si>
  <si>
    <t>Elektromontáže</t>
  </si>
  <si>
    <t>M22</t>
  </si>
  <si>
    <t>Montáž sdělovací a zabezp. techniky</t>
  </si>
  <si>
    <t>M46</t>
  </si>
  <si>
    <t>Zemní práce při montážích</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</si>
  <si>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</si>
  <si>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</si>
  <si>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</si>
  <si>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</si>
  <si>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</si>
  <si>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</si>
  <si>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</si>
  <si>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</si>
  <si>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</si>
  <si>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</si>
  <si>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</si>
  <si>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</si>
  <si>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</si>
  <si>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</si>
  <si>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</si>
  <si>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</si>
  <si>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</si>
  <si>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</si>
  <si>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</si>
  <si>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</si>
  <si>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</si>
  <si>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</si>
  <si>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</si>
  <si>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</si>
  <si>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</si>
  <si>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</si>
  <si>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</si>
  <si>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</si>
  <si>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</si>
  <si>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Vytyčení stavby</t>
  </si>
  <si>
    <t>Soubor</t>
  </si>
  <si>
    <t>RTS 18/ II</t>
  </si>
  <si>
    <t>Indiv</t>
  </si>
  <si>
    <t>POL99_2</t>
  </si>
  <si>
    <t xml:space="preserve">Provoz zařízení staveniště </t>
  </si>
  <si>
    <t>Koordinační činnost</t>
  </si>
  <si>
    <t xml:space="preserve">Dokumentace skutečného provedení </t>
  </si>
  <si>
    <t>POL99_8</t>
  </si>
  <si>
    <t>SUM</t>
  </si>
  <si>
    <t>Poznámky uchazeče k zadání</t>
  </si>
  <si>
    <t>POPUZIV</t>
  </si>
  <si>
    <t>END</t>
  </si>
  <si>
    <t>Odstranění stromů listnatých průměru kmene do 300 mm</t>
  </si>
  <si>
    <t>kus</t>
  </si>
  <si>
    <t>URS</t>
  </si>
  <si>
    <t>ÚRS 18 01</t>
  </si>
  <si>
    <t>POL1_1</t>
  </si>
  <si>
    <t>Hloubení jam ručním nebo pneum nářadím v soudržných horninách tř. 3</t>
  </si>
  <si>
    <t>m3</t>
  </si>
  <si>
    <t>Hloubení jam nezapažených v hornině tř. 3 objemu do 100 m3</t>
  </si>
  <si>
    <t>Hloubení rýh š do 600 mm v hornině tř. 3 objemu přes 100 m3</t>
  </si>
  <si>
    <t>Vykopávky v uzavřených prostorách v hornině tř. 1 až 4</t>
  </si>
  <si>
    <t>Vodorovné přemístění do 50 m výkopku/sypaniny z horniny tř. 1 až 4</t>
  </si>
  <si>
    <t>Nakládání výkopku z hornin tř. 1 až 4 přes 100 m3</t>
  </si>
  <si>
    <t>Zásyp jam, šachet rýh nebo kolem objektů sypaninou se zhutněním</t>
  </si>
  <si>
    <t>Vodorovné přemístění do 8000 m výkopku/sypaniny z horniny tř. 1 až 4</t>
  </si>
  <si>
    <t>Uložení sypaniny na skládky</t>
  </si>
  <si>
    <t>Poplatek za uložení stavebního odpadu - zeminy a kameniva na skládce</t>
  </si>
  <si>
    <t>t</t>
  </si>
  <si>
    <t>Základové desky z betonu tř. C 16/20</t>
  </si>
  <si>
    <t>Základové desky ze ŽB bez zvýšených nároků na prostředí tř. C 25/30</t>
  </si>
  <si>
    <t>Výztuž základových desek betonářskou ocelí 10 505 (R)</t>
  </si>
  <si>
    <t>Výztuž základových desek svařovanými sítěmi Kari</t>
  </si>
  <si>
    <t>Základové pásy z betonu tř. C 25/30</t>
  </si>
  <si>
    <t>Zřízení bednění základových pasů rovného</t>
  </si>
  <si>
    <t>m2</t>
  </si>
  <si>
    <t>Odstranění bednění základových pasů rovného</t>
  </si>
  <si>
    <t>Základové patky z cihel betonových dl 290 mm na maltu MC 10</t>
  </si>
  <si>
    <t>Základová zeď tl do 250 mm z tvárnic ztraceného bednění včetně výplně z betonu tř. C 25/30</t>
  </si>
  <si>
    <t>Základová zeď tl do 300 mm z tvárnic ztraceného bednění včetně výplně z betonu tř. C 25/30</t>
  </si>
  <si>
    <t>Základová zeď tl do 500 mm z tvárnic ztraceného bednění včetně výplně z betonu tř. C 25/30</t>
  </si>
  <si>
    <t>Výztuž základových zdí nosných betonářskou ocelí 10 505</t>
  </si>
  <si>
    <t>Zdivo nosné z cihel dl 290 mm  P7 až 15 na SMS 5 MPa</t>
  </si>
  <si>
    <t>Zdivo z pórobetonových tvárnic na pero a drážku do P2 do 450 kg/m3 na tenkovrstvou maltu tl 300 mm</t>
  </si>
  <si>
    <t>Zdivo z pórobetonových tvárnic na pero a drážku do P2 do 450 kg/m3 na tenkovrstvou maltu tl 375 mm</t>
  </si>
  <si>
    <t>Atiková  zeď tl do 250 mm z tvárnic ztraceného bednění včetně výplně z betonu tř. C 25/30</t>
  </si>
  <si>
    <t>Vlastní</t>
  </si>
  <si>
    <t>POL3_0</t>
  </si>
  <si>
    <t>Zdivo komínů a ventilací z cihel dl 290 mm pevnosti P 15 na SMS 5 MPa</t>
  </si>
  <si>
    <t>Obezdívka komínů nad střechou z obkladových lícových pásků dl 250 mm na lepidlo včetně spárování</t>
  </si>
  <si>
    <t>Překlad nosný z pórobetonu ve zdech tl 300 mm dl přes 1300 do 1500 mm</t>
  </si>
  <si>
    <t>Překlad nosný z pórobetonu ve zdech tl 375 mm dl do 1300 mm</t>
  </si>
  <si>
    <t>Překlad nosný z pórobetonu ve zdech tl 375 mm dl přes 1300 do 1500 mm</t>
  </si>
  <si>
    <t>Překlad nosný z pórobetonu ve zdech tl 375 mm dl přes 1800 do 2100 mm</t>
  </si>
  <si>
    <t>Osazování ocelových válcovaných nosníků na zdivu I, IE, U, UE nebo L do č 22</t>
  </si>
  <si>
    <t>ocel profilová IPE 160 jakost 11 375 včetně nátěru</t>
  </si>
  <si>
    <t>Plentování jednostranné v do 200 mm válcovaných nosníků cihlami</t>
  </si>
  <si>
    <t>Potažení vnitřních nosníků rabicovým pletivem</t>
  </si>
  <si>
    <t>Strop tl 250 mm s nadbetonávkou z pórobetonových vložek a nosníků dl do 3,2 m osová vzdálenost, nosníků do 680 mm</t>
  </si>
  <si>
    <t>Strop tl 250 mm s nadbetonávkou z pórobetonových vložek a nosníků dl do 4,8 m osová vzdálenost, nosníků do 680 mm</t>
  </si>
  <si>
    <t>Strop tl 250 mm s nadbetonávkou z pórobetonových vložek a nosníků dl do 6,4 m osová vzdálenost, nosníků do 680 mm</t>
  </si>
  <si>
    <t>Stropy trámové nebo kazetové ze ŽB tř. C 25/30</t>
  </si>
  <si>
    <t>Bednění stropů ztracené z hraněných trapézových vln v 60 mm plech lesklý tl 0,88 mm</t>
  </si>
  <si>
    <t>Výztuž stropů svařovanými sítěmi Kari</t>
  </si>
  <si>
    <t>Ztužující pásy a věnce ze ŽB tř. C 20/25</t>
  </si>
  <si>
    <t>Zřízení bednění ztužujících věnců</t>
  </si>
  <si>
    <t>Odstranění bednění ztužujících věnců</t>
  </si>
  <si>
    <t>Výztuž ztužujících pásů a věnců betonářskou ocelí 10 505</t>
  </si>
  <si>
    <t>Mazanina tl do 80 mm z betonu prostého bez zvýšených nároků na prostředí tř. C 20/25</t>
  </si>
  <si>
    <t>Potěr betonový samonivelační tl do 70 mm tř. C 25/30</t>
  </si>
  <si>
    <t>Výztuž mazanin svařovanými sítěmi Kari</t>
  </si>
  <si>
    <t>Separační vrstva z PE fólie</t>
  </si>
  <si>
    <t>Násyp pod podlahy z drobného kameniva 0-4 s udusáním</t>
  </si>
  <si>
    <t>Vápenocementová lehčená omítka štuková dvouvrstvá vnitřních stropů rovných nanášená ručně</t>
  </si>
  <si>
    <t>Vápenocementová lehčená omítka štuková dvouvrstvá vnitřních stěn nanášená ručně</t>
  </si>
  <si>
    <t>Oškrabání malby v mísnostech výšky do 5,00 m</t>
  </si>
  <si>
    <t>Oprava vnitřní vápenocementové hladké omítky stropů v rozsahu plochy do 10%</t>
  </si>
  <si>
    <t>Potažení vnitřních stěn sklovláknitým pletivem vtlačeným do tenkovrstvé hmoty</t>
  </si>
  <si>
    <t>Potažení vnitřních stěn vápenným štukem tloušťky do 3 mm</t>
  </si>
  <si>
    <t>Očištění vnějších ploch tlakovou vodou</t>
  </si>
  <si>
    <t>Oprava vnější vápenocementové hladké omítky složitosti 1 stěn v rozsahu do 10%</t>
  </si>
  <si>
    <t>Potažení vnějších stěn sklovláknitým pletivem vtlačeným do tenkovrstvé hmoty</t>
  </si>
  <si>
    <t>Potažení vnějších stěn vápenným štukem tloušťky do 3 mm</t>
  </si>
  <si>
    <t>Tenkovrstvá akrylátová mozaiková střednězrnná omítka včetně penetrace vnějších stěn</t>
  </si>
  <si>
    <t>Kladení drenážního potrubí z tvrdého PVC průměru do 90 mm</t>
  </si>
  <si>
    <t>m</t>
  </si>
  <si>
    <t>trubka PVC drenážní flexibilní D 65mm</t>
  </si>
  <si>
    <t>Kladení drenážního potrubí z tvrdého PVC průměru do 150 mm</t>
  </si>
  <si>
    <t>trubka PVC drenážní flexibilní D 100mm</t>
  </si>
  <si>
    <t>Stoupací potrubí DN 125 napojené na drenáž</t>
  </si>
  <si>
    <t>Demontáž stávajících zařizovacích předmětů včetně likvidace</t>
  </si>
  <si>
    <t>kpl</t>
  </si>
  <si>
    <t>Montáž lešení řadového trubkového lehkého s podlahami zatížení do 200 kg/m2 š do 1,2 m v do 10 m</t>
  </si>
  <si>
    <t>Příplatek k lešení řadovému trubkovému lehkému s podlahami š 1,2 m v 10 m za první a ZKD den použití</t>
  </si>
  <si>
    <t>Demontáž lešení řadového trubkového lehkého s podlahami zatížení do 200 kg/m2 š do 1,2 m v do 10 m</t>
  </si>
  <si>
    <t>Lešení pomocné pro objekty pozemních staveb s lešeňovou podlahou v do 3,5 m zatížení do 150 kg/m2</t>
  </si>
  <si>
    <t>Vyčištění budov bytové a občanské výstavby při výšce podlaží do 4 m</t>
  </si>
  <si>
    <t>Vyvložkování stávajícího komínového tělesa nerezovými vložkami pevnými D do 160 mm v 3 m</t>
  </si>
  <si>
    <t>soubor</t>
  </si>
  <si>
    <t>Příplatek k vyvložkování komínového průduchu nerezovými vložkami pevnými D do 160 mm ZKD 1m výšky</t>
  </si>
  <si>
    <t>Bourání základů cihelných na MC</t>
  </si>
  <si>
    <t>Bourání příček z cihel pálených na MVC tl do 150 mm</t>
  </si>
  <si>
    <t>Bourání zdiva z cihel pálených nebo vápenopískových na MV nebo MVC do 1 m3</t>
  </si>
  <si>
    <t>Bourání zdiva z cihel pálených nebo vápenopískových na MV nebo MVC přes 1 m3</t>
  </si>
  <si>
    <t>Bourání zdiva komínového nad střechou z cihel na MC</t>
  </si>
  <si>
    <t>Bourání ŽB stropů deskových tl přes 80 mm</t>
  </si>
  <si>
    <t>Bourání podkladů pod dlažby betonových s potěrem nebo teracem tl do 150 mm pl přes 4 m2</t>
  </si>
  <si>
    <t>Příplatek k bourání betonových mazanin za bourání mazanin s rabicovým pletivem tl přes 100 mm</t>
  </si>
  <si>
    <t>Odstranění násypů pod podlahami tl do 100 mm pl přes 2 m2</t>
  </si>
  <si>
    <t>Přisekání rovných ostění v cihelném zdivu na MV nebo MVC</t>
  </si>
  <si>
    <t>Vybourání dřevěných rámů oken dvojitých včetně křídel pl do 1 m2</t>
  </si>
  <si>
    <t>Vybourání dřevěných rámů oken dvojitých včetně křídel pl do 4 m2</t>
  </si>
  <si>
    <t>Jednořadové podchycení stropů pro osazení nosníků v do 3,5 m pro zatížení do 750 kg/m</t>
  </si>
  <si>
    <t>Otlučení (osekání) cementových omítek vnějších ploch v rozsahu do 100 %</t>
  </si>
  <si>
    <t>Demolice budov dřevěných ostatních oboustranně obitých nebo omítnutých postupným rozebíráním</t>
  </si>
  <si>
    <t>Demolice budov zděných na MVC podíl konstrukcí do 20 % postupným rozebíráním</t>
  </si>
  <si>
    <t>Demolice budov zděných na MVC podíl konstrukcí do 30 % postupným rozebíráním</t>
  </si>
  <si>
    <t>Odvoz suti a vybouraných hmot na skládku nebo meziskládku do 1 km se složením</t>
  </si>
  <si>
    <t>Odvoz suti a vybouraných hmot z meziskládky na skládku do 1 km s naložením a se složením</t>
  </si>
  <si>
    <t>Příplatek k odvozu suti a vybouraných hmot na skládku ZKD 1 km přes 1 km</t>
  </si>
  <si>
    <t>Poplatek za uložení na skládce (skládkovné) stavebního odpadu betonového kód odpadu 170 101</t>
  </si>
  <si>
    <t>Poplatek za uložení na skládce (skládkovné) stavebního odpadu železobetonového kód odpadu 170 101</t>
  </si>
  <si>
    <t>Poplatek za uložení na skládce (skládkovné) stavebního odpadu cihelného kód odpadu 170 102</t>
  </si>
  <si>
    <t>Poplatek za uložení na skládce (skládkovné) stavebního odpadu dřevěného kód odpadu 170 201</t>
  </si>
  <si>
    <t>Poplatek za uložení na skládce (skládkovné) stavebního odpadu izolací kód odpadu 170 604</t>
  </si>
  <si>
    <t>Poplatek za uložení na skládce (skládkovné) stavebního odpadu směsného kód odpadu 170 904</t>
  </si>
  <si>
    <t>Poplatek za uložení na skládce (skládkovné) zeminy a kameniva kód odpadu 170 504</t>
  </si>
  <si>
    <t>Přesun hmot pro budovy zděné v do 12 m</t>
  </si>
  <si>
    <t>Odstranění izolace proti zemní vlhkosti svislé</t>
  </si>
  <si>
    <t>POL1_7</t>
  </si>
  <si>
    <t>Provedení izolace proti zemní vlhkosti vodorovné za studena nátěrem penetračním</t>
  </si>
  <si>
    <t>lak asfaltový penetrační</t>
  </si>
  <si>
    <t>Provedení izolace proti zemní vlhkosti pásy přitavením vodorovné NAIP</t>
  </si>
  <si>
    <t>Provedení izolace proti zemní vlhkosti pásy přitavením svislé NAIP</t>
  </si>
  <si>
    <t>pás asfaltový s minerálním posypem tl 4mm s vložkou ze skelné tkaniny 200g/m2</t>
  </si>
  <si>
    <t>Přesun hmot procentní pro izolace proti vodě, vlhkosti a plynům v objektech v do 12 m</t>
  </si>
  <si>
    <t>Provedení povlak krytiny mechanicky kotvenou do betonu TI tl přes 240mm vnitřní pole,budova v do 18m</t>
  </si>
  <si>
    <t>Provedení povlak krytiny mechanicky kotvenou do betonu TI tl přes 240 mm krajní pole,budova v do 18m</t>
  </si>
  <si>
    <t>fólie hydroizolační střešní mPVC, tl. 1,5 mm š 1300 mm šedá</t>
  </si>
  <si>
    <t>Provedení povlakové krytiny střech do 10° podkladní textilní vrstvy</t>
  </si>
  <si>
    <t>geotextilie tkaná PP 15kN/m</t>
  </si>
  <si>
    <t>Přesun hmot procentní pro krytiny povlakové v objektech v do 12 m</t>
  </si>
  <si>
    <t>Přesun hmot procentní pro izolace tepelné v objektech v do 12 m</t>
  </si>
  <si>
    <t>Montáž parozábrany kladené ve sklonu s lepenými spoji na bednění</t>
  </si>
  <si>
    <t>TOPDEK AL BARRIER (role/7,5m2)</t>
  </si>
  <si>
    <t>Montáž izolace tepelné střech šikmých přišroubované nad krokve z desek sklonu do 45° tl do 180 mm</t>
  </si>
  <si>
    <t>ÚRS 16 01</t>
  </si>
  <si>
    <t>Izolace nad krokve TOPDEK 022 PIR 140 mm, pero/drážka (2400x1200 mm)</t>
  </si>
  <si>
    <t>Montáž pojistné hydroizolační fólie kladené ve sklonu přes 20° s lepenými spoji na bednění</t>
  </si>
  <si>
    <t>DEKTEN MULTI-PRO (75m2/bal.)</t>
  </si>
  <si>
    <t>Montáž izolace tepelné vrchem stropů volně kladenými rohožemi, pásy, dílci, deskami</t>
  </si>
  <si>
    <t>deska izolační minerální univerzální ?=0,038 tl 160mm</t>
  </si>
  <si>
    <t>Montáž izolace tepelné podlah volně kladenými rohožemi, pásy, dílci, deskami 1 vrstva</t>
  </si>
  <si>
    <t>deska EPS 150 pro trvalé zatížení v tlaku (max. 3000 kg/m2) tl 100mm</t>
  </si>
  <si>
    <t>deska EPS 150 pro trvalé zatížení v tlaku (max. 3000 kg/m2) tl 120mm</t>
  </si>
  <si>
    <t>Montáž izolace tepelné podlah volně kladenými okrajovými pásky</t>
  </si>
  <si>
    <t>pásek okrajový izolační minerální plovoucích podlah š 80 mm tl 12 mm</t>
  </si>
  <si>
    <t>Montáž izolace tepelné stěn a základů lepením celoplošně rohoží, pásů, dílců, desek</t>
  </si>
  <si>
    <t>EPS SOKL 60mm, ?D = 0,035 (W·m-1·K-1),1250 x 600 x 60 mm, soklové desky s nízkou nasákavostí a, vysokou odolností proti průrazu pro tepelné izolace stěn v místech se zvýšeným namáháním vlhkostí.</t>
  </si>
  <si>
    <t>deska XPS hladký povrch ?=0,034 tl 30mm</t>
  </si>
  <si>
    <t>Montáž izolace tepelné stěn a základů volně vloženými rohožemi, pásy, dílci, deskami 1 vrstva</t>
  </si>
  <si>
    <t>deska EPS 70 fasádní ?=0,039 tl 80mm</t>
  </si>
  <si>
    <t>deska EPS 70 fasádní ?=0,039 tl 50mm</t>
  </si>
  <si>
    <t>Montáž izolace tepelné střech plochých tl přes 170 mm šrouby vnitřní pole, budova v do 20 m</t>
  </si>
  <si>
    <t>Montáž izolace tepelné střech plochých tl přes 170 mm šrouby krajní pole, budova v do 20 m</t>
  </si>
  <si>
    <t>deska EPS 100 pro trvalé zatížení v tlaku (max. 2000 kg/m2) tl 200mm</t>
  </si>
  <si>
    <t>Montáž izolace tepelné střech plochých lepené asfalte bodově, spádová vrstva</t>
  </si>
  <si>
    <t>klín izolační z pěnového polystyrenu EPS 100 spádový</t>
  </si>
  <si>
    <t>Podlahové vytápění polyethylen PE-Xa systémová deska výšky 31 mm</t>
  </si>
  <si>
    <t>Demontáž stěn a příček z polohraněného řeziva nebo tyčoviny</t>
  </si>
  <si>
    <t>Demontáž bednění svislých stěn z prken hoblovaných jednostranně</t>
  </si>
  <si>
    <t>Demontáž bednění střech z prken</t>
  </si>
  <si>
    <t>Demontáž záklopů stropů z hrubých prken tl do 32 mm</t>
  </si>
  <si>
    <t>Demontáž záklopů stropů z hoblovaných prken tl do 32 mm</t>
  </si>
  <si>
    <t>Demontáž podbíjení obkladů stropů a střech sklonu do 60° z hrubých prken s omítkou</t>
  </si>
  <si>
    <t>Bednění střech rovných z desek OSB tl 18 mm na pero a drážku šroubovaných na krokve</t>
  </si>
  <si>
    <t>Montáž lišt trojúhelníkových nebo kontralatí na střechách sklonu do 60°</t>
  </si>
  <si>
    <t>řezivo jehličnaté latě střešní impregnované dl 4 m</t>
  </si>
  <si>
    <t>Bednění střech rovných z desek OSB tl 25 mm na pero a drážku šroubovaných na krokve</t>
  </si>
  <si>
    <t>Montáž bednění střech rovných a šikmých sklonu do 60° z hrubých prken na sraz</t>
  </si>
  <si>
    <t>řezivo jehličnaté boční prkno jakost I.-II. 2-3cm</t>
  </si>
  <si>
    <t>Přesun hmot procentní pro kce tesařské v objektech v do 12 m</t>
  </si>
  <si>
    <t>SDK příčka tl 100 mm profil CW+UW 75 desky 1xA 12,5 TI 60 mm EI 30 Rw 47 DB</t>
  </si>
  <si>
    <t>SDK příčka tl 125 mm profil CW+UW 100 desky 1xA 12,5 TI 80 mm EI 30 Rw 48 dB</t>
  </si>
  <si>
    <t>SDK příčka tl 100 mm profil CW+UW 75 desky 1xH2 12,5 TI 60 mm EI 30 Rw 45 dB</t>
  </si>
  <si>
    <t>SDK podhled desky 1xA 12,5 bez TI dvouvrstvá spodní kce profil CD+UD</t>
  </si>
  <si>
    <t>SDK podhled deska 1xH2 12,5 bez TI dvouvrstvá spodní kce profil CD+UD</t>
  </si>
  <si>
    <t>SDK podkroví deska 1xDF 12,5 bez TI dvouvrstvá spodní kce profil CD+UD REI 30</t>
  </si>
  <si>
    <t>SDK obklad kovových kcí tvaru L š do 0,8 m desky 1xDF 15</t>
  </si>
  <si>
    <t>SDK obklad kovových kcí tvaru U š do 1,2 m desky 1xDF 15</t>
  </si>
  <si>
    <t>SDK obklad kovových kcí uzavřeného tvaru š do 1,6 m desky 1xDF 15</t>
  </si>
  <si>
    <t>SDK obklad kovových kcí uzavřeného tvaru š přes 1,6 m desky 1xDF 15</t>
  </si>
  <si>
    <t>Přesun hmot procentní pro sádrokartonové konstrukce v objektech v do 12 m</t>
  </si>
  <si>
    <t>Demontáž krytiny z taškových tabulí do suti</t>
  </si>
  <si>
    <t>Demontáž oplechování parapetů do suti</t>
  </si>
  <si>
    <t>Demontáž podokapního žlabu do suti</t>
  </si>
  <si>
    <t>Demontáž svodu do suti</t>
  </si>
  <si>
    <t>Montáž strukturované oddělovací rohože</t>
  </si>
  <si>
    <t>Folie pro doplňkovou hydroizolační vrstvu DEKTEN - METAL (37,5m2/bal.)</t>
  </si>
  <si>
    <t>Krytina střechy rovné drážkováním ze svitků z Pz plechu rš 670 mm sklonu do 60°</t>
  </si>
  <si>
    <t>Oplechování horních ploch a atik bez rohů z Pz s povrch úpravou mechanicky kotvené rš 670 mm</t>
  </si>
  <si>
    <t>Příplatek za zvýšenou pracnost při oplechování rohů nadezdívek(atik)z Pz s povrch úprav rš přes400mm</t>
  </si>
  <si>
    <t>Montáž střešní stoupací plošiny délky do 400 mm</t>
  </si>
  <si>
    <t>stoupací komplet univerzální-krátký,držák rovný rošt 40/25cm vč. spojovacího materiálu v barvě</t>
  </si>
  <si>
    <t>sada</t>
  </si>
  <si>
    <t>Montáž střešní stoupací plošiny délky do 800 mm</t>
  </si>
  <si>
    <t>stoupací komplet univerzální-dlouhý,držák rovný rošt 80/25cm vč. spojovacího materiálu v barvě</t>
  </si>
  <si>
    <t>Montáž bezpečnostního háku</t>
  </si>
  <si>
    <t>sada bezpečnostního háku (bez tašky)</t>
  </si>
  <si>
    <t>Přesun hmot procentní pro konstrukce klempířské v objektech v do 12 m</t>
  </si>
  <si>
    <t>Přesun hmot procentní pro konstrukce truhlářské v objektech v do 12 m</t>
  </si>
  <si>
    <t>D1 - Vnitřní dveře, čast. prosklené hladké, 900/1970, pravé, obložková zárubeň</t>
  </si>
  <si>
    <t>D2 - Vnitřní dveře, plné hladké, 900/1970, levé, obložková zárubeň</t>
  </si>
  <si>
    <t>D3 - Vnitřní dveře, část. prosklené hladké, 800/1970, pravé, obložková zárubeň</t>
  </si>
  <si>
    <t>D4 - Vnitřní dveře, část. prosklené hladké, 800/1970, levé, obložková zárubeň</t>
  </si>
  <si>
    <t>D5 - Vnitřní dveře, plné hladké, 800/1970, levé, obložková zárubeň</t>
  </si>
  <si>
    <t>D6 - Vnitřní dveře, plné hladké, 700/1970, pravé, obložková zárubeň</t>
  </si>
  <si>
    <t>D7 - Vnitřní dveře, plné hladké, 700/1970, pravé, obložková zárubeň</t>
  </si>
  <si>
    <t>D8 - Vnitřní dveře, plné hladké, 700/1970, levé, obložková zárubeň</t>
  </si>
  <si>
    <t>D9 - Vnitřní dveře, plné hladké, 700/1970, pravé, obložková zárubeň</t>
  </si>
  <si>
    <t>D10 - Vnitřní dveře, plné hladké, 700/1970, levé, obložková zárubeň</t>
  </si>
  <si>
    <t>D11 - Vnitřní dveře, plné hladké, 800/1970, pravé, ocelová zárubeň</t>
  </si>
  <si>
    <t>D12 - Vnitřní dveře, plné hladké, 800/1970, levé, ocelová zárubeň</t>
  </si>
  <si>
    <t>D13 - Vnitřní dveře, plné hladké, 700/1970, pravé, ocelová zárubeň</t>
  </si>
  <si>
    <t>D14 - Vnitřní dveře, plné hladké, 700/1970, levé, ocelová zárubeň</t>
  </si>
  <si>
    <t>D15 - Vnitřní dveře, plné hladké, 700/1970, pravé, ocelová zárubeň</t>
  </si>
  <si>
    <t>O1 - DŘEVĚNÉ OKNO DVOUKŘÍDLÉ, 1500/750, včetně parapetu</t>
  </si>
  <si>
    <t>O2 - DŘEVĚNÉ OKNO JEDNOKŘÍDLÉ, 750/750, včetně parapetu</t>
  </si>
  <si>
    <t>O3 - DŘEVĚNÉ OKNO JEDNOKŘÍDLÉ, 1000/750, včetně parapetu</t>
  </si>
  <si>
    <t>O4 - DŘEVĚNÉ OKNO DVOUKŘÍDLÉ (horiz.), 1350/1700, včetně parapetu</t>
  </si>
  <si>
    <t>O5 - DŘEVĚNÉ OKNO JEDNOKŘÍDLÉ, 1350/400, včetně parapetu</t>
  </si>
  <si>
    <t>O6 - TERASOVÉ PROSKLENÉ DVEŘE DVOUKŘÍDLÉ , 1450/2500</t>
  </si>
  <si>
    <t>O7 - TERASOVÉ PROSKLENÉ DVEŘE DVOUKŘÍDLÉ , 1350/2500</t>
  </si>
  <si>
    <t>O8 - VSTUPNÍ DVEŘE ČÁSTEČNĚ PROSKLENÉ JEDNOKŘÍDLÉ , 1100/2450</t>
  </si>
  <si>
    <t>O9 - DŘEVĚNÉ OKNO JEDNOKŘÍDLÉ , 1350/450</t>
  </si>
  <si>
    <t>10 - VSTUPNÍ DVEŘE PLNÉ JEDNOKŘÍDLÉ , 1000/1500</t>
  </si>
  <si>
    <t>Demontáž parapetních desek dřevěných nebo plastových šířky do 30 cm délky přes 1,0 m</t>
  </si>
  <si>
    <t>Demontáž truhlářských stěn dřevěných zasklených</t>
  </si>
  <si>
    <t>Demontáž dřevěného zábradlí vnějšího</t>
  </si>
  <si>
    <t>Montáž obložení stěn podkladový rošt</t>
  </si>
  <si>
    <t>Montáž obložení stěn plochy přes 1 m2 palubkami modřínovými přes 100 mm</t>
  </si>
  <si>
    <t>palubky obkladové modřín profil klasický 21x121mm A/B</t>
  </si>
  <si>
    <t>Montáž obložení podhledů jednoduchých palubkami z měkkého dřeva š přes 100 mm</t>
  </si>
  <si>
    <t>palubky obkladové SM profil klasický 12,5x96mm A/B</t>
  </si>
  <si>
    <t>Konstrukce nové dřevěné rampy T1</t>
  </si>
  <si>
    <t>Konstrukce zábradlí dřevěné rampy T2</t>
  </si>
  <si>
    <t>Konstrukce vnějšího schodiště</t>
  </si>
  <si>
    <t>ks</t>
  </si>
  <si>
    <t>Terasová prkna na původní nosné konstrukci</t>
  </si>
  <si>
    <t>Montáž atypických zámečnických konstrukcí hmotnosti do 5 kg</t>
  </si>
  <si>
    <t>kg</t>
  </si>
  <si>
    <t>Montáž atypických zámečnických konstrukcí hmotnosti do 10 kg</t>
  </si>
  <si>
    <t>úhelník ocelový rovnostranný jakost 11 375 60x60x6mm včetně nátěru</t>
  </si>
  <si>
    <t>Montáž atypických zámečnických konstrukcí hmotnosti do 20 kg</t>
  </si>
  <si>
    <t>ocel profilová UPE 120 jakost 11 375 včetně nátěru</t>
  </si>
  <si>
    <t>Montáž atypických zámečnických konstrukcí hmotnosti do 50 kg</t>
  </si>
  <si>
    <t>Montáž atypických zámečnických konstrukcí hmotnosti do 100 kg</t>
  </si>
  <si>
    <t>ocel profilová HE-A 140 jakost 11 375 včetně nátěru</t>
  </si>
  <si>
    <t>Montáž atypických zámečnických konstrukcí hmotnosti do 250 kg</t>
  </si>
  <si>
    <t>ocel profilová IPE 240 jakost 11 375 včetně nátěru</t>
  </si>
  <si>
    <t>ocel profilová IPE 120 jakost 11 375 včetně nátěru</t>
  </si>
  <si>
    <t>POL12_0</t>
  </si>
  <si>
    <t>Ocelový pororošt na ocelových stojinách, žárově zinkováno</t>
  </si>
  <si>
    <t>Podpůrná konstrukce VZT jednotky Z1</t>
  </si>
  <si>
    <t>Podpůrná konstrukce VZT jednotky Z2</t>
  </si>
  <si>
    <t>Madla a vodící tyče pro šikmé rampy Z4</t>
  </si>
  <si>
    <t>Vstupní stříška Z5</t>
  </si>
  <si>
    <t>Přesun hmot procentní pro zámečnické konstrukce v objektech v do 12 m</t>
  </si>
  <si>
    <t>Montáž podlah keramických režných hladkých lepených flexibilním lepidlem do 12 ks/m2</t>
  </si>
  <si>
    <t>dlaždice keramické slinuté neglazované mrazuvzdorné bílá přes 9 do 12 ks/m2</t>
  </si>
  <si>
    <t>Montáž soklíků z dlaždic keramických rovných flexibilní lepidlo v do 90 mm</t>
  </si>
  <si>
    <t>sokl - podlahy (barevný) 30 x 8 x 0,8 cm I. j.</t>
  </si>
  <si>
    <t>Přesun hmot procentní pro podlahy z dlaždic v objektech v do 12 m</t>
  </si>
  <si>
    <t>Demontáž lepených povlakových podlah bez podložky ručně</t>
  </si>
  <si>
    <t>Lepení pásů z přírodního linolea (marmolea) 2-složkovým lepidlem</t>
  </si>
  <si>
    <t>linoleum přírodní ze 100% dřevité moučky, tl. 2,50 mm, zátěž 34/43, R9, Cfl S1</t>
  </si>
  <si>
    <t>Montáž obvodových soklíků výšky do 80 mm</t>
  </si>
  <si>
    <t>Soklová lišta z přírodního linolea</t>
  </si>
  <si>
    <t>Přesun hmot procentní pro podlahy povlakové v objektech v do 12 m</t>
  </si>
  <si>
    <t>Montáž obkladaček vnitřních pravoúhlých pórovinových do 22 ks/m2 lepených flexibilním lepidlem</t>
  </si>
  <si>
    <t>obkládačky keramické koupelnové (barevné) přes 4 do 12 ks/m2</t>
  </si>
  <si>
    <t>Přesun hmot procentní pro obklady keramické v objektech v do 12 m</t>
  </si>
  <si>
    <t>Lokální tmelení tesařských konstrukcí do 30% plochy epoxidovým tmelem</t>
  </si>
  <si>
    <t>Napouštěcí jednonásobný akrylátový nátěr tesařských konstrukcí zabudovaných do konstrukce</t>
  </si>
  <si>
    <t>Protipožární akrylátový nátěr tesařských konstrukcí</t>
  </si>
  <si>
    <t>Krycí jednonásobný akrylátový nátěr tesařských konstrukcí</t>
  </si>
  <si>
    <t>Lakovací dvojnásobný akrylátový nátěr s mezibroušením tesařských konstrukcí</t>
  </si>
  <si>
    <t>Penetrační silikátový nátěr hladkých, tenkovrstvých zrnitých nebo štukových omítek</t>
  </si>
  <si>
    <t>Krycí jednonásobný silikátový nátěr omítek stupně členitosti 1 a 2</t>
  </si>
  <si>
    <t>Základní silikátová jednonásobná penetrace podkladu v místnostech výšky do 3,80m</t>
  </si>
  <si>
    <t>Dvojnásobné bílé malby  ze směsí za sucha dobře otěruvzdorných v místnostech do 3,80 m</t>
  </si>
  <si>
    <t>Hasicí přístroj práškový 6kg - 34A/183B/C</t>
  </si>
  <si>
    <t>Nové oplocení - ocelové sloupky do betonových patek, drátěné pletivo poplastované</t>
  </si>
  <si>
    <t>Pojezdová brána s el. pohonem</t>
  </si>
  <si>
    <t>Zámková dlažba</t>
  </si>
  <si>
    <t>Zatravňovací tvárnice</t>
  </si>
  <si>
    <t>Montáž ohřívačů, ostatní typy do  125 l</t>
  </si>
  <si>
    <t>RTS 18/ I</t>
  </si>
  <si>
    <t>POL1_</t>
  </si>
  <si>
    <t>Montáž závěsných kotlů turbo s TUV, odkouření</t>
  </si>
  <si>
    <t xml:space="preserve">Odkouření koax.svislé 60/100 dl.1,3m vč.stř.nást. </t>
  </si>
  <si>
    <t>Odvaděč kondenzátu 60/100 mm</t>
  </si>
  <si>
    <t>Kus prodlužovací odkouření 60/100 mm dl. 2,0 m</t>
  </si>
  <si>
    <t>Koleno 90° 60/100 mm</t>
  </si>
  <si>
    <t>Průchodka střešní pro šik. stř. s olověným límcem</t>
  </si>
  <si>
    <t xml:space="preserve">Odkouření koax.svislé 80/125 dl.1,2m vč.stř.nást. </t>
  </si>
  <si>
    <t>Adaptér spalinový s odvaděčem kondenzátu 80/125 mm</t>
  </si>
  <si>
    <t>Kus prodlužovací odkouření 80/125 mm dl. 2,0 m</t>
  </si>
  <si>
    <t>Koleno 90° 80/125 mm</t>
  </si>
  <si>
    <t>Nádoba expanzní 18l</t>
  </si>
  <si>
    <t>Kondenzační topný kotel na plyn pro provoz nezávislý na vzduchu v místnosti 49kW</t>
  </si>
  <si>
    <t>POL3_</t>
  </si>
  <si>
    <t>Ohřívač vody zásob.nepřímotopný 100 l,stac.</t>
  </si>
  <si>
    <t>SPCM</t>
  </si>
  <si>
    <t>Kompaktní kondezační kotel na plyn s nabíjecím zásobníkem pro provoz nezávislý na vzduchu v m. 19KW, Objem zásobníku 46l</t>
  </si>
  <si>
    <t>Přesun hmot pro kotelny, výšky do 6 m</t>
  </si>
  <si>
    <t>POL7_</t>
  </si>
  <si>
    <t>Potrubí z měděných trubek vytápění D 15 x 1,0 mm</t>
  </si>
  <si>
    <t>Potrubí z měděných trubek vytápění D 18 x 1,0 mm</t>
  </si>
  <si>
    <t>Potrubí z měděných trubek vytápění D 22 x 1 ,0mm</t>
  </si>
  <si>
    <t>Potrubí z měděných trubek vytápění D 28 x 1,5 mm</t>
  </si>
  <si>
    <t>Tlaková zkouška potrubí  DN 32</t>
  </si>
  <si>
    <t>Přesun hmot pro rozvody potrubí, výšky do 6 m</t>
  </si>
  <si>
    <t>Kohouty plnicí a vypouštěcí DN 15</t>
  </si>
  <si>
    <t>Hlavice ovládání ventilů termostat. RD 80 R, Heimeier hlavice K 6000-00</t>
  </si>
  <si>
    <t>Kohout kulový,vnitřní-vnitřní z. DN 20</t>
  </si>
  <si>
    <t>Kohout kulový,vnitřní-vnitřní z. DN 25</t>
  </si>
  <si>
    <t>Šroubení uz.dvoutr.s vyp.rohov.Heimer Vekolux DN15</t>
  </si>
  <si>
    <t>Šroubení dvoutr.rohov.termo.Heimeier Multilux DN15</t>
  </si>
  <si>
    <t>Filtr, vnitřní-vnitřní z. DN 20</t>
  </si>
  <si>
    <t>Filtr, vnitřní-vnitřní z. DN 25</t>
  </si>
  <si>
    <t>Hzs-zkousky v ramci montaz.praci, Topná zkouška</t>
  </si>
  <si>
    <t>h</t>
  </si>
  <si>
    <t>Přesun hmot pro armatury, výšky do 6 m</t>
  </si>
  <si>
    <t>Otopná těl.panel.Radik Ventil Kompakt 10  600/ 500</t>
  </si>
  <si>
    <t>Otopná těl.panel.Radik Ventil Kompakt 10  600/ 700</t>
  </si>
  <si>
    <t>Otopná těl.panel.Radik Ventil Kompakt 10  600/1000</t>
  </si>
  <si>
    <t>Otopná těl.panel.Radik Ventil Kompakt 11  600/ 600</t>
  </si>
  <si>
    <t>Otopná těl.panel.Radik Ventil Kompakt 11  600/ 700</t>
  </si>
  <si>
    <t>Otopná těl.panel.Radik Ventil Kompakt 11  600/ 900</t>
  </si>
  <si>
    <t>Otopná těl.panel.Radik Ventil Kompakt 11  600/1000</t>
  </si>
  <si>
    <t>Otopná těl.panel.Radik Ventil Kompakt 21  600/ 900</t>
  </si>
  <si>
    <t>Otopná těl.panel.Radik Ventil Kompakt 21  600/1200</t>
  </si>
  <si>
    <t>Těleso trub. Koralux Linear Classic-M KLCM 900.450</t>
  </si>
  <si>
    <t>Přesun hmot pro otopná tělesa, výšky do 6 m</t>
  </si>
  <si>
    <t>Podlahové vytápění Rehau</t>
  </si>
  <si>
    <t>Přesun hmot pro podlahové vytápění, výšky do 6 m</t>
  </si>
  <si>
    <t>čtyřhranné potrubí vč. tvarovek (50%) a kotvení</t>
  </si>
  <si>
    <t xml:space="preserve">m2    </t>
  </si>
  <si>
    <t>DIGI</t>
  </si>
  <si>
    <t>Tepelná izolace z min. plsti tl. 60 mm s povrchovou úpravou UV stabilní folií pro venkovní prostředí</t>
  </si>
  <si>
    <t>kruhové potrubí spiro 100 vč. tvarovek (30%)  a kotvení</t>
  </si>
  <si>
    <t xml:space="preserve">m     </t>
  </si>
  <si>
    <t>kruhové potrubí spiro 125 vč. tvarovek (30%)  a kotvení</t>
  </si>
  <si>
    <t>kruhové potrubí spiro 150 vč. tvarovek (30%)  a kotvení</t>
  </si>
  <si>
    <t>kruhové potrubí spiro 160 vč. tvarovek (30%)  a kotvení</t>
  </si>
  <si>
    <t>kruhové potrubí spiro 200 vč. tvarovek (30%)  a kotvení</t>
  </si>
  <si>
    <t>kruhové potrubí spiro 250 vč. tvarovek (30%)  a kotvení</t>
  </si>
  <si>
    <t>kruhové potrubí spiro 315 vč. tvarovek (30%)  a kotvení</t>
  </si>
  <si>
    <t>kruhové potrubí spiro 400 vč. tvarovek (30%)  a kotvení</t>
  </si>
  <si>
    <t>Montáž tlumiče hluku čtyřhranného do 0,45 m2</t>
  </si>
  <si>
    <t>Montáž vyústě čtyřhranné do 0,04 m2</t>
  </si>
  <si>
    <t>Montáž talířového ventilu kruhového do d 200 mm</t>
  </si>
  <si>
    <t>integrovaný větrací strop (specifikace viz samostatný výkres a příloha TZ)</t>
  </si>
  <si>
    <t>nástěnná digestoř 433 m3/h (viz příloha TZ)</t>
  </si>
  <si>
    <t xml:space="preserve">ks    </t>
  </si>
  <si>
    <t>nástěnná digestoř 249 m3/h (viz příloha TZ)</t>
  </si>
  <si>
    <t>stěnová mřížka 400x100</t>
  </si>
  <si>
    <t>odvodní jednořadá vyústka do kruhového potrubí, čtyřhranná 825x75</t>
  </si>
  <si>
    <t>přívodní dvouřadá vyústka do kruhového potrubí, čtyřhranná 1025x85</t>
  </si>
  <si>
    <t>stěnová mřížka 400x150</t>
  </si>
  <si>
    <t>dveřní mřížka</t>
  </si>
  <si>
    <t>venkovní chladící jednotka 33,6 kW vč. řídícího boxu a příslušenství</t>
  </si>
  <si>
    <t>roznášení konstrukce pod chladící jednotky</t>
  </si>
  <si>
    <t>plechový žlab s víkem pro vedení chladivového potrubí</t>
  </si>
  <si>
    <t>nástřešní VZT jednotka 1800 m3/h vč. příslušenství (viz příloha TZ)</t>
  </si>
  <si>
    <t>nástřešní VZT jednotka 12775 m3/h vč. příslušenství (viz příloha TZ)</t>
  </si>
  <si>
    <t>Cu-potrubí polotvrdé, leštěné, pro chladírenské účely dimenze O 6 ~ O 28 dle výrobce</t>
  </si>
  <si>
    <t>Talířový ventil odvodní  pr. 100 mm</t>
  </si>
  <si>
    <t>Talířový ventil odvodní  pr. 125 mm</t>
  </si>
  <si>
    <t>Klapka regulační kruhová RKKM pr.250 na Spiro</t>
  </si>
  <si>
    <t>Klapka regulační kruhová RKKM pr.315 na Spiro</t>
  </si>
  <si>
    <t>Tlumič hluku kulisový 600x400 l=1500</t>
  </si>
  <si>
    <t>Tlumič hluku kulisový 1200x800 l=1500</t>
  </si>
  <si>
    <t>Přesun hmot pro vzduchotechniku, výšky do 12 m</t>
  </si>
  <si>
    <t>Zprovoznění a zaregulování</t>
  </si>
  <si>
    <t>Dokumentace skutečného provedení</t>
  </si>
  <si>
    <t>Montáž odlučovače tuků, vč. zemních prací</t>
  </si>
  <si>
    <t>odlučovač tuků plastový, velikost NS 10 - 10 l/s, 2650x1200x1510mm</t>
  </si>
  <si>
    <t>revizní šachta DN800 (PVC), poklop tř. zatížení D H=1,5m, vč. osazení a zemních prací</t>
  </si>
  <si>
    <t>čerpací stanice samonosná O1000/2400, vč. poklopu, čerpadla, příslušenství</t>
  </si>
  <si>
    <t>Potrubí HT D 32, 40 x 1,8 mm</t>
  </si>
  <si>
    <t>Potrubí HT D 50 x 1,8 mm</t>
  </si>
  <si>
    <t>Potrubí HT D 75 x 1,9 mm</t>
  </si>
  <si>
    <t>Potrubí HT D 110 x 2,7 mm</t>
  </si>
  <si>
    <t>Potrubí KG odpadní D 125 x 3,2 mm</t>
  </si>
  <si>
    <t>Potrubí KG odpadní D 160 x 4,0 mm</t>
  </si>
  <si>
    <t>Potrubí KG svodné D 110 x 3,2 mm</t>
  </si>
  <si>
    <t>Vpusť podlahová se zápachovou uzávěrkou, mřížka nerez 115 x 115 D 50/75/110 mm</t>
  </si>
  <si>
    <t>Vtok střešní PP pro plochou střechu, záchytný koš vyhřívaný D 75,110,125mm</t>
  </si>
  <si>
    <t>Hlavice ventilační přivětrávací, přivzdušňovací ventil HL900, D 50/75/110 mm</t>
  </si>
  <si>
    <t>Souprava ventilační střešní, souprava větrací hlavice D 110 mm</t>
  </si>
  <si>
    <t>Přesun hmot pro vnitřní kanalizaci, výšky do 12 m</t>
  </si>
  <si>
    <t>Tlaková zkouška vodovodního potrubí do DN 80</t>
  </si>
  <si>
    <t>Potrubí z PEHD, D 40 x 3,7 mm</t>
  </si>
  <si>
    <t>Potrubí z PPR, D 20 x 2,8 mm</t>
  </si>
  <si>
    <t>Potrubí z PPR, D 25 x 3,5 mm</t>
  </si>
  <si>
    <t>Potrubí z PPR, D 32 x 4,4 mm</t>
  </si>
  <si>
    <t>Vyvedení a upevnění výpustek</t>
  </si>
  <si>
    <t>Klapka vod.zpětná vodorovná DN 20</t>
  </si>
  <si>
    <t>Klapka vod.zpětná vodorovná DN 25</t>
  </si>
  <si>
    <t>Klapka vod.zpětná vodorovná DN 32</t>
  </si>
  <si>
    <t>Kohout kulový,vnitřní-vnitřní z. DN 32</t>
  </si>
  <si>
    <t>Filtr,vod.vnitřní-vnitřní závit DN20</t>
  </si>
  <si>
    <t>Filtr,vod.vnitřní-vnitřní závit DN25</t>
  </si>
  <si>
    <t>Hydrantový systém, box s plnými dveřmi, průměr 25/30, stálotvará hadice</t>
  </si>
  <si>
    <t>Vodoměr DN25x260mm, Qn 6,0</t>
  </si>
  <si>
    <t>Čerpadlo cirkulační Q=0,5m3/h, dp=1,5m</t>
  </si>
  <si>
    <t>Potrubí závit. bezešvé běžné níz./středotl.,DN 32</t>
  </si>
  <si>
    <t>Ventil pojistný DN 15 MF x 6,0 bar</t>
  </si>
  <si>
    <t>PROPLACH A DEZINFEKCE VODOVOD POTRUBÍ DN DO 80MM</t>
  </si>
  <si>
    <t>Součtová</t>
  </si>
  <si>
    <t>POL2_</t>
  </si>
  <si>
    <t>Izolace potrubí Tubolit DG 20 x 9 mm šedá</t>
  </si>
  <si>
    <t>Izolace potrubí Tubolit DG 25 x 9 mm šedá</t>
  </si>
  <si>
    <t>Izolace potrubí Tubolit DG 32 x 9 mm šedá</t>
  </si>
  <si>
    <t>Ventil rohový mosazný 1/2" x 3/8" , bez matky</t>
  </si>
  <si>
    <t>Přesun hmot pro vnitřní vodovod</t>
  </si>
  <si>
    <t>Kohout kulový,2xvnitřní závit, DN 15</t>
  </si>
  <si>
    <t>Kohout kulový,2xvnitřní závit, DN 20</t>
  </si>
  <si>
    <t>Kohout kulový,2xvnitřní závit, DN 50</t>
  </si>
  <si>
    <t>Potrubí hladké bezešvé nízkotlaké DN 25</t>
  </si>
  <si>
    <t>Potrubí hladké bezešvé nízkotlaké DN 32</t>
  </si>
  <si>
    <t>Potrubí hladké bezešvé nízkotlaké DN 50</t>
  </si>
  <si>
    <t>Tlaková zkouška potrubí do  DN 50</t>
  </si>
  <si>
    <t>Nátěr syntetický potrubí do DN 50 mm  Z + 2x</t>
  </si>
  <si>
    <t>chránička potrubí do DN 65</t>
  </si>
  <si>
    <t>revize odkouření</t>
  </si>
  <si>
    <t>Přesun hmot pro vnitřní plynovod</t>
  </si>
  <si>
    <t>Montáž splachovacích nádrží vysokopoložených</t>
  </si>
  <si>
    <t>Klozet kombi, nádrž s armat. odpad.vodor</t>
  </si>
  <si>
    <t>Pisoár s radarovým splachovačem</t>
  </si>
  <si>
    <t>Umyvadlo invalidní  64 x 55 cm, bílé</t>
  </si>
  <si>
    <t>Umyvadlo na šrouby, 60 x 49 cm, bílé</t>
  </si>
  <si>
    <t>Montáž sprchových koutů</t>
  </si>
  <si>
    <t>Montáž dřezů jednoduchých</t>
  </si>
  <si>
    <t>Výlevka stojící  s plastovou mřížkou</t>
  </si>
  <si>
    <t>Výlevka závěsná s plastovou mžížkou</t>
  </si>
  <si>
    <t>Nálevka se sifonem PP, DN 32</t>
  </si>
  <si>
    <t>Ventil myčkový  DN 15 x DN 20</t>
  </si>
  <si>
    <t>Baterie umyvadlová stoján. ruční, bez otvír.odpadu, základní</t>
  </si>
  <si>
    <t>Baterie dřezová stojánková ruční, bez otvír.odpadu, základní</t>
  </si>
  <si>
    <t>Baterie automat.umyvadlová stojánková</t>
  </si>
  <si>
    <t>Baterie automat.umyvadlová stojánková - invalidní</t>
  </si>
  <si>
    <t>Baterie k výlevce  nástěnná ruční, základní</t>
  </si>
  <si>
    <t>závěsný klozet invalidní - kombi, zadní odpad</t>
  </si>
  <si>
    <t xml:space="preserve">Set sprchový hadice, růžice, držák </t>
  </si>
  <si>
    <t>Dřez nerezový vestavný, odtoková souprava</t>
  </si>
  <si>
    <t>univerzální splachovací nádržka nádržka, pro montáž na omítku</t>
  </si>
  <si>
    <t>Sprchová vanička akrylátová čtvrtkruh. 900x900mm</t>
  </si>
  <si>
    <t>Sprchová zástěna čtvrtkruhová 90x90x185 cm, SKKH 2/90 R55 CH</t>
  </si>
  <si>
    <t>Přesun hmot pro zařizovací předměty</t>
  </si>
  <si>
    <t>Montáž podlahových roštů - šroubováním</t>
  </si>
  <si>
    <t>Rošt podlahový 30/3 lisovaný "P"   400x1000 mm</t>
  </si>
  <si>
    <t>Rošt podlahový 30/3 lisovaný "P" 2400x400 mm</t>
  </si>
  <si>
    <t>Sada nouzové signalizace</t>
  </si>
  <si>
    <t>Sada pro ohřev kondenzátu</t>
  </si>
  <si>
    <t>Sada pro ohřev střešních vpustí</t>
  </si>
  <si>
    <t>Tlačítko TOTAL STOP</t>
  </si>
  <si>
    <t>Bezpečnostní tlačítko pro vypnutí technologie</t>
  </si>
  <si>
    <t>Ukončení vodičů v rozvaděči + zapojení do 2,5 mm2</t>
  </si>
  <si>
    <t>Ukončení vodičů v rozvaděči + zapojení do 6 mm2</t>
  </si>
  <si>
    <t>Ukončení vodičů v rozvaděči + zapojení do 16 mm2</t>
  </si>
  <si>
    <t>Ukončení vodičů v rozvaděči + zapojení do 25 mm2</t>
  </si>
  <si>
    <t>Ukončení vodičů v rozvaděči + zapojení do 35 mm2</t>
  </si>
  <si>
    <t>Ukončení vodičů v rozvaděči + zapojení do 95 mm2</t>
  </si>
  <si>
    <t>Ukončení vodičů v rozvaděči + zapojení do 240 mm2</t>
  </si>
  <si>
    <t xml:space="preserve">Jistič vzduch.1pólový do 25 A </t>
  </si>
  <si>
    <t>Jistič vzduchový 3pólový do 25 A ve skříni</t>
  </si>
  <si>
    <t>Montáž elektroměru - třífázový</t>
  </si>
  <si>
    <t>Montáž celoplechových rozvodnic do váhy 100 kg</t>
  </si>
  <si>
    <t>Montáž rozvaděče skříň.,1 pole dělených do 400 kg</t>
  </si>
  <si>
    <t>Svítidlo nástěnné</t>
  </si>
  <si>
    <t>Svítidlo nouzové</t>
  </si>
  <si>
    <t>Svítidlo, prům.stropní</t>
  </si>
  <si>
    <t>Svítidlo závěsné</t>
  </si>
  <si>
    <t>Kabel CYKY-m 750V 3 žíly,6 až 16 mm2,volně uložený</t>
  </si>
  <si>
    <t>Kabel CYKY-m 750 V 5 žil,4 až 25 mm2,volně uložený</t>
  </si>
  <si>
    <t>Kabel CYKY-m 750 V 3 žíly 6 až 16 mm,pevně uložený</t>
  </si>
  <si>
    <t>Kabel CYKY-m 750 V 5 žil 4 až 16 mm pevně uložený</t>
  </si>
  <si>
    <t>Kabel CYKY-m 1 kV 3x95+50 volně uložený</t>
  </si>
  <si>
    <t>Ukončení vývodu 230V</t>
  </si>
  <si>
    <t>Ukončení vývodu 400V</t>
  </si>
  <si>
    <t>Ukončení vývodu pro rozvaděč technologie (rozvaděč je součástí dodávky progese UT, VZT, CHL)</t>
  </si>
  <si>
    <t>Kabelové žlaby vč. tvarovek a spojovacího materiálu celové drátěnné 60x150</t>
  </si>
  <si>
    <t>Kabel CYKY 3x240+120</t>
  </si>
  <si>
    <t>Pohybové čidlo</t>
  </si>
  <si>
    <t>Q1 Spínač řaz.1 zap. IP20, komplet</t>
  </si>
  <si>
    <t>Q6 Spínač řaz.6 zap. IP20, komplet</t>
  </si>
  <si>
    <t>Q Spínač řaz.1/0 zap. IP20, komplet, dělený</t>
  </si>
  <si>
    <t>Q Spínač řaz. 1/0 zap. IP44, komplet dělený</t>
  </si>
  <si>
    <t>Zásuvka 16A/230V, IP20 bílá, komplet s vest. přepěť. ochranou</t>
  </si>
  <si>
    <t>Zásuvka 16A/230V, IP44 bílá, komplet</t>
  </si>
  <si>
    <t>Zásuvka 16A/230V, IP20 bílá, komplet</t>
  </si>
  <si>
    <t>Zásuvka dvojnásobná 16A/230V, IP20 bílá, komplet</t>
  </si>
  <si>
    <t>Trubka elektroinstalační ohebná UV</t>
  </si>
  <si>
    <t>Zásuvka 400V/16A</t>
  </si>
  <si>
    <t>Podpěťová spoušť</t>
  </si>
  <si>
    <t>Zpožďovací blok podpěťové spouště</t>
  </si>
  <si>
    <t>Drát tažený pozinkovaný 11343  D 10,00 mm</t>
  </si>
  <si>
    <t>Kabel silový s Cu jádrem 750 V CYKY 3 x 1,5 mm2</t>
  </si>
  <si>
    <t>Kabel silový s Cu jádrem 750 V CYKY 3 x 2,5 mm2</t>
  </si>
  <si>
    <t>Kabel silový s Cu jádrem 750 V CYKY 3 x 4 mm2</t>
  </si>
  <si>
    <t>Kabel silový s Cu jádrem 750 V CYKY 5 x 2,5 mm2</t>
  </si>
  <si>
    <t>Kabel silový s Cu jádrem 750 V CYKY 5 x 4 mm2</t>
  </si>
  <si>
    <t>Kabel silový s Cu jádrem 750 V CYKY 5 x 10 mm2</t>
  </si>
  <si>
    <t>Kabel silový s Cu jádrem 1 kV 1-CYKY 3 x 95 + 50</t>
  </si>
  <si>
    <t>Kabel s Cu jádrem NOPOVIC 1kV 1-CXKH-R 3 x 1,5 mm2</t>
  </si>
  <si>
    <t>Kabel s Cu jádrem NOPOVIC 1kV 1-CXKH-R 3 x 2,5 mm2</t>
  </si>
  <si>
    <t>Kabel s Cu jádrem NOPOVIC 1kV 1-CXKH-R 5 x 2,5 mm2</t>
  </si>
  <si>
    <t>Kabel s Cu jádrem NOPOVIC 1kV 1-CXKH-R 5 x 4 mm2</t>
  </si>
  <si>
    <t>Kabel s Cu jádrem NOPOVIC 1kV 1-CXKH-R 5 x 6 mm2</t>
  </si>
  <si>
    <t>Kabel s Cu jádrem NOPOVIC 1kV 1-CXKH-R 5 x 10 mm2</t>
  </si>
  <si>
    <t>Kabel s Cu jádrem NOPOVIC 1kV 1-CXKH-R 5 x 16 mm2</t>
  </si>
  <si>
    <t>Kabel s Cu jádrem NOPOVIC 1kV 1-CXKH-R 5 x 25 mm2</t>
  </si>
  <si>
    <t>Tyč jímací JV 1,0 1000 mm s vrutem</t>
  </si>
  <si>
    <t>Tyč jímací JV 2,0 2000 mm s vrutem</t>
  </si>
  <si>
    <t>Tyč jímací JV 3,0 2000 mm s vrutem</t>
  </si>
  <si>
    <t>Tyč jímací JV 4,0 4000 mm s vrutem 2,5m nad střechou</t>
  </si>
  <si>
    <t>Distanční tyč 0,5m, km=0,7</t>
  </si>
  <si>
    <t>Pásek uzemňovací pozinkovaný 30 x 4 mm</t>
  </si>
  <si>
    <t>uzemňovací vývod - komplet set - průchozí vodič 4m, ochranný plášť - izolace, , 3m - PE+GFK - světle šedý + zkušební svorka, vč.podpěr</t>
  </si>
  <si>
    <t xml:space="preserve">Držák jímací tyče </t>
  </si>
  <si>
    <t>Podložka pro betonovou podpěru</t>
  </si>
  <si>
    <t>Podpěra vedení do zdiva PV 1a-30</t>
  </si>
  <si>
    <t>Podpěra vedení pod hřebenáče PV 14</t>
  </si>
  <si>
    <t>Podpěra vedení na ploché stř. plast. štěrk PV 21-c</t>
  </si>
  <si>
    <t>Svorka univerzální SU</t>
  </si>
  <si>
    <t>Svorka SJ 1 k jímací tyči</t>
  </si>
  <si>
    <t>Zemnicí bod (nerez) vč. montáže</t>
  </si>
  <si>
    <t>Svorka zemnicí páska-drát Cu   SR3c Cu</t>
  </si>
  <si>
    <t>Svorka na okapové trouby ST N</t>
  </si>
  <si>
    <t>Svorka zemnicí páska-drát N   SR02,03</t>
  </si>
  <si>
    <t>Podpěra ved. na plechové střechy N   PV 23 N</t>
  </si>
  <si>
    <t>Podpěra betonová 17kg</t>
  </si>
  <si>
    <t xml:space="preserve">Drát 8 AlMgSi T/4 </t>
  </si>
  <si>
    <t>Rozpojovací jistící skříň obsahující tři sady pojistkových spodků 2 do 400A, IP44</t>
  </si>
  <si>
    <t>Jistič do 80 A 1 pól. charakteristika B, 2B-1</t>
  </si>
  <si>
    <t>Jistič do 80 A 1 pól. charakteristika B, 6B-1</t>
  </si>
  <si>
    <t>Jistič do 80 A 1 pól. charakteristika B, 10B-1</t>
  </si>
  <si>
    <t>Jistič do 80 A 1 pól. charakteristika B, 16B-1</t>
  </si>
  <si>
    <t>Jistič do 80 A 1pól. charakteristika C, 16C-1</t>
  </si>
  <si>
    <t>Jistič do 80 A 3 pól. charakterist. B, 6B-3</t>
  </si>
  <si>
    <t>Jistič do 80 A 3 pól. charakterist. B, 16B-3</t>
  </si>
  <si>
    <t>Jistič do 80 A 3 pól. charakterist. B, 20B-3</t>
  </si>
  <si>
    <t>Jistič do 80 A 3 pól. charakterist. B, 25B-3</t>
  </si>
  <si>
    <t>Jistič do 80 A 3 pól. charakterist. B, 32B-3</t>
  </si>
  <si>
    <t>Jistič do 80 A 3 pól. charakterist. B, 40B-3</t>
  </si>
  <si>
    <t>Jistič do 80 A 3 pól. charakterist. B, 50B-3</t>
  </si>
  <si>
    <t>Jistič do 80 A 3 pól. charakterist. B, 63B-3</t>
  </si>
  <si>
    <t>Jistič do 80 A 3 pól. charakterist. B, 80B-3</t>
  </si>
  <si>
    <t>Jistič do 80 A 3 pól. charakterist. C, 16C-3</t>
  </si>
  <si>
    <t>Jistič do 80 A 3 pól. charakterist. C, 20C-3</t>
  </si>
  <si>
    <t>Jistič do 80 A 3 pól. charakterist. C, 40C-3</t>
  </si>
  <si>
    <t>Jistič 200A/3</t>
  </si>
  <si>
    <t>Vypínač 200A/3</t>
  </si>
  <si>
    <t xml:space="preserve">Instalační relé </t>
  </si>
  <si>
    <t>Pomocný spínač</t>
  </si>
  <si>
    <t>LED svítidlo 4x11,5W, 1140lm, přisazené, Ra 80, IP40</t>
  </si>
  <si>
    <t>Venkovní svítidlo 60W, závěsné, IP44</t>
  </si>
  <si>
    <t>Venkovní svítidlo 40W, nástěnné, IP44</t>
  </si>
  <si>
    <t>Nouzové svítidlo 11W/840, 144lm, IP42</t>
  </si>
  <si>
    <t>Nouzové svítidlo 9W/840, 1136lm, IP66</t>
  </si>
  <si>
    <t>LED svítidlo 4x11,5W, 1140lm, přisazené, Ra 80, IP40 s nouzovým modulem</t>
  </si>
  <si>
    <t>LED svítidlo 2x13,5W, 1252lm, přisazené, Ra 80, IP40</t>
  </si>
  <si>
    <t>LED svítidlo 2x13,5W, 1252lm, přisazené, Ra 80, IP40 s nouzovým modulem</t>
  </si>
  <si>
    <t>LED svítidlo 52W, 4672lm, přisazené, Ra 80, IP40</t>
  </si>
  <si>
    <t>LED svítidlo 52W, 4672lm, přisazené, Ra 80, IP40 s nouzovým modulem</t>
  </si>
  <si>
    <t>LED svítidlo 13W, 1130lm, přisazené, Ra 80, IP44</t>
  </si>
  <si>
    <t>LED svítidlo 21W, 2205lm, přisazené, Ra 80, IP40</t>
  </si>
  <si>
    <t>LED svítidlo 2x11,5W, 1103lm, přisazené, Ra 80, IP40</t>
  </si>
  <si>
    <t>LED svítidlo 24W, 2500lm, přisazené, Ra 80, IP40</t>
  </si>
  <si>
    <t>LED svítidlo 17W, 1905lm, přisazené, Ra 80, IP40</t>
  </si>
  <si>
    <t>LED svítidlo 55W, 5300lm, závěsné, Ra 80, IP20</t>
  </si>
  <si>
    <t xml:space="preserve">Zákonný recyklační poplatek - svítidla </t>
  </si>
  <si>
    <t>POL13_0</t>
  </si>
  <si>
    <t>Uzemnění kabelu v rozvaděči</t>
  </si>
  <si>
    <t>Ukončení kabelu v rozvaděči</t>
  </si>
  <si>
    <t>CY 4 zž</t>
  </si>
  <si>
    <t>CY 6 zž</t>
  </si>
  <si>
    <t>CY 10 zž</t>
  </si>
  <si>
    <t>CY 16 zž</t>
  </si>
  <si>
    <t>CY 50 zž</t>
  </si>
  <si>
    <t>Krabice KP 97</t>
  </si>
  <si>
    <t xml:space="preserve">Kabelová chránička </t>
  </si>
  <si>
    <t>Krabice KP 67</t>
  </si>
  <si>
    <t>Pojistka nožová 250A</t>
  </si>
  <si>
    <t>Pojistka nožová 315 A</t>
  </si>
  <si>
    <t>Skříňový rozvaděč zapuštěný, 800x300x2000mm, IP44/20 venkovní provedení, In=250A</t>
  </si>
  <si>
    <t>Skříňový rozvaděč, 1000x2000x400mm, IP40/20, In=250A</t>
  </si>
  <si>
    <t>Hlavní vypínač 250A vč. montáže</t>
  </si>
  <si>
    <t>Pomocný materiál (svorky, pomocné kontakty, propojovací lišty)</t>
  </si>
  <si>
    <t>Chránič proudový 4polový 40/4 030 vč. montáže</t>
  </si>
  <si>
    <t>Chránič proudový 4polový 63/4 030 vč. montáže</t>
  </si>
  <si>
    <t>Chránič proudový 4polový 80/4 030 vč. montáže</t>
  </si>
  <si>
    <t>Elektroměr 3fázový ZE 310.I.DU, nepřímé</t>
  </si>
  <si>
    <t>Elektroměr elektromech.indukční C114 U, 3fáz.</t>
  </si>
  <si>
    <t>Ochranná přípojnice</t>
  </si>
  <si>
    <t>Hlavní ochranná přípojnice</t>
  </si>
  <si>
    <t>Svodič přepětí 3+0xB+C (T1+T2) vč. montáže</t>
  </si>
  <si>
    <t>Výkop kabelové rýhy 50/90 cm  hor.4, ruční výkop rýhy</t>
  </si>
  <si>
    <t>Separační PE fólie 2x50 m, fólie separační PE</t>
  </si>
  <si>
    <t>Pás krycí kabelový 125/4 mm dl.25m</t>
  </si>
  <si>
    <t>Písek pro obsyp kabelů</t>
  </si>
  <si>
    <t xml:space="preserve">m3    </t>
  </si>
  <si>
    <t>Přirážka za podružný materiál  M 21, M 22</t>
  </si>
  <si>
    <t>Přirážka za prořez kabelů</t>
  </si>
  <si>
    <t>Zednické výpomoci HSV</t>
  </si>
  <si>
    <t>HZS montáž hromosvodu - elektrikář odborný, Práce v tarifní třídě 6</t>
  </si>
  <si>
    <t>Přesun hmot pro vnitřní el, výšky do 8 m</t>
  </si>
  <si>
    <t>HZS - demontáž stávající elektroinstalace, Práce v tarifní třídě 5</t>
  </si>
  <si>
    <t>Prav.M</t>
  </si>
  <si>
    <t>POL10_</t>
  </si>
  <si>
    <t>Měření osvětlení a výkon technického dozoru dle vyhl. 73/2010 Sb.</t>
  </si>
  <si>
    <t xml:space="preserve">Geodetické práce </t>
  </si>
  <si>
    <t>Revize elektroinstalace</t>
  </si>
  <si>
    <t>Revize hromosvodu</t>
  </si>
  <si>
    <t>Doplňující informace</t>
  </si>
  <si>
    <t>07</t>
  </si>
  <si>
    <t>Doplnění - klempířské výrobky</t>
  </si>
  <si>
    <t>Napojení atiky a přístřešku na stěnu, plech tl 0,7mm, RŠ 100 mm, barva antracit</t>
  </si>
  <si>
    <t>Dešťový svod DN 100, kruhový, ocelový plech, barva antracit</t>
  </si>
  <si>
    <t>Dešťový žlab DN 125, půlkruhový, ocelový plech, barva antracit</t>
  </si>
  <si>
    <t>Venkovní okenní pozinkovaný parapet tl 0,7 mm, (okapnice) RŠ 150 mm, barva antracit + bočnice, vstupní dveře v novém objektu</t>
  </si>
  <si>
    <t>Venkovní okenní pozinkovaný parapet tl 0,7 mm, pro hloubku okna 15 mm, RŠ 250 mm, barva antracit + bočnice, parapety oken, balkónových dveří (pod prkny)</t>
  </si>
  <si>
    <t>Pojezdový vsakovací blok 800x800x320</t>
  </si>
  <si>
    <t>Plastová akumulační nádrž 8500 l vč. Příslušenství</t>
  </si>
  <si>
    <t>Revizní šachta D400, hl. max 2m vč. pojezdového poklopu 36t</t>
  </si>
  <si>
    <t>Vyhřívaná střešní vpust DN 100 do asfalt. Střechy</t>
  </si>
  <si>
    <t xml:space="preserve">kus </t>
  </si>
  <si>
    <t>Filtrační šachta D400, hl. max. 2m vč. pojezdového poklopu 36 t</t>
  </si>
  <si>
    <t>Doplnění - Ostatní konstrukce na trubním vedení</t>
  </si>
  <si>
    <t>89-1</t>
  </si>
  <si>
    <t>Napojení na stávající venkovní vodovod</t>
  </si>
  <si>
    <t>Napojení na stávající venkovní plynovod</t>
  </si>
  <si>
    <t>Doplnění - kanalizace dešťová</t>
  </si>
  <si>
    <t>Doplnění - kanalizační přípojka</t>
  </si>
  <si>
    <t>Potrubí  PE 160</t>
  </si>
  <si>
    <t>Ponorné automatické čerpadlo s tlakovým spínačem a ochranou chodu na sucho</t>
  </si>
  <si>
    <t>Stěnový žebřík na fasádu dl. 3500 mm (místo bude upřesněno při realizaci)</t>
  </si>
  <si>
    <t xml:space="preserve">Okapový chodník š. 400 mm </t>
  </si>
</sst>
</file>

<file path=xl/styles.xml><?xml version="1.0" encoding="utf-8"?>
<styleSheet xmlns="http://schemas.openxmlformats.org/spreadsheetml/2006/main">
  <numFmts count="1">
    <numFmt numFmtId="164" formatCode="#,##0.00000"/>
  </numFmts>
  <fonts count="19">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sz val="10"/>
      <color indexed="9"/>
      <name val="Arial CE"/>
      <charset val="238"/>
    </font>
    <font>
      <b/>
      <sz val="9"/>
      <name val="Arial CE"/>
      <charset val="238"/>
    </font>
    <font>
      <sz val="8"/>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30" xfId="0" applyNumberFormat="1" applyFont="1" applyFill="1" applyBorder="1" applyAlignment="1">
      <alignment vertical="center"/>
    </xf>
    <xf numFmtId="3" fontId="7" fillId="5" borderId="31" xfId="0" applyNumberFormat="1" applyFont="1" applyFill="1" applyBorder="1" applyAlignment="1">
      <alignment vertical="center"/>
    </xf>
    <xf numFmtId="3" fontId="7" fillId="5" borderId="31" xfId="0" applyNumberFormat="1" applyFont="1" applyFill="1" applyBorder="1" applyAlignment="1">
      <alignment vertical="center" wrapText="1"/>
    </xf>
    <xf numFmtId="3" fontId="10" fillId="5" borderId="32"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3" fontId="0" fillId="0" borderId="33" xfId="0" applyNumberFormat="1" applyBorder="1" applyAlignment="1">
      <alignment vertical="center"/>
    </xf>
    <xf numFmtId="3" fontId="3" fillId="0" borderId="34" xfId="0" applyNumberFormat="1" applyFont="1" applyBorder="1" applyAlignment="1">
      <alignment horizontal="right" vertical="center" wrapText="1" shrinkToFit="1"/>
    </xf>
    <xf numFmtId="3" fontId="3" fillId="0" borderId="34" xfId="0" applyNumberFormat="1" applyFont="1" applyBorder="1" applyAlignment="1">
      <alignment horizontal="right" vertical="center" shrinkToFit="1"/>
    </xf>
    <xf numFmtId="3" fontId="0" fillId="0" borderId="34" xfId="0" applyNumberFormat="1" applyBorder="1" applyAlignment="1">
      <alignment vertical="center" shrinkToFit="1"/>
    </xf>
    <xf numFmtId="3" fontId="0" fillId="0" borderId="35" xfId="0" applyNumberFormat="1" applyBorder="1" applyAlignment="1">
      <alignment vertical="center" shrinkToFit="1"/>
    </xf>
    <xf numFmtId="3" fontId="0" fillId="0" borderId="35" xfId="0" applyNumberFormat="1" applyBorder="1" applyAlignment="1">
      <alignment vertical="center"/>
    </xf>
    <xf numFmtId="3" fontId="8" fillId="0" borderId="33" xfId="0" applyNumberFormat="1" applyFont="1" applyBorder="1" applyAlignment="1">
      <alignment vertical="center"/>
    </xf>
    <xf numFmtId="3" fontId="8" fillId="0" borderId="34" xfId="0" applyNumberFormat="1" applyFont="1" applyBorder="1" applyAlignment="1">
      <alignment vertical="center" wrapText="1" shrinkToFit="1"/>
    </xf>
    <xf numFmtId="3" fontId="8" fillId="0" borderId="34" xfId="0" applyNumberFormat="1" applyFont="1" applyBorder="1" applyAlignment="1">
      <alignment vertical="center" shrinkToFit="1"/>
    </xf>
    <xf numFmtId="3" fontId="8" fillId="0" borderId="35" xfId="0" applyNumberFormat="1" applyFont="1" applyBorder="1" applyAlignment="1">
      <alignment vertical="center" shrinkToFit="1"/>
    </xf>
    <xf numFmtId="3" fontId="8" fillId="0" borderId="35" xfId="0" applyNumberFormat="1" applyFont="1" applyBorder="1" applyAlignment="1">
      <alignment vertical="center"/>
    </xf>
    <xf numFmtId="3" fontId="0" fillId="0" borderId="33" xfId="0" applyNumberFormat="1" applyBorder="1" applyAlignment="1">
      <alignment horizontal="left" vertical="center"/>
    </xf>
    <xf numFmtId="3" fontId="0" fillId="0" borderId="34" xfId="0" applyNumberFormat="1" applyBorder="1" applyAlignment="1">
      <alignment vertical="center" wrapText="1" shrinkToFit="1"/>
    </xf>
    <xf numFmtId="3" fontId="15" fillId="3" borderId="37" xfId="0" applyNumberFormat="1" applyFont="1" applyFill="1" applyBorder="1" applyAlignment="1">
      <alignment vertical="center" wrapText="1" shrinkToFit="1"/>
    </xf>
    <xf numFmtId="3" fontId="15" fillId="3" borderId="37" xfId="0" applyNumberFormat="1" applyFont="1" applyFill="1" applyBorder="1" applyAlignment="1">
      <alignment vertical="center" shrinkToFit="1"/>
    </xf>
    <xf numFmtId="3" fontId="0" fillId="3" borderId="38" xfId="0" applyNumberFormat="1" applyFill="1" applyBorder="1" applyAlignment="1">
      <alignment vertical="center" shrinkToFit="1"/>
    </xf>
    <xf numFmtId="3" fontId="0" fillId="3" borderId="38"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6" fillId="0" borderId="0" xfId="0" applyFont="1"/>
    <xf numFmtId="0" fontId="17"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7" fillId="5" borderId="30"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32" xfId="0" applyFont="1" applyFill="1" applyBorder="1" applyAlignment="1">
      <alignment horizontal="center" vertical="center" wrapText="1"/>
    </xf>
    <xf numFmtId="49" fontId="7" fillId="0" borderId="33" xfId="0" applyNumberFormat="1" applyFont="1" applyBorder="1" applyAlignment="1">
      <alignment vertical="center"/>
    </xf>
    <xf numFmtId="0" fontId="7" fillId="3" borderId="36" xfId="0" applyFont="1" applyFill="1" applyBorder="1" applyAlignment="1">
      <alignment vertical="center"/>
    </xf>
    <xf numFmtId="0" fontId="7" fillId="3" borderId="37" xfId="0" applyFont="1" applyFill="1" applyBorder="1" applyAlignment="1">
      <alignment vertical="center"/>
    </xf>
    <xf numFmtId="3" fontId="7" fillId="0" borderId="35" xfId="0" applyNumberFormat="1" applyFont="1" applyBorder="1" applyAlignment="1">
      <alignment vertical="center"/>
    </xf>
    <xf numFmtId="3" fontId="7" fillId="3" borderId="38"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8" xfId="0" applyNumberFormat="1" applyFont="1" applyFill="1" applyBorder="1" applyAlignment="1">
      <alignment horizontal="center" vertical="center"/>
    </xf>
    <xf numFmtId="4" fontId="7" fillId="3" borderId="38"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9" xfId="0" applyNumberFormat="1" applyFont="1" applyFill="1" applyBorder="1" applyAlignment="1">
      <alignment vertical="top" shrinkToFit="1"/>
    </xf>
    <xf numFmtId="0" fontId="18" fillId="0" borderId="40" xfId="0" applyFont="1" applyBorder="1" applyAlignment="1">
      <alignment vertical="top"/>
    </xf>
    <xf numFmtId="49" fontId="18" fillId="0" borderId="41" xfId="0" applyNumberFormat="1" applyFont="1" applyBorder="1" applyAlignment="1">
      <alignment vertical="top"/>
    </xf>
    <xf numFmtId="0" fontId="18" fillId="0" borderId="41" xfId="0" applyFont="1" applyBorder="1" applyAlignment="1">
      <alignment horizontal="center" vertical="top" shrinkToFit="1"/>
    </xf>
    <xf numFmtId="164" fontId="18" fillId="0" borderId="41" xfId="0" applyNumberFormat="1" applyFont="1" applyBorder="1" applyAlignment="1">
      <alignment vertical="top" shrinkToFit="1"/>
    </xf>
    <xf numFmtId="4" fontId="18" fillId="4" borderId="41"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0" fontId="18" fillId="0" borderId="43" xfId="0" applyFont="1" applyBorder="1" applyAlignment="1">
      <alignment vertical="top"/>
    </xf>
    <xf numFmtId="49" fontId="18" fillId="0" borderId="44" xfId="0" applyNumberFormat="1" applyFont="1" applyBorder="1" applyAlignment="1">
      <alignment vertical="top"/>
    </xf>
    <xf numFmtId="0" fontId="18" fillId="0" borderId="44" xfId="0" applyFont="1" applyBorder="1" applyAlignment="1">
      <alignment horizontal="center" vertical="top" shrinkToFit="1"/>
    </xf>
    <xf numFmtId="164" fontId="18" fillId="0" borderId="44" xfId="0" applyNumberFormat="1" applyFont="1" applyBorder="1" applyAlignment="1">
      <alignment vertical="top" shrinkToFit="1"/>
    </xf>
    <xf numFmtId="4" fontId="18" fillId="4" borderId="44" xfId="0" applyNumberFormat="1" applyFont="1" applyFill="1" applyBorder="1" applyAlignment="1" applyProtection="1">
      <alignment vertical="top" shrinkToFit="1"/>
      <protection locked="0"/>
    </xf>
    <xf numFmtId="4" fontId="18" fillId="0" borderId="45"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8" fillId="0" borderId="44" xfId="0" applyNumberFormat="1" applyFont="1" applyBorder="1" applyAlignment="1">
      <alignment horizontal="left" vertical="top" wrapText="1"/>
    </xf>
    <xf numFmtId="49" fontId="18" fillId="0" borderId="41"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8" fillId="4" borderId="0" xfId="0" applyNumberFormat="1" applyFont="1" applyFill="1" applyBorder="1" applyAlignment="1" applyProtection="1">
      <alignment vertical="top" shrinkToFit="1"/>
      <protection locked="0"/>
    </xf>
    <xf numFmtId="49" fontId="18" fillId="0" borderId="0" xfId="0" applyNumberFormat="1" applyFont="1" applyBorder="1" applyAlignment="1">
      <alignment horizontal="left" vertical="top" wrapText="1"/>
    </xf>
    <xf numFmtId="0" fontId="0" fillId="0" borderId="0" xfId="0" applyAlignment="1">
      <alignment vertical="top"/>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3" fontId="0" fillId="0" borderId="34" xfId="0" applyNumberFormat="1" applyBorder="1" applyAlignment="1">
      <alignment vertical="center"/>
    </xf>
    <xf numFmtId="3" fontId="0" fillId="0" borderId="34" xfId="0" applyNumberFormat="1" applyBorder="1" applyAlignment="1">
      <alignment vertical="center" wrapText="1"/>
    </xf>
    <xf numFmtId="3" fontId="0" fillId="3" borderId="36" xfId="0" applyNumberFormat="1" applyFill="1" applyBorder="1" applyAlignment="1">
      <alignment vertical="center"/>
    </xf>
    <xf numFmtId="3" fontId="0" fillId="3" borderId="37" xfId="0" applyNumberFormat="1" applyFill="1" applyBorder="1" applyAlignment="1">
      <alignment vertical="center"/>
    </xf>
    <xf numFmtId="3" fontId="8" fillId="0" borderId="34" xfId="0" applyNumberFormat="1" applyFont="1" applyBorder="1" applyAlignment="1">
      <alignment vertical="center"/>
    </xf>
    <xf numFmtId="3" fontId="8" fillId="0" borderId="34" xfId="0" applyNumberFormat="1" applyFont="1" applyBorder="1" applyAlignment="1">
      <alignment vertical="center" wrapText="1"/>
    </xf>
    <xf numFmtId="0" fontId="0" fillId="0" borderId="0" xfId="0" applyNumberFormat="1" applyAlignment="1">
      <alignment wrapText="1"/>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39"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0" borderId="6" xfId="0"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List1"/>
  <dimension ref="A1:G2"/>
  <sheetViews>
    <sheetView workbookViewId="0">
      <selection activeCell="A2" sqref="A2:G2"/>
    </sheetView>
  </sheetViews>
  <sheetFormatPr defaultRowHeight="13.2"/>
  <sheetData>
    <row r="1" spans="1:7">
      <c r="A1" s="32" t="s">
        <v>40</v>
      </c>
    </row>
    <row r="2" spans="1:7" ht="57.75" customHeight="1">
      <c r="A2" s="199" t="s">
        <v>41</v>
      </c>
      <c r="B2" s="199"/>
      <c r="C2" s="199"/>
      <c r="D2" s="199"/>
      <c r="E2" s="199"/>
      <c r="F2" s="199"/>
      <c r="G2" s="199"/>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AZ178"/>
  <sheetViews>
    <sheetView showGridLines="0" topLeftCell="B25" zoomScaleSheetLayoutView="75" workbookViewId="0">
      <selection activeCell="A29" sqref="A29"/>
    </sheetView>
  </sheetViews>
  <sheetFormatPr defaultColWidth="9" defaultRowHeight="13.2"/>
  <cols>
    <col min="1" max="1" width="8.44140625" hidden="1" customWidth="1"/>
    <col min="2" max="2" width="9.109375" customWidth="1"/>
    <col min="3" max="3" width="7.44140625" customWidth="1"/>
    <col min="4" max="4" width="13.44140625" customWidth="1"/>
    <col min="5" max="5" width="12.109375" customWidth="1"/>
    <col min="6" max="6" width="11.44140625" customWidth="1"/>
    <col min="7" max="7" width="12.6640625" style="1" customWidth="1"/>
    <col min="8" max="8" width="12.6640625" customWidth="1"/>
    <col min="9" max="9" width="13" style="1" customWidth="1"/>
    <col min="10" max="10" width="6.6640625" style="1" customWidth="1"/>
    <col min="11" max="11" width="4.33203125" customWidth="1"/>
    <col min="12" max="15" width="10.6640625" customWidth="1"/>
    <col min="52" max="52" width="93.44140625" customWidth="1"/>
  </cols>
  <sheetData>
    <row r="1" spans="1:15" ht="33.75" customHeight="1">
      <c r="A1" s="67" t="s">
        <v>38</v>
      </c>
      <c r="B1" s="214" t="s">
        <v>4</v>
      </c>
      <c r="C1" s="215"/>
      <c r="D1" s="215"/>
      <c r="E1" s="215"/>
      <c r="F1" s="215"/>
      <c r="G1" s="215"/>
      <c r="H1" s="215"/>
      <c r="I1" s="215"/>
      <c r="J1" s="216"/>
    </row>
    <row r="2" spans="1:15" ht="36" customHeight="1">
      <c r="A2" s="3"/>
      <c r="B2" s="73" t="s">
        <v>24</v>
      </c>
      <c r="C2" s="74"/>
      <c r="D2" s="75" t="s">
        <v>44</v>
      </c>
      <c r="E2" s="220" t="s">
        <v>45</v>
      </c>
      <c r="F2" s="221"/>
      <c r="G2" s="221"/>
      <c r="H2" s="221"/>
      <c r="I2" s="221"/>
      <c r="J2" s="222"/>
      <c r="O2" s="2"/>
    </row>
    <row r="3" spans="1:15" ht="27" hidden="1" customHeight="1">
      <c r="A3" s="3"/>
      <c r="B3" s="76"/>
      <c r="C3" s="74"/>
      <c r="D3" s="77"/>
      <c r="E3" s="223"/>
      <c r="F3" s="224"/>
      <c r="G3" s="224"/>
      <c r="H3" s="224"/>
      <c r="I3" s="224"/>
      <c r="J3" s="225"/>
    </row>
    <row r="4" spans="1:15" ht="23.25" customHeight="1">
      <c r="A4" s="3"/>
      <c r="B4" s="78"/>
      <c r="C4" s="79"/>
      <c r="D4" s="80"/>
      <c r="E4" s="232"/>
      <c r="F4" s="232"/>
      <c r="G4" s="232"/>
      <c r="H4" s="232"/>
      <c r="I4" s="232"/>
      <c r="J4" s="233"/>
    </row>
    <row r="5" spans="1:15" ht="24" customHeight="1">
      <c r="A5" s="3"/>
      <c r="B5" s="41" t="s">
        <v>23</v>
      </c>
      <c r="C5" s="4"/>
      <c r="D5" s="81" t="s">
        <v>46</v>
      </c>
      <c r="E5" s="24"/>
      <c r="F5" s="24"/>
      <c r="G5" s="24"/>
      <c r="H5" s="26" t="s">
        <v>42</v>
      </c>
      <c r="I5" s="81" t="s">
        <v>50</v>
      </c>
      <c r="J5" s="10"/>
    </row>
    <row r="6" spans="1:15" ht="15.75" customHeight="1">
      <c r="A6" s="3"/>
      <c r="B6" s="36"/>
      <c r="C6" s="24"/>
      <c r="D6" s="81" t="s">
        <v>47</v>
      </c>
      <c r="E6" s="24"/>
      <c r="F6" s="24"/>
      <c r="G6" s="24"/>
      <c r="H6" s="26" t="s">
        <v>36</v>
      </c>
      <c r="I6" s="81" t="s">
        <v>51</v>
      </c>
      <c r="J6" s="10"/>
    </row>
    <row r="7" spans="1:15" ht="15.75" customHeight="1">
      <c r="A7" s="3"/>
      <c r="B7" s="37"/>
      <c r="C7" s="25"/>
      <c r="D7" s="83" t="s">
        <v>49</v>
      </c>
      <c r="E7" s="82" t="s">
        <v>48</v>
      </c>
      <c r="F7" s="30"/>
      <c r="G7" s="30"/>
      <c r="H7" s="31"/>
      <c r="I7" s="30"/>
      <c r="J7" s="45"/>
    </row>
    <row r="8" spans="1:15" ht="24" hidden="1" customHeight="1">
      <c r="A8" s="3"/>
      <c r="B8" s="41" t="s">
        <v>21</v>
      </c>
      <c r="C8" s="4"/>
      <c r="D8" s="84" t="s">
        <v>52</v>
      </c>
      <c r="E8" s="4"/>
      <c r="F8" s="4"/>
      <c r="G8" s="40"/>
      <c r="H8" s="26" t="s">
        <v>42</v>
      </c>
      <c r="I8" s="81" t="s">
        <v>56</v>
      </c>
      <c r="J8" s="10"/>
    </row>
    <row r="9" spans="1:15" ht="15.75" hidden="1" customHeight="1">
      <c r="A9" s="3"/>
      <c r="B9" s="3"/>
      <c r="C9" s="4"/>
      <c r="D9" s="84" t="s">
        <v>53</v>
      </c>
      <c r="E9" s="4"/>
      <c r="F9" s="4"/>
      <c r="G9" s="40"/>
      <c r="H9" s="26" t="s">
        <v>36</v>
      </c>
      <c r="I9" s="81" t="s">
        <v>57</v>
      </c>
      <c r="J9" s="10"/>
    </row>
    <row r="10" spans="1:15" ht="15.75" hidden="1" customHeight="1">
      <c r="A10" s="3"/>
      <c r="B10" s="46"/>
      <c r="C10" s="25"/>
      <c r="D10" s="86" t="s">
        <v>55</v>
      </c>
      <c r="E10" s="85" t="s">
        <v>54</v>
      </c>
      <c r="F10" s="49"/>
      <c r="G10" s="47"/>
      <c r="H10" s="47"/>
      <c r="I10" s="48"/>
      <c r="J10" s="45"/>
    </row>
    <row r="11" spans="1:15" ht="24" customHeight="1">
      <c r="A11" s="3"/>
      <c r="B11" s="41" t="s">
        <v>20</v>
      </c>
      <c r="C11" s="4"/>
      <c r="D11" s="227"/>
      <c r="E11" s="227"/>
      <c r="F11" s="227"/>
      <c r="G11" s="227"/>
      <c r="H11" s="26" t="s">
        <v>42</v>
      </c>
      <c r="I11" s="88"/>
      <c r="J11" s="10"/>
    </row>
    <row r="12" spans="1:15" ht="15.75" customHeight="1">
      <c r="A12" s="3"/>
      <c r="B12" s="36"/>
      <c r="C12" s="24"/>
      <c r="D12" s="231"/>
      <c r="E12" s="231"/>
      <c r="F12" s="231"/>
      <c r="G12" s="231"/>
      <c r="H12" s="26" t="s">
        <v>36</v>
      </c>
      <c r="I12" s="88"/>
      <c r="J12" s="10"/>
    </row>
    <row r="13" spans="1:15" ht="15.75" customHeight="1">
      <c r="A13" s="3"/>
      <c r="B13" s="37"/>
      <c r="C13" s="25"/>
      <c r="D13" s="87"/>
      <c r="E13" s="234"/>
      <c r="F13" s="235"/>
      <c r="G13" s="235"/>
      <c r="H13" s="27"/>
      <c r="I13" s="30"/>
      <c r="J13" s="45"/>
    </row>
    <row r="14" spans="1:15" ht="24" hidden="1" customHeight="1">
      <c r="A14" s="3"/>
      <c r="B14" s="60" t="s">
        <v>22</v>
      </c>
      <c r="C14" s="61"/>
      <c r="D14" s="62"/>
      <c r="E14" s="63"/>
      <c r="F14" s="63"/>
      <c r="G14" s="63"/>
      <c r="H14" s="64"/>
      <c r="I14" s="63"/>
      <c r="J14" s="65"/>
    </row>
    <row r="15" spans="1:15" ht="32.25" customHeight="1">
      <c r="A15" s="3"/>
      <c r="B15" s="46" t="s">
        <v>34</v>
      </c>
      <c r="C15" s="66"/>
      <c r="D15" s="47"/>
      <c r="E15" s="226"/>
      <c r="F15" s="226"/>
      <c r="G15" s="228"/>
      <c r="H15" s="228"/>
      <c r="I15" s="228" t="s">
        <v>31</v>
      </c>
      <c r="J15" s="229"/>
    </row>
    <row r="16" spans="1:15" ht="23.25" customHeight="1">
      <c r="A16" s="145" t="s">
        <v>26</v>
      </c>
      <c r="B16" s="51" t="s">
        <v>26</v>
      </c>
      <c r="C16" s="52"/>
      <c r="D16" s="53"/>
      <c r="E16" s="205"/>
      <c r="F16" s="206"/>
      <c r="G16" s="205"/>
      <c r="H16" s="206"/>
      <c r="I16" s="205">
        <f>SUMIF(F126:F174,A16,I126:I174)+SUMIF(F126:F174,"PSU",I126:I174)</f>
        <v>0</v>
      </c>
      <c r="J16" s="207"/>
    </row>
    <row r="17" spans="1:10" ht="23.25" customHeight="1">
      <c r="A17" s="145" t="s">
        <v>27</v>
      </c>
      <c r="B17" s="51" t="s">
        <v>27</v>
      </c>
      <c r="C17" s="52"/>
      <c r="D17" s="53"/>
      <c r="E17" s="205"/>
      <c r="F17" s="206"/>
      <c r="G17" s="205"/>
      <c r="H17" s="206"/>
      <c r="I17" s="205">
        <f>SUMIF(F126:F174,A17,I126:I174)</f>
        <v>0</v>
      </c>
      <c r="J17" s="207"/>
    </row>
    <row r="18" spans="1:10" ht="23.25" customHeight="1">
      <c r="A18" s="145" t="s">
        <v>28</v>
      </c>
      <c r="B18" s="51" t="s">
        <v>28</v>
      </c>
      <c r="C18" s="52"/>
      <c r="D18" s="53"/>
      <c r="E18" s="205"/>
      <c r="F18" s="206"/>
      <c r="G18" s="205"/>
      <c r="H18" s="206"/>
      <c r="I18" s="205">
        <f>SUMIF(F126:F174,A18,I126:I174)</f>
        <v>0</v>
      </c>
      <c r="J18" s="207"/>
    </row>
    <row r="19" spans="1:10" ht="23.25" customHeight="1">
      <c r="A19" s="145" t="s">
        <v>213</v>
      </c>
      <c r="B19" s="51" t="s">
        <v>29</v>
      </c>
      <c r="C19" s="52"/>
      <c r="D19" s="53"/>
      <c r="E19" s="205"/>
      <c r="F19" s="206"/>
      <c r="G19" s="205"/>
      <c r="H19" s="206"/>
      <c r="I19" s="205">
        <f>SUMIF(F126:F174,A19,I126:I174)</f>
        <v>0</v>
      </c>
      <c r="J19" s="207"/>
    </row>
    <row r="20" spans="1:10" ht="23.25" customHeight="1">
      <c r="A20" s="145" t="s">
        <v>214</v>
      </c>
      <c r="B20" s="51" t="s">
        <v>30</v>
      </c>
      <c r="C20" s="52"/>
      <c r="D20" s="53"/>
      <c r="E20" s="205"/>
      <c r="F20" s="206"/>
      <c r="G20" s="205"/>
      <c r="H20" s="206"/>
      <c r="I20" s="205">
        <f>SUMIF(F126:F174,A20,I126:I174)</f>
        <v>0</v>
      </c>
      <c r="J20" s="207"/>
    </row>
    <row r="21" spans="1:10" ht="23.25" customHeight="1">
      <c r="A21" s="3"/>
      <c r="B21" s="68" t="s">
        <v>31</v>
      </c>
      <c r="C21" s="69"/>
      <c r="D21" s="70"/>
      <c r="E21" s="208"/>
      <c r="F21" s="230"/>
      <c r="G21" s="208"/>
      <c r="H21" s="230"/>
      <c r="I21" s="208">
        <f>SUM(I16:J20)</f>
        <v>0</v>
      </c>
      <c r="J21" s="209"/>
    </row>
    <row r="22" spans="1:10" ht="33" customHeight="1">
      <c r="A22" s="3"/>
      <c r="B22" s="59" t="s">
        <v>35</v>
      </c>
      <c r="C22" s="52"/>
      <c r="D22" s="53"/>
      <c r="E22" s="58"/>
      <c r="F22" s="55"/>
      <c r="G22" s="44"/>
      <c r="H22" s="44"/>
      <c r="I22" s="44"/>
      <c r="J22" s="56"/>
    </row>
    <row r="23" spans="1:10" ht="23.25" customHeight="1">
      <c r="A23" s="3"/>
      <c r="B23" s="51" t="s">
        <v>13</v>
      </c>
      <c r="C23" s="52"/>
      <c r="D23" s="53"/>
      <c r="E23" s="54">
        <v>15</v>
      </c>
      <c r="F23" s="55" t="s">
        <v>0</v>
      </c>
      <c r="G23" s="203">
        <f>ZakladDPHSniVypocet</f>
        <v>0</v>
      </c>
      <c r="H23" s="204"/>
      <c r="I23" s="204"/>
      <c r="J23" s="56" t="str">
        <f t="shared" ref="J23:J28" si="0">Mena</f>
        <v>CZK</v>
      </c>
    </row>
    <row r="24" spans="1:10" ht="23.25" hidden="1" customHeight="1">
      <c r="A24" s="3"/>
      <c r="B24" s="51" t="s">
        <v>14</v>
      </c>
      <c r="C24" s="52"/>
      <c r="D24" s="53"/>
      <c r="E24" s="54">
        <f>SazbaDPH1</f>
        <v>15</v>
      </c>
      <c r="F24" s="55" t="s">
        <v>0</v>
      </c>
      <c r="G24" s="201">
        <f>I23*E23/100</f>
        <v>0</v>
      </c>
      <c r="H24" s="202"/>
      <c r="I24" s="202"/>
      <c r="J24" s="56" t="str">
        <f t="shared" si="0"/>
        <v>CZK</v>
      </c>
    </row>
    <row r="25" spans="1:10" ht="23.25" customHeight="1">
      <c r="A25" s="3"/>
      <c r="B25" s="51" t="s">
        <v>15</v>
      </c>
      <c r="C25" s="52"/>
      <c r="D25" s="53"/>
      <c r="E25" s="54">
        <v>21</v>
      </c>
      <c r="F25" s="55" t="s">
        <v>0</v>
      </c>
      <c r="G25" s="203">
        <f>ZakladDPHZaklVypocet</f>
        <v>0</v>
      </c>
      <c r="H25" s="204"/>
      <c r="I25" s="204"/>
      <c r="J25" s="56" t="str">
        <f t="shared" si="0"/>
        <v>CZK</v>
      </c>
    </row>
    <row r="26" spans="1:10" ht="23.25" hidden="1" customHeight="1">
      <c r="A26" s="3"/>
      <c r="B26" s="43" t="s">
        <v>16</v>
      </c>
      <c r="C26" s="21"/>
      <c r="D26" s="17"/>
      <c r="E26" s="38">
        <f>SazbaDPH2</f>
        <v>21</v>
      </c>
      <c r="F26" s="39" t="s">
        <v>0</v>
      </c>
      <c r="G26" s="217">
        <f>I25*E25/100</f>
        <v>0</v>
      </c>
      <c r="H26" s="218"/>
      <c r="I26" s="218"/>
      <c r="J26" s="50" t="str">
        <f t="shared" si="0"/>
        <v>CZK</v>
      </c>
    </row>
    <row r="27" spans="1:10" ht="23.25" customHeight="1" thickBot="1">
      <c r="A27" s="3">
        <f>ZakladDPHSni+ZakladDPHZakl</f>
        <v>0</v>
      </c>
      <c r="B27" s="42" t="s">
        <v>5</v>
      </c>
      <c r="C27" s="19"/>
      <c r="D27" s="22"/>
      <c r="E27" s="19"/>
      <c r="F27" s="20"/>
      <c r="G27" s="219">
        <f>CenaCelkemBezDPH-(ZakladDPHSni+ZakladDPHZakl)</f>
        <v>0</v>
      </c>
      <c r="H27" s="219"/>
      <c r="I27" s="219"/>
      <c r="J27" s="57" t="str">
        <f t="shared" si="0"/>
        <v>CZK</v>
      </c>
    </row>
    <row r="28" spans="1:10" ht="27.75" customHeight="1" thickBot="1">
      <c r="A28" s="3">
        <f>(A27-INT(A27))*100</f>
        <v>0</v>
      </c>
      <c r="B28" s="121" t="s">
        <v>25</v>
      </c>
      <c r="C28" s="122"/>
      <c r="D28" s="122"/>
      <c r="E28" s="123"/>
      <c r="F28" s="124"/>
      <c r="G28" s="211">
        <f>IF(A28&gt;50, ROUNDUP(A27, 0), ROUNDDOWN(A27, 0))</f>
        <v>0</v>
      </c>
      <c r="H28" s="211"/>
      <c r="I28" s="211"/>
      <c r="J28" s="125" t="str">
        <f t="shared" si="0"/>
        <v>CZK</v>
      </c>
    </row>
    <row r="29" spans="1:10" ht="27.75" hidden="1" customHeight="1" thickBot="1">
      <c r="A29" s="3"/>
      <c r="B29" s="121" t="s">
        <v>37</v>
      </c>
      <c r="C29" s="126"/>
      <c r="D29" s="126"/>
      <c r="E29" s="126"/>
      <c r="F29" s="126"/>
      <c r="G29" s="210">
        <f>ZakladDPHSni+DPHSni+ZakladDPHZakl+DPHZakl+Zaokrouhleni</f>
        <v>0</v>
      </c>
      <c r="H29" s="210"/>
      <c r="I29" s="210"/>
      <c r="J29" s="127" t="s">
        <v>73</v>
      </c>
    </row>
    <row r="30" spans="1:10" ht="12.75" customHeight="1">
      <c r="A30" s="3"/>
      <c r="B30" s="3"/>
      <c r="C30" s="4"/>
      <c r="D30" s="4"/>
      <c r="E30" s="4"/>
      <c r="F30" s="4"/>
      <c r="G30" s="40"/>
      <c r="H30" s="4"/>
      <c r="I30" s="40"/>
      <c r="J30" s="11"/>
    </row>
    <row r="31" spans="1:10" ht="30" customHeight="1">
      <c r="A31" s="3"/>
      <c r="B31" s="3"/>
      <c r="C31" s="4"/>
      <c r="D31" s="4"/>
      <c r="E31" s="4"/>
      <c r="F31" s="4"/>
      <c r="G31" s="40"/>
      <c r="H31" s="4"/>
      <c r="I31" s="40"/>
      <c r="J31" s="11"/>
    </row>
    <row r="32" spans="1:10" ht="18.75" customHeight="1">
      <c r="A32" s="3"/>
      <c r="B32" s="23"/>
      <c r="C32" s="18" t="s">
        <v>12</v>
      </c>
      <c r="D32" s="34"/>
      <c r="E32" s="34"/>
      <c r="F32" s="18" t="s">
        <v>11</v>
      </c>
      <c r="G32" s="34"/>
      <c r="H32" s="35">
        <f ca="1">TODAY()</f>
        <v>43480</v>
      </c>
      <c r="I32" s="34"/>
      <c r="J32" s="11"/>
    </row>
    <row r="33" spans="1:10" ht="47.25" customHeight="1">
      <c r="A33" s="3"/>
      <c r="B33" s="3"/>
      <c r="C33" s="4"/>
      <c r="D33" s="4"/>
      <c r="E33" s="4"/>
      <c r="F33" s="4"/>
      <c r="G33" s="40"/>
      <c r="H33" s="4"/>
      <c r="I33" s="40"/>
      <c r="J33" s="11"/>
    </row>
    <row r="34" spans="1:10" s="32" customFormat="1" ht="18.75" customHeight="1">
      <c r="A34" s="28"/>
      <c r="B34" s="28"/>
      <c r="C34" s="29"/>
      <c r="D34" s="212"/>
      <c r="E34" s="213"/>
      <c r="F34" s="29"/>
      <c r="G34" s="212" t="s">
        <v>43</v>
      </c>
      <c r="H34" s="213"/>
      <c r="I34" s="213"/>
      <c r="J34" s="33"/>
    </row>
    <row r="35" spans="1:10" ht="12.75" customHeight="1">
      <c r="A35" s="3"/>
      <c r="B35" s="3"/>
      <c r="C35" s="4"/>
      <c r="D35" s="200" t="s">
        <v>2</v>
      </c>
      <c r="E35" s="200"/>
      <c r="F35" s="4"/>
      <c r="G35" s="40"/>
      <c r="H35" s="12" t="s">
        <v>3</v>
      </c>
      <c r="I35" s="40"/>
      <c r="J35" s="11"/>
    </row>
    <row r="36" spans="1:10" ht="13.5" customHeight="1" thickBot="1">
      <c r="A36" s="13"/>
      <c r="B36" s="13"/>
      <c r="C36" s="14"/>
      <c r="D36" s="14"/>
      <c r="E36" s="14"/>
      <c r="F36" s="14"/>
      <c r="G36" s="15"/>
      <c r="H36" s="14"/>
      <c r="I36" s="15"/>
      <c r="J36" s="16"/>
    </row>
    <row r="37" spans="1:10" ht="27" customHeight="1">
      <c r="B37" s="94" t="s">
        <v>17</v>
      </c>
      <c r="C37" s="95"/>
      <c r="D37" s="95"/>
      <c r="E37" s="95"/>
      <c r="F37" s="96"/>
      <c r="G37" s="96"/>
      <c r="H37" s="96"/>
      <c r="I37" s="96"/>
      <c r="J37" s="95"/>
    </row>
    <row r="38" spans="1:10" ht="25.5" customHeight="1">
      <c r="A38" s="93" t="s">
        <v>39</v>
      </c>
      <c r="B38" s="97" t="s">
        <v>18</v>
      </c>
      <c r="C38" s="98" t="s">
        <v>6</v>
      </c>
      <c r="D38" s="99"/>
      <c r="E38" s="99"/>
      <c r="F38" s="100" t="str">
        <f>B23</f>
        <v>Základ pro sníženou DPH</v>
      </c>
      <c r="G38" s="100" t="str">
        <f>B25</f>
        <v>Základ pro základní DPH</v>
      </c>
      <c r="H38" s="101" t="s">
        <v>19</v>
      </c>
      <c r="I38" s="102" t="s">
        <v>1</v>
      </c>
      <c r="J38" s="103" t="s">
        <v>0</v>
      </c>
    </row>
    <row r="39" spans="1:10" ht="25.5" hidden="1" customHeight="1">
      <c r="A39" s="93">
        <v>1</v>
      </c>
      <c r="B39" s="104" t="s">
        <v>58</v>
      </c>
      <c r="C39" s="236"/>
      <c r="D39" s="237"/>
      <c r="E39" s="237"/>
      <c r="F39" s="105">
        <f>'00 01 Naklady'!AE16+'SO01 01 Pol'!AE313+'SO01 02 Pol'!AE59+'SO01 04 Pol'!AE47+'SO01 05 Pol'!AE95+'SO01 06 Pol'!AE189</f>
        <v>0</v>
      </c>
      <c r="G39" s="106">
        <f>'00 01 Naklady'!AF16+'SO01 01 Pol'!AF313+'SO01 02 Pol'!AF59+'SO01 04 Pol'!AF47+'SO01 05 Pol'!AF95+'SO01 06 Pol'!AF189</f>
        <v>0</v>
      </c>
      <c r="H39" s="107"/>
      <c r="I39" s="108">
        <f t="shared" ref="I39:I47" si="1">F39+G39+H39</f>
        <v>0</v>
      </c>
      <c r="J39" s="109" t="str">
        <f t="shared" ref="J39:J47" si="2">IF(CenaCelkemVypocet=0,"",I39/CenaCelkemVypocet*100)</f>
        <v/>
      </c>
    </row>
    <row r="40" spans="1:10" ht="25.5" customHeight="1">
      <c r="A40" s="93">
        <v>2</v>
      </c>
      <c r="B40" s="110" t="s">
        <v>59</v>
      </c>
      <c r="C40" s="240" t="s">
        <v>60</v>
      </c>
      <c r="D40" s="241"/>
      <c r="E40" s="241"/>
      <c r="F40" s="111">
        <f>'00 01 Naklady'!AE16</f>
        <v>0</v>
      </c>
      <c r="G40" s="112">
        <f>'00 01 Naklady'!AF16</f>
        <v>0</v>
      </c>
      <c r="H40" s="112"/>
      <c r="I40" s="113">
        <f t="shared" si="1"/>
        <v>0</v>
      </c>
      <c r="J40" s="114" t="str">
        <f t="shared" si="2"/>
        <v/>
      </c>
    </row>
    <row r="41" spans="1:10" ht="25.5" customHeight="1">
      <c r="A41" s="93">
        <v>3</v>
      </c>
      <c r="B41" s="115" t="s">
        <v>61</v>
      </c>
      <c r="C41" s="236" t="s">
        <v>60</v>
      </c>
      <c r="D41" s="237"/>
      <c r="E41" s="237"/>
      <c r="F41" s="116">
        <f>'00 01 Naklady'!AE16</f>
        <v>0</v>
      </c>
      <c r="G41" s="107">
        <f>'00 01 Naklady'!AF16</f>
        <v>0</v>
      </c>
      <c r="H41" s="107"/>
      <c r="I41" s="108">
        <f t="shared" si="1"/>
        <v>0</v>
      </c>
      <c r="J41" s="109" t="str">
        <f t="shared" si="2"/>
        <v/>
      </c>
    </row>
    <row r="42" spans="1:10" ht="25.5" customHeight="1">
      <c r="A42" s="93">
        <v>2</v>
      </c>
      <c r="B42" s="110" t="s">
        <v>62</v>
      </c>
      <c r="C42" s="240" t="s">
        <v>45</v>
      </c>
      <c r="D42" s="241"/>
      <c r="E42" s="241"/>
      <c r="F42" s="111">
        <f>'SO01 01 Pol'!AE313+'SO01 02 Pol'!AE59+'SO01 04 Pol'!AE47+'SO01 05 Pol'!AE95+'SO01 06 Pol'!AE189</f>
        <v>0</v>
      </c>
      <c r="G42" s="112">
        <f>'SO01 01 Pol'!AF313+'SO01 02 Pol'!AF59+'SO01 04 Pol'!AF47+'SO01 05 Pol'!AF95+'SO01 06 Pol'!AF189</f>
        <v>0</v>
      </c>
      <c r="H42" s="112"/>
      <c r="I42" s="113">
        <f t="shared" si="1"/>
        <v>0</v>
      </c>
      <c r="J42" s="114" t="str">
        <f t="shared" si="2"/>
        <v/>
      </c>
    </row>
    <row r="43" spans="1:10" ht="25.5" customHeight="1">
      <c r="A43" s="93">
        <v>3</v>
      </c>
      <c r="B43" s="115" t="s">
        <v>61</v>
      </c>
      <c r="C43" s="236" t="s">
        <v>63</v>
      </c>
      <c r="D43" s="237"/>
      <c r="E43" s="237"/>
      <c r="F43" s="116">
        <f>'SO01 01 Pol'!AE313</f>
        <v>0</v>
      </c>
      <c r="G43" s="107">
        <f>'SO01 01 Pol'!AF313</f>
        <v>0</v>
      </c>
      <c r="H43" s="107"/>
      <c r="I43" s="108">
        <f t="shared" si="1"/>
        <v>0</v>
      </c>
      <c r="J43" s="109" t="str">
        <f t="shared" si="2"/>
        <v/>
      </c>
    </row>
    <row r="44" spans="1:10" ht="25.5" customHeight="1">
      <c r="A44" s="93">
        <v>3</v>
      </c>
      <c r="B44" s="115" t="s">
        <v>64</v>
      </c>
      <c r="C44" s="236" t="s">
        <v>65</v>
      </c>
      <c r="D44" s="237"/>
      <c r="E44" s="237"/>
      <c r="F44" s="116">
        <f>'SO01 02 Pol'!AE59</f>
        <v>0</v>
      </c>
      <c r="G44" s="107">
        <f>'SO01 02 Pol'!AF59</f>
        <v>0</v>
      </c>
      <c r="H44" s="107"/>
      <c r="I44" s="108">
        <f t="shared" si="1"/>
        <v>0</v>
      </c>
      <c r="J44" s="109" t="str">
        <f t="shared" si="2"/>
        <v/>
      </c>
    </row>
    <row r="45" spans="1:10" ht="25.5" customHeight="1">
      <c r="A45" s="93">
        <v>3</v>
      </c>
      <c r="B45" s="115" t="s">
        <v>66</v>
      </c>
      <c r="C45" s="236" t="s">
        <v>67</v>
      </c>
      <c r="D45" s="237"/>
      <c r="E45" s="237"/>
      <c r="F45" s="116">
        <f>'SO01 04 Pol'!AE47</f>
        <v>0</v>
      </c>
      <c r="G45" s="107">
        <f>'SO01 04 Pol'!AF47</f>
        <v>0</v>
      </c>
      <c r="H45" s="107"/>
      <c r="I45" s="108">
        <f t="shared" si="1"/>
        <v>0</v>
      </c>
      <c r="J45" s="109" t="str">
        <f t="shared" si="2"/>
        <v/>
      </c>
    </row>
    <row r="46" spans="1:10" ht="25.5" customHeight="1">
      <c r="A46" s="93">
        <v>3</v>
      </c>
      <c r="B46" s="115" t="s">
        <v>68</v>
      </c>
      <c r="C46" s="236" t="s">
        <v>69</v>
      </c>
      <c r="D46" s="237"/>
      <c r="E46" s="237"/>
      <c r="F46" s="116">
        <f>'SO01 05 Pol'!AE95</f>
        <v>0</v>
      </c>
      <c r="G46" s="107">
        <f>'SO01 05 Pol'!AF95</f>
        <v>0</v>
      </c>
      <c r="H46" s="107"/>
      <c r="I46" s="108">
        <f t="shared" si="1"/>
        <v>0</v>
      </c>
      <c r="J46" s="109" t="str">
        <f t="shared" si="2"/>
        <v/>
      </c>
    </row>
    <row r="47" spans="1:10" ht="25.5" customHeight="1">
      <c r="A47" s="93">
        <v>3</v>
      </c>
      <c r="B47" s="115" t="s">
        <v>70</v>
      </c>
      <c r="C47" s="236" t="s">
        <v>71</v>
      </c>
      <c r="D47" s="237"/>
      <c r="E47" s="237"/>
      <c r="F47" s="116">
        <f>'SO01 06 Pol'!AE189</f>
        <v>0</v>
      </c>
      <c r="G47" s="107">
        <f>'SO01 06 Pol'!AF189</f>
        <v>0</v>
      </c>
      <c r="H47" s="107"/>
      <c r="I47" s="108">
        <f t="shared" si="1"/>
        <v>0</v>
      </c>
      <c r="J47" s="109" t="str">
        <f t="shared" si="2"/>
        <v/>
      </c>
    </row>
    <row r="48" spans="1:10" ht="25.5" customHeight="1">
      <c r="A48" s="93"/>
      <c r="B48" s="238" t="s">
        <v>72</v>
      </c>
      <c r="C48" s="239"/>
      <c r="D48" s="239"/>
      <c r="E48" s="239"/>
      <c r="F48" s="117">
        <f>SUMIF(A39:A47,"=1",F39:F47)</f>
        <v>0</v>
      </c>
      <c r="G48" s="118">
        <f>SUMIF(A39:A47,"=1",G39:G47)</f>
        <v>0</v>
      </c>
      <c r="H48" s="118">
        <f>SUMIF(A39:A47,"=1",H39:H47)</f>
        <v>0</v>
      </c>
      <c r="I48" s="119">
        <f>SUMIF(A39:A47,"=1",I39:I47)</f>
        <v>0</v>
      </c>
      <c r="J48" s="120">
        <f>SUMIF(A39:A47,"=1",J39:J47)</f>
        <v>0</v>
      </c>
    </row>
    <row r="50" spans="1:52">
      <c r="A50" t="s">
        <v>74</v>
      </c>
      <c r="B50" s="242" t="s">
        <v>75</v>
      </c>
      <c r="C50" s="242"/>
      <c r="D50" s="242"/>
      <c r="E50" s="242"/>
      <c r="F50" s="242"/>
      <c r="G50" s="242"/>
      <c r="H50" s="242"/>
      <c r="I50" s="242"/>
      <c r="J50" s="242"/>
      <c r="AZ50" s="128" t="str">
        <f>B50</f>
        <v>1. PODMÍNKY PRO ZPRACOVÁNÍ NABÍDKOVÉ CENY</v>
      </c>
    </row>
    <row r="51" spans="1:52">
      <c r="A51" t="s">
        <v>74</v>
      </c>
    </row>
    <row r="52" spans="1:52">
      <c r="A52" t="s">
        <v>74</v>
      </c>
      <c r="B52" s="242" t="s">
        <v>76</v>
      </c>
      <c r="C52" s="242"/>
      <c r="D52" s="242"/>
      <c r="E52" s="242"/>
      <c r="F52" s="242"/>
      <c r="G52" s="242"/>
      <c r="H52" s="242"/>
      <c r="I52" s="242"/>
      <c r="J52" s="242"/>
      <c r="AZ52" s="128" t="str">
        <f>B52</f>
        <v xml:space="preserve">        Preambule</v>
      </c>
    </row>
    <row r="53" spans="1:52">
      <c r="A53" t="s">
        <v>74</v>
      </c>
    </row>
    <row r="54" spans="1:52" ht="52.8">
      <c r="A54" t="s">
        <v>74</v>
      </c>
      <c r="B54" s="242" t="s">
        <v>77</v>
      </c>
      <c r="C54" s="242"/>
      <c r="D54" s="242"/>
      <c r="E54" s="242"/>
      <c r="F54" s="242"/>
      <c r="G54" s="242"/>
      <c r="H54" s="242"/>
      <c r="I54" s="242"/>
      <c r="J54" s="242"/>
      <c r="AZ54" s="128"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2.8">
      <c r="A55" t="s">
        <v>74</v>
      </c>
      <c r="B55" s="242" t="s">
        <v>78</v>
      </c>
      <c r="C55" s="242"/>
      <c r="D55" s="242"/>
      <c r="E55" s="242"/>
      <c r="F55" s="242"/>
      <c r="G55" s="242"/>
      <c r="H55" s="242"/>
      <c r="I55" s="242"/>
      <c r="J55" s="242"/>
      <c r="AZ55" s="128"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6" spans="1:52">
      <c r="A56" t="s">
        <v>74</v>
      </c>
    </row>
    <row r="57" spans="1:52">
      <c r="A57" t="s">
        <v>74</v>
      </c>
      <c r="B57" s="242" t="s">
        <v>79</v>
      </c>
      <c r="C57" s="242"/>
      <c r="D57" s="242"/>
      <c r="E57" s="242"/>
      <c r="F57" s="242"/>
      <c r="G57" s="242"/>
      <c r="H57" s="242"/>
      <c r="I57" s="242"/>
      <c r="J57" s="242"/>
      <c r="AZ57" s="128" t="str">
        <f>B57</f>
        <v xml:space="preserve">        Vymezení některých pojmů</v>
      </c>
    </row>
    <row r="58" spans="1:52">
      <c r="A58" t="s">
        <v>74</v>
      </c>
    </row>
    <row r="59" spans="1:52">
      <c r="A59" t="s">
        <v>74</v>
      </c>
    </row>
    <row r="60" spans="1:52">
      <c r="A60" t="s">
        <v>74</v>
      </c>
      <c r="B60" s="242" t="s">
        <v>80</v>
      </c>
      <c r="C60" s="242"/>
      <c r="D60" s="242"/>
      <c r="E60" s="242"/>
      <c r="F60" s="242"/>
      <c r="G60" s="242"/>
      <c r="H60" s="242"/>
      <c r="I60" s="242"/>
      <c r="J60" s="242"/>
      <c r="AZ60" s="128" t="str">
        <f t="shared" ref="AZ60:AZ65" si="3">B60</f>
        <v>Pro účely zpracování nabídkové ceny se jsou použity některé pojmy, pod kterými se rozumí:</v>
      </c>
    </row>
    <row r="61" spans="1:52" ht="39.6">
      <c r="A61" t="s">
        <v>74</v>
      </c>
      <c r="B61" s="242" t="s">
        <v>81</v>
      </c>
      <c r="C61" s="242"/>
      <c r="D61" s="242"/>
      <c r="E61" s="242"/>
      <c r="F61" s="242"/>
      <c r="G61" s="242"/>
      <c r="H61" s="242"/>
      <c r="I61" s="242"/>
      <c r="J61" s="242"/>
      <c r="AZ61" s="128" t="str">
        <f t="shared" si="3"/>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9.6">
      <c r="A62" t="s">
        <v>74</v>
      </c>
      <c r="B62" s="242" t="s">
        <v>82</v>
      </c>
      <c r="C62" s="242"/>
      <c r="D62" s="242"/>
      <c r="E62" s="242"/>
      <c r="F62" s="242"/>
      <c r="G62" s="242"/>
      <c r="H62" s="242"/>
      <c r="I62" s="242"/>
      <c r="J62" s="242"/>
      <c r="AZ62" s="128" t="str">
        <f t="shared" si="3"/>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2.8">
      <c r="A63" t="s">
        <v>74</v>
      </c>
      <c r="B63" s="242" t="s">
        <v>83</v>
      </c>
      <c r="C63" s="242"/>
      <c r="D63" s="242"/>
      <c r="E63" s="242"/>
      <c r="F63" s="242"/>
      <c r="G63" s="242"/>
      <c r="H63" s="242"/>
      <c r="I63" s="242"/>
      <c r="J63" s="242"/>
      <c r="AZ63" s="128" t="str">
        <f t="shared" si="3"/>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9.2">
      <c r="A64" t="s">
        <v>74</v>
      </c>
      <c r="B64" s="242" t="s">
        <v>84</v>
      </c>
      <c r="C64" s="242"/>
      <c r="D64" s="242"/>
      <c r="E64" s="242"/>
      <c r="F64" s="242"/>
      <c r="G64" s="242"/>
      <c r="H64" s="242"/>
      <c r="I64" s="242"/>
      <c r="J64" s="242"/>
      <c r="AZ64" s="128" t="str">
        <f t="shared" si="3"/>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1:52" ht="52.8">
      <c r="A65" t="s">
        <v>74</v>
      </c>
      <c r="B65" s="242" t="s">
        <v>85</v>
      </c>
      <c r="C65" s="242"/>
      <c r="D65" s="242"/>
      <c r="E65" s="242"/>
      <c r="F65" s="242"/>
      <c r="G65" s="242"/>
      <c r="H65" s="242"/>
      <c r="I65" s="242"/>
      <c r="J65" s="242"/>
      <c r="AZ65" s="128" t="str">
        <f t="shared" si="3"/>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6" spans="1:52">
      <c r="A66" t="s">
        <v>74</v>
      </c>
    </row>
    <row r="67" spans="1:52">
      <c r="A67" t="s">
        <v>74</v>
      </c>
      <c r="B67" s="242" t="s">
        <v>86</v>
      </c>
      <c r="C67" s="242"/>
      <c r="D67" s="242"/>
      <c r="E67" s="242"/>
      <c r="F67" s="242"/>
      <c r="G67" s="242"/>
      <c r="H67" s="242"/>
      <c r="I67" s="242"/>
      <c r="J67" s="242"/>
      <c r="AZ67" s="128" t="str">
        <f>B67</f>
        <v xml:space="preserve">        Cenová soustava</v>
      </c>
    </row>
    <row r="68" spans="1:52">
      <c r="A68" t="s">
        <v>74</v>
      </c>
    </row>
    <row r="69" spans="1:52">
      <c r="A69" t="s">
        <v>74</v>
      </c>
      <c r="B69" s="242" t="s">
        <v>87</v>
      </c>
      <c r="C69" s="242"/>
      <c r="D69" s="242"/>
      <c r="E69" s="242"/>
      <c r="F69" s="242"/>
      <c r="G69" s="242"/>
      <c r="H69" s="242"/>
      <c r="I69" s="242"/>
      <c r="J69" s="242"/>
      <c r="AZ69" s="128" t="str">
        <f>B69</f>
        <v xml:space="preserve">        Použitá cenová soustava</v>
      </c>
    </row>
    <row r="70" spans="1:52" ht="39.6">
      <c r="A70" t="s">
        <v>74</v>
      </c>
      <c r="B70" s="242" t="s">
        <v>88</v>
      </c>
      <c r="C70" s="242"/>
      <c r="D70" s="242"/>
      <c r="E70" s="242"/>
      <c r="F70" s="242"/>
      <c r="G70" s="242"/>
      <c r="H70" s="242"/>
      <c r="I70" s="242"/>
      <c r="J70" s="242"/>
      <c r="AZ70" s="128" t="str">
        <f>B70</f>
        <v>Soupisy stavebních prací, dodávek a služeb jsou zpracovány s použitím cenové soustavy zpracované společností RTS, a.s.. Položky z cenové soustavy mají uveden odkaz na cenovou soustavu včetně označení příslušného ceníku.</v>
      </c>
    </row>
    <row r="71" spans="1:52">
      <c r="A71" t="s">
        <v>74</v>
      </c>
    </row>
    <row r="72" spans="1:52">
      <c r="A72" t="s">
        <v>74</v>
      </c>
      <c r="B72" s="242" t="s">
        <v>89</v>
      </c>
      <c r="C72" s="242"/>
      <c r="D72" s="242"/>
      <c r="E72" s="242"/>
      <c r="F72" s="242"/>
      <c r="G72" s="242"/>
      <c r="H72" s="242"/>
      <c r="I72" s="242"/>
      <c r="J72" s="242"/>
      <c r="AZ72" s="128" t="str">
        <f>B72</f>
        <v xml:space="preserve">        Technické podmínky</v>
      </c>
    </row>
    <row r="73" spans="1:52" ht="39.6">
      <c r="A73" t="s">
        <v>74</v>
      </c>
      <c r="B73" s="242" t="s">
        <v>90</v>
      </c>
      <c r="C73" s="242"/>
      <c r="D73" s="242"/>
      <c r="E73" s="242"/>
      <c r="F73" s="242"/>
      <c r="G73" s="242"/>
      <c r="H73" s="242"/>
      <c r="I73" s="242"/>
      <c r="J73" s="242"/>
      <c r="AZ73" s="128"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4" spans="1:52">
      <c r="A74" t="s">
        <v>74</v>
      </c>
    </row>
    <row r="75" spans="1:52">
      <c r="A75" t="s">
        <v>74</v>
      </c>
      <c r="B75" s="242" t="s">
        <v>91</v>
      </c>
      <c r="C75" s="242"/>
      <c r="D75" s="242"/>
      <c r="E75" s="242"/>
      <c r="F75" s="242"/>
      <c r="G75" s="242"/>
      <c r="H75" s="242"/>
      <c r="I75" s="242"/>
      <c r="J75" s="242"/>
      <c r="AZ75" s="128" t="str">
        <f>B75</f>
        <v>Individuální položky</v>
      </c>
    </row>
    <row r="76" spans="1:52" ht="39.6">
      <c r="A76" t="s">
        <v>74</v>
      </c>
      <c r="B76" s="242" t="s">
        <v>92</v>
      </c>
      <c r="C76" s="242"/>
      <c r="D76" s="242"/>
      <c r="E76" s="242"/>
      <c r="F76" s="242"/>
      <c r="G76" s="242"/>
      <c r="H76" s="242"/>
      <c r="I76" s="242"/>
      <c r="J76" s="242"/>
      <c r="AZ76" s="128" t="str">
        <f>B76</f>
        <v>Položky soupisu prací, které cenová soustava neobsahuje, jsou označeny popisem „vlastní“. Pro tyto položky jsou cenové a technické podmínky definovány jejich popisem, případně odkazem na konkrétní část příslušné dokumentace.</v>
      </c>
    </row>
    <row r="77" spans="1:52">
      <c r="A77" t="s">
        <v>74</v>
      </c>
    </row>
    <row r="78" spans="1:52">
      <c r="A78" t="s">
        <v>74</v>
      </c>
      <c r="B78" s="242" t="s">
        <v>93</v>
      </c>
      <c r="C78" s="242"/>
      <c r="D78" s="242"/>
      <c r="E78" s="242"/>
      <c r="F78" s="242"/>
      <c r="G78" s="242"/>
      <c r="H78" s="242"/>
      <c r="I78" s="242"/>
      <c r="J78" s="242"/>
      <c r="AZ78" s="128" t="str">
        <f>B78</f>
        <v xml:space="preserve">        Závaznost a změna soupisu</v>
      </c>
    </row>
    <row r="79" spans="1:52">
      <c r="A79" t="s">
        <v>74</v>
      </c>
    </row>
    <row r="80" spans="1:52">
      <c r="A80" t="s">
        <v>74</v>
      </c>
      <c r="B80" s="242" t="s">
        <v>94</v>
      </c>
      <c r="C80" s="242"/>
      <c r="D80" s="242"/>
      <c r="E80" s="242"/>
      <c r="F80" s="242"/>
      <c r="G80" s="242"/>
      <c r="H80" s="242"/>
      <c r="I80" s="242"/>
      <c r="J80" s="242"/>
      <c r="AZ80" s="128" t="str">
        <f>B80</f>
        <v xml:space="preserve">        Závaznost soupisu</v>
      </c>
    </row>
    <row r="81" spans="1:52" ht="39.6">
      <c r="A81" t="s">
        <v>74</v>
      </c>
      <c r="B81" s="242" t="s">
        <v>95</v>
      </c>
      <c r="C81" s="242"/>
      <c r="D81" s="242"/>
      <c r="E81" s="242"/>
      <c r="F81" s="242"/>
      <c r="G81" s="242"/>
      <c r="H81" s="242"/>
      <c r="I81" s="242"/>
      <c r="J81" s="242"/>
      <c r="AZ81" s="128"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2" spans="1:52">
      <c r="A82" t="s">
        <v>74</v>
      </c>
    </row>
    <row r="83" spans="1:52">
      <c r="A83" t="s">
        <v>74</v>
      </c>
      <c r="B83" s="242" t="s">
        <v>96</v>
      </c>
      <c r="C83" s="242"/>
      <c r="D83" s="242"/>
      <c r="E83" s="242"/>
      <c r="F83" s="242"/>
      <c r="G83" s="242"/>
      <c r="H83" s="242"/>
      <c r="I83" s="242"/>
      <c r="J83" s="242"/>
      <c r="AZ83" s="128" t="str">
        <f>B83</f>
        <v xml:space="preserve">        Zvláštní podmínky pro stanovení nabídkové ceny</v>
      </c>
    </row>
    <row r="84" spans="1:52">
      <c r="A84" t="s">
        <v>74</v>
      </c>
    </row>
    <row r="85" spans="1:52">
      <c r="A85" t="s">
        <v>74</v>
      </c>
      <c r="B85" s="242" t="s">
        <v>97</v>
      </c>
      <c r="C85" s="242"/>
      <c r="D85" s="242"/>
      <c r="E85" s="242"/>
      <c r="F85" s="242"/>
      <c r="G85" s="242"/>
      <c r="H85" s="242"/>
      <c r="I85" s="242"/>
      <c r="J85" s="242"/>
      <c r="AZ85" s="128" t="str">
        <f>B85</f>
        <v xml:space="preserve">        Přeprava vybouraných hmot, suti a vytěžené zeminy</v>
      </c>
    </row>
    <row r="86" spans="1:52" ht="79.2">
      <c r="A86" t="s">
        <v>74</v>
      </c>
      <c r="B86" s="242" t="s">
        <v>98</v>
      </c>
      <c r="C86" s="242"/>
      <c r="D86" s="242"/>
      <c r="E86" s="242"/>
      <c r="F86" s="242"/>
      <c r="G86" s="242"/>
      <c r="H86" s="242"/>
      <c r="I86" s="242"/>
      <c r="J86" s="242"/>
      <c r="AZ86" s="128"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7" spans="1:52">
      <c r="A87" t="s">
        <v>74</v>
      </c>
    </row>
    <row r="88" spans="1:52">
      <c r="A88" t="s">
        <v>74</v>
      </c>
      <c r="B88" s="242" t="s">
        <v>99</v>
      </c>
      <c r="C88" s="242"/>
      <c r="D88" s="242"/>
      <c r="E88" s="242"/>
      <c r="F88" s="242"/>
      <c r="G88" s="242"/>
      <c r="H88" s="242"/>
      <c r="I88" s="242"/>
      <c r="J88" s="242"/>
      <c r="AZ88" s="128" t="str">
        <f>B88</f>
        <v xml:space="preserve">        Vnitrostaveništní přesun stavebního materiálu</v>
      </c>
    </row>
    <row r="89" spans="1:52" ht="52.8">
      <c r="A89" t="s">
        <v>74</v>
      </c>
      <c r="B89" s="242" t="s">
        <v>100</v>
      </c>
      <c r="C89" s="242"/>
      <c r="D89" s="242"/>
      <c r="E89" s="242"/>
      <c r="F89" s="242"/>
      <c r="G89" s="242"/>
      <c r="H89" s="242"/>
      <c r="I89" s="242"/>
      <c r="J89" s="242"/>
      <c r="AZ89" s="128"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1:52" ht="52.8">
      <c r="A90" t="s">
        <v>74</v>
      </c>
      <c r="B90" s="242" t="s">
        <v>101</v>
      </c>
      <c r="C90" s="242"/>
      <c r="D90" s="242"/>
      <c r="E90" s="242"/>
      <c r="F90" s="242"/>
      <c r="G90" s="242"/>
      <c r="H90" s="242"/>
      <c r="I90" s="242"/>
      <c r="J90" s="242"/>
      <c r="AZ90" s="128"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1" spans="1:52">
      <c r="A91" t="s">
        <v>74</v>
      </c>
    </row>
    <row r="92" spans="1:52">
      <c r="A92" t="s">
        <v>74</v>
      </c>
      <c r="B92" s="242" t="s">
        <v>102</v>
      </c>
      <c r="C92" s="242"/>
      <c r="D92" s="242"/>
      <c r="E92" s="242"/>
      <c r="F92" s="242"/>
      <c r="G92" s="242"/>
      <c r="H92" s="242"/>
      <c r="I92" s="242"/>
      <c r="J92" s="242"/>
      <c r="AZ92" s="128" t="str">
        <f>B92</f>
        <v xml:space="preserve">        Příplatky za ztížené podmínky prací</v>
      </c>
    </row>
    <row r="93" spans="1:52" ht="26.4">
      <c r="A93" t="s">
        <v>74</v>
      </c>
      <c r="B93" s="242" t="s">
        <v>103</v>
      </c>
      <c r="C93" s="242"/>
      <c r="D93" s="242"/>
      <c r="E93" s="242"/>
      <c r="F93" s="242"/>
      <c r="G93" s="242"/>
      <c r="H93" s="242"/>
      <c r="I93" s="242"/>
      <c r="J93" s="242"/>
      <c r="AZ93" s="128" t="str">
        <f>B93</f>
        <v>Pokud soupis položku příplatku za ztížené podmínky obsahuje, je dodavatel povinen ji ocenit bez ohledu na to, že tento příplatek dodavatel standardně neuplatňuje.</v>
      </c>
    </row>
    <row r="94" spans="1:52">
      <c r="A94" t="s">
        <v>74</v>
      </c>
    </row>
    <row r="95" spans="1:52">
      <c r="A95" t="s">
        <v>74</v>
      </c>
      <c r="B95" s="242" t="s">
        <v>104</v>
      </c>
      <c r="C95" s="242"/>
      <c r="D95" s="242"/>
      <c r="E95" s="242"/>
      <c r="F95" s="242"/>
      <c r="G95" s="242"/>
      <c r="H95" s="242"/>
      <c r="I95" s="242"/>
      <c r="J95" s="242"/>
      <c r="AZ95" s="128" t="str">
        <f>B95</f>
        <v xml:space="preserve">        Vedlejší a ostatní náklady</v>
      </c>
    </row>
    <row r="96" spans="1:52" ht="26.4">
      <c r="A96" t="s">
        <v>74</v>
      </c>
      <c r="B96" s="242" t="s">
        <v>105</v>
      </c>
      <c r="C96" s="242"/>
      <c r="D96" s="242"/>
      <c r="E96" s="242"/>
      <c r="F96" s="242"/>
      <c r="G96" s="242"/>
      <c r="H96" s="242"/>
      <c r="I96" s="242"/>
      <c r="J96" s="242"/>
      <c r="AZ96" s="128" t="str">
        <f>B96</f>
        <v>Tyto náklady jsou popsány v samostatném soupisu stavebních prací, dodávek a služeb s tím, že dodavatel je povinen v rámci těchto nákladů ocenit všechny definované náklady souhrnně pro celou stavbu.</v>
      </c>
    </row>
    <row r="97" spans="1:52">
      <c r="A97" t="s">
        <v>74</v>
      </c>
    </row>
    <row r="98" spans="1:52">
      <c r="A98" t="s">
        <v>74</v>
      </c>
    </row>
    <row r="99" spans="1:52">
      <c r="A99" t="s">
        <v>74</v>
      </c>
    </row>
    <row r="100" spans="1:52">
      <c r="A100" t="s">
        <v>74</v>
      </c>
      <c r="B100" s="242" t="s">
        <v>106</v>
      </c>
      <c r="C100" s="242"/>
      <c r="D100" s="242"/>
      <c r="E100" s="242"/>
      <c r="F100" s="242"/>
      <c r="G100" s="242"/>
      <c r="H100" s="242"/>
      <c r="I100" s="242"/>
      <c r="J100" s="242"/>
      <c r="AZ100" s="128" t="str">
        <f>B100</f>
        <v>2. SPECIFICKÉ PODMÍNKY PRO ZPRACOVÁNÍ NABÍDKOVÉ CENY</v>
      </c>
    </row>
    <row r="101" spans="1:52">
      <c r="A101" t="s">
        <v>74</v>
      </c>
    </row>
    <row r="102" spans="1:52">
      <c r="A102" t="s">
        <v>74</v>
      </c>
      <c r="B102" s="242" t="s">
        <v>107</v>
      </c>
      <c r="C102" s="242"/>
      <c r="D102" s="242"/>
      <c r="E102" s="242"/>
      <c r="F102" s="242"/>
      <c r="G102" s="242"/>
      <c r="H102" s="242"/>
      <c r="I102" s="242"/>
      <c r="J102" s="242"/>
      <c r="AZ102" s="128" t="str">
        <f>B102</f>
        <v>Zde doplní zpracovatel soupisu  případná specifika týkající se konkrétní zakázky.</v>
      </c>
    </row>
    <row r="103" spans="1:52">
      <c r="A103" t="s">
        <v>74</v>
      </c>
    </row>
    <row r="104" spans="1:52">
      <c r="A104" t="s">
        <v>74</v>
      </c>
    </row>
    <row r="105" spans="1:52">
      <c r="A105" t="s">
        <v>74</v>
      </c>
      <c r="B105" s="242" t="s">
        <v>108</v>
      </c>
      <c r="C105" s="242"/>
      <c r="D105" s="242"/>
      <c r="E105" s="242"/>
      <c r="F105" s="242"/>
      <c r="G105" s="242"/>
      <c r="H105" s="242"/>
      <c r="I105" s="242"/>
      <c r="J105" s="242"/>
      <c r="AZ105" s="128" t="str">
        <f>B105</f>
        <v>3. ELEKTRONICKÁ PODOBA SOUPISU</v>
      </c>
    </row>
    <row r="106" spans="1:52">
      <c r="A106" t="s">
        <v>74</v>
      </c>
    </row>
    <row r="107" spans="1:52">
      <c r="A107" t="s">
        <v>74</v>
      </c>
      <c r="B107" s="242" t="s">
        <v>109</v>
      </c>
      <c r="C107" s="242"/>
      <c r="D107" s="242"/>
      <c r="E107" s="242"/>
      <c r="F107" s="242"/>
      <c r="G107" s="242"/>
      <c r="H107" s="242"/>
      <c r="I107" s="242"/>
      <c r="J107" s="242"/>
      <c r="AZ107" s="128" t="str">
        <f>B107</f>
        <v xml:space="preserve">        Elektronická podoba soupisu</v>
      </c>
    </row>
    <row r="108" spans="1:52" ht="26.4">
      <c r="A108" t="s">
        <v>74</v>
      </c>
      <c r="B108" s="242" t="s">
        <v>110</v>
      </c>
      <c r="C108" s="242"/>
      <c r="D108" s="242"/>
      <c r="E108" s="242"/>
      <c r="F108" s="242"/>
      <c r="G108" s="242"/>
      <c r="H108" s="242"/>
      <c r="I108" s="242"/>
      <c r="J108" s="242"/>
      <c r="AZ108" s="128" t="str">
        <f>B108</f>
        <v>V souladu se zákonem jsou předložené soupisy zpracovány i v elektronické podobě.  Elektronickou podobou soupisu stavebních prací, dodávek a služeb je formát MS EXCEL.</v>
      </c>
    </row>
    <row r="109" spans="1:52">
      <c r="A109" t="s">
        <v>74</v>
      </c>
      <c r="B109" s="242" t="s">
        <v>111</v>
      </c>
      <c r="C109" s="242"/>
      <c r="D109" s="242"/>
      <c r="E109" s="242"/>
      <c r="F109" s="242"/>
      <c r="G109" s="242"/>
      <c r="H109" s="242"/>
      <c r="I109" s="242"/>
      <c r="J109" s="242"/>
      <c r="AZ109" s="128" t="str">
        <f>B109</f>
        <v>Popis formátu soupisu odpovídá svou strukturou vzorovému soupisu volně dostupnému na internetové adrese:</v>
      </c>
    </row>
    <row r="110" spans="1:52">
      <c r="A110" t="s">
        <v>74</v>
      </c>
    </row>
    <row r="111" spans="1:52">
      <c r="A111" t="s">
        <v>74</v>
      </c>
      <c r="B111" s="242" t="s">
        <v>112</v>
      </c>
      <c r="C111" s="242"/>
      <c r="D111" s="242"/>
      <c r="E111" s="242"/>
      <c r="F111" s="242"/>
      <c r="G111" s="242"/>
      <c r="H111" s="242"/>
      <c r="I111" s="242"/>
      <c r="J111" s="242"/>
      <c r="AZ111" s="128" t="str">
        <f>B111</f>
        <v>www.stavebnionline.cz/soupis</v>
      </c>
    </row>
    <row r="112" spans="1:52">
      <c r="A112" t="s">
        <v>74</v>
      </c>
    </row>
    <row r="113" spans="1:52">
      <c r="A113" t="s">
        <v>74</v>
      </c>
      <c r="B113" s="242" t="s">
        <v>113</v>
      </c>
      <c r="C113" s="242"/>
      <c r="D113" s="242"/>
      <c r="E113" s="242"/>
      <c r="F113" s="242"/>
      <c r="G113" s="242"/>
      <c r="H113" s="242"/>
      <c r="I113" s="242"/>
      <c r="J113" s="242"/>
      <c r="AZ113" s="128" t="str">
        <f>B113</f>
        <v xml:space="preserve">        Zpracování elektronické podoby soupisu</v>
      </c>
    </row>
    <row r="114" spans="1:52" ht="52.8">
      <c r="A114" t="s">
        <v>74</v>
      </c>
      <c r="B114" s="242" t="s">
        <v>114</v>
      </c>
      <c r="C114" s="242"/>
      <c r="D114" s="242"/>
      <c r="E114" s="242"/>
      <c r="F114" s="242"/>
      <c r="G114" s="242"/>
      <c r="H114" s="242"/>
      <c r="I114" s="242"/>
      <c r="J114" s="242"/>
      <c r="AZ114" s="128"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5" spans="1:52">
      <c r="A115" t="s">
        <v>74</v>
      </c>
    </row>
    <row r="116" spans="1:52">
      <c r="A116" t="s">
        <v>74</v>
      </c>
      <c r="B116" s="242" t="s">
        <v>115</v>
      </c>
      <c r="C116" s="242"/>
      <c r="D116" s="242"/>
      <c r="E116" s="242"/>
      <c r="F116" s="242"/>
      <c r="G116" s="242"/>
      <c r="H116" s="242"/>
      <c r="I116" s="242"/>
      <c r="J116" s="242"/>
      <c r="AZ116" s="128" t="str">
        <f>B116</f>
        <v xml:space="preserve">        Jiný formát soupisu</v>
      </c>
    </row>
    <row r="117" spans="1:52" ht="39.6">
      <c r="A117" t="s">
        <v>74</v>
      </c>
      <c r="B117" s="242" t="s">
        <v>116</v>
      </c>
      <c r="C117" s="242"/>
      <c r="D117" s="242"/>
      <c r="E117" s="242"/>
      <c r="F117" s="242"/>
      <c r="G117" s="242"/>
      <c r="H117" s="242"/>
      <c r="I117" s="242"/>
      <c r="J117" s="242"/>
      <c r="AZ117" s="128"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8" spans="1:52">
      <c r="A118" t="s">
        <v>74</v>
      </c>
    </row>
    <row r="119" spans="1:52">
      <c r="A119" t="s">
        <v>74</v>
      </c>
      <c r="B119" s="242" t="s">
        <v>117</v>
      </c>
      <c r="C119" s="242"/>
      <c r="D119" s="242"/>
      <c r="E119" s="242"/>
      <c r="F119" s="242"/>
      <c r="G119" s="242"/>
      <c r="H119" s="242"/>
      <c r="I119" s="242"/>
      <c r="J119" s="242"/>
      <c r="AZ119" s="128" t="str">
        <f>B119</f>
        <v xml:space="preserve">        Závěrečné ustanovení</v>
      </c>
    </row>
    <row r="120" spans="1:52">
      <c r="A120" t="s">
        <v>74</v>
      </c>
      <c r="B120" s="242" t="s">
        <v>118</v>
      </c>
      <c r="C120" s="242"/>
      <c r="D120" s="242"/>
      <c r="E120" s="242"/>
      <c r="F120" s="242"/>
      <c r="G120" s="242"/>
      <c r="H120" s="242"/>
      <c r="I120" s="242"/>
      <c r="J120" s="242"/>
      <c r="AZ120" s="128" t="str">
        <f>B120</f>
        <v>Ostatní podmínky vztahující se ke zpracování nabídkové ceny jsou uvedeny v zadávací dokumentaci.</v>
      </c>
    </row>
    <row r="123" spans="1:52" ht="15.6">
      <c r="B123" s="129" t="s">
        <v>119</v>
      </c>
    </row>
    <row r="125" spans="1:52" ht="25.5" customHeight="1">
      <c r="A125" s="130"/>
      <c r="B125" s="133" t="s">
        <v>18</v>
      </c>
      <c r="C125" s="133" t="s">
        <v>6</v>
      </c>
      <c r="D125" s="134"/>
      <c r="E125" s="134"/>
      <c r="F125" s="135" t="s">
        <v>120</v>
      </c>
      <c r="G125" s="135"/>
      <c r="H125" s="135"/>
      <c r="I125" s="135" t="s">
        <v>31</v>
      </c>
      <c r="J125" s="135" t="s">
        <v>0</v>
      </c>
    </row>
    <row r="126" spans="1:52" ht="25.5" customHeight="1">
      <c r="A126" s="131"/>
      <c r="B126" s="136" t="s">
        <v>121</v>
      </c>
      <c r="C126" s="243" t="s">
        <v>122</v>
      </c>
      <c r="D126" s="244"/>
      <c r="E126" s="244"/>
      <c r="F126" s="141" t="s">
        <v>26</v>
      </c>
      <c r="G126" s="142"/>
      <c r="H126" s="142"/>
      <c r="I126" s="142">
        <f>'SO01 01 Pol'!G8</f>
        <v>0</v>
      </c>
      <c r="J126" s="139" t="str">
        <f>IF(I175=0,"",I126/I175*100)</f>
        <v/>
      </c>
    </row>
    <row r="127" spans="1:52" ht="25.5" customHeight="1">
      <c r="A127" s="131"/>
      <c r="B127" s="136" t="s">
        <v>123</v>
      </c>
      <c r="C127" s="243" t="s">
        <v>124</v>
      </c>
      <c r="D127" s="244"/>
      <c r="E127" s="244"/>
      <c r="F127" s="141" t="s">
        <v>26</v>
      </c>
      <c r="G127" s="142"/>
      <c r="H127" s="142"/>
      <c r="I127" s="142">
        <f>'SO01 01 Pol'!G20</f>
        <v>0</v>
      </c>
      <c r="J127" s="139" t="str">
        <f>IF(I175=0,"",I127/I175*100)</f>
        <v/>
      </c>
    </row>
    <row r="128" spans="1:52" ht="25.5" customHeight="1">
      <c r="A128" s="131"/>
      <c r="B128" s="136" t="s">
        <v>125</v>
      </c>
      <c r="C128" s="243" t="s">
        <v>126</v>
      </c>
      <c r="D128" s="244"/>
      <c r="E128" s="244"/>
      <c r="F128" s="141" t="s">
        <v>26</v>
      </c>
      <c r="G128" s="142"/>
      <c r="H128" s="142"/>
      <c r="I128" s="142">
        <f>'SO01 01 Pol'!G33+'SO01 05 Pol'!G8</f>
        <v>0</v>
      </c>
      <c r="J128" s="139" t="str">
        <f>IF(I175=0,"",I128/I175*100)</f>
        <v/>
      </c>
    </row>
    <row r="129" spans="1:10" ht="25.5" customHeight="1">
      <c r="A129" s="131"/>
      <c r="B129" s="136" t="s">
        <v>127</v>
      </c>
      <c r="C129" s="243" t="s">
        <v>128</v>
      </c>
      <c r="D129" s="244"/>
      <c r="E129" s="244"/>
      <c r="F129" s="141" t="s">
        <v>26</v>
      </c>
      <c r="G129" s="142"/>
      <c r="H129" s="142"/>
      <c r="I129" s="142">
        <f>'SO01 01 Pol'!G48</f>
        <v>0</v>
      </c>
      <c r="J129" s="139" t="str">
        <f>IF(I175=0,"",I129/I175*100)</f>
        <v/>
      </c>
    </row>
    <row r="130" spans="1:10" ht="25.5" customHeight="1">
      <c r="A130" s="131"/>
      <c r="B130" s="136" t="s">
        <v>129</v>
      </c>
      <c r="C130" s="243" t="s">
        <v>130</v>
      </c>
      <c r="D130" s="244"/>
      <c r="E130" s="244"/>
      <c r="F130" s="141" t="s">
        <v>26</v>
      </c>
      <c r="G130" s="142"/>
      <c r="H130" s="142"/>
      <c r="I130" s="142">
        <f>'SO01 01 Pol'!G60</f>
        <v>0</v>
      </c>
      <c r="J130" s="139" t="str">
        <f>IF(I175=0,"",I130/I175*100)</f>
        <v/>
      </c>
    </row>
    <row r="131" spans="1:10" ht="25.5" customHeight="1">
      <c r="A131" s="131"/>
      <c r="B131" s="136" t="s">
        <v>131</v>
      </c>
      <c r="C131" s="243" t="s">
        <v>132</v>
      </c>
      <c r="D131" s="244"/>
      <c r="E131" s="244"/>
      <c r="F131" s="141" t="s">
        <v>26</v>
      </c>
      <c r="G131" s="142"/>
      <c r="H131" s="142"/>
      <c r="I131" s="142">
        <f>'SO01 01 Pol'!G62</f>
        <v>0</v>
      </c>
      <c r="J131" s="139" t="str">
        <f>IF(I175=0,"",I131/I175*100)</f>
        <v/>
      </c>
    </row>
    <row r="132" spans="1:10" ht="25.5" customHeight="1">
      <c r="A132" s="131"/>
      <c r="B132" s="136" t="s">
        <v>133</v>
      </c>
      <c r="C132" s="243" t="s">
        <v>134</v>
      </c>
      <c r="D132" s="244"/>
      <c r="E132" s="244"/>
      <c r="F132" s="141" t="s">
        <v>26</v>
      </c>
      <c r="G132" s="142"/>
      <c r="H132" s="142"/>
      <c r="I132" s="142">
        <f>'SO01 01 Pol'!G67</f>
        <v>0</v>
      </c>
      <c r="J132" s="139" t="str">
        <f>IF(I175=0,"",I132/I175*100)</f>
        <v/>
      </c>
    </row>
    <row r="133" spans="1:10" ht="25.5" customHeight="1">
      <c r="A133" s="131"/>
      <c r="B133" s="136" t="s">
        <v>135</v>
      </c>
      <c r="C133" s="243" t="s">
        <v>136</v>
      </c>
      <c r="D133" s="244"/>
      <c r="E133" s="244"/>
      <c r="F133" s="141" t="s">
        <v>26</v>
      </c>
      <c r="G133" s="142"/>
      <c r="H133" s="142"/>
      <c r="I133" s="142">
        <f>'SO01 01 Pol'!G79</f>
        <v>0</v>
      </c>
      <c r="J133" s="139" t="str">
        <f>IF(I175=0,"",I133/I175*100)</f>
        <v/>
      </c>
    </row>
    <row r="134" spans="1:10" ht="25.5" customHeight="1">
      <c r="A134" s="131"/>
      <c r="B134" s="136" t="s">
        <v>137</v>
      </c>
      <c r="C134" s="243" t="s">
        <v>138</v>
      </c>
      <c r="D134" s="244"/>
      <c r="E134" s="244"/>
      <c r="F134" s="141" t="s">
        <v>26</v>
      </c>
      <c r="G134" s="142"/>
      <c r="H134" s="142"/>
      <c r="I134" s="142">
        <f>'SO01 05 Pol'!G11</f>
        <v>0</v>
      </c>
      <c r="J134" s="139" t="str">
        <f>IF(I175=0,"",I134/I175*100)</f>
        <v/>
      </c>
    </row>
    <row r="135" spans="1:10" ht="25.5" customHeight="1">
      <c r="A135" s="131"/>
      <c r="B135" s="136" t="s">
        <v>139</v>
      </c>
      <c r="C135" s="243" t="s">
        <v>140</v>
      </c>
      <c r="D135" s="244"/>
      <c r="E135" s="244"/>
      <c r="F135" s="141" t="s">
        <v>26</v>
      </c>
      <c r="G135" s="142"/>
      <c r="H135" s="142"/>
      <c r="I135" s="142">
        <f>'SO01 01 Pol'!G85</f>
        <v>0</v>
      </c>
      <c r="J135" s="139" t="str">
        <f>IF(I175=0,"",I135/I175*100)</f>
        <v/>
      </c>
    </row>
    <row r="136" spans="1:10" ht="25.5" customHeight="1">
      <c r="A136" s="131"/>
      <c r="B136" s="136" t="s">
        <v>141</v>
      </c>
      <c r="C136" s="243" t="s">
        <v>142</v>
      </c>
      <c r="D136" s="244"/>
      <c r="E136" s="244"/>
      <c r="F136" s="141" t="s">
        <v>26</v>
      </c>
      <c r="G136" s="142"/>
      <c r="H136" s="142"/>
      <c r="I136" s="142">
        <f>'SO01 01 Pol'!G111</f>
        <v>0</v>
      </c>
      <c r="J136" s="139" t="str">
        <f>IF(I175=0,"",I136/I175*100)</f>
        <v/>
      </c>
    </row>
    <row r="137" spans="1:10" ht="25.5" customHeight="1">
      <c r="A137" s="131"/>
      <c r="B137" s="136" t="s">
        <v>143</v>
      </c>
      <c r="C137" s="243" t="s">
        <v>144</v>
      </c>
      <c r="D137" s="244"/>
      <c r="E137" s="244"/>
      <c r="F137" s="141" t="s">
        <v>26</v>
      </c>
      <c r="G137" s="142"/>
      <c r="H137" s="142"/>
      <c r="I137" s="142">
        <f>'SO01 01 Pol'!G122</f>
        <v>0</v>
      </c>
      <c r="J137" s="139" t="str">
        <f>IF(I175=0,"",I137/I175*100)</f>
        <v/>
      </c>
    </row>
    <row r="138" spans="1:10" ht="25.5" customHeight="1">
      <c r="A138" s="131"/>
      <c r="B138" s="136" t="s">
        <v>145</v>
      </c>
      <c r="C138" s="243" t="s">
        <v>146</v>
      </c>
      <c r="D138" s="244"/>
      <c r="E138" s="244"/>
      <c r="F138" s="141" t="s">
        <v>26</v>
      </c>
      <c r="G138" s="142"/>
      <c r="H138" s="142"/>
      <c r="I138" s="142">
        <f>'SO01 01 Pol'!G304</f>
        <v>0</v>
      </c>
      <c r="J138" s="139" t="str">
        <f>IF(I175=0,"",I138/I175*100)</f>
        <v/>
      </c>
    </row>
    <row r="139" spans="1:10" ht="25.5" customHeight="1">
      <c r="A139" s="131"/>
      <c r="B139" s="136" t="s">
        <v>147</v>
      </c>
      <c r="C139" s="243" t="s">
        <v>148</v>
      </c>
      <c r="D139" s="244"/>
      <c r="E139" s="244"/>
      <c r="F139" s="141" t="s">
        <v>26</v>
      </c>
      <c r="G139" s="142"/>
      <c r="H139" s="142"/>
      <c r="I139" s="142">
        <f>'SO01 01 Pol'!G310</f>
        <v>0</v>
      </c>
      <c r="J139" s="139" t="str">
        <f>IF(I175=0,"",I139/I175*100)</f>
        <v/>
      </c>
    </row>
    <row r="140" spans="1:10" ht="25.5" customHeight="1">
      <c r="A140" s="131"/>
      <c r="B140" s="136" t="s">
        <v>149</v>
      </c>
      <c r="C140" s="243" t="s">
        <v>150</v>
      </c>
      <c r="D140" s="244"/>
      <c r="E140" s="244"/>
      <c r="F140" s="141" t="s">
        <v>27</v>
      </c>
      <c r="G140" s="142"/>
      <c r="H140" s="142"/>
      <c r="I140" s="142">
        <f>'SO01 01 Pol'!G124</f>
        <v>0</v>
      </c>
      <c r="J140" s="139" t="str">
        <f>IF(I175=0,"",I140/I175*100)</f>
        <v/>
      </c>
    </row>
    <row r="141" spans="1:10" ht="25.5" customHeight="1">
      <c r="A141" s="131"/>
      <c r="B141" s="136" t="s">
        <v>151</v>
      </c>
      <c r="C141" s="243" t="s">
        <v>152</v>
      </c>
      <c r="D141" s="244"/>
      <c r="E141" s="244"/>
      <c r="F141" s="141" t="s">
        <v>27</v>
      </c>
      <c r="G141" s="142"/>
      <c r="H141" s="142"/>
      <c r="I141" s="142">
        <f>'SO01 01 Pol'!G132</f>
        <v>0</v>
      </c>
      <c r="J141" s="139" t="str">
        <f>IF(I175=0,"",I141/I175*100)</f>
        <v/>
      </c>
    </row>
    <row r="142" spans="1:10" ht="25.5" customHeight="1">
      <c r="A142" s="131"/>
      <c r="B142" s="136" t="s">
        <v>153</v>
      </c>
      <c r="C142" s="243" t="s">
        <v>154</v>
      </c>
      <c r="D142" s="244"/>
      <c r="E142" s="244"/>
      <c r="F142" s="141" t="s">
        <v>27</v>
      </c>
      <c r="G142" s="142"/>
      <c r="H142" s="142"/>
      <c r="I142" s="142">
        <f>'SO01 01 Pol'!G139</f>
        <v>0</v>
      </c>
      <c r="J142" s="139" t="str">
        <f>IF(I175=0,"",I142/I175*100)</f>
        <v/>
      </c>
    </row>
    <row r="143" spans="1:10" ht="25.5" customHeight="1">
      <c r="A143" s="131"/>
      <c r="B143" s="136" t="s">
        <v>155</v>
      </c>
      <c r="C143" s="243" t="s">
        <v>156</v>
      </c>
      <c r="D143" s="244"/>
      <c r="E143" s="244"/>
      <c r="F143" s="141" t="s">
        <v>27</v>
      </c>
      <c r="G143" s="142"/>
      <c r="H143" s="142"/>
      <c r="I143" s="142">
        <f>'SO01 01 Pol'!G141</f>
        <v>0</v>
      </c>
      <c r="J143" s="139" t="str">
        <f>IF(I175=0,"",I143/I175*100)</f>
        <v/>
      </c>
    </row>
    <row r="144" spans="1:10" ht="25.5" customHeight="1">
      <c r="A144" s="131"/>
      <c r="B144" s="136" t="s">
        <v>157</v>
      </c>
      <c r="C144" s="243" t="s">
        <v>158</v>
      </c>
      <c r="D144" s="244"/>
      <c r="E144" s="244"/>
      <c r="F144" s="141" t="s">
        <v>27</v>
      </c>
      <c r="G144" s="142"/>
      <c r="H144" s="142"/>
      <c r="I144" s="142">
        <f>'SO01 01 Pol'!G148</f>
        <v>0</v>
      </c>
      <c r="J144" s="139" t="str">
        <f>IF(I175=0,"",I144/I175*100)</f>
        <v/>
      </c>
    </row>
    <row r="145" spans="1:10" ht="25.5" customHeight="1">
      <c r="A145" s="131"/>
      <c r="B145" s="136" t="s">
        <v>159</v>
      </c>
      <c r="C145" s="243" t="s">
        <v>160</v>
      </c>
      <c r="D145" s="244"/>
      <c r="E145" s="244"/>
      <c r="F145" s="141" t="s">
        <v>27</v>
      </c>
      <c r="G145" s="142"/>
      <c r="H145" s="142"/>
      <c r="I145" s="142">
        <f>'SO01 05 Pol'!G14</f>
        <v>0</v>
      </c>
      <c r="J145" s="139" t="str">
        <f>IF(I175=0,"",I145/I175*100)</f>
        <v/>
      </c>
    </row>
    <row r="146" spans="1:10" ht="25.5" customHeight="1">
      <c r="A146" s="131"/>
      <c r="B146" s="136" t="s">
        <v>161</v>
      </c>
      <c r="C146" s="243" t="s">
        <v>162</v>
      </c>
      <c r="D146" s="244"/>
      <c r="E146" s="244"/>
      <c r="F146" s="141" t="s">
        <v>27</v>
      </c>
      <c r="G146" s="142"/>
      <c r="H146" s="142"/>
      <c r="I146" s="142">
        <f>'SO01 05 Pol'!G27</f>
        <v>0</v>
      </c>
      <c r="J146" s="139" t="str">
        <f>IF(I175=0,"",I146/I175*100)</f>
        <v/>
      </c>
    </row>
    <row r="147" spans="1:10" ht="25.5" customHeight="1">
      <c r="A147" s="131"/>
      <c r="B147" s="136" t="s">
        <v>163</v>
      </c>
      <c r="C147" s="243" t="s">
        <v>164</v>
      </c>
      <c r="D147" s="244"/>
      <c r="E147" s="244"/>
      <c r="F147" s="141" t="s">
        <v>27</v>
      </c>
      <c r="G147" s="142"/>
      <c r="H147" s="142"/>
      <c r="I147" s="142">
        <f>'SO01 05 Pol'!G54</f>
        <v>0</v>
      </c>
      <c r="J147" s="139" t="str">
        <f>IF(I175=0,"",I147/I175*100)</f>
        <v/>
      </c>
    </row>
    <row r="148" spans="1:10" ht="25.5" customHeight="1">
      <c r="A148" s="131"/>
      <c r="B148" s="136" t="s">
        <v>165</v>
      </c>
      <c r="C148" s="243" t="s">
        <v>166</v>
      </c>
      <c r="D148" s="244"/>
      <c r="E148" s="244"/>
      <c r="F148" s="141" t="s">
        <v>27</v>
      </c>
      <c r="G148" s="142"/>
      <c r="H148" s="142"/>
      <c r="I148" s="142">
        <f>'SO01 05 Pol'!G66</f>
        <v>0</v>
      </c>
      <c r="J148" s="139" t="str">
        <f>IF(I175=0,"",I148/I175*100)</f>
        <v/>
      </c>
    </row>
    <row r="149" spans="1:10" ht="25.5" customHeight="1">
      <c r="A149" s="131"/>
      <c r="B149" s="136" t="s">
        <v>167</v>
      </c>
      <c r="C149" s="243" t="s">
        <v>67</v>
      </c>
      <c r="D149" s="244"/>
      <c r="E149" s="244"/>
      <c r="F149" s="141" t="s">
        <v>27</v>
      </c>
      <c r="G149" s="142"/>
      <c r="H149" s="142"/>
      <c r="I149" s="142">
        <f>'SO01 04 Pol'!G8</f>
        <v>0</v>
      </c>
      <c r="J149" s="139" t="str">
        <f>IF(I175=0,"",I149/I175*100)</f>
        <v/>
      </c>
    </row>
    <row r="150" spans="1:10" ht="25.5" customHeight="1">
      <c r="A150" s="131"/>
      <c r="B150" s="136" t="s">
        <v>168</v>
      </c>
      <c r="C150" s="243" t="s">
        <v>169</v>
      </c>
      <c r="D150" s="244"/>
      <c r="E150" s="244"/>
      <c r="F150" s="141" t="s">
        <v>27</v>
      </c>
      <c r="G150" s="142"/>
      <c r="H150" s="142"/>
      <c r="I150" s="142">
        <f>'SO01 02 Pol'!G8</f>
        <v>0</v>
      </c>
      <c r="J150" s="139" t="str">
        <f>IF(I175=0,"",I150/I175*100)</f>
        <v/>
      </c>
    </row>
    <row r="151" spans="1:10" ht="25.5" customHeight="1">
      <c r="A151" s="131"/>
      <c r="B151" s="136" t="s">
        <v>170</v>
      </c>
      <c r="C151" s="243" t="s">
        <v>171</v>
      </c>
      <c r="D151" s="244"/>
      <c r="E151" s="244"/>
      <c r="F151" s="141" t="s">
        <v>27</v>
      </c>
      <c r="G151" s="142"/>
      <c r="H151" s="142"/>
      <c r="I151" s="142">
        <f>'SO01 02 Pol'!G25</f>
        <v>0</v>
      </c>
      <c r="J151" s="139" t="str">
        <f>IF(I175=0,"",I151/I175*100)</f>
        <v/>
      </c>
    </row>
    <row r="152" spans="1:10" ht="25.5" customHeight="1">
      <c r="A152" s="131"/>
      <c r="B152" s="136" t="s">
        <v>172</v>
      </c>
      <c r="C152" s="243" t="s">
        <v>173</v>
      </c>
      <c r="D152" s="244"/>
      <c r="E152" s="244"/>
      <c r="F152" s="141" t="s">
        <v>27</v>
      </c>
      <c r="G152" s="142"/>
      <c r="H152" s="142"/>
      <c r="I152" s="142">
        <f>'SO01 02 Pol'!G32</f>
        <v>0</v>
      </c>
      <c r="J152" s="139" t="str">
        <f>IF(I175=0,"",I152/I175*100)</f>
        <v/>
      </c>
    </row>
    <row r="153" spans="1:10" ht="25.5" customHeight="1">
      <c r="A153" s="131"/>
      <c r="B153" s="136" t="s">
        <v>174</v>
      </c>
      <c r="C153" s="243" t="s">
        <v>175</v>
      </c>
      <c r="D153" s="244"/>
      <c r="E153" s="244"/>
      <c r="F153" s="141" t="s">
        <v>27</v>
      </c>
      <c r="G153" s="142"/>
      <c r="H153" s="142"/>
      <c r="I153" s="142">
        <f>'SO01 02 Pol'!G43</f>
        <v>0</v>
      </c>
      <c r="J153" s="139" t="str">
        <f>IF(I175=0,"",I153/I175*100)</f>
        <v/>
      </c>
    </row>
    <row r="154" spans="1:10" ht="25.5" customHeight="1">
      <c r="A154" s="131"/>
      <c r="B154" s="136" t="s">
        <v>174</v>
      </c>
      <c r="C154" s="243" t="s">
        <v>176</v>
      </c>
      <c r="D154" s="244"/>
      <c r="E154" s="244"/>
      <c r="F154" s="141" t="s">
        <v>27</v>
      </c>
      <c r="G154" s="142"/>
      <c r="H154" s="142"/>
      <c r="I154" s="142">
        <f>'SO01 01 Pol'!G167</f>
        <v>0</v>
      </c>
      <c r="J154" s="139" t="str">
        <f>IF(I175=0,"",I154/I175*100)</f>
        <v/>
      </c>
    </row>
    <row r="155" spans="1:10" ht="25.5" customHeight="1">
      <c r="A155" s="131"/>
      <c r="B155" s="136" t="s">
        <v>177</v>
      </c>
      <c r="C155" s="243" t="s">
        <v>178</v>
      </c>
      <c r="D155" s="244"/>
      <c r="E155" s="244"/>
      <c r="F155" s="141" t="s">
        <v>27</v>
      </c>
      <c r="G155" s="142"/>
      <c r="H155" s="142"/>
      <c r="I155" s="142">
        <f>'SO01 02 Pol'!G55</f>
        <v>0</v>
      </c>
      <c r="J155" s="139" t="str">
        <f>IF(I175=0,"",I155/I175*100)</f>
        <v/>
      </c>
    </row>
    <row r="156" spans="1:10" ht="25.5" customHeight="1">
      <c r="A156" s="131"/>
      <c r="B156" s="136" t="s">
        <v>179</v>
      </c>
      <c r="C156" s="243" t="s">
        <v>180</v>
      </c>
      <c r="D156" s="244"/>
      <c r="E156" s="244"/>
      <c r="F156" s="141" t="s">
        <v>27</v>
      </c>
      <c r="G156" s="142"/>
      <c r="H156" s="142"/>
      <c r="I156" s="142">
        <f>'SO01 01 Pol'!G169</f>
        <v>0</v>
      </c>
      <c r="J156" s="139" t="str">
        <f>IF(I175=0,"",I156/I175*100)</f>
        <v/>
      </c>
    </row>
    <row r="157" spans="1:10" ht="25.5" customHeight="1">
      <c r="A157" s="131"/>
      <c r="B157" s="136" t="s">
        <v>181</v>
      </c>
      <c r="C157" s="243" t="s">
        <v>182</v>
      </c>
      <c r="D157" s="244"/>
      <c r="E157" s="244"/>
      <c r="F157" s="141" t="s">
        <v>27</v>
      </c>
      <c r="G157" s="142"/>
      <c r="H157" s="142"/>
      <c r="I157" s="142">
        <f>'SO01 01 Pol'!G183</f>
        <v>0</v>
      </c>
      <c r="J157" s="139" t="str">
        <f>IF(I175=0,"",I157/I175*100)</f>
        <v/>
      </c>
    </row>
    <row r="158" spans="1:10" ht="25.5" customHeight="1">
      <c r="A158" s="131"/>
      <c r="B158" s="136" t="s">
        <v>183</v>
      </c>
      <c r="C158" s="243" t="s">
        <v>184</v>
      </c>
      <c r="D158" s="244"/>
      <c r="E158" s="244"/>
      <c r="F158" s="141" t="s">
        <v>27</v>
      </c>
      <c r="G158" s="142"/>
      <c r="H158" s="142"/>
      <c r="I158" s="142">
        <f>'SO01 01 Pol'!G195</f>
        <v>0</v>
      </c>
      <c r="J158" s="139" t="str">
        <f>IF(I175=0,"",I158/I175*100)</f>
        <v/>
      </c>
    </row>
    <row r="159" spans="1:10" ht="25.5" customHeight="1">
      <c r="A159" s="131"/>
      <c r="B159" s="136" t="s">
        <v>185</v>
      </c>
      <c r="C159" s="243" t="s">
        <v>186</v>
      </c>
      <c r="D159" s="244"/>
      <c r="E159" s="244"/>
      <c r="F159" s="141" t="s">
        <v>27</v>
      </c>
      <c r="G159" s="142"/>
      <c r="H159" s="142"/>
      <c r="I159" s="142">
        <f>'SO01 01 Pol'!G212</f>
        <v>0</v>
      </c>
      <c r="J159" s="139" t="str">
        <f>IF(I175=0,"",I159/I175*100)</f>
        <v/>
      </c>
    </row>
    <row r="160" spans="1:10" ht="25.5" customHeight="1">
      <c r="A160" s="131"/>
      <c r="B160" s="136" t="s">
        <v>187</v>
      </c>
      <c r="C160" s="243" t="s">
        <v>188</v>
      </c>
      <c r="D160" s="244"/>
      <c r="E160" s="244"/>
      <c r="F160" s="141" t="s">
        <v>27</v>
      </c>
      <c r="G160" s="142"/>
      <c r="H160" s="142"/>
      <c r="I160" s="142">
        <f>'SO01 01 Pol'!G214</f>
        <v>0</v>
      </c>
      <c r="J160" s="139" t="str">
        <f>IF(I175=0,"",I160/I175*100)</f>
        <v/>
      </c>
    </row>
    <row r="161" spans="1:10" ht="25.5" customHeight="1">
      <c r="A161" s="131"/>
      <c r="B161" s="136" t="s">
        <v>189</v>
      </c>
      <c r="C161" s="243" t="s">
        <v>190</v>
      </c>
      <c r="D161" s="244"/>
      <c r="E161" s="244"/>
      <c r="F161" s="141" t="s">
        <v>27</v>
      </c>
      <c r="G161" s="142"/>
      <c r="H161" s="142"/>
      <c r="I161" s="142">
        <f>'SO01 01 Pol'!G230</f>
        <v>0</v>
      </c>
      <c r="J161" s="139" t="str">
        <f>IF(I175=0,"",I161/I175*100)</f>
        <v/>
      </c>
    </row>
    <row r="162" spans="1:10" ht="25.5" customHeight="1">
      <c r="A162" s="131"/>
      <c r="B162" s="136" t="s">
        <v>191</v>
      </c>
      <c r="C162" s="243" t="s">
        <v>192</v>
      </c>
      <c r="D162" s="244"/>
      <c r="E162" s="244"/>
      <c r="F162" s="141" t="s">
        <v>27</v>
      </c>
      <c r="G162" s="142"/>
      <c r="H162" s="142"/>
      <c r="I162" s="142">
        <f>'SO01 01 Pol'!G241</f>
        <v>0</v>
      </c>
      <c r="J162" s="139" t="str">
        <f>IF(I175=0,"",I162/I175*100)</f>
        <v/>
      </c>
    </row>
    <row r="163" spans="1:10" ht="25.5" customHeight="1">
      <c r="A163" s="131"/>
      <c r="B163" s="136" t="s">
        <v>193</v>
      </c>
      <c r="C163" s="243" t="s">
        <v>194</v>
      </c>
      <c r="D163" s="244"/>
      <c r="E163" s="244"/>
      <c r="F163" s="141" t="s">
        <v>27</v>
      </c>
      <c r="G163" s="142"/>
      <c r="H163" s="142"/>
      <c r="I163" s="142">
        <f>'SO01 01 Pol'!G255+'SO01 05 Pol'!G90</f>
        <v>0</v>
      </c>
      <c r="J163" s="139" t="str">
        <f>IF(I175=0,"",I163/I175*100)</f>
        <v/>
      </c>
    </row>
    <row r="164" spans="1:10" ht="25.5" customHeight="1">
      <c r="A164" s="131"/>
      <c r="B164" s="136" t="s">
        <v>195</v>
      </c>
      <c r="C164" s="243" t="s">
        <v>196</v>
      </c>
      <c r="D164" s="244"/>
      <c r="E164" s="244"/>
      <c r="F164" s="141" t="s">
        <v>27</v>
      </c>
      <c r="G164" s="142"/>
      <c r="H164" s="142"/>
      <c r="I164" s="142">
        <f>'SO01 01 Pol'!G274</f>
        <v>0</v>
      </c>
      <c r="J164" s="139" t="str">
        <f>IF(I175=0,"",I164/I175*100)</f>
        <v/>
      </c>
    </row>
    <row r="165" spans="1:10" ht="25.5" customHeight="1">
      <c r="A165" s="131"/>
      <c r="B165" s="136" t="s">
        <v>197</v>
      </c>
      <c r="C165" s="243" t="s">
        <v>198</v>
      </c>
      <c r="D165" s="244"/>
      <c r="E165" s="244"/>
      <c r="F165" s="141" t="s">
        <v>27</v>
      </c>
      <c r="G165" s="142"/>
      <c r="H165" s="142"/>
      <c r="I165" s="142">
        <f>'SO01 01 Pol'!G280</f>
        <v>0</v>
      </c>
      <c r="J165" s="139" t="str">
        <f>IF(I175=0,"",I165/I175*100)</f>
        <v/>
      </c>
    </row>
    <row r="166" spans="1:10" ht="25.5" customHeight="1">
      <c r="A166" s="131"/>
      <c r="B166" s="136" t="s">
        <v>199</v>
      </c>
      <c r="C166" s="243" t="s">
        <v>200</v>
      </c>
      <c r="D166" s="244"/>
      <c r="E166" s="244"/>
      <c r="F166" s="141" t="s">
        <v>27</v>
      </c>
      <c r="G166" s="142"/>
      <c r="H166" s="142"/>
      <c r="I166" s="142">
        <f>'SO01 01 Pol'!G287</f>
        <v>0</v>
      </c>
      <c r="J166" s="139" t="str">
        <f>IF(I175=0,"",I166/I175*100)</f>
        <v/>
      </c>
    </row>
    <row r="167" spans="1:10" ht="25.5" customHeight="1">
      <c r="A167" s="131"/>
      <c r="B167" s="136" t="s">
        <v>201</v>
      </c>
      <c r="C167" s="243" t="s">
        <v>202</v>
      </c>
      <c r="D167" s="244"/>
      <c r="E167" s="244"/>
      <c r="F167" s="141" t="s">
        <v>27</v>
      </c>
      <c r="G167" s="142"/>
      <c r="H167" s="142"/>
      <c r="I167" s="142">
        <f>'SO01 01 Pol'!G291</f>
        <v>0</v>
      </c>
      <c r="J167" s="139" t="str">
        <f>IF(I175=0,"",I167/I175*100)</f>
        <v/>
      </c>
    </row>
    <row r="168" spans="1:10" ht="25.5" customHeight="1">
      <c r="A168" s="131"/>
      <c r="B168" s="136" t="s">
        <v>203</v>
      </c>
      <c r="C168" s="243" t="s">
        <v>204</v>
      </c>
      <c r="D168" s="244"/>
      <c r="E168" s="244"/>
      <c r="F168" s="141" t="s">
        <v>27</v>
      </c>
      <c r="G168" s="142"/>
      <c r="H168" s="142"/>
      <c r="I168" s="142">
        <f>'SO01 01 Pol'!G299</f>
        <v>0</v>
      </c>
      <c r="J168" s="139" t="str">
        <f>IF(I175=0,"",I168/I175*100)</f>
        <v/>
      </c>
    </row>
    <row r="169" spans="1:10" ht="25.5" customHeight="1">
      <c r="A169" s="131"/>
      <c r="B169" s="136" t="s">
        <v>205</v>
      </c>
      <c r="C169" s="243" t="s">
        <v>206</v>
      </c>
      <c r="D169" s="244"/>
      <c r="E169" s="244"/>
      <c r="F169" s="141" t="s">
        <v>27</v>
      </c>
      <c r="G169" s="142"/>
      <c r="H169" s="142"/>
      <c r="I169" s="142">
        <f>'SO01 01 Pol'!G302</f>
        <v>0</v>
      </c>
      <c r="J169" s="139" t="str">
        <f>IF(I175=0,"",I169/I175*100)</f>
        <v/>
      </c>
    </row>
    <row r="170" spans="1:10" ht="25.5" customHeight="1">
      <c r="A170" s="131"/>
      <c r="B170" s="136" t="s">
        <v>207</v>
      </c>
      <c r="C170" s="243" t="s">
        <v>208</v>
      </c>
      <c r="D170" s="244"/>
      <c r="E170" s="244"/>
      <c r="F170" s="141" t="s">
        <v>28</v>
      </c>
      <c r="G170" s="142"/>
      <c r="H170" s="142"/>
      <c r="I170" s="142">
        <f>'SO01 06 Pol'!G8</f>
        <v>0</v>
      </c>
      <c r="J170" s="139" t="str">
        <f>IF(I175=0,"",I170/I175*100)</f>
        <v/>
      </c>
    </row>
    <row r="171" spans="1:10" ht="25.5" customHeight="1">
      <c r="A171" s="131"/>
      <c r="B171" s="136" t="s">
        <v>209</v>
      </c>
      <c r="C171" s="243" t="s">
        <v>210</v>
      </c>
      <c r="D171" s="244"/>
      <c r="E171" s="244"/>
      <c r="F171" s="141" t="s">
        <v>28</v>
      </c>
      <c r="G171" s="142"/>
      <c r="H171" s="142"/>
      <c r="I171" s="142">
        <f>'SO01 06 Pol'!G140</f>
        <v>0</v>
      </c>
      <c r="J171" s="139" t="str">
        <f>IF(I175=0,"",I171/I175*100)</f>
        <v/>
      </c>
    </row>
    <row r="172" spans="1:10" ht="25.5" customHeight="1">
      <c r="A172" s="131"/>
      <c r="B172" s="136" t="s">
        <v>211</v>
      </c>
      <c r="C172" s="243" t="s">
        <v>212</v>
      </c>
      <c r="D172" s="244"/>
      <c r="E172" s="244"/>
      <c r="F172" s="141" t="s">
        <v>28</v>
      </c>
      <c r="G172" s="142"/>
      <c r="H172" s="142"/>
      <c r="I172" s="142">
        <f>'SO01 06 Pol'!G170</f>
        <v>0</v>
      </c>
      <c r="J172" s="139" t="str">
        <f>IF(I175=0,"",I172/I175*100)</f>
        <v/>
      </c>
    </row>
    <row r="173" spans="1:10" ht="25.5" customHeight="1">
      <c r="A173" s="131"/>
      <c r="B173" s="136" t="s">
        <v>213</v>
      </c>
      <c r="C173" s="243" t="s">
        <v>29</v>
      </c>
      <c r="D173" s="244"/>
      <c r="E173" s="244"/>
      <c r="F173" s="141" t="s">
        <v>213</v>
      </c>
      <c r="G173" s="142"/>
      <c r="H173" s="142"/>
      <c r="I173" s="142">
        <f>'00 01 Naklady'!G8+'SO01 06 Pol'!G175</f>
        <v>0</v>
      </c>
      <c r="J173" s="139" t="str">
        <f>IF(I175=0,"",I173/I175*100)</f>
        <v/>
      </c>
    </row>
    <row r="174" spans="1:10" ht="25.5" customHeight="1">
      <c r="A174" s="131"/>
      <c r="B174" s="136" t="s">
        <v>214</v>
      </c>
      <c r="C174" s="243" t="s">
        <v>30</v>
      </c>
      <c r="D174" s="244"/>
      <c r="E174" s="244"/>
      <c r="F174" s="141" t="s">
        <v>214</v>
      </c>
      <c r="G174" s="142"/>
      <c r="H174" s="142"/>
      <c r="I174" s="142">
        <f>'00 01 Naklady'!G13+'SO01 04 Pol'!G43+'SO01 06 Pol'!G184</f>
        <v>0</v>
      </c>
      <c r="J174" s="139" t="str">
        <f>IF(I175=0,"",I174/I175*100)</f>
        <v/>
      </c>
    </row>
    <row r="175" spans="1:10" ht="25.5" customHeight="1">
      <c r="A175" s="132"/>
      <c r="B175" s="137" t="s">
        <v>1</v>
      </c>
      <c r="C175" s="137"/>
      <c r="D175" s="138"/>
      <c r="E175" s="138"/>
      <c r="F175" s="143"/>
      <c r="G175" s="144"/>
      <c r="H175" s="144"/>
      <c r="I175" s="144">
        <f>SUM(I126:I174)</f>
        <v>0</v>
      </c>
      <c r="J175" s="140">
        <f>SUM(J126:J174)</f>
        <v>0</v>
      </c>
    </row>
    <row r="176" spans="1:10">
      <c r="F176" s="91"/>
      <c r="G176" s="90"/>
      <c r="H176" s="91"/>
      <c r="I176" s="90"/>
      <c r="J176" s="92"/>
    </row>
    <row r="177" spans="6:10">
      <c r="F177" s="91"/>
      <c r="G177" s="90"/>
      <c r="H177" s="91"/>
      <c r="I177" s="90"/>
      <c r="J177" s="92"/>
    </row>
    <row r="178" spans="6:10">
      <c r="F178" s="91"/>
      <c r="G178" s="90"/>
      <c r="H178" s="91"/>
      <c r="I178" s="90"/>
      <c r="J178" s="92"/>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1">
    <mergeCell ref="C172:E172"/>
    <mergeCell ref="C173:E173"/>
    <mergeCell ref="C174:E174"/>
    <mergeCell ref="C167:E167"/>
    <mergeCell ref="C168:E168"/>
    <mergeCell ref="C169:E169"/>
    <mergeCell ref="C170:E170"/>
    <mergeCell ref="C171:E171"/>
    <mergeCell ref="C162:E162"/>
    <mergeCell ref="C163:E163"/>
    <mergeCell ref="C164:E164"/>
    <mergeCell ref="C165:E165"/>
    <mergeCell ref="C166:E166"/>
    <mergeCell ref="C157:E157"/>
    <mergeCell ref="C158:E158"/>
    <mergeCell ref="C159:E159"/>
    <mergeCell ref="C160:E160"/>
    <mergeCell ref="C161:E161"/>
    <mergeCell ref="C152:E152"/>
    <mergeCell ref="C153:E153"/>
    <mergeCell ref="C154:E154"/>
    <mergeCell ref="C155:E155"/>
    <mergeCell ref="C156:E156"/>
    <mergeCell ref="C147:E147"/>
    <mergeCell ref="C148:E148"/>
    <mergeCell ref="C149:E149"/>
    <mergeCell ref="C150:E150"/>
    <mergeCell ref="C151:E151"/>
    <mergeCell ref="C142:E142"/>
    <mergeCell ref="C143:E143"/>
    <mergeCell ref="C144:E144"/>
    <mergeCell ref="C145:E145"/>
    <mergeCell ref="C146:E146"/>
    <mergeCell ref="C137:E137"/>
    <mergeCell ref="C138:E138"/>
    <mergeCell ref="C139:E139"/>
    <mergeCell ref="C140:E140"/>
    <mergeCell ref="C141:E141"/>
    <mergeCell ref="C132:E132"/>
    <mergeCell ref="C133:E133"/>
    <mergeCell ref="C134:E134"/>
    <mergeCell ref="C135:E135"/>
    <mergeCell ref="C136:E136"/>
    <mergeCell ref="C127:E127"/>
    <mergeCell ref="C128:E128"/>
    <mergeCell ref="C129:E129"/>
    <mergeCell ref="C130:E130"/>
    <mergeCell ref="C131:E131"/>
    <mergeCell ref="B116:J116"/>
    <mergeCell ref="B117:J117"/>
    <mergeCell ref="B119:J119"/>
    <mergeCell ref="B120:J120"/>
    <mergeCell ref="C126:E126"/>
    <mergeCell ref="B108:J108"/>
    <mergeCell ref="B109:J109"/>
    <mergeCell ref="B111:J111"/>
    <mergeCell ref="B113:J113"/>
    <mergeCell ref="B114:J114"/>
    <mergeCell ref="B96:J96"/>
    <mergeCell ref="B100:J100"/>
    <mergeCell ref="B102:J102"/>
    <mergeCell ref="B105:J105"/>
    <mergeCell ref="B107:J107"/>
    <mergeCell ref="B89:J89"/>
    <mergeCell ref="B90:J90"/>
    <mergeCell ref="B92:J92"/>
    <mergeCell ref="B93:J93"/>
    <mergeCell ref="B95:J95"/>
    <mergeCell ref="B81:J81"/>
    <mergeCell ref="B83:J83"/>
    <mergeCell ref="B85:J85"/>
    <mergeCell ref="B86:J86"/>
    <mergeCell ref="B88:J88"/>
    <mergeCell ref="B73:J73"/>
    <mergeCell ref="B75:J75"/>
    <mergeCell ref="B76:J76"/>
    <mergeCell ref="B78:J78"/>
    <mergeCell ref="B80:J80"/>
    <mergeCell ref="B65:J65"/>
    <mergeCell ref="B67:J67"/>
    <mergeCell ref="B69:J69"/>
    <mergeCell ref="B70:J70"/>
    <mergeCell ref="B72:J72"/>
    <mergeCell ref="B60:J60"/>
    <mergeCell ref="B61:J61"/>
    <mergeCell ref="B62:J62"/>
    <mergeCell ref="B63:J63"/>
    <mergeCell ref="B64:J64"/>
    <mergeCell ref="B50:J50"/>
    <mergeCell ref="B52:J52"/>
    <mergeCell ref="B54:J54"/>
    <mergeCell ref="B55:J55"/>
    <mergeCell ref="B57:J57"/>
    <mergeCell ref="C44:E44"/>
    <mergeCell ref="C45:E45"/>
    <mergeCell ref="C46:E46"/>
    <mergeCell ref="C47:E47"/>
    <mergeCell ref="B48:E48"/>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0"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cols>
    <col min="1" max="1" width="4.33203125" style="5" customWidth="1"/>
    <col min="2" max="2" width="14.44140625" style="5" customWidth="1"/>
    <col min="3" max="3" width="38.33203125" style="9" customWidth="1"/>
    <col min="4" max="4" width="4.5546875" style="5" customWidth="1"/>
    <col min="5" max="5" width="10.5546875" style="5" customWidth="1"/>
    <col min="6" max="6" width="9.88671875" style="5" customWidth="1"/>
    <col min="7" max="7" width="12.6640625" style="5" customWidth="1"/>
    <col min="8" max="16384" width="9.109375" style="5"/>
  </cols>
  <sheetData>
    <row r="1" spans="1:7" ht="15.6">
      <c r="A1" s="245" t="s">
        <v>7</v>
      </c>
      <c r="B1" s="245"/>
      <c r="C1" s="246"/>
      <c r="D1" s="245"/>
      <c r="E1" s="245"/>
      <c r="F1" s="245"/>
      <c r="G1" s="245"/>
    </row>
    <row r="2" spans="1:7" ht="24.9" customHeight="1">
      <c r="A2" s="72" t="s">
        <v>8</v>
      </c>
      <c r="B2" s="71"/>
      <c r="C2" s="247"/>
      <c r="D2" s="247"/>
      <c r="E2" s="247"/>
      <c r="F2" s="247"/>
      <c r="G2" s="248"/>
    </row>
    <row r="3" spans="1:7" ht="24.9" customHeight="1">
      <c r="A3" s="72" t="s">
        <v>9</v>
      </c>
      <c r="B3" s="71"/>
      <c r="C3" s="247"/>
      <c r="D3" s="247"/>
      <c r="E3" s="247"/>
      <c r="F3" s="247"/>
      <c r="G3" s="248"/>
    </row>
    <row r="4" spans="1:7" ht="24.9" customHeight="1">
      <c r="A4" s="72" t="s">
        <v>10</v>
      </c>
      <c r="B4" s="71"/>
      <c r="C4" s="247"/>
      <c r="D4" s="247"/>
      <c r="E4" s="247"/>
      <c r="F4" s="247"/>
      <c r="G4" s="248"/>
    </row>
    <row r="5" spans="1:7">
      <c r="B5" s="6"/>
      <c r="C5" s="7"/>
      <c r="D5" s="8"/>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12" activePane="bottomLeft" state="frozen"/>
      <selection pane="bottomLeft" activeCell="C44" sqref="C44:C47"/>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1" t="s">
        <v>7</v>
      </c>
      <c r="B1" s="261"/>
      <c r="C1" s="261"/>
      <c r="D1" s="261"/>
      <c r="E1" s="261"/>
      <c r="F1" s="261"/>
      <c r="G1" s="261"/>
      <c r="AG1" t="s">
        <v>215</v>
      </c>
    </row>
    <row r="2" spans="1:60" ht="24.9" customHeight="1">
      <c r="A2" s="147" t="s">
        <v>8</v>
      </c>
      <c r="B2" s="71" t="s">
        <v>44</v>
      </c>
      <c r="C2" s="262" t="s">
        <v>45</v>
      </c>
      <c r="D2" s="263"/>
      <c r="E2" s="263"/>
      <c r="F2" s="263"/>
      <c r="G2" s="264"/>
      <c r="AG2" t="s">
        <v>216</v>
      </c>
    </row>
    <row r="3" spans="1:60" ht="24.9" customHeight="1">
      <c r="A3" s="147" t="s">
        <v>9</v>
      </c>
      <c r="B3" s="71" t="s">
        <v>59</v>
      </c>
      <c r="C3" s="262" t="s">
        <v>60</v>
      </c>
      <c r="D3" s="263"/>
      <c r="E3" s="263"/>
      <c r="F3" s="263"/>
      <c r="G3" s="264"/>
      <c r="AC3" s="89" t="s">
        <v>217</v>
      </c>
      <c r="AG3" t="s">
        <v>218</v>
      </c>
    </row>
    <row r="4" spans="1:60" ht="24.9" customHeight="1">
      <c r="A4" s="149" t="s">
        <v>10</v>
      </c>
      <c r="B4" s="150" t="s">
        <v>61</v>
      </c>
      <c r="C4" s="265" t="s">
        <v>60</v>
      </c>
      <c r="D4" s="266"/>
      <c r="E4" s="266"/>
      <c r="F4" s="266"/>
      <c r="G4" s="267"/>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213</v>
      </c>
      <c r="C8" s="190" t="s">
        <v>29</v>
      </c>
      <c r="D8" s="173"/>
      <c r="E8" s="174"/>
      <c r="F8" s="175"/>
      <c r="G8" s="176">
        <f>SUMIF(AG9:AG12,"&lt;&gt;NOR",G9:G12)</f>
        <v>0</v>
      </c>
      <c r="H8" s="170"/>
      <c r="I8" s="170">
        <f>SUM(I9:I12)</f>
        <v>0</v>
      </c>
      <c r="J8" s="170"/>
      <c r="K8" s="170">
        <f>SUM(K9:K12)</f>
        <v>0</v>
      </c>
      <c r="L8" s="170"/>
      <c r="M8" s="170">
        <f>SUM(M9:M12)</f>
        <v>0</v>
      </c>
      <c r="N8" s="170"/>
      <c r="O8" s="170">
        <f>SUM(O9:O12)</f>
        <v>0</v>
      </c>
      <c r="P8" s="170"/>
      <c r="Q8" s="170">
        <f>SUM(Q9:Q12)</f>
        <v>0</v>
      </c>
      <c r="R8" s="170"/>
      <c r="S8" s="170"/>
      <c r="T8" s="170"/>
      <c r="U8" s="170"/>
      <c r="V8" s="170">
        <f>SUM(V9:V12)</f>
        <v>0</v>
      </c>
      <c r="W8" s="170"/>
      <c r="AG8" t="s">
        <v>241</v>
      </c>
    </row>
    <row r="9" spans="1:60" outlineLevel="1">
      <c r="A9" s="183">
        <v>1</v>
      </c>
      <c r="B9" s="184"/>
      <c r="C9" s="191" t="s">
        <v>242</v>
      </c>
      <c r="D9" s="185" t="s">
        <v>243</v>
      </c>
      <c r="E9" s="186">
        <v>1</v>
      </c>
      <c r="F9" s="187"/>
      <c r="G9" s="188">
        <f>ROUND(E9*F9,2)</f>
        <v>0</v>
      </c>
      <c r="H9" s="169"/>
      <c r="I9" s="168">
        <f>ROUND(E9*H9,2)</f>
        <v>0</v>
      </c>
      <c r="J9" s="169"/>
      <c r="K9" s="168">
        <f>ROUND(E9*J9,2)</f>
        <v>0</v>
      </c>
      <c r="L9" s="168">
        <v>21</v>
      </c>
      <c r="M9" s="168">
        <f>G9*(1+L9/100)</f>
        <v>0</v>
      </c>
      <c r="N9" s="168">
        <v>0</v>
      </c>
      <c r="O9" s="168">
        <f>ROUND(E9*N9,2)</f>
        <v>0</v>
      </c>
      <c r="P9" s="168">
        <v>0</v>
      </c>
      <c r="Q9" s="168">
        <f>ROUND(E9*P9,2)</f>
        <v>0</v>
      </c>
      <c r="R9" s="168"/>
      <c r="S9" s="168" t="s">
        <v>244</v>
      </c>
      <c r="T9" s="168" t="s">
        <v>245</v>
      </c>
      <c r="U9" s="168">
        <v>0</v>
      </c>
      <c r="V9" s="168">
        <f>ROUND(E9*U9,2)</f>
        <v>0</v>
      </c>
      <c r="W9" s="168"/>
      <c r="X9" s="157"/>
      <c r="Y9" s="157"/>
      <c r="Z9" s="157"/>
      <c r="AA9" s="157"/>
      <c r="AB9" s="157"/>
      <c r="AC9" s="157"/>
      <c r="AD9" s="157"/>
      <c r="AE9" s="157"/>
      <c r="AF9" s="157"/>
      <c r="AG9" s="157" t="s">
        <v>246</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outlineLevel="1">
      <c r="A10" s="183">
        <v>2</v>
      </c>
      <c r="B10" s="184"/>
      <c r="C10" s="191" t="s">
        <v>148</v>
      </c>
      <c r="D10" s="185" t="s">
        <v>243</v>
      </c>
      <c r="E10" s="186">
        <v>1</v>
      </c>
      <c r="F10" s="187"/>
      <c r="G10" s="188">
        <f>ROUND(E10*F10,2)</f>
        <v>0</v>
      </c>
      <c r="H10" s="169"/>
      <c r="I10" s="168">
        <f>ROUND(E10*H10,2)</f>
        <v>0</v>
      </c>
      <c r="J10" s="169"/>
      <c r="K10" s="168">
        <f>ROUND(E10*J10,2)</f>
        <v>0</v>
      </c>
      <c r="L10" s="168">
        <v>21</v>
      </c>
      <c r="M10" s="168">
        <f>G10*(1+L10/100)</f>
        <v>0</v>
      </c>
      <c r="N10" s="168">
        <v>0</v>
      </c>
      <c r="O10" s="168">
        <f>ROUND(E10*N10,2)</f>
        <v>0</v>
      </c>
      <c r="P10" s="168">
        <v>0</v>
      </c>
      <c r="Q10" s="168">
        <f>ROUND(E10*P10,2)</f>
        <v>0</v>
      </c>
      <c r="R10" s="168"/>
      <c r="S10" s="168" t="s">
        <v>244</v>
      </c>
      <c r="T10" s="168" t="s">
        <v>245</v>
      </c>
      <c r="U10" s="168">
        <v>0</v>
      </c>
      <c r="V10" s="168">
        <f>ROUND(E10*U10,2)</f>
        <v>0</v>
      </c>
      <c r="W10" s="168"/>
      <c r="X10" s="157"/>
      <c r="Y10" s="157"/>
      <c r="Z10" s="157"/>
      <c r="AA10" s="157"/>
      <c r="AB10" s="157"/>
      <c r="AC10" s="157"/>
      <c r="AD10" s="157"/>
      <c r="AE10" s="157"/>
      <c r="AF10" s="157"/>
      <c r="AG10" s="157" t="s">
        <v>246</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outlineLevel="1">
      <c r="A11" s="183">
        <v>3</v>
      </c>
      <c r="B11" s="184"/>
      <c r="C11" s="191" t="s">
        <v>247</v>
      </c>
      <c r="D11" s="185" t="s">
        <v>243</v>
      </c>
      <c r="E11" s="186">
        <v>1</v>
      </c>
      <c r="F11" s="187"/>
      <c r="G11" s="188">
        <f>ROUND(E11*F11,2)</f>
        <v>0</v>
      </c>
      <c r="H11" s="169"/>
      <c r="I11" s="168">
        <f>ROUND(E11*H11,2)</f>
        <v>0</v>
      </c>
      <c r="J11" s="169"/>
      <c r="K11" s="168">
        <f>ROUND(E11*J11,2)</f>
        <v>0</v>
      </c>
      <c r="L11" s="168">
        <v>21</v>
      </c>
      <c r="M11" s="168">
        <f>G11*(1+L11/100)</f>
        <v>0</v>
      </c>
      <c r="N11" s="168">
        <v>0</v>
      </c>
      <c r="O11" s="168">
        <f>ROUND(E11*N11,2)</f>
        <v>0</v>
      </c>
      <c r="P11" s="168">
        <v>0</v>
      </c>
      <c r="Q11" s="168">
        <f>ROUND(E11*P11,2)</f>
        <v>0</v>
      </c>
      <c r="R11" s="168"/>
      <c r="S11" s="168" t="s">
        <v>244</v>
      </c>
      <c r="T11" s="168" t="s">
        <v>245</v>
      </c>
      <c r="U11" s="168">
        <v>0</v>
      </c>
      <c r="V11" s="168">
        <f>ROUND(E11*U11,2)</f>
        <v>0</v>
      </c>
      <c r="W11" s="168"/>
      <c r="X11" s="157"/>
      <c r="Y11" s="157"/>
      <c r="Z11" s="157"/>
      <c r="AA11" s="157"/>
      <c r="AB11" s="157"/>
      <c r="AC11" s="157"/>
      <c r="AD11" s="157"/>
      <c r="AE11" s="157"/>
      <c r="AF11" s="157"/>
      <c r="AG11" s="157" t="s">
        <v>246</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outlineLevel="1">
      <c r="A12" s="183">
        <v>4</v>
      </c>
      <c r="B12" s="184"/>
      <c r="C12" s="191" t="s">
        <v>248</v>
      </c>
      <c r="D12" s="185" t="s">
        <v>243</v>
      </c>
      <c r="E12" s="186">
        <v>1</v>
      </c>
      <c r="F12" s="187"/>
      <c r="G12" s="188">
        <f>ROUND(E12*F12,2)</f>
        <v>0</v>
      </c>
      <c r="H12" s="169"/>
      <c r="I12" s="168">
        <f>ROUND(E12*H12,2)</f>
        <v>0</v>
      </c>
      <c r="J12" s="169"/>
      <c r="K12" s="168">
        <f>ROUND(E12*J12,2)</f>
        <v>0</v>
      </c>
      <c r="L12" s="168">
        <v>21</v>
      </c>
      <c r="M12" s="168">
        <f>G12*(1+L12/100)</f>
        <v>0</v>
      </c>
      <c r="N12" s="168">
        <v>0</v>
      </c>
      <c r="O12" s="168">
        <f>ROUND(E12*N12,2)</f>
        <v>0</v>
      </c>
      <c r="P12" s="168">
        <v>0</v>
      </c>
      <c r="Q12" s="168">
        <f>ROUND(E12*P12,2)</f>
        <v>0</v>
      </c>
      <c r="R12" s="168"/>
      <c r="S12" s="168" t="s">
        <v>244</v>
      </c>
      <c r="T12" s="168" t="s">
        <v>245</v>
      </c>
      <c r="U12" s="168">
        <v>0</v>
      </c>
      <c r="V12" s="168">
        <f>ROUND(E12*U12,2)</f>
        <v>0</v>
      </c>
      <c r="W12" s="168"/>
      <c r="X12" s="157"/>
      <c r="Y12" s="157"/>
      <c r="Z12" s="157"/>
      <c r="AA12" s="157"/>
      <c r="AB12" s="157"/>
      <c r="AC12" s="157"/>
      <c r="AD12" s="157"/>
      <c r="AE12" s="157"/>
      <c r="AF12" s="157"/>
      <c r="AG12" s="157" t="s">
        <v>246</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c r="A13" s="171" t="s">
        <v>240</v>
      </c>
      <c r="B13" s="172" t="s">
        <v>214</v>
      </c>
      <c r="C13" s="190" t="s">
        <v>30</v>
      </c>
      <c r="D13" s="173"/>
      <c r="E13" s="174"/>
      <c r="F13" s="175"/>
      <c r="G13" s="176">
        <f>SUMIF(AG14:AG14,"&lt;&gt;NOR",G14:G14)</f>
        <v>0</v>
      </c>
      <c r="H13" s="170"/>
      <c r="I13" s="170">
        <f>SUM(I14:I14)</f>
        <v>0</v>
      </c>
      <c r="J13" s="170"/>
      <c r="K13" s="170">
        <f>SUM(K14:K14)</f>
        <v>0</v>
      </c>
      <c r="L13" s="170"/>
      <c r="M13" s="170">
        <f>SUM(M14:M14)</f>
        <v>0</v>
      </c>
      <c r="N13" s="170"/>
      <c r="O13" s="170">
        <f>SUM(O14:O14)</f>
        <v>0</v>
      </c>
      <c r="P13" s="170"/>
      <c r="Q13" s="170">
        <f>SUM(Q14:Q14)</f>
        <v>0</v>
      </c>
      <c r="R13" s="170"/>
      <c r="S13" s="170"/>
      <c r="T13" s="170"/>
      <c r="U13" s="170"/>
      <c r="V13" s="170">
        <f>SUM(V14:V14)</f>
        <v>0</v>
      </c>
      <c r="W13" s="170"/>
      <c r="AG13" t="s">
        <v>241</v>
      </c>
    </row>
    <row r="14" spans="1:60" outlineLevel="1">
      <c r="A14" s="177">
        <v>5</v>
      </c>
      <c r="B14" s="178"/>
      <c r="C14" s="192" t="s">
        <v>249</v>
      </c>
      <c r="D14" s="179" t="s">
        <v>243</v>
      </c>
      <c r="E14" s="180">
        <v>1</v>
      </c>
      <c r="F14" s="181"/>
      <c r="G14" s="182">
        <f>ROUND(E14*F14,2)</f>
        <v>0</v>
      </c>
      <c r="H14" s="169"/>
      <c r="I14" s="168">
        <f>ROUND(E14*H14,2)</f>
        <v>0</v>
      </c>
      <c r="J14" s="169"/>
      <c r="K14" s="168">
        <f>ROUND(E14*J14,2)</f>
        <v>0</v>
      </c>
      <c r="L14" s="168">
        <v>21</v>
      </c>
      <c r="M14" s="168">
        <f>G14*(1+L14/100)</f>
        <v>0</v>
      </c>
      <c r="N14" s="168">
        <v>0</v>
      </c>
      <c r="O14" s="168">
        <f>ROUND(E14*N14,2)</f>
        <v>0</v>
      </c>
      <c r="P14" s="168">
        <v>0</v>
      </c>
      <c r="Q14" s="168">
        <f>ROUND(E14*P14,2)</f>
        <v>0</v>
      </c>
      <c r="R14" s="168"/>
      <c r="S14" s="168" t="s">
        <v>244</v>
      </c>
      <c r="T14" s="168" t="s">
        <v>245</v>
      </c>
      <c r="U14" s="168">
        <v>0</v>
      </c>
      <c r="V14" s="168">
        <f>ROUND(E14*U14,2)</f>
        <v>0</v>
      </c>
      <c r="W14" s="168"/>
      <c r="X14" s="157"/>
      <c r="Y14" s="157"/>
      <c r="Z14" s="157"/>
      <c r="AA14" s="157"/>
      <c r="AB14" s="157"/>
      <c r="AC14" s="157"/>
      <c r="AD14" s="157"/>
      <c r="AE14" s="157"/>
      <c r="AF14" s="157"/>
      <c r="AG14" s="157" t="s">
        <v>250</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c r="A15" s="5"/>
      <c r="B15" s="6"/>
      <c r="C15" s="193"/>
      <c r="D15" s="8"/>
      <c r="E15" s="5"/>
      <c r="F15" s="5"/>
      <c r="G15" s="5"/>
      <c r="H15" s="5"/>
      <c r="I15" s="5"/>
      <c r="J15" s="5"/>
      <c r="K15" s="5"/>
      <c r="L15" s="5"/>
      <c r="M15" s="5"/>
      <c r="N15" s="5"/>
      <c r="O15" s="5"/>
      <c r="P15" s="5"/>
      <c r="Q15" s="5"/>
      <c r="R15" s="5"/>
      <c r="S15" s="5"/>
      <c r="T15" s="5"/>
      <c r="U15" s="5"/>
      <c r="V15" s="5"/>
      <c r="W15" s="5"/>
      <c r="AE15">
        <v>15</v>
      </c>
      <c r="AF15">
        <v>21</v>
      </c>
    </row>
    <row r="16" spans="1:60">
      <c r="A16" s="160"/>
      <c r="B16" s="161" t="s">
        <v>31</v>
      </c>
      <c r="C16" s="194"/>
      <c r="D16" s="162"/>
      <c r="E16" s="163"/>
      <c r="F16" s="163"/>
      <c r="G16" s="189">
        <f>G8+G13</f>
        <v>0</v>
      </c>
      <c r="H16" s="5"/>
      <c r="I16" s="5"/>
      <c r="J16" s="5"/>
      <c r="K16" s="5"/>
      <c r="L16" s="5"/>
      <c r="M16" s="5"/>
      <c r="N16" s="5"/>
      <c r="O16" s="5"/>
      <c r="P16" s="5"/>
      <c r="Q16" s="5"/>
      <c r="R16" s="5"/>
      <c r="S16" s="5"/>
      <c r="T16" s="5"/>
      <c r="U16" s="5"/>
      <c r="V16" s="5"/>
      <c r="W16" s="5"/>
      <c r="AE16">
        <f>SUMIF(L7:L14,AE15,G7:G14)</f>
        <v>0</v>
      </c>
      <c r="AF16">
        <f>SUMIF(L7:L14,AF15,G7:G14)</f>
        <v>0</v>
      </c>
      <c r="AG16" t="s">
        <v>251</v>
      </c>
    </row>
    <row r="17" spans="1:33">
      <c r="A17" s="5"/>
      <c r="B17" s="6"/>
      <c r="C17" s="193"/>
      <c r="D17" s="8"/>
      <c r="E17" s="5"/>
      <c r="F17" s="5"/>
      <c r="G17" s="5"/>
      <c r="H17" s="5"/>
      <c r="I17" s="5"/>
      <c r="J17" s="5"/>
      <c r="K17" s="5"/>
      <c r="L17" s="5"/>
      <c r="M17" s="5"/>
      <c r="N17" s="5"/>
      <c r="O17" s="5"/>
      <c r="P17" s="5"/>
      <c r="Q17" s="5"/>
      <c r="R17" s="5"/>
      <c r="S17" s="5"/>
      <c r="T17" s="5"/>
      <c r="U17" s="5"/>
      <c r="V17" s="5"/>
      <c r="W17" s="5"/>
    </row>
    <row r="18" spans="1:33">
      <c r="A18" s="5"/>
      <c r="B18" s="6"/>
      <c r="C18" s="193"/>
      <c r="D18" s="8"/>
      <c r="E18" s="5"/>
      <c r="F18" s="5"/>
      <c r="G18" s="5"/>
      <c r="H18" s="5"/>
      <c r="I18" s="5"/>
      <c r="J18" s="5"/>
      <c r="K18" s="5"/>
      <c r="L18" s="5"/>
      <c r="M18" s="5"/>
      <c r="N18" s="5"/>
      <c r="O18" s="5"/>
      <c r="P18" s="5"/>
      <c r="Q18" s="5"/>
      <c r="R18" s="5"/>
      <c r="S18" s="5"/>
      <c r="T18" s="5"/>
      <c r="U18" s="5"/>
      <c r="V18" s="5"/>
      <c r="W18" s="5"/>
    </row>
    <row r="19" spans="1:33">
      <c r="A19" s="268" t="s">
        <v>252</v>
      </c>
      <c r="B19" s="268"/>
      <c r="C19" s="269"/>
      <c r="D19" s="8"/>
      <c r="E19" s="5"/>
      <c r="F19" s="5"/>
      <c r="G19" s="5"/>
      <c r="H19" s="5"/>
      <c r="I19" s="5"/>
      <c r="J19" s="5"/>
      <c r="K19" s="5"/>
      <c r="L19" s="5"/>
      <c r="M19" s="5"/>
      <c r="N19" s="5"/>
      <c r="O19" s="5"/>
      <c r="P19" s="5"/>
      <c r="Q19" s="5"/>
      <c r="R19" s="5"/>
      <c r="S19" s="5"/>
      <c r="T19" s="5"/>
      <c r="U19" s="5"/>
      <c r="V19" s="5"/>
      <c r="W19" s="5"/>
    </row>
    <row r="20" spans="1:33">
      <c r="A20" s="249"/>
      <c r="B20" s="250"/>
      <c r="C20" s="251"/>
      <c r="D20" s="250"/>
      <c r="E20" s="250"/>
      <c r="F20" s="250"/>
      <c r="G20" s="252"/>
      <c r="H20" s="5"/>
      <c r="I20" s="5"/>
      <c r="J20" s="5"/>
      <c r="K20" s="5"/>
      <c r="L20" s="5"/>
      <c r="M20" s="5"/>
      <c r="N20" s="5"/>
      <c r="O20" s="5"/>
      <c r="P20" s="5"/>
      <c r="Q20" s="5"/>
      <c r="R20" s="5"/>
      <c r="S20" s="5"/>
      <c r="T20" s="5"/>
      <c r="U20" s="5"/>
      <c r="V20" s="5"/>
      <c r="W20" s="5"/>
      <c r="AG20" t="s">
        <v>253</v>
      </c>
    </row>
    <row r="21" spans="1:33">
      <c r="A21" s="253"/>
      <c r="B21" s="254"/>
      <c r="C21" s="255"/>
      <c r="D21" s="254"/>
      <c r="E21" s="254"/>
      <c r="F21" s="254"/>
      <c r="G21" s="256"/>
      <c r="H21" s="5"/>
      <c r="I21" s="5"/>
      <c r="J21" s="5"/>
      <c r="K21" s="5"/>
      <c r="L21" s="5"/>
      <c r="M21" s="5"/>
      <c r="N21" s="5"/>
      <c r="O21" s="5"/>
      <c r="P21" s="5"/>
      <c r="Q21" s="5"/>
      <c r="R21" s="5"/>
      <c r="S21" s="5"/>
      <c r="T21" s="5"/>
      <c r="U21" s="5"/>
      <c r="V21" s="5"/>
      <c r="W21" s="5"/>
    </row>
    <row r="22" spans="1:33">
      <c r="A22" s="253"/>
      <c r="B22" s="254"/>
      <c r="C22" s="255"/>
      <c r="D22" s="254"/>
      <c r="E22" s="254"/>
      <c r="F22" s="254"/>
      <c r="G22" s="256"/>
      <c r="H22" s="5"/>
      <c r="I22" s="5"/>
      <c r="J22" s="5"/>
      <c r="K22" s="5"/>
      <c r="L22" s="5"/>
      <c r="M22" s="5"/>
      <c r="N22" s="5"/>
      <c r="O22" s="5"/>
      <c r="P22" s="5"/>
      <c r="Q22" s="5"/>
      <c r="R22" s="5"/>
      <c r="S22" s="5"/>
      <c r="T22" s="5"/>
      <c r="U22" s="5"/>
      <c r="V22" s="5"/>
      <c r="W22" s="5"/>
    </row>
    <row r="23" spans="1:33">
      <c r="A23" s="253"/>
      <c r="B23" s="254"/>
      <c r="C23" s="255"/>
      <c r="D23" s="254"/>
      <c r="E23" s="254"/>
      <c r="F23" s="254"/>
      <c r="G23" s="256"/>
      <c r="H23" s="5"/>
      <c r="I23" s="5"/>
      <c r="J23" s="5"/>
      <c r="K23" s="5"/>
      <c r="L23" s="5"/>
      <c r="M23" s="5"/>
      <c r="N23" s="5"/>
      <c r="O23" s="5"/>
      <c r="P23" s="5"/>
      <c r="Q23" s="5"/>
      <c r="R23" s="5"/>
      <c r="S23" s="5"/>
      <c r="T23" s="5"/>
      <c r="U23" s="5"/>
      <c r="V23" s="5"/>
      <c r="W23" s="5"/>
    </row>
    <row r="24" spans="1:33">
      <c r="A24" s="257"/>
      <c r="B24" s="258"/>
      <c r="C24" s="259"/>
      <c r="D24" s="258"/>
      <c r="E24" s="258"/>
      <c r="F24" s="258"/>
      <c r="G24" s="260"/>
      <c r="H24" s="5"/>
      <c r="I24" s="5"/>
      <c r="J24" s="5"/>
      <c r="K24" s="5"/>
      <c r="L24" s="5"/>
      <c r="M24" s="5"/>
      <c r="N24" s="5"/>
      <c r="O24" s="5"/>
      <c r="P24" s="5"/>
      <c r="Q24" s="5"/>
      <c r="R24" s="5"/>
      <c r="S24" s="5"/>
      <c r="T24" s="5"/>
      <c r="U24" s="5"/>
      <c r="V24" s="5"/>
      <c r="W24" s="5"/>
    </row>
    <row r="25" spans="1:33">
      <c r="A25" s="5"/>
      <c r="B25" s="6"/>
      <c r="C25" s="193"/>
      <c r="D25" s="8"/>
      <c r="E25" s="5"/>
      <c r="F25" s="5"/>
      <c r="G25" s="5"/>
      <c r="H25" s="5"/>
      <c r="I25" s="5"/>
      <c r="J25" s="5"/>
      <c r="K25" s="5"/>
      <c r="L25" s="5"/>
      <c r="M25" s="5"/>
      <c r="N25" s="5"/>
      <c r="O25" s="5"/>
      <c r="P25" s="5"/>
      <c r="Q25" s="5"/>
      <c r="R25" s="5"/>
      <c r="S25" s="5"/>
      <c r="T25" s="5"/>
      <c r="U25" s="5"/>
      <c r="V25" s="5"/>
      <c r="W25" s="5"/>
    </row>
    <row r="26" spans="1:33">
      <c r="C26" s="195"/>
      <c r="D26" s="146"/>
      <c r="AG26" t="s">
        <v>254</v>
      </c>
    </row>
    <row r="27" spans="1:33">
      <c r="D27" s="146"/>
    </row>
    <row r="28" spans="1:33">
      <c r="D28" s="146"/>
    </row>
    <row r="29" spans="1:33">
      <c r="D29" s="146"/>
    </row>
    <row r="30" spans="1:33">
      <c r="D30" s="146"/>
    </row>
    <row r="31" spans="1:33">
      <c r="D31" s="146"/>
    </row>
    <row r="32" spans="1:33">
      <c r="D32" s="146"/>
    </row>
    <row r="33" spans="4:4">
      <c r="D33" s="146"/>
    </row>
    <row r="34" spans="4:4">
      <c r="D34" s="146"/>
    </row>
    <row r="35" spans="4:4">
      <c r="D35" s="146"/>
    </row>
    <row r="36" spans="4:4">
      <c r="D36" s="146"/>
    </row>
    <row r="37" spans="4:4">
      <c r="D37" s="146"/>
    </row>
    <row r="38" spans="4:4">
      <c r="D38" s="146"/>
    </row>
    <row r="39" spans="4:4">
      <c r="D39" s="146"/>
    </row>
    <row r="40" spans="4:4">
      <c r="D40" s="146"/>
    </row>
    <row r="41" spans="4:4">
      <c r="D41" s="146"/>
    </row>
    <row r="42" spans="4:4">
      <c r="D42" s="146"/>
    </row>
    <row r="43" spans="4:4">
      <c r="D43" s="146"/>
    </row>
    <row r="44" spans="4:4">
      <c r="D44" s="146"/>
    </row>
    <row r="45" spans="4:4">
      <c r="D45" s="146"/>
    </row>
    <row r="46" spans="4:4">
      <c r="D46" s="146"/>
    </row>
    <row r="47" spans="4:4">
      <c r="D47" s="146"/>
    </row>
    <row r="48" spans="4:4">
      <c r="D48" s="146"/>
    </row>
    <row r="49" spans="4:4">
      <c r="D49" s="146"/>
    </row>
    <row r="50" spans="4:4">
      <c r="D50" s="146"/>
    </row>
    <row r="51" spans="4:4">
      <c r="D51" s="146"/>
    </row>
    <row r="52" spans="4:4">
      <c r="D52" s="146"/>
    </row>
    <row r="53" spans="4:4">
      <c r="D53" s="146"/>
    </row>
    <row r="54" spans="4:4">
      <c r="D54" s="146"/>
    </row>
    <row r="55" spans="4:4">
      <c r="D55" s="146"/>
    </row>
    <row r="56" spans="4:4">
      <c r="D56" s="146"/>
    </row>
    <row r="57" spans="4:4">
      <c r="D57" s="146"/>
    </row>
    <row r="58" spans="4:4">
      <c r="D58" s="146"/>
    </row>
    <row r="59" spans="4:4">
      <c r="D59" s="146"/>
    </row>
    <row r="60" spans="4:4">
      <c r="D60" s="146"/>
    </row>
    <row r="61" spans="4:4">
      <c r="D61" s="146"/>
    </row>
    <row r="62" spans="4:4">
      <c r="D62" s="146"/>
    </row>
    <row r="63" spans="4:4">
      <c r="D63" s="146"/>
    </row>
    <row r="64" spans="4:4">
      <c r="D64" s="146"/>
    </row>
    <row r="65" spans="4:4">
      <c r="D65" s="146"/>
    </row>
    <row r="66" spans="4:4">
      <c r="D66" s="146"/>
    </row>
    <row r="67" spans="4:4">
      <c r="D67" s="146"/>
    </row>
    <row r="68" spans="4:4">
      <c r="D68" s="146"/>
    </row>
    <row r="69" spans="4:4">
      <c r="D69" s="146"/>
    </row>
    <row r="70" spans="4:4">
      <c r="D70" s="146"/>
    </row>
    <row r="71" spans="4:4">
      <c r="D71" s="146"/>
    </row>
    <row r="72" spans="4:4">
      <c r="D72" s="146"/>
    </row>
    <row r="73" spans="4:4">
      <c r="D73" s="146"/>
    </row>
    <row r="74" spans="4:4">
      <c r="D74" s="146"/>
    </row>
    <row r="75" spans="4:4">
      <c r="D75" s="146"/>
    </row>
    <row r="76" spans="4:4">
      <c r="D76" s="146"/>
    </row>
    <row r="77" spans="4:4">
      <c r="D77" s="146"/>
    </row>
    <row r="78" spans="4:4">
      <c r="D78" s="146"/>
    </row>
    <row r="79" spans="4:4">
      <c r="D79" s="146"/>
    </row>
    <row r="80" spans="4:4">
      <c r="D80" s="146"/>
    </row>
    <row r="81" spans="4:4">
      <c r="D81" s="146"/>
    </row>
    <row r="82" spans="4:4">
      <c r="D82" s="146"/>
    </row>
    <row r="83" spans="4:4">
      <c r="D83" s="146"/>
    </row>
    <row r="84" spans="4:4">
      <c r="D84" s="146"/>
    </row>
    <row r="85" spans="4:4">
      <c r="D85" s="146"/>
    </row>
    <row r="86" spans="4:4">
      <c r="D86" s="146"/>
    </row>
    <row r="87" spans="4:4">
      <c r="D87" s="146"/>
    </row>
    <row r="88" spans="4:4">
      <c r="D88" s="146"/>
    </row>
    <row r="89" spans="4:4">
      <c r="D89" s="146"/>
    </row>
    <row r="90" spans="4:4">
      <c r="D90" s="146"/>
    </row>
    <row r="91" spans="4:4">
      <c r="D91" s="146"/>
    </row>
    <row r="92" spans="4:4">
      <c r="D92" s="146"/>
    </row>
    <row r="93" spans="4:4">
      <c r="D93" s="146"/>
    </row>
    <row r="94" spans="4:4">
      <c r="D94" s="146"/>
    </row>
    <row r="95" spans="4:4">
      <c r="D95" s="146"/>
    </row>
    <row r="96" spans="4:4">
      <c r="D96" s="146"/>
    </row>
    <row r="97" spans="4:4">
      <c r="D97" s="146"/>
    </row>
    <row r="98" spans="4:4">
      <c r="D98" s="146"/>
    </row>
    <row r="99" spans="4:4">
      <c r="D99" s="146"/>
    </row>
    <row r="100" spans="4:4">
      <c r="D100" s="146"/>
    </row>
    <row r="101" spans="4:4">
      <c r="D101" s="146"/>
    </row>
    <row r="102" spans="4:4">
      <c r="D102" s="146"/>
    </row>
    <row r="103" spans="4:4">
      <c r="D103" s="146"/>
    </row>
    <row r="104" spans="4:4">
      <c r="D104" s="146"/>
    </row>
    <row r="105" spans="4:4">
      <c r="D105" s="146"/>
    </row>
    <row r="106" spans="4:4">
      <c r="D106" s="146"/>
    </row>
    <row r="107" spans="4:4">
      <c r="D107" s="146"/>
    </row>
    <row r="108" spans="4:4">
      <c r="D108" s="146"/>
    </row>
    <row r="109" spans="4:4">
      <c r="D109" s="146"/>
    </row>
    <row r="110" spans="4:4">
      <c r="D110" s="146"/>
    </row>
    <row r="111" spans="4:4">
      <c r="D111" s="146"/>
    </row>
    <row r="112" spans="4:4">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20:G24"/>
    <mergeCell ref="A1:G1"/>
    <mergeCell ref="C2:G2"/>
    <mergeCell ref="C3:G3"/>
    <mergeCell ref="C4:G4"/>
    <mergeCell ref="A19:C19"/>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0" activePane="bottomLeft" state="frozen"/>
      <selection pane="bottomLeft" activeCell="F93" sqref="F93"/>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1" t="s">
        <v>7</v>
      </c>
      <c r="B1" s="261"/>
      <c r="C1" s="261"/>
      <c r="D1" s="261"/>
      <c r="E1" s="261"/>
      <c r="F1" s="261"/>
      <c r="G1" s="261"/>
      <c r="AG1" t="s">
        <v>215</v>
      </c>
    </row>
    <row r="2" spans="1:60" ht="24.9" customHeight="1">
      <c r="A2" s="147" t="s">
        <v>8</v>
      </c>
      <c r="B2" s="71" t="s">
        <v>44</v>
      </c>
      <c r="C2" s="262" t="s">
        <v>45</v>
      </c>
      <c r="D2" s="263"/>
      <c r="E2" s="263"/>
      <c r="F2" s="263"/>
      <c r="G2" s="264"/>
      <c r="AG2" t="s">
        <v>216</v>
      </c>
    </row>
    <row r="3" spans="1:60" ht="24.9" customHeight="1">
      <c r="A3" s="147" t="s">
        <v>9</v>
      </c>
      <c r="B3" s="71" t="s">
        <v>62</v>
      </c>
      <c r="C3" s="262" t="s">
        <v>45</v>
      </c>
      <c r="D3" s="263"/>
      <c r="E3" s="263"/>
      <c r="F3" s="263"/>
      <c r="G3" s="264"/>
      <c r="AC3" s="89" t="s">
        <v>216</v>
      </c>
      <c r="AG3" t="s">
        <v>218</v>
      </c>
    </row>
    <row r="4" spans="1:60" ht="24.9" customHeight="1">
      <c r="A4" s="149" t="s">
        <v>10</v>
      </c>
      <c r="B4" s="150" t="s">
        <v>61</v>
      </c>
      <c r="C4" s="265" t="s">
        <v>63</v>
      </c>
      <c r="D4" s="266"/>
      <c r="E4" s="266"/>
      <c r="F4" s="266"/>
      <c r="G4" s="267"/>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121</v>
      </c>
      <c r="C8" s="190" t="s">
        <v>122</v>
      </c>
      <c r="D8" s="173"/>
      <c r="E8" s="174"/>
      <c r="F8" s="175"/>
      <c r="G8" s="176">
        <f>SUMIF(AG9:AG19,"&lt;&gt;NOR",G9:G19)</f>
        <v>0</v>
      </c>
      <c r="H8" s="170"/>
      <c r="I8" s="170">
        <f>SUM(I9:I19)</f>
        <v>0</v>
      </c>
      <c r="J8" s="170"/>
      <c r="K8" s="170">
        <f>SUM(K9:K19)</f>
        <v>0</v>
      </c>
      <c r="L8" s="170"/>
      <c r="M8" s="170">
        <f>SUM(M9:M19)</f>
        <v>0</v>
      </c>
      <c r="N8" s="170"/>
      <c r="O8" s="170">
        <f>SUM(O9:O19)</f>
        <v>0</v>
      </c>
      <c r="P8" s="170"/>
      <c r="Q8" s="170">
        <f>SUM(Q9:Q19)</f>
        <v>0</v>
      </c>
      <c r="R8" s="170"/>
      <c r="S8" s="170"/>
      <c r="T8" s="170"/>
      <c r="U8" s="170"/>
      <c r="V8" s="170">
        <f>SUM(V9:V19)</f>
        <v>0</v>
      </c>
      <c r="W8" s="170"/>
      <c r="AG8" t="s">
        <v>241</v>
      </c>
    </row>
    <row r="9" spans="1:60" outlineLevel="1">
      <c r="A9" s="183">
        <v>1</v>
      </c>
      <c r="B9" s="184"/>
      <c r="C9" s="191" t="s">
        <v>255</v>
      </c>
      <c r="D9" s="185" t="s">
        <v>256</v>
      </c>
      <c r="E9" s="186">
        <v>3</v>
      </c>
      <c r="F9" s="187"/>
      <c r="G9" s="188">
        <f t="shared" ref="G9:G19" si="0">ROUND(E9*F9,2)</f>
        <v>0</v>
      </c>
      <c r="H9" s="169"/>
      <c r="I9" s="168">
        <f t="shared" ref="I9:I19" si="1">ROUND(E9*H9,2)</f>
        <v>0</v>
      </c>
      <c r="J9" s="169"/>
      <c r="K9" s="168">
        <f t="shared" ref="K9:K19" si="2">ROUND(E9*J9,2)</f>
        <v>0</v>
      </c>
      <c r="L9" s="168">
        <v>21</v>
      </c>
      <c r="M9" s="168">
        <f t="shared" ref="M9:M19" si="3">G9*(1+L9/100)</f>
        <v>0</v>
      </c>
      <c r="N9" s="168">
        <v>0</v>
      </c>
      <c r="O9" s="168">
        <f t="shared" ref="O9:O19" si="4">ROUND(E9*N9,2)</f>
        <v>0</v>
      </c>
      <c r="P9" s="168">
        <v>0</v>
      </c>
      <c r="Q9" s="168">
        <f t="shared" ref="Q9:Q19" si="5">ROUND(E9*P9,2)</f>
        <v>0</v>
      </c>
      <c r="R9" s="168"/>
      <c r="S9" s="168" t="s">
        <v>257</v>
      </c>
      <c r="T9" s="168" t="s">
        <v>258</v>
      </c>
      <c r="U9" s="168">
        <v>0</v>
      </c>
      <c r="V9" s="168">
        <f t="shared" ref="V9:V19" si="6">ROUND(E9*U9,2)</f>
        <v>0</v>
      </c>
      <c r="W9" s="168"/>
      <c r="X9" s="157"/>
      <c r="Y9" s="157"/>
      <c r="Z9" s="157"/>
      <c r="AA9" s="157"/>
      <c r="AB9" s="157"/>
      <c r="AC9" s="157"/>
      <c r="AD9" s="157"/>
      <c r="AE9" s="157"/>
      <c r="AF9" s="157"/>
      <c r="AG9" s="157" t="s">
        <v>259</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ht="20.399999999999999" outlineLevel="1">
      <c r="A10" s="183">
        <v>2</v>
      </c>
      <c r="B10" s="184"/>
      <c r="C10" s="191" t="s">
        <v>260</v>
      </c>
      <c r="D10" s="185" t="s">
        <v>261</v>
      </c>
      <c r="E10" s="186">
        <v>14.273000000000001</v>
      </c>
      <c r="F10" s="187"/>
      <c r="G10" s="188">
        <f t="shared" si="0"/>
        <v>0</v>
      </c>
      <c r="H10" s="169"/>
      <c r="I10" s="168">
        <f t="shared" si="1"/>
        <v>0</v>
      </c>
      <c r="J10" s="169"/>
      <c r="K10" s="168">
        <f t="shared" si="2"/>
        <v>0</v>
      </c>
      <c r="L10" s="168">
        <v>21</v>
      </c>
      <c r="M10" s="168">
        <f t="shared" si="3"/>
        <v>0</v>
      </c>
      <c r="N10" s="168">
        <v>0</v>
      </c>
      <c r="O10" s="168">
        <f t="shared" si="4"/>
        <v>0</v>
      </c>
      <c r="P10" s="168">
        <v>0</v>
      </c>
      <c r="Q10" s="168">
        <f t="shared" si="5"/>
        <v>0</v>
      </c>
      <c r="R10" s="168"/>
      <c r="S10" s="168" t="s">
        <v>257</v>
      </c>
      <c r="T10" s="168" t="s">
        <v>258</v>
      </c>
      <c r="U10" s="168">
        <v>0</v>
      </c>
      <c r="V10" s="168">
        <f t="shared" si="6"/>
        <v>0</v>
      </c>
      <c r="W10" s="168"/>
      <c r="X10" s="157"/>
      <c r="Y10" s="157"/>
      <c r="Z10" s="157"/>
      <c r="AA10" s="157"/>
      <c r="AB10" s="157"/>
      <c r="AC10" s="157"/>
      <c r="AD10" s="157"/>
      <c r="AE10" s="157"/>
      <c r="AF10" s="157"/>
      <c r="AG10" s="157" t="s">
        <v>259</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ht="20.399999999999999" outlineLevel="1">
      <c r="A11" s="183">
        <v>3</v>
      </c>
      <c r="B11" s="184"/>
      <c r="C11" s="191" t="s">
        <v>262</v>
      </c>
      <c r="D11" s="185" t="s">
        <v>261</v>
      </c>
      <c r="E11" s="186">
        <v>21.12</v>
      </c>
      <c r="F11" s="187"/>
      <c r="G11" s="188">
        <f t="shared" si="0"/>
        <v>0</v>
      </c>
      <c r="H11" s="169"/>
      <c r="I11" s="168">
        <f t="shared" si="1"/>
        <v>0</v>
      </c>
      <c r="J11" s="169"/>
      <c r="K11" s="168">
        <f t="shared" si="2"/>
        <v>0</v>
      </c>
      <c r="L11" s="168">
        <v>21</v>
      </c>
      <c r="M11" s="168">
        <f t="shared" si="3"/>
        <v>0</v>
      </c>
      <c r="N11" s="168">
        <v>0</v>
      </c>
      <c r="O11" s="168">
        <f t="shared" si="4"/>
        <v>0</v>
      </c>
      <c r="P11" s="168">
        <v>0</v>
      </c>
      <c r="Q11" s="168">
        <f t="shared" si="5"/>
        <v>0</v>
      </c>
      <c r="R11" s="168"/>
      <c r="S11" s="168" t="s">
        <v>257</v>
      </c>
      <c r="T11" s="168" t="s">
        <v>258</v>
      </c>
      <c r="U11" s="168">
        <v>0</v>
      </c>
      <c r="V11" s="168">
        <f t="shared" si="6"/>
        <v>0</v>
      </c>
      <c r="W11" s="168"/>
      <c r="X11" s="157"/>
      <c r="Y11" s="157"/>
      <c r="Z11" s="157"/>
      <c r="AA11" s="157"/>
      <c r="AB11" s="157"/>
      <c r="AC11" s="157"/>
      <c r="AD11" s="157"/>
      <c r="AE11" s="157"/>
      <c r="AF11" s="157"/>
      <c r="AG11" s="157" t="s">
        <v>259</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ht="20.399999999999999" outlineLevel="1">
      <c r="A12" s="183">
        <v>4</v>
      </c>
      <c r="B12" s="184"/>
      <c r="C12" s="191" t="s">
        <v>263</v>
      </c>
      <c r="D12" s="185" t="s">
        <v>261</v>
      </c>
      <c r="E12" s="186">
        <v>189.41200000000001</v>
      </c>
      <c r="F12" s="187"/>
      <c r="G12" s="188">
        <f t="shared" si="0"/>
        <v>0</v>
      </c>
      <c r="H12" s="169"/>
      <c r="I12" s="168">
        <f t="shared" si="1"/>
        <v>0</v>
      </c>
      <c r="J12" s="169"/>
      <c r="K12" s="168">
        <f t="shared" si="2"/>
        <v>0</v>
      </c>
      <c r="L12" s="168">
        <v>21</v>
      </c>
      <c r="M12" s="168">
        <f t="shared" si="3"/>
        <v>0</v>
      </c>
      <c r="N12" s="168">
        <v>0</v>
      </c>
      <c r="O12" s="168">
        <f t="shared" si="4"/>
        <v>0</v>
      </c>
      <c r="P12" s="168">
        <v>0</v>
      </c>
      <c r="Q12" s="168">
        <f t="shared" si="5"/>
        <v>0</v>
      </c>
      <c r="R12" s="168"/>
      <c r="S12" s="168" t="s">
        <v>257</v>
      </c>
      <c r="T12" s="168" t="s">
        <v>258</v>
      </c>
      <c r="U12" s="168">
        <v>0</v>
      </c>
      <c r="V12" s="168">
        <f t="shared" si="6"/>
        <v>0</v>
      </c>
      <c r="W12" s="168"/>
      <c r="X12" s="157"/>
      <c r="Y12" s="157"/>
      <c r="Z12" s="157"/>
      <c r="AA12" s="157"/>
      <c r="AB12" s="157"/>
      <c r="AC12" s="157"/>
      <c r="AD12" s="157"/>
      <c r="AE12" s="157"/>
      <c r="AF12" s="157"/>
      <c r="AG12" s="157" t="s">
        <v>259</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outlineLevel="1">
      <c r="A13" s="183">
        <v>5</v>
      </c>
      <c r="B13" s="184"/>
      <c r="C13" s="191" t="s">
        <v>264</v>
      </c>
      <c r="D13" s="185" t="s">
        <v>261</v>
      </c>
      <c r="E13" s="186">
        <v>43.248000000000005</v>
      </c>
      <c r="F13" s="187"/>
      <c r="G13" s="188">
        <f t="shared" si="0"/>
        <v>0</v>
      </c>
      <c r="H13" s="169"/>
      <c r="I13" s="168">
        <f t="shared" si="1"/>
        <v>0</v>
      </c>
      <c r="J13" s="169"/>
      <c r="K13" s="168">
        <f t="shared" si="2"/>
        <v>0</v>
      </c>
      <c r="L13" s="168">
        <v>21</v>
      </c>
      <c r="M13" s="168">
        <f t="shared" si="3"/>
        <v>0</v>
      </c>
      <c r="N13" s="168">
        <v>0</v>
      </c>
      <c r="O13" s="168">
        <f t="shared" si="4"/>
        <v>0</v>
      </c>
      <c r="P13" s="168">
        <v>0</v>
      </c>
      <c r="Q13" s="168">
        <f t="shared" si="5"/>
        <v>0</v>
      </c>
      <c r="R13" s="168"/>
      <c r="S13" s="168" t="s">
        <v>257</v>
      </c>
      <c r="T13" s="168" t="s">
        <v>258</v>
      </c>
      <c r="U13" s="168">
        <v>0</v>
      </c>
      <c r="V13" s="168">
        <f t="shared" si="6"/>
        <v>0</v>
      </c>
      <c r="W13" s="168"/>
      <c r="X13" s="157"/>
      <c r="Y13" s="157"/>
      <c r="Z13" s="157"/>
      <c r="AA13" s="157"/>
      <c r="AB13" s="157"/>
      <c r="AC13" s="157"/>
      <c r="AD13" s="157"/>
      <c r="AE13" s="157"/>
      <c r="AF13" s="157"/>
      <c r="AG13" s="157" t="s">
        <v>259</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ht="20.399999999999999" outlineLevel="1">
      <c r="A14" s="183">
        <v>6</v>
      </c>
      <c r="B14" s="184"/>
      <c r="C14" s="191" t="s">
        <v>265</v>
      </c>
      <c r="D14" s="185" t="s">
        <v>261</v>
      </c>
      <c r="E14" s="186">
        <v>395.62800000000004</v>
      </c>
      <c r="F14" s="187"/>
      <c r="G14" s="188">
        <f t="shared" si="0"/>
        <v>0</v>
      </c>
      <c r="H14" s="169"/>
      <c r="I14" s="168">
        <f t="shared" si="1"/>
        <v>0</v>
      </c>
      <c r="J14" s="169"/>
      <c r="K14" s="168">
        <f t="shared" si="2"/>
        <v>0</v>
      </c>
      <c r="L14" s="168">
        <v>21</v>
      </c>
      <c r="M14" s="168">
        <f t="shared" si="3"/>
        <v>0</v>
      </c>
      <c r="N14" s="168">
        <v>0</v>
      </c>
      <c r="O14" s="168">
        <f t="shared" si="4"/>
        <v>0</v>
      </c>
      <c r="P14" s="168">
        <v>0</v>
      </c>
      <c r="Q14" s="168">
        <f t="shared" si="5"/>
        <v>0</v>
      </c>
      <c r="R14" s="168"/>
      <c r="S14" s="168" t="s">
        <v>257</v>
      </c>
      <c r="T14" s="168" t="s">
        <v>258</v>
      </c>
      <c r="U14" s="168">
        <v>0</v>
      </c>
      <c r="V14" s="168">
        <f t="shared" si="6"/>
        <v>0</v>
      </c>
      <c r="W14" s="168"/>
      <c r="X14" s="157"/>
      <c r="Y14" s="157"/>
      <c r="Z14" s="157"/>
      <c r="AA14" s="157"/>
      <c r="AB14" s="157"/>
      <c r="AC14" s="157"/>
      <c r="AD14" s="157"/>
      <c r="AE14" s="157"/>
      <c r="AF14" s="157"/>
      <c r="AG14" s="157" t="s">
        <v>259</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outlineLevel="1">
      <c r="A15" s="183">
        <v>7</v>
      </c>
      <c r="B15" s="184"/>
      <c r="C15" s="191" t="s">
        <v>266</v>
      </c>
      <c r="D15" s="185" t="s">
        <v>261</v>
      </c>
      <c r="E15" s="186">
        <v>197.81400000000002</v>
      </c>
      <c r="F15" s="187"/>
      <c r="G15" s="188">
        <f t="shared" si="0"/>
        <v>0</v>
      </c>
      <c r="H15" s="169"/>
      <c r="I15" s="168">
        <f t="shared" si="1"/>
        <v>0</v>
      </c>
      <c r="J15" s="169"/>
      <c r="K15" s="168">
        <f t="shared" si="2"/>
        <v>0</v>
      </c>
      <c r="L15" s="168">
        <v>21</v>
      </c>
      <c r="M15" s="168">
        <f t="shared" si="3"/>
        <v>0</v>
      </c>
      <c r="N15" s="168">
        <v>0</v>
      </c>
      <c r="O15" s="168">
        <f t="shared" si="4"/>
        <v>0</v>
      </c>
      <c r="P15" s="168">
        <v>0</v>
      </c>
      <c r="Q15" s="168">
        <f t="shared" si="5"/>
        <v>0</v>
      </c>
      <c r="R15" s="168"/>
      <c r="S15" s="168" t="s">
        <v>257</v>
      </c>
      <c r="T15" s="168" t="s">
        <v>258</v>
      </c>
      <c r="U15" s="168">
        <v>0</v>
      </c>
      <c r="V15" s="168">
        <f t="shared" si="6"/>
        <v>0</v>
      </c>
      <c r="W15" s="168"/>
      <c r="X15" s="157"/>
      <c r="Y15" s="157"/>
      <c r="Z15" s="157"/>
      <c r="AA15" s="157"/>
      <c r="AB15" s="157"/>
      <c r="AC15" s="157"/>
      <c r="AD15" s="157"/>
      <c r="AE15" s="157"/>
      <c r="AF15" s="157"/>
      <c r="AG15" s="157" t="s">
        <v>259</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ht="20.399999999999999" outlineLevel="1">
      <c r="A16" s="183">
        <v>8</v>
      </c>
      <c r="B16" s="184"/>
      <c r="C16" s="191" t="s">
        <v>267</v>
      </c>
      <c r="D16" s="185" t="s">
        <v>261</v>
      </c>
      <c r="E16" s="186">
        <v>167.63900000000001</v>
      </c>
      <c r="F16" s="187"/>
      <c r="G16" s="188">
        <f t="shared" si="0"/>
        <v>0</v>
      </c>
      <c r="H16" s="169"/>
      <c r="I16" s="168">
        <f t="shared" si="1"/>
        <v>0</v>
      </c>
      <c r="J16" s="169"/>
      <c r="K16" s="168">
        <f t="shared" si="2"/>
        <v>0</v>
      </c>
      <c r="L16" s="168">
        <v>21</v>
      </c>
      <c r="M16" s="168">
        <f t="shared" si="3"/>
        <v>0</v>
      </c>
      <c r="N16" s="168">
        <v>0</v>
      </c>
      <c r="O16" s="168">
        <f t="shared" si="4"/>
        <v>0</v>
      </c>
      <c r="P16" s="168">
        <v>0</v>
      </c>
      <c r="Q16" s="168">
        <f t="shared" si="5"/>
        <v>0</v>
      </c>
      <c r="R16" s="168"/>
      <c r="S16" s="168" t="s">
        <v>257</v>
      </c>
      <c r="T16" s="168" t="s">
        <v>258</v>
      </c>
      <c r="U16" s="168">
        <v>0</v>
      </c>
      <c r="V16" s="168">
        <f t="shared" si="6"/>
        <v>0</v>
      </c>
      <c r="W16" s="168"/>
      <c r="X16" s="157"/>
      <c r="Y16" s="157"/>
      <c r="Z16" s="157"/>
      <c r="AA16" s="157"/>
      <c r="AB16" s="157"/>
      <c r="AC16" s="157"/>
      <c r="AD16" s="157"/>
      <c r="AE16" s="157"/>
      <c r="AF16" s="157"/>
      <c r="AG16" s="157" t="s">
        <v>259</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ht="20.399999999999999" outlineLevel="1">
      <c r="A17" s="183">
        <v>9</v>
      </c>
      <c r="B17" s="184"/>
      <c r="C17" s="191" t="s">
        <v>268</v>
      </c>
      <c r="D17" s="185" t="s">
        <v>261</v>
      </c>
      <c r="E17" s="186">
        <v>118.49000000000001</v>
      </c>
      <c r="F17" s="187"/>
      <c r="G17" s="188">
        <f t="shared" si="0"/>
        <v>0</v>
      </c>
      <c r="H17" s="169"/>
      <c r="I17" s="168">
        <f t="shared" si="1"/>
        <v>0</v>
      </c>
      <c r="J17" s="169"/>
      <c r="K17" s="168">
        <f t="shared" si="2"/>
        <v>0</v>
      </c>
      <c r="L17" s="168">
        <v>21</v>
      </c>
      <c r="M17" s="168">
        <f t="shared" si="3"/>
        <v>0</v>
      </c>
      <c r="N17" s="168">
        <v>0</v>
      </c>
      <c r="O17" s="168">
        <f t="shared" si="4"/>
        <v>0</v>
      </c>
      <c r="P17" s="168">
        <v>0</v>
      </c>
      <c r="Q17" s="168">
        <f t="shared" si="5"/>
        <v>0</v>
      </c>
      <c r="R17" s="168"/>
      <c r="S17" s="168" t="s">
        <v>257</v>
      </c>
      <c r="T17" s="168" t="s">
        <v>258</v>
      </c>
      <c r="U17" s="168">
        <v>0</v>
      </c>
      <c r="V17" s="168">
        <f t="shared" si="6"/>
        <v>0</v>
      </c>
      <c r="W17" s="168"/>
      <c r="X17" s="157"/>
      <c r="Y17" s="157"/>
      <c r="Z17" s="157"/>
      <c r="AA17" s="157"/>
      <c r="AB17" s="157"/>
      <c r="AC17" s="157"/>
      <c r="AD17" s="157"/>
      <c r="AE17" s="157"/>
      <c r="AF17" s="157"/>
      <c r="AG17" s="157" t="s">
        <v>259</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10</v>
      </c>
      <c r="B18" s="184"/>
      <c r="C18" s="191" t="s">
        <v>269</v>
      </c>
      <c r="D18" s="185" t="s">
        <v>261</v>
      </c>
      <c r="E18" s="186">
        <v>118.489</v>
      </c>
      <c r="F18" s="187"/>
      <c r="G18" s="188">
        <f t="shared" si="0"/>
        <v>0</v>
      </c>
      <c r="H18" s="169"/>
      <c r="I18" s="168">
        <f t="shared" si="1"/>
        <v>0</v>
      </c>
      <c r="J18" s="169"/>
      <c r="K18" s="168">
        <f t="shared" si="2"/>
        <v>0</v>
      </c>
      <c r="L18" s="168">
        <v>21</v>
      </c>
      <c r="M18" s="168">
        <f t="shared" si="3"/>
        <v>0</v>
      </c>
      <c r="N18" s="168">
        <v>0</v>
      </c>
      <c r="O18" s="168">
        <f t="shared" si="4"/>
        <v>0</v>
      </c>
      <c r="P18" s="168">
        <v>0</v>
      </c>
      <c r="Q18" s="168">
        <f t="shared" si="5"/>
        <v>0</v>
      </c>
      <c r="R18" s="168"/>
      <c r="S18" s="168" t="s">
        <v>257</v>
      </c>
      <c r="T18" s="168" t="s">
        <v>258</v>
      </c>
      <c r="U18" s="168">
        <v>0</v>
      </c>
      <c r="V18" s="168">
        <f t="shared" si="6"/>
        <v>0</v>
      </c>
      <c r="W18" s="168"/>
      <c r="X18" s="157"/>
      <c r="Y18" s="157"/>
      <c r="Z18" s="157"/>
      <c r="AA18" s="157"/>
      <c r="AB18" s="157"/>
      <c r="AC18" s="157"/>
      <c r="AD18" s="157"/>
      <c r="AE18" s="157"/>
      <c r="AF18" s="157"/>
      <c r="AG18" s="157" t="s">
        <v>259</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ht="20.399999999999999" outlineLevel="1">
      <c r="A19" s="183">
        <v>11</v>
      </c>
      <c r="B19" s="184"/>
      <c r="C19" s="191" t="s">
        <v>270</v>
      </c>
      <c r="D19" s="185" t="s">
        <v>271</v>
      </c>
      <c r="E19" s="186">
        <v>180.745</v>
      </c>
      <c r="F19" s="187"/>
      <c r="G19" s="188">
        <f t="shared" si="0"/>
        <v>0</v>
      </c>
      <c r="H19" s="169"/>
      <c r="I19" s="168">
        <f t="shared" si="1"/>
        <v>0</v>
      </c>
      <c r="J19" s="169"/>
      <c r="K19" s="168">
        <f t="shared" si="2"/>
        <v>0</v>
      </c>
      <c r="L19" s="168">
        <v>21</v>
      </c>
      <c r="M19" s="168">
        <f t="shared" si="3"/>
        <v>0</v>
      </c>
      <c r="N19" s="168">
        <v>0</v>
      </c>
      <c r="O19" s="168">
        <f t="shared" si="4"/>
        <v>0</v>
      </c>
      <c r="P19" s="168">
        <v>0</v>
      </c>
      <c r="Q19" s="168">
        <f t="shared" si="5"/>
        <v>0</v>
      </c>
      <c r="R19" s="168"/>
      <c r="S19" s="168" t="s">
        <v>257</v>
      </c>
      <c r="T19" s="168" t="s">
        <v>258</v>
      </c>
      <c r="U19" s="168">
        <v>0</v>
      </c>
      <c r="V19" s="168">
        <f t="shared" si="6"/>
        <v>0</v>
      </c>
      <c r="W19" s="168"/>
      <c r="X19" s="157"/>
      <c r="Y19" s="157"/>
      <c r="Z19" s="157"/>
      <c r="AA19" s="157"/>
      <c r="AB19" s="157"/>
      <c r="AC19" s="157"/>
      <c r="AD19" s="157"/>
      <c r="AE19" s="157"/>
      <c r="AF19" s="157"/>
      <c r="AG19" s="157" t="s">
        <v>259</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c r="A20" s="171" t="s">
        <v>240</v>
      </c>
      <c r="B20" s="172" t="s">
        <v>123</v>
      </c>
      <c r="C20" s="190" t="s">
        <v>124</v>
      </c>
      <c r="D20" s="173"/>
      <c r="E20" s="174"/>
      <c r="F20" s="175"/>
      <c r="G20" s="176">
        <f>SUMIF(AG21:AG32,"&lt;&gt;NOR",G21:G32)</f>
        <v>0</v>
      </c>
      <c r="H20" s="170"/>
      <c r="I20" s="170">
        <f>SUM(I21:I32)</f>
        <v>0</v>
      </c>
      <c r="J20" s="170"/>
      <c r="K20" s="170">
        <f>SUM(K21:K32)</f>
        <v>0</v>
      </c>
      <c r="L20" s="170"/>
      <c r="M20" s="170">
        <f>SUM(M21:M32)</f>
        <v>0</v>
      </c>
      <c r="N20" s="170"/>
      <c r="O20" s="170">
        <f>SUM(O21:O32)</f>
        <v>513.07000000000005</v>
      </c>
      <c r="P20" s="170"/>
      <c r="Q20" s="170">
        <f>SUM(Q21:Q32)</f>
        <v>0</v>
      </c>
      <c r="R20" s="170"/>
      <c r="S20" s="170"/>
      <c r="T20" s="170"/>
      <c r="U20" s="170"/>
      <c r="V20" s="170">
        <f>SUM(V21:V32)</f>
        <v>0</v>
      </c>
      <c r="W20" s="170"/>
      <c r="AG20" t="s">
        <v>241</v>
      </c>
    </row>
    <row r="21" spans="1:60" outlineLevel="1">
      <c r="A21" s="183">
        <v>12</v>
      </c>
      <c r="B21" s="184"/>
      <c r="C21" s="191" t="s">
        <v>272</v>
      </c>
      <c r="D21" s="185" t="s">
        <v>261</v>
      </c>
      <c r="E21" s="186">
        <v>34.945</v>
      </c>
      <c r="F21" s="187"/>
      <c r="G21" s="188">
        <f t="shared" ref="G21:G32" si="7">ROUND(E21*F21,2)</f>
        <v>0</v>
      </c>
      <c r="H21" s="169"/>
      <c r="I21" s="168">
        <f t="shared" ref="I21:I32" si="8">ROUND(E21*H21,2)</f>
        <v>0</v>
      </c>
      <c r="J21" s="169"/>
      <c r="K21" s="168">
        <f t="shared" ref="K21:K32" si="9">ROUND(E21*J21,2)</f>
        <v>0</v>
      </c>
      <c r="L21" s="168">
        <v>21</v>
      </c>
      <c r="M21" s="168">
        <f t="shared" ref="M21:M32" si="10">G21*(1+L21/100)</f>
        <v>0</v>
      </c>
      <c r="N21" s="168">
        <v>2.2563400000000002</v>
      </c>
      <c r="O21" s="168">
        <f t="shared" ref="O21:O32" si="11">ROUND(E21*N21,2)</f>
        <v>78.849999999999994</v>
      </c>
      <c r="P21" s="168">
        <v>0</v>
      </c>
      <c r="Q21" s="168">
        <f t="shared" ref="Q21:Q32" si="12">ROUND(E21*P21,2)</f>
        <v>0</v>
      </c>
      <c r="R21" s="168"/>
      <c r="S21" s="168" t="s">
        <v>257</v>
      </c>
      <c r="T21" s="168" t="s">
        <v>258</v>
      </c>
      <c r="U21" s="168">
        <v>0</v>
      </c>
      <c r="V21" s="168">
        <f t="shared" ref="V21:V32" si="13">ROUND(E21*U21,2)</f>
        <v>0</v>
      </c>
      <c r="W21" s="168"/>
      <c r="X21" s="157"/>
      <c r="Y21" s="157"/>
      <c r="Z21" s="157"/>
      <c r="AA21" s="157"/>
      <c r="AB21" s="157"/>
      <c r="AC21" s="157"/>
      <c r="AD21" s="157"/>
      <c r="AE21" s="157"/>
      <c r="AF21" s="157"/>
      <c r="AG21" s="157" t="s">
        <v>259</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ht="20.399999999999999" outlineLevel="1">
      <c r="A22" s="183">
        <v>13</v>
      </c>
      <c r="B22" s="184"/>
      <c r="C22" s="191" t="s">
        <v>273</v>
      </c>
      <c r="D22" s="185" t="s">
        <v>261</v>
      </c>
      <c r="E22" s="186">
        <v>41.534000000000006</v>
      </c>
      <c r="F22" s="187"/>
      <c r="G22" s="188">
        <f t="shared" si="7"/>
        <v>0</v>
      </c>
      <c r="H22" s="169"/>
      <c r="I22" s="168">
        <f t="shared" si="8"/>
        <v>0</v>
      </c>
      <c r="J22" s="169"/>
      <c r="K22" s="168">
        <f t="shared" si="9"/>
        <v>0</v>
      </c>
      <c r="L22" s="168">
        <v>21</v>
      </c>
      <c r="M22" s="168">
        <f t="shared" si="10"/>
        <v>0</v>
      </c>
      <c r="N22" s="168">
        <v>2.4532900000000004</v>
      </c>
      <c r="O22" s="168">
        <f t="shared" si="11"/>
        <v>101.89</v>
      </c>
      <c r="P22" s="168">
        <v>0</v>
      </c>
      <c r="Q22" s="168">
        <f t="shared" si="12"/>
        <v>0</v>
      </c>
      <c r="R22" s="168"/>
      <c r="S22" s="168" t="s">
        <v>257</v>
      </c>
      <c r="T22" s="168" t="s">
        <v>258</v>
      </c>
      <c r="U22" s="168">
        <v>0</v>
      </c>
      <c r="V22" s="168">
        <f t="shared" si="13"/>
        <v>0</v>
      </c>
      <c r="W22" s="168"/>
      <c r="X22" s="157"/>
      <c r="Y22" s="157"/>
      <c r="Z22" s="157"/>
      <c r="AA22" s="157"/>
      <c r="AB22" s="157"/>
      <c r="AC22" s="157"/>
      <c r="AD22" s="157"/>
      <c r="AE22" s="157"/>
      <c r="AF22" s="157"/>
      <c r="AG22" s="157" t="s">
        <v>259</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outlineLevel="1">
      <c r="A23" s="183">
        <v>14</v>
      </c>
      <c r="B23" s="184"/>
      <c r="C23" s="191" t="s">
        <v>274</v>
      </c>
      <c r="D23" s="185" t="s">
        <v>271</v>
      </c>
      <c r="E23" s="186">
        <v>4.9840000000000009</v>
      </c>
      <c r="F23" s="187"/>
      <c r="G23" s="188">
        <f t="shared" si="7"/>
        <v>0</v>
      </c>
      <c r="H23" s="169"/>
      <c r="I23" s="168">
        <f t="shared" si="8"/>
        <v>0</v>
      </c>
      <c r="J23" s="169"/>
      <c r="K23" s="168">
        <f t="shared" si="9"/>
        <v>0</v>
      </c>
      <c r="L23" s="168">
        <v>21</v>
      </c>
      <c r="M23" s="168">
        <f t="shared" si="10"/>
        <v>0</v>
      </c>
      <c r="N23" s="168">
        <v>1.0601700000000001</v>
      </c>
      <c r="O23" s="168">
        <f t="shared" si="11"/>
        <v>5.28</v>
      </c>
      <c r="P23" s="168">
        <v>0</v>
      </c>
      <c r="Q23" s="168">
        <f t="shared" si="12"/>
        <v>0</v>
      </c>
      <c r="R23" s="168"/>
      <c r="S23" s="168" t="s">
        <v>257</v>
      </c>
      <c r="T23" s="168" t="s">
        <v>258</v>
      </c>
      <c r="U23" s="168">
        <v>0</v>
      </c>
      <c r="V23" s="168">
        <f t="shared" si="13"/>
        <v>0</v>
      </c>
      <c r="W23" s="168"/>
      <c r="X23" s="157"/>
      <c r="Y23" s="157"/>
      <c r="Z23" s="157"/>
      <c r="AA23" s="157"/>
      <c r="AB23" s="157"/>
      <c r="AC23" s="157"/>
      <c r="AD23" s="157"/>
      <c r="AE23" s="157"/>
      <c r="AF23" s="157"/>
      <c r="AG23" s="157" t="s">
        <v>259</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outlineLevel="1">
      <c r="A24" s="183">
        <v>15</v>
      </c>
      <c r="B24" s="184"/>
      <c r="C24" s="191" t="s">
        <v>275</v>
      </c>
      <c r="D24" s="185" t="s">
        <v>271</v>
      </c>
      <c r="E24" s="186">
        <v>0.38500000000000001</v>
      </c>
      <c r="F24" s="187"/>
      <c r="G24" s="188">
        <f t="shared" si="7"/>
        <v>0</v>
      </c>
      <c r="H24" s="169"/>
      <c r="I24" s="168">
        <f t="shared" si="8"/>
        <v>0</v>
      </c>
      <c r="J24" s="169"/>
      <c r="K24" s="168">
        <f t="shared" si="9"/>
        <v>0</v>
      </c>
      <c r="L24" s="168">
        <v>21</v>
      </c>
      <c r="M24" s="168">
        <f t="shared" si="10"/>
        <v>0</v>
      </c>
      <c r="N24" s="168">
        <v>1.0627700000000002</v>
      </c>
      <c r="O24" s="168">
        <f t="shared" si="11"/>
        <v>0.41</v>
      </c>
      <c r="P24" s="168">
        <v>0</v>
      </c>
      <c r="Q24" s="168">
        <f t="shared" si="12"/>
        <v>0</v>
      </c>
      <c r="R24" s="168"/>
      <c r="S24" s="168" t="s">
        <v>257</v>
      </c>
      <c r="T24" s="168" t="s">
        <v>258</v>
      </c>
      <c r="U24" s="168">
        <v>0</v>
      </c>
      <c r="V24" s="168">
        <f t="shared" si="13"/>
        <v>0</v>
      </c>
      <c r="W24" s="168"/>
      <c r="X24" s="157"/>
      <c r="Y24" s="157"/>
      <c r="Z24" s="157"/>
      <c r="AA24" s="157"/>
      <c r="AB24" s="157"/>
      <c r="AC24" s="157"/>
      <c r="AD24" s="157"/>
      <c r="AE24" s="157"/>
      <c r="AF24" s="157"/>
      <c r="AG24" s="157" t="s">
        <v>259</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outlineLevel="1">
      <c r="A25" s="183">
        <v>16</v>
      </c>
      <c r="B25" s="184"/>
      <c r="C25" s="191" t="s">
        <v>276</v>
      </c>
      <c r="D25" s="185" t="s">
        <v>261</v>
      </c>
      <c r="E25" s="186">
        <v>75.856000000000009</v>
      </c>
      <c r="F25" s="187"/>
      <c r="G25" s="188">
        <f t="shared" si="7"/>
        <v>0</v>
      </c>
      <c r="H25" s="169"/>
      <c r="I25" s="168">
        <f t="shared" si="8"/>
        <v>0</v>
      </c>
      <c r="J25" s="169"/>
      <c r="K25" s="168">
        <f t="shared" si="9"/>
        <v>0</v>
      </c>
      <c r="L25" s="168">
        <v>21</v>
      </c>
      <c r="M25" s="168">
        <f t="shared" si="10"/>
        <v>0</v>
      </c>
      <c r="N25" s="168">
        <v>2.4532900000000004</v>
      </c>
      <c r="O25" s="168">
        <f t="shared" si="11"/>
        <v>186.1</v>
      </c>
      <c r="P25" s="168">
        <v>0</v>
      </c>
      <c r="Q25" s="168">
        <f t="shared" si="12"/>
        <v>0</v>
      </c>
      <c r="R25" s="168"/>
      <c r="S25" s="168" t="s">
        <v>257</v>
      </c>
      <c r="T25" s="168" t="s">
        <v>258</v>
      </c>
      <c r="U25" s="168">
        <v>0</v>
      </c>
      <c r="V25" s="168">
        <f t="shared" si="13"/>
        <v>0</v>
      </c>
      <c r="W25" s="168"/>
      <c r="X25" s="157"/>
      <c r="Y25" s="157"/>
      <c r="Z25" s="157"/>
      <c r="AA25" s="157"/>
      <c r="AB25" s="157"/>
      <c r="AC25" s="157"/>
      <c r="AD25" s="157"/>
      <c r="AE25" s="157"/>
      <c r="AF25" s="157"/>
      <c r="AG25" s="157" t="s">
        <v>259</v>
      </c>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outlineLevel="1">
      <c r="A26" s="183">
        <v>17</v>
      </c>
      <c r="B26" s="184"/>
      <c r="C26" s="191" t="s">
        <v>277</v>
      </c>
      <c r="D26" s="185" t="s">
        <v>278</v>
      </c>
      <c r="E26" s="186">
        <v>17.040000000000003</v>
      </c>
      <c r="F26" s="187"/>
      <c r="G26" s="188">
        <f t="shared" si="7"/>
        <v>0</v>
      </c>
      <c r="H26" s="169"/>
      <c r="I26" s="168">
        <f t="shared" si="8"/>
        <v>0</v>
      </c>
      <c r="J26" s="169"/>
      <c r="K26" s="168">
        <f t="shared" si="9"/>
        <v>0</v>
      </c>
      <c r="L26" s="168">
        <v>21</v>
      </c>
      <c r="M26" s="168">
        <f t="shared" si="10"/>
        <v>0</v>
      </c>
      <c r="N26" s="168">
        <v>2.6900000000000001E-3</v>
      </c>
      <c r="O26" s="168">
        <f t="shared" si="11"/>
        <v>0.05</v>
      </c>
      <c r="P26" s="168">
        <v>0</v>
      </c>
      <c r="Q26" s="168">
        <f t="shared" si="12"/>
        <v>0</v>
      </c>
      <c r="R26" s="168"/>
      <c r="S26" s="168" t="s">
        <v>257</v>
      </c>
      <c r="T26" s="168" t="s">
        <v>258</v>
      </c>
      <c r="U26" s="168">
        <v>0</v>
      </c>
      <c r="V26" s="168">
        <f t="shared" si="13"/>
        <v>0</v>
      </c>
      <c r="W26" s="168"/>
      <c r="X26" s="157"/>
      <c r="Y26" s="157"/>
      <c r="Z26" s="157"/>
      <c r="AA26" s="157"/>
      <c r="AB26" s="157"/>
      <c r="AC26" s="157"/>
      <c r="AD26" s="157"/>
      <c r="AE26" s="157"/>
      <c r="AF26" s="157"/>
      <c r="AG26" s="157" t="s">
        <v>259</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outlineLevel="1">
      <c r="A27" s="183">
        <v>18</v>
      </c>
      <c r="B27" s="184"/>
      <c r="C27" s="191" t="s">
        <v>279</v>
      </c>
      <c r="D27" s="185" t="s">
        <v>278</v>
      </c>
      <c r="E27" s="186">
        <v>17.040000000000003</v>
      </c>
      <c r="F27" s="187"/>
      <c r="G27" s="188">
        <f t="shared" si="7"/>
        <v>0</v>
      </c>
      <c r="H27" s="169"/>
      <c r="I27" s="168">
        <f t="shared" si="8"/>
        <v>0</v>
      </c>
      <c r="J27" s="169"/>
      <c r="K27" s="168">
        <f t="shared" si="9"/>
        <v>0</v>
      </c>
      <c r="L27" s="168">
        <v>21</v>
      </c>
      <c r="M27" s="168">
        <f t="shared" si="10"/>
        <v>0</v>
      </c>
      <c r="N27" s="168">
        <v>0</v>
      </c>
      <c r="O27" s="168">
        <f t="shared" si="11"/>
        <v>0</v>
      </c>
      <c r="P27" s="168">
        <v>0</v>
      </c>
      <c r="Q27" s="168">
        <f t="shared" si="12"/>
        <v>0</v>
      </c>
      <c r="R27" s="168"/>
      <c r="S27" s="168" t="s">
        <v>257</v>
      </c>
      <c r="T27" s="168" t="s">
        <v>258</v>
      </c>
      <c r="U27" s="168">
        <v>0</v>
      </c>
      <c r="V27" s="168">
        <f t="shared" si="13"/>
        <v>0</v>
      </c>
      <c r="W27" s="168"/>
      <c r="X27" s="157"/>
      <c r="Y27" s="157"/>
      <c r="Z27" s="157"/>
      <c r="AA27" s="157"/>
      <c r="AB27" s="157"/>
      <c r="AC27" s="157"/>
      <c r="AD27" s="157"/>
      <c r="AE27" s="157"/>
      <c r="AF27" s="157"/>
      <c r="AG27" s="157" t="s">
        <v>259</v>
      </c>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ht="20.399999999999999" outlineLevel="1">
      <c r="A28" s="183">
        <v>19</v>
      </c>
      <c r="B28" s="184"/>
      <c r="C28" s="191" t="s">
        <v>280</v>
      </c>
      <c r="D28" s="185" t="s">
        <v>261</v>
      </c>
      <c r="E28" s="186">
        <v>10.123000000000001</v>
      </c>
      <c r="F28" s="187"/>
      <c r="G28" s="188">
        <f t="shared" si="7"/>
        <v>0</v>
      </c>
      <c r="H28" s="169"/>
      <c r="I28" s="168">
        <f t="shared" si="8"/>
        <v>0</v>
      </c>
      <c r="J28" s="169"/>
      <c r="K28" s="168">
        <f t="shared" si="9"/>
        <v>0</v>
      </c>
      <c r="L28" s="168">
        <v>21</v>
      </c>
      <c r="M28" s="168">
        <f t="shared" si="10"/>
        <v>0</v>
      </c>
      <c r="N28" s="168">
        <v>2.4590000000000001</v>
      </c>
      <c r="O28" s="168">
        <f t="shared" si="11"/>
        <v>24.89</v>
      </c>
      <c r="P28" s="168">
        <v>0</v>
      </c>
      <c r="Q28" s="168">
        <f t="shared" si="12"/>
        <v>0</v>
      </c>
      <c r="R28" s="168"/>
      <c r="S28" s="168" t="s">
        <v>257</v>
      </c>
      <c r="T28" s="168" t="s">
        <v>258</v>
      </c>
      <c r="U28" s="168">
        <v>0</v>
      </c>
      <c r="V28" s="168">
        <f t="shared" si="13"/>
        <v>0</v>
      </c>
      <c r="W28" s="168"/>
      <c r="X28" s="157"/>
      <c r="Y28" s="157"/>
      <c r="Z28" s="157"/>
      <c r="AA28" s="157"/>
      <c r="AB28" s="157"/>
      <c r="AC28" s="157"/>
      <c r="AD28" s="157"/>
      <c r="AE28" s="157"/>
      <c r="AF28" s="157"/>
      <c r="AG28" s="157" t="s">
        <v>259</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ht="20.399999999999999" outlineLevel="1">
      <c r="A29" s="183">
        <v>20</v>
      </c>
      <c r="B29" s="184"/>
      <c r="C29" s="191" t="s">
        <v>281</v>
      </c>
      <c r="D29" s="185" t="s">
        <v>278</v>
      </c>
      <c r="E29" s="186">
        <v>13.5</v>
      </c>
      <c r="F29" s="187"/>
      <c r="G29" s="188">
        <f t="shared" si="7"/>
        <v>0</v>
      </c>
      <c r="H29" s="169"/>
      <c r="I29" s="168">
        <f t="shared" si="8"/>
        <v>0</v>
      </c>
      <c r="J29" s="169"/>
      <c r="K29" s="168">
        <f t="shared" si="9"/>
        <v>0</v>
      </c>
      <c r="L29" s="168">
        <v>21</v>
      </c>
      <c r="M29" s="168">
        <f t="shared" si="10"/>
        <v>0</v>
      </c>
      <c r="N29" s="168">
        <v>0.58443000000000001</v>
      </c>
      <c r="O29" s="168">
        <f t="shared" si="11"/>
        <v>7.89</v>
      </c>
      <c r="P29" s="168">
        <v>0</v>
      </c>
      <c r="Q29" s="168">
        <f t="shared" si="12"/>
        <v>0</v>
      </c>
      <c r="R29" s="168"/>
      <c r="S29" s="168" t="s">
        <v>257</v>
      </c>
      <c r="T29" s="168" t="s">
        <v>258</v>
      </c>
      <c r="U29" s="168">
        <v>0</v>
      </c>
      <c r="V29" s="168">
        <f t="shared" si="13"/>
        <v>0</v>
      </c>
      <c r="W29" s="168"/>
      <c r="X29" s="157"/>
      <c r="Y29" s="157"/>
      <c r="Z29" s="157"/>
      <c r="AA29" s="157"/>
      <c r="AB29" s="157"/>
      <c r="AC29" s="157"/>
      <c r="AD29" s="157"/>
      <c r="AE29" s="157"/>
      <c r="AF29" s="157"/>
      <c r="AG29" s="157" t="s">
        <v>259</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ht="20.399999999999999" outlineLevel="1">
      <c r="A30" s="183">
        <v>21</v>
      </c>
      <c r="B30" s="184"/>
      <c r="C30" s="191" t="s">
        <v>282</v>
      </c>
      <c r="D30" s="185" t="s">
        <v>278</v>
      </c>
      <c r="E30" s="186">
        <v>100.86000000000001</v>
      </c>
      <c r="F30" s="187"/>
      <c r="G30" s="188">
        <f t="shared" si="7"/>
        <v>0</v>
      </c>
      <c r="H30" s="169"/>
      <c r="I30" s="168">
        <f t="shared" si="8"/>
        <v>0</v>
      </c>
      <c r="J30" s="169"/>
      <c r="K30" s="168">
        <f t="shared" si="9"/>
        <v>0</v>
      </c>
      <c r="L30" s="168">
        <v>21</v>
      </c>
      <c r="M30" s="168">
        <f t="shared" si="10"/>
        <v>0</v>
      </c>
      <c r="N30" s="168">
        <v>0.7154600000000001</v>
      </c>
      <c r="O30" s="168">
        <f t="shared" si="11"/>
        <v>72.16</v>
      </c>
      <c r="P30" s="168">
        <v>0</v>
      </c>
      <c r="Q30" s="168">
        <f t="shared" si="12"/>
        <v>0</v>
      </c>
      <c r="R30" s="168"/>
      <c r="S30" s="168" t="s">
        <v>257</v>
      </c>
      <c r="T30" s="168" t="s">
        <v>258</v>
      </c>
      <c r="U30" s="168">
        <v>0</v>
      </c>
      <c r="V30" s="168">
        <f t="shared" si="13"/>
        <v>0</v>
      </c>
      <c r="W30" s="168"/>
      <c r="X30" s="157"/>
      <c r="Y30" s="157"/>
      <c r="Z30" s="157"/>
      <c r="AA30" s="157"/>
      <c r="AB30" s="157"/>
      <c r="AC30" s="157"/>
      <c r="AD30" s="157"/>
      <c r="AE30" s="157"/>
      <c r="AF30" s="157"/>
      <c r="AG30" s="157" t="s">
        <v>259</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ht="20.399999999999999" outlineLevel="1">
      <c r="A31" s="183">
        <v>22</v>
      </c>
      <c r="B31" s="184"/>
      <c r="C31" s="191" t="s">
        <v>283</v>
      </c>
      <c r="D31" s="185" t="s">
        <v>278</v>
      </c>
      <c r="E31" s="186">
        <v>27.75</v>
      </c>
      <c r="F31" s="187"/>
      <c r="G31" s="188">
        <f t="shared" si="7"/>
        <v>0</v>
      </c>
      <c r="H31" s="169"/>
      <c r="I31" s="168">
        <f t="shared" si="8"/>
        <v>0</v>
      </c>
      <c r="J31" s="169"/>
      <c r="K31" s="168">
        <f t="shared" si="9"/>
        <v>0</v>
      </c>
      <c r="L31" s="168">
        <v>21</v>
      </c>
      <c r="M31" s="168">
        <f t="shared" si="10"/>
        <v>0</v>
      </c>
      <c r="N31" s="168">
        <v>1.20855</v>
      </c>
      <c r="O31" s="168">
        <f t="shared" si="11"/>
        <v>33.54</v>
      </c>
      <c r="P31" s="168">
        <v>0</v>
      </c>
      <c r="Q31" s="168">
        <f t="shared" si="12"/>
        <v>0</v>
      </c>
      <c r="R31" s="168"/>
      <c r="S31" s="168" t="s">
        <v>257</v>
      </c>
      <c r="T31" s="168" t="s">
        <v>258</v>
      </c>
      <c r="U31" s="168">
        <v>0</v>
      </c>
      <c r="V31" s="168">
        <f t="shared" si="13"/>
        <v>0</v>
      </c>
      <c r="W31" s="168"/>
      <c r="X31" s="157"/>
      <c r="Y31" s="157"/>
      <c r="Z31" s="157"/>
      <c r="AA31" s="157"/>
      <c r="AB31" s="157"/>
      <c r="AC31" s="157"/>
      <c r="AD31" s="157"/>
      <c r="AE31" s="157"/>
      <c r="AF31" s="157"/>
      <c r="AG31" s="157" t="s">
        <v>259</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ht="20.399999999999999" outlineLevel="1">
      <c r="A32" s="183">
        <v>23</v>
      </c>
      <c r="B32" s="184"/>
      <c r="C32" s="191" t="s">
        <v>284</v>
      </c>
      <c r="D32" s="185" t="s">
        <v>271</v>
      </c>
      <c r="E32" s="186">
        <v>1.9000000000000001</v>
      </c>
      <c r="F32" s="187"/>
      <c r="G32" s="188">
        <f t="shared" si="7"/>
        <v>0</v>
      </c>
      <c r="H32" s="169"/>
      <c r="I32" s="168">
        <f t="shared" si="8"/>
        <v>0</v>
      </c>
      <c r="J32" s="169"/>
      <c r="K32" s="168">
        <f t="shared" si="9"/>
        <v>0</v>
      </c>
      <c r="L32" s="168">
        <v>21</v>
      </c>
      <c r="M32" s="168">
        <f t="shared" si="10"/>
        <v>0</v>
      </c>
      <c r="N32" s="168">
        <v>1.05871</v>
      </c>
      <c r="O32" s="168">
        <f t="shared" si="11"/>
        <v>2.0099999999999998</v>
      </c>
      <c r="P32" s="168">
        <v>0</v>
      </c>
      <c r="Q32" s="168">
        <f t="shared" si="12"/>
        <v>0</v>
      </c>
      <c r="R32" s="168"/>
      <c r="S32" s="168" t="s">
        <v>257</v>
      </c>
      <c r="T32" s="168" t="s">
        <v>258</v>
      </c>
      <c r="U32" s="168">
        <v>0</v>
      </c>
      <c r="V32" s="168">
        <f t="shared" si="13"/>
        <v>0</v>
      </c>
      <c r="W32" s="168"/>
      <c r="X32" s="157"/>
      <c r="Y32" s="157"/>
      <c r="Z32" s="157"/>
      <c r="AA32" s="157"/>
      <c r="AB32" s="157"/>
      <c r="AC32" s="157"/>
      <c r="AD32" s="157"/>
      <c r="AE32" s="157"/>
      <c r="AF32" s="157"/>
      <c r="AG32" s="157" t="s">
        <v>259</v>
      </c>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c r="A33" s="171" t="s">
        <v>240</v>
      </c>
      <c r="B33" s="172" t="s">
        <v>125</v>
      </c>
      <c r="C33" s="190" t="s">
        <v>126</v>
      </c>
      <c r="D33" s="173"/>
      <c r="E33" s="174"/>
      <c r="F33" s="175"/>
      <c r="G33" s="176">
        <f>SUMIF(AG34:AG47,"&lt;&gt;NOR",G34:G47)</f>
        <v>0</v>
      </c>
      <c r="H33" s="170"/>
      <c r="I33" s="170">
        <f>SUM(I34:I47)</f>
        <v>0</v>
      </c>
      <c r="J33" s="170"/>
      <c r="K33" s="170">
        <f>SUM(K34:K47)</f>
        <v>0</v>
      </c>
      <c r="L33" s="170"/>
      <c r="M33" s="170">
        <f>SUM(M34:M47)</f>
        <v>0</v>
      </c>
      <c r="N33" s="170"/>
      <c r="O33" s="170">
        <f>SUM(O34:O47)</f>
        <v>60.86</v>
      </c>
      <c r="P33" s="170"/>
      <c r="Q33" s="170">
        <f>SUM(Q34:Q47)</f>
        <v>0</v>
      </c>
      <c r="R33" s="170"/>
      <c r="S33" s="170"/>
      <c r="T33" s="170"/>
      <c r="U33" s="170"/>
      <c r="V33" s="170">
        <f>SUM(V34:V47)</f>
        <v>0</v>
      </c>
      <c r="W33" s="170"/>
      <c r="AG33" t="s">
        <v>241</v>
      </c>
    </row>
    <row r="34" spans="1:60" outlineLevel="1">
      <c r="A34" s="183">
        <v>24</v>
      </c>
      <c r="B34" s="184"/>
      <c r="C34" s="191" t="s">
        <v>285</v>
      </c>
      <c r="D34" s="185" t="s">
        <v>261</v>
      </c>
      <c r="E34" s="186">
        <v>3.0300000000000002</v>
      </c>
      <c r="F34" s="187"/>
      <c r="G34" s="188">
        <f t="shared" ref="G34:G47" si="14">ROUND(E34*F34,2)</f>
        <v>0</v>
      </c>
      <c r="H34" s="169"/>
      <c r="I34" s="168">
        <f t="shared" ref="I34:I47" si="15">ROUND(E34*H34,2)</f>
        <v>0</v>
      </c>
      <c r="J34" s="169"/>
      <c r="K34" s="168">
        <f t="shared" ref="K34:K47" si="16">ROUND(E34*J34,2)</f>
        <v>0</v>
      </c>
      <c r="L34" s="168">
        <v>21</v>
      </c>
      <c r="M34" s="168">
        <f t="shared" ref="M34:M47" si="17">G34*(1+L34/100)</f>
        <v>0</v>
      </c>
      <c r="N34" s="168">
        <v>1.6285000000000001</v>
      </c>
      <c r="O34" s="168">
        <f t="shared" ref="O34:O47" si="18">ROUND(E34*N34,2)</f>
        <v>4.93</v>
      </c>
      <c r="P34" s="168">
        <v>0</v>
      </c>
      <c r="Q34" s="168">
        <f t="shared" ref="Q34:Q47" si="19">ROUND(E34*P34,2)</f>
        <v>0</v>
      </c>
      <c r="R34" s="168"/>
      <c r="S34" s="168" t="s">
        <v>257</v>
      </c>
      <c r="T34" s="168" t="s">
        <v>258</v>
      </c>
      <c r="U34" s="168">
        <v>0</v>
      </c>
      <c r="V34" s="168">
        <f t="shared" ref="V34:V47" si="20">ROUND(E34*U34,2)</f>
        <v>0</v>
      </c>
      <c r="W34" s="168"/>
      <c r="X34" s="157"/>
      <c r="Y34" s="157"/>
      <c r="Z34" s="157"/>
      <c r="AA34" s="157"/>
      <c r="AB34" s="157"/>
      <c r="AC34" s="157"/>
      <c r="AD34" s="157"/>
      <c r="AE34" s="157"/>
      <c r="AF34" s="157"/>
      <c r="AG34" s="157" t="s">
        <v>259</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ht="20.399999999999999" outlineLevel="1">
      <c r="A35" s="183">
        <v>25</v>
      </c>
      <c r="B35" s="184"/>
      <c r="C35" s="191" t="s">
        <v>286</v>
      </c>
      <c r="D35" s="185" t="s">
        <v>278</v>
      </c>
      <c r="E35" s="186">
        <v>60.315000000000005</v>
      </c>
      <c r="F35" s="187"/>
      <c r="G35" s="188">
        <f t="shared" si="14"/>
        <v>0</v>
      </c>
      <c r="H35" s="169"/>
      <c r="I35" s="168">
        <f t="shared" si="15"/>
        <v>0</v>
      </c>
      <c r="J35" s="169"/>
      <c r="K35" s="168">
        <f t="shared" si="16"/>
        <v>0</v>
      </c>
      <c r="L35" s="168">
        <v>21</v>
      </c>
      <c r="M35" s="168">
        <f t="shared" si="17"/>
        <v>0</v>
      </c>
      <c r="N35" s="168">
        <v>0.17231000000000002</v>
      </c>
      <c r="O35" s="168">
        <f t="shared" si="18"/>
        <v>10.39</v>
      </c>
      <c r="P35" s="168">
        <v>0</v>
      </c>
      <c r="Q35" s="168">
        <f t="shared" si="19"/>
        <v>0</v>
      </c>
      <c r="R35" s="168"/>
      <c r="S35" s="168" t="s">
        <v>257</v>
      </c>
      <c r="T35" s="168" t="s">
        <v>258</v>
      </c>
      <c r="U35" s="168">
        <v>0</v>
      </c>
      <c r="V35" s="168">
        <f t="shared" si="20"/>
        <v>0</v>
      </c>
      <c r="W35" s="168"/>
      <c r="X35" s="157"/>
      <c r="Y35" s="157"/>
      <c r="Z35" s="157"/>
      <c r="AA35" s="157"/>
      <c r="AB35" s="157"/>
      <c r="AC35" s="157"/>
      <c r="AD35" s="157"/>
      <c r="AE35" s="157"/>
      <c r="AF35" s="157"/>
      <c r="AG35" s="157" t="s">
        <v>259</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ht="20.399999999999999" outlineLevel="1">
      <c r="A36" s="183">
        <v>26</v>
      </c>
      <c r="B36" s="184"/>
      <c r="C36" s="191" t="s">
        <v>287</v>
      </c>
      <c r="D36" s="185" t="s">
        <v>278</v>
      </c>
      <c r="E36" s="186">
        <v>130.73100000000002</v>
      </c>
      <c r="F36" s="187"/>
      <c r="G36" s="188">
        <f t="shared" si="14"/>
        <v>0</v>
      </c>
      <c r="H36" s="169"/>
      <c r="I36" s="168">
        <f t="shared" si="15"/>
        <v>0</v>
      </c>
      <c r="J36" s="169"/>
      <c r="K36" s="168">
        <f t="shared" si="16"/>
        <v>0</v>
      </c>
      <c r="L36" s="168">
        <v>21</v>
      </c>
      <c r="M36" s="168">
        <f t="shared" si="17"/>
        <v>0</v>
      </c>
      <c r="N36" s="168">
        <v>0.21558000000000002</v>
      </c>
      <c r="O36" s="168">
        <f t="shared" si="18"/>
        <v>28.18</v>
      </c>
      <c r="P36" s="168">
        <v>0</v>
      </c>
      <c r="Q36" s="168">
        <f t="shared" si="19"/>
        <v>0</v>
      </c>
      <c r="R36" s="168"/>
      <c r="S36" s="168" t="s">
        <v>257</v>
      </c>
      <c r="T36" s="168" t="s">
        <v>258</v>
      </c>
      <c r="U36" s="168">
        <v>0</v>
      </c>
      <c r="V36" s="168">
        <f t="shared" si="20"/>
        <v>0</v>
      </c>
      <c r="W36" s="168"/>
      <c r="X36" s="157"/>
      <c r="Y36" s="157"/>
      <c r="Z36" s="157"/>
      <c r="AA36" s="157"/>
      <c r="AB36" s="157"/>
      <c r="AC36" s="157"/>
      <c r="AD36" s="157"/>
      <c r="AE36" s="157"/>
      <c r="AF36" s="157"/>
      <c r="AG36" s="157" t="s">
        <v>259</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ht="20.399999999999999" outlineLevel="1">
      <c r="A37" s="183">
        <v>27</v>
      </c>
      <c r="B37" s="184"/>
      <c r="C37" s="191" t="s">
        <v>288</v>
      </c>
      <c r="D37" s="185" t="s">
        <v>278</v>
      </c>
      <c r="E37" s="186">
        <v>19.088000000000001</v>
      </c>
      <c r="F37" s="187"/>
      <c r="G37" s="188">
        <f t="shared" si="14"/>
        <v>0</v>
      </c>
      <c r="H37" s="169"/>
      <c r="I37" s="168">
        <f t="shared" si="15"/>
        <v>0</v>
      </c>
      <c r="J37" s="169"/>
      <c r="K37" s="168">
        <f t="shared" si="16"/>
        <v>0</v>
      </c>
      <c r="L37" s="168">
        <v>21</v>
      </c>
      <c r="M37" s="168">
        <f t="shared" si="17"/>
        <v>0</v>
      </c>
      <c r="N37" s="168">
        <v>0.58443000000000001</v>
      </c>
      <c r="O37" s="168">
        <f t="shared" si="18"/>
        <v>11.16</v>
      </c>
      <c r="P37" s="168">
        <v>0</v>
      </c>
      <c r="Q37" s="168">
        <f t="shared" si="19"/>
        <v>0</v>
      </c>
      <c r="R37" s="168"/>
      <c r="S37" s="168" t="s">
        <v>289</v>
      </c>
      <c r="T37" s="168" t="s">
        <v>245</v>
      </c>
      <c r="U37" s="168">
        <v>0</v>
      </c>
      <c r="V37" s="168">
        <f t="shared" si="20"/>
        <v>0</v>
      </c>
      <c r="W37" s="168"/>
      <c r="X37" s="157"/>
      <c r="Y37" s="157"/>
      <c r="Z37" s="157"/>
      <c r="AA37" s="157"/>
      <c r="AB37" s="157"/>
      <c r="AC37" s="157"/>
      <c r="AD37" s="157"/>
      <c r="AE37" s="157"/>
      <c r="AF37" s="157"/>
      <c r="AG37" s="157" t="s">
        <v>290</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ht="20.399999999999999" outlineLevel="1">
      <c r="A38" s="183">
        <v>28</v>
      </c>
      <c r="B38" s="184"/>
      <c r="C38" s="191" t="s">
        <v>291</v>
      </c>
      <c r="D38" s="185" t="s">
        <v>261</v>
      </c>
      <c r="E38" s="186">
        <v>1.0330000000000001</v>
      </c>
      <c r="F38" s="187"/>
      <c r="G38" s="188">
        <f t="shared" si="14"/>
        <v>0</v>
      </c>
      <c r="H38" s="169"/>
      <c r="I38" s="168">
        <f t="shared" si="15"/>
        <v>0</v>
      </c>
      <c r="J38" s="169"/>
      <c r="K38" s="168">
        <f t="shared" si="16"/>
        <v>0</v>
      </c>
      <c r="L38" s="168">
        <v>21</v>
      </c>
      <c r="M38" s="168">
        <f t="shared" si="17"/>
        <v>0</v>
      </c>
      <c r="N38" s="168">
        <v>1.6531</v>
      </c>
      <c r="O38" s="168">
        <f t="shared" si="18"/>
        <v>1.71</v>
      </c>
      <c r="P38" s="168">
        <v>0</v>
      </c>
      <c r="Q38" s="168">
        <f t="shared" si="19"/>
        <v>0</v>
      </c>
      <c r="R38" s="168"/>
      <c r="S38" s="168" t="s">
        <v>257</v>
      </c>
      <c r="T38" s="168" t="s">
        <v>258</v>
      </c>
      <c r="U38" s="168">
        <v>0</v>
      </c>
      <c r="V38" s="168">
        <f t="shared" si="20"/>
        <v>0</v>
      </c>
      <c r="W38" s="168"/>
      <c r="X38" s="157"/>
      <c r="Y38" s="157"/>
      <c r="Z38" s="157"/>
      <c r="AA38" s="157"/>
      <c r="AB38" s="157"/>
      <c r="AC38" s="157"/>
      <c r="AD38" s="157"/>
      <c r="AE38" s="157"/>
      <c r="AF38" s="157"/>
      <c r="AG38" s="157" t="s">
        <v>259</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ht="20.399999999999999" outlineLevel="1">
      <c r="A39" s="183">
        <v>29</v>
      </c>
      <c r="B39" s="184"/>
      <c r="C39" s="191" t="s">
        <v>292</v>
      </c>
      <c r="D39" s="185" t="s">
        <v>278</v>
      </c>
      <c r="E39" s="186">
        <v>9.1800000000000015</v>
      </c>
      <c r="F39" s="187"/>
      <c r="G39" s="188">
        <f t="shared" si="14"/>
        <v>0</v>
      </c>
      <c r="H39" s="169"/>
      <c r="I39" s="168">
        <f t="shared" si="15"/>
        <v>0</v>
      </c>
      <c r="J39" s="169"/>
      <c r="K39" s="168">
        <f t="shared" si="16"/>
        <v>0</v>
      </c>
      <c r="L39" s="168">
        <v>21</v>
      </c>
      <c r="M39" s="168">
        <f t="shared" si="17"/>
        <v>0</v>
      </c>
      <c r="N39" s="168">
        <v>3.61E-2</v>
      </c>
      <c r="O39" s="168">
        <f t="shared" si="18"/>
        <v>0.33</v>
      </c>
      <c r="P39" s="168">
        <v>0</v>
      </c>
      <c r="Q39" s="168">
        <f t="shared" si="19"/>
        <v>0</v>
      </c>
      <c r="R39" s="168"/>
      <c r="S39" s="168" t="s">
        <v>257</v>
      </c>
      <c r="T39" s="168" t="s">
        <v>258</v>
      </c>
      <c r="U39" s="168">
        <v>0</v>
      </c>
      <c r="V39" s="168">
        <f t="shared" si="20"/>
        <v>0</v>
      </c>
      <c r="W39" s="168"/>
      <c r="X39" s="157"/>
      <c r="Y39" s="157"/>
      <c r="Z39" s="157"/>
      <c r="AA39" s="157"/>
      <c r="AB39" s="157"/>
      <c r="AC39" s="157"/>
      <c r="AD39" s="157"/>
      <c r="AE39" s="157"/>
      <c r="AF39" s="157"/>
      <c r="AG39" s="157" t="s">
        <v>259</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ht="20.399999999999999" outlineLevel="1">
      <c r="A40" s="183">
        <v>30</v>
      </c>
      <c r="B40" s="184"/>
      <c r="C40" s="191" t="s">
        <v>293</v>
      </c>
      <c r="D40" s="185" t="s">
        <v>256</v>
      </c>
      <c r="E40" s="186">
        <v>3</v>
      </c>
      <c r="F40" s="187"/>
      <c r="G40" s="188">
        <f t="shared" si="14"/>
        <v>0</v>
      </c>
      <c r="H40" s="169"/>
      <c r="I40" s="168">
        <f t="shared" si="15"/>
        <v>0</v>
      </c>
      <c r="J40" s="169"/>
      <c r="K40" s="168">
        <f t="shared" si="16"/>
        <v>0</v>
      </c>
      <c r="L40" s="168">
        <v>21</v>
      </c>
      <c r="M40" s="168">
        <f t="shared" si="17"/>
        <v>0</v>
      </c>
      <c r="N40" s="168">
        <v>9.4310000000000005E-2</v>
      </c>
      <c r="O40" s="168">
        <f t="shared" si="18"/>
        <v>0.28000000000000003</v>
      </c>
      <c r="P40" s="168">
        <v>0</v>
      </c>
      <c r="Q40" s="168">
        <f t="shared" si="19"/>
        <v>0</v>
      </c>
      <c r="R40" s="168"/>
      <c r="S40" s="168" t="s">
        <v>257</v>
      </c>
      <c r="T40" s="168" t="s">
        <v>258</v>
      </c>
      <c r="U40" s="168">
        <v>0</v>
      </c>
      <c r="V40" s="168">
        <f t="shared" si="20"/>
        <v>0</v>
      </c>
      <c r="W40" s="168"/>
      <c r="X40" s="157"/>
      <c r="Y40" s="157"/>
      <c r="Z40" s="157"/>
      <c r="AA40" s="157"/>
      <c r="AB40" s="157"/>
      <c r="AC40" s="157"/>
      <c r="AD40" s="157"/>
      <c r="AE40" s="157"/>
      <c r="AF40" s="157"/>
      <c r="AG40" s="157" t="s">
        <v>259</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ht="20.399999999999999" outlineLevel="1">
      <c r="A41" s="183">
        <v>31</v>
      </c>
      <c r="B41" s="184"/>
      <c r="C41" s="191" t="s">
        <v>294</v>
      </c>
      <c r="D41" s="185" t="s">
        <v>256</v>
      </c>
      <c r="E41" s="186">
        <v>2</v>
      </c>
      <c r="F41" s="187"/>
      <c r="G41" s="188">
        <f t="shared" si="14"/>
        <v>0</v>
      </c>
      <c r="H41" s="169"/>
      <c r="I41" s="168">
        <f t="shared" si="15"/>
        <v>0</v>
      </c>
      <c r="J41" s="169"/>
      <c r="K41" s="168">
        <f t="shared" si="16"/>
        <v>0</v>
      </c>
      <c r="L41" s="168">
        <v>21</v>
      </c>
      <c r="M41" s="168">
        <f t="shared" si="17"/>
        <v>0</v>
      </c>
      <c r="N41" s="168">
        <v>0.10139000000000001</v>
      </c>
      <c r="O41" s="168">
        <f t="shared" si="18"/>
        <v>0.2</v>
      </c>
      <c r="P41" s="168">
        <v>0</v>
      </c>
      <c r="Q41" s="168">
        <f t="shared" si="19"/>
        <v>0</v>
      </c>
      <c r="R41" s="168"/>
      <c r="S41" s="168" t="s">
        <v>257</v>
      </c>
      <c r="T41" s="168" t="s">
        <v>258</v>
      </c>
      <c r="U41" s="168">
        <v>0</v>
      </c>
      <c r="V41" s="168">
        <f t="shared" si="20"/>
        <v>0</v>
      </c>
      <c r="W41" s="168"/>
      <c r="X41" s="157"/>
      <c r="Y41" s="157"/>
      <c r="Z41" s="157"/>
      <c r="AA41" s="157"/>
      <c r="AB41" s="157"/>
      <c r="AC41" s="157"/>
      <c r="AD41" s="157"/>
      <c r="AE41" s="157"/>
      <c r="AF41" s="157"/>
      <c r="AG41" s="157" t="s">
        <v>259</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ht="20.399999999999999" outlineLevel="1">
      <c r="A42" s="183">
        <v>32</v>
      </c>
      <c r="B42" s="184"/>
      <c r="C42" s="191" t="s">
        <v>295</v>
      </c>
      <c r="D42" s="185" t="s">
        <v>256</v>
      </c>
      <c r="E42" s="186">
        <v>5</v>
      </c>
      <c r="F42" s="187"/>
      <c r="G42" s="188">
        <f t="shared" si="14"/>
        <v>0</v>
      </c>
      <c r="H42" s="169"/>
      <c r="I42" s="168">
        <f t="shared" si="15"/>
        <v>0</v>
      </c>
      <c r="J42" s="169"/>
      <c r="K42" s="168">
        <f t="shared" si="16"/>
        <v>0</v>
      </c>
      <c r="L42" s="168">
        <v>21</v>
      </c>
      <c r="M42" s="168">
        <f t="shared" si="17"/>
        <v>0</v>
      </c>
      <c r="N42" s="168">
        <v>0.11739000000000001</v>
      </c>
      <c r="O42" s="168">
        <f t="shared" si="18"/>
        <v>0.59</v>
      </c>
      <c r="P42" s="168">
        <v>0</v>
      </c>
      <c r="Q42" s="168">
        <f t="shared" si="19"/>
        <v>0</v>
      </c>
      <c r="R42" s="168"/>
      <c r="S42" s="168" t="s">
        <v>257</v>
      </c>
      <c r="T42" s="168" t="s">
        <v>258</v>
      </c>
      <c r="U42" s="168">
        <v>0</v>
      </c>
      <c r="V42" s="168">
        <f t="shared" si="20"/>
        <v>0</v>
      </c>
      <c r="W42" s="168"/>
      <c r="X42" s="157"/>
      <c r="Y42" s="157"/>
      <c r="Z42" s="157"/>
      <c r="AA42" s="157"/>
      <c r="AB42" s="157"/>
      <c r="AC42" s="157"/>
      <c r="AD42" s="157"/>
      <c r="AE42" s="157"/>
      <c r="AF42" s="157"/>
      <c r="AG42" s="157" t="s">
        <v>259</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ht="20.399999999999999" outlineLevel="1">
      <c r="A43" s="183">
        <v>33</v>
      </c>
      <c r="B43" s="184"/>
      <c r="C43" s="191" t="s">
        <v>296</v>
      </c>
      <c r="D43" s="185" t="s">
        <v>256</v>
      </c>
      <c r="E43" s="186">
        <v>5</v>
      </c>
      <c r="F43" s="187"/>
      <c r="G43" s="188">
        <f t="shared" si="14"/>
        <v>0</v>
      </c>
      <c r="H43" s="169"/>
      <c r="I43" s="168">
        <f t="shared" si="15"/>
        <v>0</v>
      </c>
      <c r="J43" s="169"/>
      <c r="K43" s="168">
        <f t="shared" si="16"/>
        <v>0</v>
      </c>
      <c r="L43" s="168">
        <v>21</v>
      </c>
      <c r="M43" s="168">
        <f t="shared" si="17"/>
        <v>0</v>
      </c>
      <c r="N43" s="168">
        <v>0.15649000000000002</v>
      </c>
      <c r="O43" s="168">
        <f t="shared" si="18"/>
        <v>0.78</v>
      </c>
      <c r="P43" s="168">
        <v>0</v>
      </c>
      <c r="Q43" s="168">
        <f t="shared" si="19"/>
        <v>0</v>
      </c>
      <c r="R43" s="168"/>
      <c r="S43" s="168" t="s">
        <v>257</v>
      </c>
      <c r="T43" s="168" t="s">
        <v>258</v>
      </c>
      <c r="U43" s="168">
        <v>0</v>
      </c>
      <c r="V43" s="168">
        <f t="shared" si="20"/>
        <v>0</v>
      </c>
      <c r="W43" s="168"/>
      <c r="X43" s="157"/>
      <c r="Y43" s="157"/>
      <c r="Z43" s="157"/>
      <c r="AA43" s="157"/>
      <c r="AB43" s="157"/>
      <c r="AC43" s="157"/>
      <c r="AD43" s="157"/>
      <c r="AE43" s="157"/>
      <c r="AF43" s="157"/>
      <c r="AG43" s="157" t="s">
        <v>259</v>
      </c>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row>
    <row r="44" spans="1:60" ht="20.399999999999999" outlineLevel="1">
      <c r="A44" s="183">
        <v>34</v>
      </c>
      <c r="B44" s="184"/>
      <c r="C44" s="191" t="s">
        <v>297</v>
      </c>
      <c r="D44" s="185" t="s">
        <v>271</v>
      </c>
      <c r="E44" s="186">
        <v>0.5</v>
      </c>
      <c r="F44" s="187"/>
      <c r="G44" s="188">
        <f t="shared" si="14"/>
        <v>0</v>
      </c>
      <c r="H44" s="169"/>
      <c r="I44" s="168">
        <f t="shared" si="15"/>
        <v>0</v>
      </c>
      <c r="J44" s="169"/>
      <c r="K44" s="168">
        <f t="shared" si="16"/>
        <v>0</v>
      </c>
      <c r="L44" s="168">
        <v>21</v>
      </c>
      <c r="M44" s="168">
        <f t="shared" si="17"/>
        <v>0</v>
      </c>
      <c r="N44" s="168">
        <v>1.7090000000000001E-2</v>
      </c>
      <c r="O44" s="168">
        <f t="shared" si="18"/>
        <v>0.01</v>
      </c>
      <c r="P44" s="168">
        <v>0</v>
      </c>
      <c r="Q44" s="168">
        <f t="shared" si="19"/>
        <v>0</v>
      </c>
      <c r="R44" s="168"/>
      <c r="S44" s="168" t="s">
        <v>257</v>
      </c>
      <c r="T44" s="168" t="s">
        <v>258</v>
      </c>
      <c r="U44" s="168">
        <v>0</v>
      </c>
      <c r="V44" s="168">
        <f t="shared" si="20"/>
        <v>0</v>
      </c>
      <c r="W44" s="168"/>
      <c r="X44" s="157"/>
      <c r="Y44" s="157"/>
      <c r="Z44" s="157"/>
      <c r="AA44" s="157"/>
      <c r="AB44" s="157"/>
      <c r="AC44" s="157"/>
      <c r="AD44" s="157"/>
      <c r="AE44" s="157"/>
      <c r="AF44" s="157"/>
      <c r="AG44" s="157" t="s">
        <v>259</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83">
        <v>35</v>
      </c>
      <c r="B45" s="184"/>
      <c r="C45" s="191" t="s">
        <v>298</v>
      </c>
      <c r="D45" s="185" t="s">
        <v>271</v>
      </c>
      <c r="E45" s="186">
        <v>0.54</v>
      </c>
      <c r="F45" s="187"/>
      <c r="G45" s="188">
        <f t="shared" si="14"/>
        <v>0</v>
      </c>
      <c r="H45" s="169"/>
      <c r="I45" s="168">
        <f t="shared" si="15"/>
        <v>0</v>
      </c>
      <c r="J45" s="169"/>
      <c r="K45" s="168">
        <f t="shared" si="16"/>
        <v>0</v>
      </c>
      <c r="L45" s="168">
        <v>21</v>
      </c>
      <c r="M45" s="168">
        <f t="shared" si="17"/>
        <v>0</v>
      </c>
      <c r="N45" s="168">
        <v>1</v>
      </c>
      <c r="O45" s="168">
        <f t="shared" si="18"/>
        <v>0.54</v>
      </c>
      <c r="P45" s="168">
        <v>0</v>
      </c>
      <c r="Q45" s="168">
        <f t="shared" si="19"/>
        <v>0</v>
      </c>
      <c r="R45" s="168"/>
      <c r="S45" s="168" t="s">
        <v>289</v>
      </c>
      <c r="T45" s="168" t="s">
        <v>245</v>
      </c>
      <c r="U45" s="168">
        <v>0</v>
      </c>
      <c r="V45" s="168">
        <f t="shared" si="20"/>
        <v>0</v>
      </c>
      <c r="W45" s="168"/>
      <c r="X45" s="157"/>
      <c r="Y45" s="157"/>
      <c r="Z45" s="157"/>
      <c r="AA45" s="157"/>
      <c r="AB45" s="157"/>
      <c r="AC45" s="157"/>
      <c r="AD45" s="157"/>
      <c r="AE45" s="157"/>
      <c r="AF45" s="157"/>
      <c r="AG45" s="157" t="s">
        <v>290</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ht="20.399999999999999" outlineLevel="1">
      <c r="A46" s="183">
        <v>36</v>
      </c>
      <c r="B46" s="184"/>
      <c r="C46" s="191" t="s">
        <v>299</v>
      </c>
      <c r="D46" s="185" t="s">
        <v>278</v>
      </c>
      <c r="E46" s="186">
        <v>9.7960000000000012</v>
      </c>
      <c r="F46" s="187"/>
      <c r="G46" s="188">
        <f t="shared" si="14"/>
        <v>0</v>
      </c>
      <c r="H46" s="169"/>
      <c r="I46" s="168">
        <f t="shared" si="15"/>
        <v>0</v>
      </c>
      <c r="J46" s="169"/>
      <c r="K46" s="168">
        <f t="shared" si="16"/>
        <v>0</v>
      </c>
      <c r="L46" s="168">
        <v>21</v>
      </c>
      <c r="M46" s="168">
        <f t="shared" si="17"/>
        <v>0</v>
      </c>
      <c r="N46" s="168">
        <v>0.17818000000000001</v>
      </c>
      <c r="O46" s="168">
        <f t="shared" si="18"/>
        <v>1.75</v>
      </c>
      <c r="P46" s="168">
        <v>0</v>
      </c>
      <c r="Q46" s="168">
        <f t="shared" si="19"/>
        <v>0</v>
      </c>
      <c r="R46" s="168"/>
      <c r="S46" s="168" t="s">
        <v>257</v>
      </c>
      <c r="T46" s="168" t="s">
        <v>258</v>
      </c>
      <c r="U46" s="168">
        <v>0</v>
      </c>
      <c r="V46" s="168">
        <f t="shared" si="20"/>
        <v>0</v>
      </c>
      <c r="W46" s="168"/>
      <c r="X46" s="157"/>
      <c r="Y46" s="157"/>
      <c r="Z46" s="157"/>
      <c r="AA46" s="157"/>
      <c r="AB46" s="157"/>
      <c r="AC46" s="157"/>
      <c r="AD46" s="157"/>
      <c r="AE46" s="157"/>
      <c r="AF46" s="157"/>
      <c r="AG46" s="157" t="s">
        <v>259</v>
      </c>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0" outlineLevel="1">
      <c r="A47" s="183">
        <v>37</v>
      </c>
      <c r="B47" s="184"/>
      <c r="C47" s="191" t="s">
        <v>300</v>
      </c>
      <c r="D47" s="185" t="s">
        <v>278</v>
      </c>
      <c r="E47" s="186">
        <v>9.7960000000000012</v>
      </c>
      <c r="F47" s="187"/>
      <c r="G47" s="188">
        <f t="shared" si="14"/>
        <v>0</v>
      </c>
      <c r="H47" s="169"/>
      <c r="I47" s="168">
        <f t="shared" si="15"/>
        <v>0</v>
      </c>
      <c r="J47" s="169"/>
      <c r="K47" s="168">
        <f t="shared" si="16"/>
        <v>0</v>
      </c>
      <c r="L47" s="168">
        <v>21</v>
      </c>
      <c r="M47" s="168">
        <f t="shared" si="17"/>
        <v>0</v>
      </c>
      <c r="N47" s="168">
        <v>8.5000000000000006E-4</v>
      </c>
      <c r="O47" s="168">
        <f t="shared" si="18"/>
        <v>0.01</v>
      </c>
      <c r="P47" s="168">
        <v>0</v>
      </c>
      <c r="Q47" s="168">
        <f t="shared" si="19"/>
        <v>0</v>
      </c>
      <c r="R47" s="168"/>
      <c r="S47" s="168" t="s">
        <v>257</v>
      </c>
      <c r="T47" s="168" t="s">
        <v>258</v>
      </c>
      <c r="U47" s="168">
        <v>0</v>
      </c>
      <c r="V47" s="168">
        <f t="shared" si="20"/>
        <v>0</v>
      </c>
      <c r="W47" s="168"/>
      <c r="X47" s="157"/>
      <c r="Y47" s="157"/>
      <c r="Z47" s="157"/>
      <c r="AA47" s="157"/>
      <c r="AB47" s="157"/>
      <c r="AC47" s="157"/>
      <c r="AD47" s="157"/>
      <c r="AE47" s="157"/>
      <c r="AF47" s="157"/>
      <c r="AG47" s="157" t="s">
        <v>259</v>
      </c>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row>
    <row r="48" spans="1:60">
      <c r="A48" s="171" t="s">
        <v>240</v>
      </c>
      <c r="B48" s="172" t="s">
        <v>127</v>
      </c>
      <c r="C48" s="190" t="s">
        <v>128</v>
      </c>
      <c r="D48" s="173"/>
      <c r="E48" s="174"/>
      <c r="F48" s="175"/>
      <c r="G48" s="176">
        <f>SUMIF(AG49:AG59,"&lt;&gt;NOR",G49:G59)</f>
        <v>0</v>
      </c>
      <c r="H48" s="170"/>
      <c r="I48" s="170">
        <f>SUM(I49:I59)</f>
        <v>0</v>
      </c>
      <c r="J48" s="170"/>
      <c r="K48" s="170">
        <f>SUM(K49:K59)</f>
        <v>0</v>
      </c>
      <c r="L48" s="170"/>
      <c r="M48" s="170">
        <f>SUM(M49:M59)</f>
        <v>0</v>
      </c>
      <c r="N48" s="170"/>
      <c r="O48" s="170">
        <f>SUM(O49:O59)</f>
        <v>95.410000000000011</v>
      </c>
      <c r="P48" s="170"/>
      <c r="Q48" s="170">
        <f>SUM(Q49:Q59)</f>
        <v>0</v>
      </c>
      <c r="R48" s="170"/>
      <c r="S48" s="170"/>
      <c r="T48" s="170"/>
      <c r="U48" s="170"/>
      <c r="V48" s="170">
        <f>SUM(V49:V59)</f>
        <v>0</v>
      </c>
      <c r="W48" s="170"/>
      <c r="AG48" t="s">
        <v>241</v>
      </c>
    </row>
    <row r="49" spans="1:60" ht="30.6" outlineLevel="1">
      <c r="A49" s="183">
        <v>38</v>
      </c>
      <c r="B49" s="184"/>
      <c r="C49" s="191" t="s">
        <v>301</v>
      </c>
      <c r="D49" s="185" t="s">
        <v>278</v>
      </c>
      <c r="E49" s="186">
        <v>4.1000000000000005</v>
      </c>
      <c r="F49" s="187"/>
      <c r="G49" s="188">
        <f t="shared" ref="G49:G59" si="21">ROUND(E49*F49,2)</f>
        <v>0</v>
      </c>
      <c r="H49" s="169"/>
      <c r="I49" s="168">
        <f t="shared" ref="I49:I59" si="22">ROUND(E49*H49,2)</f>
        <v>0</v>
      </c>
      <c r="J49" s="169"/>
      <c r="K49" s="168">
        <f t="shared" ref="K49:K59" si="23">ROUND(E49*J49,2)</f>
        <v>0</v>
      </c>
      <c r="L49" s="168">
        <v>21</v>
      </c>
      <c r="M49" s="168">
        <f t="shared" ref="M49:M59" si="24">G49*(1+L49/100)</f>
        <v>0</v>
      </c>
      <c r="N49" s="168">
        <v>0.33695000000000003</v>
      </c>
      <c r="O49" s="168">
        <f t="shared" ref="O49:O59" si="25">ROUND(E49*N49,2)</f>
        <v>1.38</v>
      </c>
      <c r="P49" s="168">
        <v>0</v>
      </c>
      <c r="Q49" s="168">
        <f t="shared" ref="Q49:Q59" si="26">ROUND(E49*P49,2)</f>
        <v>0</v>
      </c>
      <c r="R49" s="168"/>
      <c r="S49" s="168" t="s">
        <v>257</v>
      </c>
      <c r="T49" s="168" t="s">
        <v>258</v>
      </c>
      <c r="U49" s="168">
        <v>0</v>
      </c>
      <c r="V49" s="168">
        <f t="shared" ref="V49:V59" si="27">ROUND(E49*U49,2)</f>
        <v>0</v>
      </c>
      <c r="W49" s="168"/>
      <c r="X49" s="157"/>
      <c r="Y49" s="157"/>
      <c r="Z49" s="157"/>
      <c r="AA49" s="157"/>
      <c r="AB49" s="157"/>
      <c r="AC49" s="157"/>
      <c r="AD49" s="157"/>
      <c r="AE49" s="157"/>
      <c r="AF49" s="157"/>
      <c r="AG49" s="157" t="s">
        <v>259</v>
      </c>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row>
    <row r="50" spans="1:60" ht="30.6" outlineLevel="1">
      <c r="A50" s="183">
        <v>39</v>
      </c>
      <c r="B50" s="184"/>
      <c r="C50" s="191" t="s">
        <v>302</v>
      </c>
      <c r="D50" s="185" t="s">
        <v>278</v>
      </c>
      <c r="E50" s="186">
        <v>89.440000000000012</v>
      </c>
      <c r="F50" s="187"/>
      <c r="G50" s="188">
        <f t="shared" si="21"/>
        <v>0</v>
      </c>
      <c r="H50" s="169"/>
      <c r="I50" s="168">
        <f t="shared" si="22"/>
        <v>0</v>
      </c>
      <c r="J50" s="169"/>
      <c r="K50" s="168">
        <f t="shared" si="23"/>
        <v>0</v>
      </c>
      <c r="L50" s="168">
        <v>21</v>
      </c>
      <c r="M50" s="168">
        <f t="shared" si="24"/>
        <v>0</v>
      </c>
      <c r="N50" s="168">
        <v>0.33816000000000002</v>
      </c>
      <c r="O50" s="168">
        <f t="shared" si="25"/>
        <v>30.25</v>
      </c>
      <c r="P50" s="168">
        <v>0</v>
      </c>
      <c r="Q50" s="168">
        <f t="shared" si="26"/>
        <v>0</v>
      </c>
      <c r="R50" s="168"/>
      <c r="S50" s="168" t="s">
        <v>257</v>
      </c>
      <c r="T50" s="168" t="s">
        <v>258</v>
      </c>
      <c r="U50" s="168">
        <v>0</v>
      </c>
      <c r="V50" s="168">
        <f t="shared" si="27"/>
        <v>0</v>
      </c>
      <c r="W50" s="168"/>
      <c r="X50" s="157"/>
      <c r="Y50" s="157"/>
      <c r="Z50" s="157"/>
      <c r="AA50" s="157"/>
      <c r="AB50" s="157"/>
      <c r="AC50" s="157"/>
      <c r="AD50" s="157"/>
      <c r="AE50" s="157"/>
      <c r="AF50" s="157"/>
      <c r="AG50" s="157" t="s">
        <v>259</v>
      </c>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row>
    <row r="51" spans="1:60" ht="30.6" outlineLevel="1">
      <c r="A51" s="183">
        <v>40</v>
      </c>
      <c r="B51" s="184"/>
      <c r="C51" s="191" t="s">
        <v>303</v>
      </c>
      <c r="D51" s="185" t="s">
        <v>278</v>
      </c>
      <c r="E51" s="186">
        <v>106.24000000000001</v>
      </c>
      <c r="F51" s="187"/>
      <c r="G51" s="188">
        <f t="shared" si="21"/>
        <v>0</v>
      </c>
      <c r="H51" s="169"/>
      <c r="I51" s="168">
        <f t="shared" si="22"/>
        <v>0</v>
      </c>
      <c r="J51" s="169"/>
      <c r="K51" s="168">
        <f t="shared" si="23"/>
        <v>0</v>
      </c>
      <c r="L51" s="168">
        <v>21</v>
      </c>
      <c r="M51" s="168">
        <f t="shared" si="24"/>
        <v>0</v>
      </c>
      <c r="N51" s="168">
        <v>0.33954000000000001</v>
      </c>
      <c r="O51" s="168">
        <f t="shared" si="25"/>
        <v>36.07</v>
      </c>
      <c r="P51" s="168">
        <v>0</v>
      </c>
      <c r="Q51" s="168">
        <f t="shared" si="26"/>
        <v>0</v>
      </c>
      <c r="R51" s="168"/>
      <c r="S51" s="168" t="s">
        <v>257</v>
      </c>
      <c r="T51" s="168" t="s">
        <v>258</v>
      </c>
      <c r="U51" s="168">
        <v>0</v>
      </c>
      <c r="V51" s="168">
        <f t="shared" si="27"/>
        <v>0</v>
      </c>
      <c r="W51" s="168"/>
      <c r="X51" s="157"/>
      <c r="Y51" s="157"/>
      <c r="Z51" s="157"/>
      <c r="AA51" s="157"/>
      <c r="AB51" s="157"/>
      <c r="AC51" s="157"/>
      <c r="AD51" s="157"/>
      <c r="AE51" s="157"/>
      <c r="AF51" s="157"/>
      <c r="AG51" s="157" t="s">
        <v>259</v>
      </c>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row>
    <row r="52" spans="1:60" outlineLevel="1">
      <c r="A52" s="183">
        <v>41</v>
      </c>
      <c r="B52" s="184"/>
      <c r="C52" s="191" t="s">
        <v>304</v>
      </c>
      <c r="D52" s="185" t="s">
        <v>261</v>
      </c>
      <c r="E52" s="186">
        <v>0.224</v>
      </c>
      <c r="F52" s="187"/>
      <c r="G52" s="188">
        <f t="shared" si="21"/>
        <v>0</v>
      </c>
      <c r="H52" s="169"/>
      <c r="I52" s="168">
        <f t="shared" si="22"/>
        <v>0</v>
      </c>
      <c r="J52" s="169"/>
      <c r="K52" s="168">
        <f t="shared" si="23"/>
        <v>0</v>
      </c>
      <c r="L52" s="168">
        <v>21</v>
      </c>
      <c r="M52" s="168">
        <f t="shared" si="24"/>
        <v>0</v>
      </c>
      <c r="N52" s="168">
        <v>2.4534300000000004</v>
      </c>
      <c r="O52" s="168">
        <f t="shared" si="25"/>
        <v>0.55000000000000004</v>
      </c>
      <c r="P52" s="168">
        <v>0</v>
      </c>
      <c r="Q52" s="168">
        <f t="shared" si="26"/>
        <v>0</v>
      </c>
      <c r="R52" s="168"/>
      <c r="S52" s="168" t="s">
        <v>257</v>
      </c>
      <c r="T52" s="168" t="s">
        <v>258</v>
      </c>
      <c r="U52" s="168">
        <v>0</v>
      </c>
      <c r="V52" s="168">
        <f t="shared" si="27"/>
        <v>0</v>
      </c>
      <c r="W52" s="168"/>
      <c r="X52" s="157"/>
      <c r="Y52" s="157"/>
      <c r="Z52" s="157"/>
      <c r="AA52" s="157"/>
      <c r="AB52" s="157"/>
      <c r="AC52" s="157"/>
      <c r="AD52" s="157"/>
      <c r="AE52" s="157"/>
      <c r="AF52" s="157"/>
      <c r="AG52" s="157" t="s">
        <v>259</v>
      </c>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row>
    <row r="53" spans="1:60" ht="20.399999999999999" outlineLevel="1">
      <c r="A53" s="183">
        <v>42</v>
      </c>
      <c r="B53" s="184"/>
      <c r="C53" s="191" t="s">
        <v>305</v>
      </c>
      <c r="D53" s="185" t="s">
        <v>278</v>
      </c>
      <c r="E53" s="186">
        <v>1.403</v>
      </c>
      <c r="F53" s="187"/>
      <c r="G53" s="188">
        <f t="shared" si="21"/>
        <v>0</v>
      </c>
      <c r="H53" s="169"/>
      <c r="I53" s="168">
        <f t="shared" si="22"/>
        <v>0</v>
      </c>
      <c r="J53" s="169"/>
      <c r="K53" s="168">
        <f t="shared" si="23"/>
        <v>0</v>
      </c>
      <c r="L53" s="168">
        <v>21</v>
      </c>
      <c r="M53" s="168">
        <f t="shared" si="24"/>
        <v>0</v>
      </c>
      <c r="N53" s="168">
        <v>0.01</v>
      </c>
      <c r="O53" s="168">
        <f t="shared" si="25"/>
        <v>0.01</v>
      </c>
      <c r="P53" s="168">
        <v>0</v>
      </c>
      <c r="Q53" s="168">
        <f t="shared" si="26"/>
        <v>0</v>
      </c>
      <c r="R53" s="168"/>
      <c r="S53" s="168" t="s">
        <v>257</v>
      </c>
      <c r="T53" s="168" t="s">
        <v>258</v>
      </c>
      <c r="U53" s="168">
        <v>0</v>
      </c>
      <c r="V53" s="168">
        <f t="shared" si="27"/>
        <v>0</v>
      </c>
      <c r="W53" s="168"/>
      <c r="X53" s="157"/>
      <c r="Y53" s="157"/>
      <c r="Z53" s="157"/>
      <c r="AA53" s="157"/>
      <c r="AB53" s="157"/>
      <c r="AC53" s="157"/>
      <c r="AD53" s="157"/>
      <c r="AE53" s="157"/>
      <c r="AF53" s="157"/>
      <c r="AG53" s="157" t="s">
        <v>259</v>
      </c>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row>
    <row r="54" spans="1:60" outlineLevel="1">
      <c r="A54" s="183">
        <v>43</v>
      </c>
      <c r="B54" s="184"/>
      <c r="C54" s="191" t="s">
        <v>306</v>
      </c>
      <c r="D54" s="185" t="s">
        <v>271</v>
      </c>
      <c r="E54" s="186">
        <v>1.1000000000000001E-2</v>
      </c>
      <c r="F54" s="187"/>
      <c r="G54" s="188">
        <f t="shared" si="21"/>
        <v>0</v>
      </c>
      <c r="H54" s="169"/>
      <c r="I54" s="168">
        <f t="shared" si="22"/>
        <v>0</v>
      </c>
      <c r="J54" s="169"/>
      <c r="K54" s="168">
        <f t="shared" si="23"/>
        <v>0</v>
      </c>
      <c r="L54" s="168">
        <v>21</v>
      </c>
      <c r="M54" s="168">
        <f t="shared" si="24"/>
        <v>0</v>
      </c>
      <c r="N54" s="168">
        <v>1.0627700000000002</v>
      </c>
      <c r="O54" s="168">
        <f t="shared" si="25"/>
        <v>0.01</v>
      </c>
      <c r="P54" s="168">
        <v>0</v>
      </c>
      <c r="Q54" s="168">
        <f t="shared" si="26"/>
        <v>0</v>
      </c>
      <c r="R54" s="168"/>
      <c r="S54" s="168" t="s">
        <v>257</v>
      </c>
      <c r="T54" s="168" t="s">
        <v>258</v>
      </c>
      <c r="U54" s="168">
        <v>0</v>
      </c>
      <c r="V54" s="168">
        <f t="shared" si="27"/>
        <v>0</v>
      </c>
      <c r="W54" s="168"/>
      <c r="X54" s="157"/>
      <c r="Y54" s="157"/>
      <c r="Z54" s="157"/>
      <c r="AA54" s="157"/>
      <c r="AB54" s="157"/>
      <c r="AC54" s="157"/>
      <c r="AD54" s="157"/>
      <c r="AE54" s="157"/>
      <c r="AF54" s="157"/>
      <c r="AG54" s="157" t="s">
        <v>259</v>
      </c>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row>
    <row r="55" spans="1:60" outlineLevel="1">
      <c r="A55" s="183">
        <v>44</v>
      </c>
      <c r="B55" s="184"/>
      <c r="C55" s="191" t="s">
        <v>306</v>
      </c>
      <c r="D55" s="185" t="s">
        <v>271</v>
      </c>
      <c r="E55" s="186">
        <v>0.88700000000000001</v>
      </c>
      <c r="F55" s="187"/>
      <c r="G55" s="188">
        <f t="shared" si="21"/>
        <v>0</v>
      </c>
      <c r="H55" s="169"/>
      <c r="I55" s="168">
        <f t="shared" si="22"/>
        <v>0</v>
      </c>
      <c r="J55" s="169"/>
      <c r="K55" s="168">
        <f t="shared" si="23"/>
        <v>0</v>
      </c>
      <c r="L55" s="168">
        <v>21</v>
      </c>
      <c r="M55" s="168">
        <f t="shared" si="24"/>
        <v>0</v>
      </c>
      <c r="N55" s="168">
        <v>1.0627700000000002</v>
      </c>
      <c r="O55" s="168">
        <f t="shared" si="25"/>
        <v>0.94</v>
      </c>
      <c r="P55" s="168">
        <v>0</v>
      </c>
      <c r="Q55" s="168">
        <f t="shared" si="26"/>
        <v>0</v>
      </c>
      <c r="R55" s="168"/>
      <c r="S55" s="168" t="s">
        <v>257</v>
      </c>
      <c r="T55" s="168" t="s">
        <v>258</v>
      </c>
      <c r="U55" s="168">
        <v>0</v>
      </c>
      <c r="V55" s="168">
        <f t="shared" si="27"/>
        <v>0</v>
      </c>
      <c r="W55" s="168"/>
      <c r="X55" s="157"/>
      <c r="Y55" s="157"/>
      <c r="Z55" s="157"/>
      <c r="AA55" s="157"/>
      <c r="AB55" s="157"/>
      <c r="AC55" s="157"/>
      <c r="AD55" s="157"/>
      <c r="AE55" s="157"/>
      <c r="AF55" s="157"/>
      <c r="AG55" s="157" t="s">
        <v>259</v>
      </c>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row>
    <row r="56" spans="1:60" outlineLevel="1">
      <c r="A56" s="183">
        <v>45</v>
      </c>
      <c r="B56" s="184"/>
      <c r="C56" s="191" t="s">
        <v>307</v>
      </c>
      <c r="D56" s="185" t="s">
        <v>261</v>
      </c>
      <c r="E56" s="186">
        <v>10.278</v>
      </c>
      <c r="F56" s="187"/>
      <c r="G56" s="188">
        <f t="shared" si="21"/>
        <v>0</v>
      </c>
      <c r="H56" s="169"/>
      <c r="I56" s="168">
        <f t="shared" si="22"/>
        <v>0</v>
      </c>
      <c r="J56" s="169"/>
      <c r="K56" s="168">
        <f t="shared" si="23"/>
        <v>0</v>
      </c>
      <c r="L56" s="168">
        <v>21</v>
      </c>
      <c r="M56" s="168">
        <f t="shared" si="24"/>
        <v>0</v>
      </c>
      <c r="N56" s="168">
        <v>2.4534000000000002</v>
      </c>
      <c r="O56" s="168">
        <f t="shared" si="25"/>
        <v>25.22</v>
      </c>
      <c r="P56" s="168">
        <v>0</v>
      </c>
      <c r="Q56" s="168">
        <f t="shared" si="26"/>
        <v>0</v>
      </c>
      <c r="R56" s="168"/>
      <c r="S56" s="168" t="s">
        <v>257</v>
      </c>
      <c r="T56" s="168" t="s">
        <v>258</v>
      </c>
      <c r="U56" s="168">
        <v>0</v>
      </c>
      <c r="V56" s="168">
        <f t="shared" si="27"/>
        <v>0</v>
      </c>
      <c r="W56" s="168"/>
      <c r="X56" s="157"/>
      <c r="Y56" s="157"/>
      <c r="Z56" s="157"/>
      <c r="AA56" s="157"/>
      <c r="AB56" s="157"/>
      <c r="AC56" s="157"/>
      <c r="AD56" s="157"/>
      <c r="AE56" s="157"/>
      <c r="AF56" s="157"/>
      <c r="AG56" s="157" t="s">
        <v>259</v>
      </c>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outlineLevel="1">
      <c r="A57" s="183">
        <v>46</v>
      </c>
      <c r="B57" s="184"/>
      <c r="C57" s="191" t="s">
        <v>308</v>
      </c>
      <c r="D57" s="185" t="s">
        <v>278</v>
      </c>
      <c r="E57" s="186">
        <v>41.49</v>
      </c>
      <c r="F57" s="187"/>
      <c r="G57" s="188">
        <f t="shared" si="21"/>
        <v>0</v>
      </c>
      <c r="H57" s="169"/>
      <c r="I57" s="168">
        <f t="shared" si="22"/>
        <v>0</v>
      </c>
      <c r="J57" s="169"/>
      <c r="K57" s="168">
        <f t="shared" si="23"/>
        <v>0</v>
      </c>
      <c r="L57" s="168">
        <v>21</v>
      </c>
      <c r="M57" s="168">
        <f t="shared" si="24"/>
        <v>0</v>
      </c>
      <c r="N57" s="168">
        <v>5.1900000000000002E-3</v>
      </c>
      <c r="O57" s="168">
        <f t="shared" si="25"/>
        <v>0.22</v>
      </c>
      <c r="P57" s="168">
        <v>0</v>
      </c>
      <c r="Q57" s="168">
        <f t="shared" si="26"/>
        <v>0</v>
      </c>
      <c r="R57" s="168"/>
      <c r="S57" s="168" t="s">
        <v>257</v>
      </c>
      <c r="T57" s="168" t="s">
        <v>258</v>
      </c>
      <c r="U57" s="168">
        <v>0</v>
      </c>
      <c r="V57" s="168">
        <f t="shared" si="27"/>
        <v>0</v>
      </c>
      <c r="W57" s="168"/>
      <c r="X57" s="157"/>
      <c r="Y57" s="157"/>
      <c r="Z57" s="157"/>
      <c r="AA57" s="157"/>
      <c r="AB57" s="157"/>
      <c r="AC57" s="157"/>
      <c r="AD57" s="157"/>
      <c r="AE57" s="157"/>
      <c r="AF57" s="157"/>
      <c r="AG57" s="157" t="s">
        <v>259</v>
      </c>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outlineLevel="1">
      <c r="A58" s="183">
        <v>47</v>
      </c>
      <c r="B58" s="184"/>
      <c r="C58" s="191" t="s">
        <v>309</v>
      </c>
      <c r="D58" s="185" t="s">
        <v>278</v>
      </c>
      <c r="E58" s="186">
        <v>41.49</v>
      </c>
      <c r="F58" s="187"/>
      <c r="G58" s="188">
        <f t="shared" si="21"/>
        <v>0</v>
      </c>
      <c r="H58" s="169"/>
      <c r="I58" s="168">
        <f t="shared" si="22"/>
        <v>0</v>
      </c>
      <c r="J58" s="169"/>
      <c r="K58" s="168">
        <f t="shared" si="23"/>
        <v>0</v>
      </c>
      <c r="L58" s="168">
        <v>21</v>
      </c>
      <c r="M58" s="168">
        <f t="shared" si="24"/>
        <v>0</v>
      </c>
      <c r="N58" s="168">
        <v>0</v>
      </c>
      <c r="O58" s="168">
        <f t="shared" si="25"/>
        <v>0</v>
      </c>
      <c r="P58" s="168">
        <v>0</v>
      </c>
      <c r="Q58" s="168">
        <f t="shared" si="26"/>
        <v>0</v>
      </c>
      <c r="R58" s="168"/>
      <c r="S58" s="168" t="s">
        <v>257</v>
      </c>
      <c r="T58" s="168" t="s">
        <v>258</v>
      </c>
      <c r="U58" s="168">
        <v>0</v>
      </c>
      <c r="V58" s="168">
        <f t="shared" si="27"/>
        <v>0</v>
      </c>
      <c r="W58" s="168"/>
      <c r="X58" s="157"/>
      <c r="Y58" s="157"/>
      <c r="Z58" s="157"/>
      <c r="AA58" s="157"/>
      <c r="AB58" s="157"/>
      <c r="AC58" s="157"/>
      <c r="AD58" s="157"/>
      <c r="AE58" s="157"/>
      <c r="AF58" s="157"/>
      <c r="AG58" s="157" t="s">
        <v>259</v>
      </c>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row>
    <row r="59" spans="1:60" ht="20.399999999999999" outlineLevel="1">
      <c r="A59" s="183">
        <v>48</v>
      </c>
      <c r="B59" s="184"/>
      <c r="C59" s="191" t="s">
        <v>310</v>
      </c>
      <c r="D59" s="185" t="s">
        <v>271</v>
      </c>
      <c r="E59" s="186">
        <v>0.71900000000000008</v>
      </c>
      <c r="F59" s="187"/>
      <c r="G59" s="188">
        <f t="shared" si="21"/>
        <v>0</v>
      </c>
      <c r="H59" s="169"/>
      <c r="I59" s="168">
        <f t="shared" si="22"/>
        <v>0</v>
      </c>
      <c r="J59" s="169"/>
      <c r="K59" s="168">
        <f t="shared" si="23"/>
        <v>0</v>
      </c>
      <c r="L59" s="168">
        <v>21</v>
      </c>
      <c r="M59" s="168">
        <f t="shared" si="24"/>
        <v>0</v>
      </c>
      <c r="N59" s="168">
        <v>1.0525600000000002</v>
      </c>
      <c r="O59" s="168">
        <f t="shared" si="25"/>
        <v>0.76</v>
      </c>
      <c r="P59" s="168">
        <v>0</v>
      </c>
      <c r="Q59" s="168">
        <f t="shared" si="26"/>
        <v>0</v>
      </c>
      <c r="R59" s="168"/>
      <c r="S59" s="168" t="s">
        <v>257</v>
      </c>
      <c r="T59" s="168" t="s">
        <v>258</v>
      </c>
      <c r="U59" s="168">
        <v>0</v>
      </c>
      <c r="V59" s="168">
        <f t="shared" si="27"/>
        <v>0</v>
      </c>
      <c r="W59" s="168"/>
      <c r="X59" s="157"/>
      <c r="Y59" s="157"/>
      <c r="Z59" s="157"/>
      <c r="AA59" s="157"/>
      <c r="AB59" s="157"/>
      <c r="AC59" s="157"/>
      <c r="AD59" s="157"/>
      <c r="AE59" s="157"/>
      <c r="AF59" s="157"/>
      <c r="AG59" s="157" t="s">
        <v>259</v>
      </c>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row>
    <row r="60" spans="1:60">
      <c r="A60" s="171" t="s">
        <v>240</v>
      </c>
      <c r="B60" s="172" t="s">
        <v>129</v>
      </c>
      <c r="C60" s="190" t="s">
        <v>130</v>
      </c>
      <c r="D60" s="173"/>
      <c r="E60" s="174"/>
      <c r="F60" s="175"/>
      <c r="G60" s="176">
        <f>SUMIF(AG61:AG61,"&lt;&gt;NOR",G61:G61)</f>
        <v>0</v>
      </c>
      <c r="H60" s="170"/>
      <c r="I60" s="170">
        <f>SUM(I61:I61)</f>
        <v>0</v>
      </c>
      <c r="J60" s="170"/>
      <c r="K60" s="170">
        <f>SUM(K61:K61)</f>
        <v>0</v>
      </c>
      <c r="L60" s="170"/>
      <c r="M60" s="170">
        <f>SUM(M61:M61)</f>
        <v>0</v>
      </c>
      <c r="N60" s="170"/>
      <c r="O60" s="170">
        <f>SUM(O61:O61)</f>
        <v>0.43</v>
      </c>
      <c r="P60" s="170"/>
      <c r="Q60" s="170">
        <f>SUM(Q61:Q61)</f>
        <v>0</v>
      </c>
      <c r="R60" s="170"/>
      <c r="S60" s="170"/>
      <c r="T60" s="170"/>
      <c r="U60" s="170"/>
      <c r="V60" s="170">
        <f>SUM(V61:V61)</f>
        <v>0</v>
      </c>
      <c r="W60" s="170"/>
      <c r="AG60" t="s">
        <v>241</v>
      </c>
    </row>
    <row r="61" spans="1:60" ht="20.399999999999999" outlineLevel="1">
      <c r="A61" s="183">
        <v>49</v>
      </c>
      <c r="B61" s="184"/>
      <c r="C61" s="191" t="s">
        <v>311</v>
      </c>
      <c r="D61" s="185" t="s">
        <v>261</v>
      </c>
      <c r="E61" s="186">
        <v>0.17600000000000002</v>
      </c>
      <c r="F61" s="187"/>
      <c r="G61" s="188">
        <f>ROUND(E61*F61,2)</f>
        <v>0</v>
      </c>
      <c r="H61" s="169"/>
      <c r="I61" s="168">
        <f>ROUND(E61*H61,2)</f>
        <v>0</v>
      </c>
      <c r="J61" s="169"/>
      <c r="K61" s="168">
        <f>ROUND(E61*J61,2)</f>
        <v>0</v>
      </c>
      <c r="L61" s="168">
        <v>21</v>
      </c>
      <c r="M61" s="168">
        <f>G61*(1+L61/100)</f>
        <v>0</v>
      </c>
      <c r="N61" s="168">
        <v>2.4532900000000004</v>
      </c>
      <c r="O61" s="168">
        <f>ROUND(E61*N61,2)</f>
        <v>0.43</v>
      </c>
      <c r="P61" s="168">
        <v>0</v>
      </c>
      <c r="Q61" s="168">
        <f>ROUND(E61*P61,2)</f>
        <v>0</v>
      </c>
      <c r="R61" s="168"/>
      <c r="S61" s="168" t="s">
        <v>257</v>
      </c>
      <c r="T61" s="168" t="s">
        <v>258</v>
      </c>
      <c r="U61" s="168">
        <v>0</v>
      </c>
      <c r="V61" s="168">
        <f>ROUND(E61*U61,2)</f>
        <v>0</v>
      </c>
      <c r="W61" s="168"/>
      <c r="X61" s="157"/>
      <c r="Y61" s="157"/>
      <c r="Z61" s="157"/>
      <c r="AA61" s="157"/>
      <c r="AB61" s="157"/>
      <c r="AC61" s="157"/>
      <c r="AD61" s="157"/>
      <c r="AE61" s="157"/>
      <c r="AF61" s="157"/>
      <c r="AG61" s="157" t="s">
        <v>259</v>
      </c>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row>
    <row r="62" spans="1:60">
      <c r="A62" s="171" t="s">
        <v>240</v>
      </c>
      <c r="B62" s="172" t="s">
        <v>131</v>
      </c>
      <c r="C62" s="190" t="s">
        <v>132</v>
      </c>
      <c r="D62" s="173"/>
      <c r="E62" s="174"/>
      <c r="F62" s="175"/>
      <c r="G62" s="176">
        <f>SUMIF(AG63:AG66,"&lt;&gt;NOR",G63:G66)</f>
        <v>0</v>
      </c>
      <c r="H62" s="170"/>
      <c r="I62" s="170">
        <f>SUM(I63:I66)</f>
        <v>0</v>
      </c>
      <c r="J62" s="170"/>
      <c r="K62" s="170">
        <f>SUM(K63:K66)</f>
        <v>0</v>
      </c>
      <c r="L62" s="170"/>
      <c r="M62" s="170">
        <f>SUM(M63:M66)</f>
        <v>0</v>
      </c>
      <c r="N62" s="170"/>
      <c r="O62" s="170">
        <f>SUM(O63:O66)</f>
        <v>107.36</v>
      </c>
      <c r="P62" s="170"/>
      <c r="Q62" s="170">
        <f>SUM(Q63:Q66)</f>
        <v>0</v>
      </c>
      <c r="R62" s="170"/>
      <c r="S62" s="170"/>
      <c r="T62" s="170"/>
      <c r="U62" s="170"/>
      <c r="V62" s="170">
        <f>SUM(V63:V66)</f>
        <v>0</v>
      </c>
      <c r="W62" s="170"/>
      <c r="AG62" t="s">
        <v>241</v>
      </c>
    </row>
    <row r="63" spans="1:60" outlineLevel="1">
      <c r="A63" s="183">
        <v>50</v>
      </c>
      <c r="B63" s="184"/>
      <c r="C63" s="191" t="s">
        <v>312</v>
      </c>
      <c r="D63" s="185" t="s">
        <v>278</v>
      </c>
      <c r="E63" s="186">
        <v>314.10000000000002</v>
      </c>
      <c r="F63" s="187"/>
      <c r="G63" s="188">
        <f>ROUND(E63*F63,2)</f>
        <v>0</v>
      </c>
      <c r="H63" s="169"/>
      <c r="I63" s="168">
        <f>ROUND(E63*H63,2)</f>
        <v>0</v>
      </c>
      <c r="J63" s="169"/>
      <c r="K63" s="168">
        <f>ROUND(E63*J63,2)</f>
        <v>0</v>
      </c>
      <c r="L63" s="168">
        <v>21</v>
      </c>
      <c r="M63" s="168">
        <f>G63*(1+L63/100)</f>
        <v>0</v>
      </c>
      <c r="N63" s="168">
        <v>0.16170000000000001</v>
      </c>
      <c r="O63" s="168">
        <f>ROUND(E63*N63,2)</f>
        <v>50.79</v>
      </c>
      <c r="P63" s="168">
        <v>0</v>
      </c>
      <c r="Q63" s="168">
        <f>ROUND(E63*P63,2)</f>
        <v>0</v>
      </c>
      <c r="R63" s="168"/>
      <c r="S63" s="168" t="s">
        <v>257</v>
      </c>
      <c r="T63" s="168" t="s">
        <v>258</v>
      </c>
      <c r="U63" s="168">
        <v>0</v>
      </c>
      <c r="V63" s="168">
        <f>ROUND(E63*U63,2)</f>
        <v>0</v>
      </c>
      <c r="W63" s="168"/>
      <c r="X63" s="157"/>
      <c r="Y63" s="157"/>
      <c r="Z63" s="157"/>
      <c r="AA63" s="157"/>
      <c r="AB63" s="157"/>
      <c r="AC63" s="157"/>
      <c r="AD63" s="157"/>
      <c r="AE63" s="157"/>
      <c r="AF63" s="157"/>
      <c r="AG63" s="157" t="s">
        <v>259</v>
      </c>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row>
    <row r="64" spans="1:60" outlineLevel="1">
      <c r="A64" s="183">
        <v>51</v>
      </c>
      <c r="B64" s="184"/>
      <c r="C64" s="191" t="s">
        <v>313</v>
      </c>
      <c r="D64" s="185" t="s">
        <v>271</v>
      </c>
      <c r="E64" s="186">
        <v>1.3940000000000001</v>
      </c>
      <c r="F64" s="187"/>
      <c r="G64" s="188">
        <f>ROUND(E64*F64,2)</f>
        <v>0</v>
      </c>
      <c r="H64" s="169"/>
      <c r="I64" s="168">
        <f>ROUND(E64*H64,2)</f>
        <v>0</v>
      </c>
      <c r="J64" s="169"/>
      <c r="K64" s="168">
        <f>ROUND(E64*J64,2)</f>
        <v>0</v>
      </c>
      <c r="L64" s="168">
        <v>21</v>
      </c>
      <c r="M64" s="168">
        <f>G64*(1+L64/100)</f>
        <v>0</v>
      </c>
      <c r="N64" s="168">
        <v>1.0627700000000002</v>
      </c>
      <c r="O64" s="168">
        <f>ROUND(E64*N64,2)</f>
        <v>1.48</v>
      </c>
      <c r="P64" s="168">
        <v>0</v>
      </c>
      <c r="Q64" s="168">
        <f>ROUND(E64*P64,2)</f>
        <v>0</v>
      </c>
      <c r="R64" s="168"/>
      <c r="S64" s="168" t="s">
        <v>257</v>
      </c>
      <c r="T64" s="168" t="s">
        <v>258</v>
      </c>
      <c r="U64" s="168">
        <v>0</v>
      </c>
      <c r="V64" s="168">
        <f>ROUND(E64*U64,2)</f>
        <v>0</v>
      </c>
      <c r="W64" s="168"/>
      <c r="X64" s="157"/>
      <c r="Y64" s="157"/>
      <c r="Z64" s="157"/>
      <c r="AA64" s="157"/>
      <c r="AB64" s="157"/>
      <c r="AC64" s="157"/>
      <c r="AD64" s="157"/>
      <c r="AE64" s="157"/>
      <c r="AF64" s="157"/>
      <c r="AG64" s="157" t="s">
        <v>259</v>
      </c>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row>
    <row r="65" spans="1:60" outlineLevel="1">
      <c r="A65" s="183">
        <v>52</v>
      </c>
      <c r="B65" s="184"/>
      <c r="C65" s="191" t="s">
        <v>314</v>
      </c>
      <c r="D65" s="185" t="s">
        <v>278</v>
      </c>
      <c r="E65" s="186">
        <v>119.91000000000001</v>
      </c>
      <c r="F65" s="187"/>
      <c r="G65" s="188">
        <f>ROUND(E65*F65,2)</f>
        <v>0</v>
      </c>
      <c r="H65" s="169"/>
      <c r="I65" s="168">
        <f>ROUND(E65*H65,2)</f>
        <v>0</v>
      </c>
      <c r="J65" s="169"/>
      <c r="K65" s="168">
        <f>ROUND(E65*J65,2)</f>
        <v>0</v>
      </c>
      <c r="L65" s="168">
        <v>21</v>
      </c>
      <c r="M65" s="168">
        <f>G65*(1+L65/100)</f>
        <v>0</v>
      </c>
      <c r="N65" s="168">
        <v>1.3000000000000002E-4</v>
      </c>
      <c r="O65" s="168">
        <f>ROUND(E65*N65,2)</f>
        <v>0.02</v>
      </c>
      <c r="P65" s="168">
        <v>0</v>
      </c>
      <c r="Q65" s="168">
        <f>ROUND(E65*P65,2)</f>
        <v>0</v>
      </c>
      <c r="R65" s="168"/>
      <c r="S65" s="168" t="s">
        <v>257</v>
      </c>
      <c r="T65" s="168" t="s">
        <v>258</v>
      </c>
      <c r="U65" s="168">
        <v>0</v>
      </c>
      <c r="V65" s="168">
        <f>ROUND(E65*U65,2)</f>
        <v>0</v>
      </c>
      <c r="W65" s="168"/>
      <c r="X65" s="157"/>
      <c r="Y65" s="157"/>
      <c r="Z65" s="157"/>
      <c r="AA65" s="157"/>
      <c r="AB65" s="157"/>
      <c r="AC65" s="157"/>
      <c r="AD65" s="157"/>
      <c r="AE65" s="157"/>
      <c r="AF65" s="157"/>
      <c r="AG65" s="157" t="s">
        <v>259</v>
      </c>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row>
    <row r="66" spans="1:60" outlineLevel="1">
      <c r="A66" s="183">
        <v>53</v>
      </c>
      <c r="B66" s="184"/>
      <c r="C66" s="191" t="s">
        <v>315</v>
      </c>
      <c r="D66" s="185" t="s">
        <v>261</v>
      </c>
      <c r="E66" s="186">
        <v>29.978000000000002</v>
      </c>
      <c r="F66" s="187"/>
      <c r="G66" s="188">
        <f>ROUND(E66*F66,2)</f>
        <v>0</v>
      </c>
      <c r="H66" s="169"/>
      <c r="I66" s="168">
        <f>ROUND(E66*H66,2)</f>
        <v>0</v>
      </c>
      <c r="J66" s="169"/>
      <c r="K66" s="168">
        <f>ROUND(E66*J66,2)</f>
        <v>0</v>
      </c>
      <c r="L66" s="168">
        <v>21</v>
      </c>
      <c r="M66" s="168">
        <f>G66*(1+L66/100)</f>
        <v>0</v>
      </c>
      <c r="N66" s="168">
        <v>1.8370000000000002</v>
      </c>
      <c r="O66" s="168">
        <f>ROUND(E66*N66,2)</f>
        <v>55.07</v>
      </c>
      <c r="P66" s="168">
        <v>0</v>
      </c>
      <c r="Q66" s="168">
        <f>ROUND(E66*P66,2)</f>
        <v>0</v>
      </c>
      <c r="R66" s="168"/>
      <c r="S66" s="168" t="s">
        <v>257</v>
      </c>
      <c r="T66" s="168" t="s">
        <v>258</v>
      </c>
      <c r="U66" s="168">
        <v>0</v>
      </c>
      <c r="V66" s="168">
        <f>ROUND(E66*U66,2)</f>
        <v>0</v>
      </c>
      <c r="W66" s="168"/>
      <c r="X66" s="157"/>
      <c r="Y66" s="157"/>
      <c r="Z66" s="157"/>
      <c r="AA66" s="157"/>
      <c r="AB66" s="157"/>
      <c r="AC66" s="157"/>
      <c r="AD66" s="157"/>
      <c r="AE66" s="157"/>
      <c r="AF66" s="157"/>
      <c r="AG66" s="157" t="s">
        <v>259</v>
      </c>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row>
    <row r="67" spans="1:60">
      <c r="A67" s="171" t="s">
        <v>240</v>
      </c>
      <c r="B67" s="172" t="s">
        <v>133</v>
      </c>
      <c r="C67" s="190" t="s">
        <v>134</v>
      </c>
      <c r="D67" s="173"/>
      <c r="E67" s="174"/>
      <c r="F67" s="175"/>
      <c r="G67" s="176">
        <f>SUMIF(AG68:AG78,"&lt;&gt;NOR",G68:G78)</f>
        <v>0</v>
      </c>
      <c r="H67" s="170"/>
      <c r="I67" s="170">
        <f>SUM(I68:I78)</f>
        <v>0</v>
      </c>
      <c r="J67" s="170"/>
      <c r="K67" s="170">
        <f>SUM(K68:K78)</f>
        <v>0</v>
      </c>
      <c r="L67" s="170"/>
      <c r="M67" s="170">
        <f>SUM(M68:M78)</f>
        <v>0</v>
      </c>
      <c r="N67" s="170"/>
      <c r="O67" s="170">
        <f>SUM(O68:O78)</f>
        <v>12.240000000000002</v>
      </c>
      <c r="P67" s="170"/>
      <c r="Q67" s="170">
        <f>SUM(Q68:Q78)</f>
        <v>7.0000000000000007E-2</v>
      </c>
      <c r="R67" s="170"/>
      <c r="S67" s="170"/>
      <c r="T67" s="170"/>
      <c r="U67" s="170"/>
      <c r="V67" s="170">
        <f>SUM(V68:V78)</f>
        <v>0</v>
      </c>
      <c r="W67" s="170"/>
      <c r="AG67" t="s">
        <v>241</v>
      </c>
    </row>
    <row r="68" spans="1:60" ht="20.399999999999999" outlineLevel="1">
      <c r="A68" s="183">
        <v>54</v>
      </c>
      <c r="B68" s="184"/>
      <c r="C68" s="191" t="s">
        <v>316</v>
      </c>
      <c r="D68" s="185" t="s">
        <v>278</v>
      </c>
      <c r="E68" s="186">
        <v>56.400000000000006</v>
      </c>
      <c r="F68" s="187"/>
      <c r="G68" s="188">
        <f t="shared" ref="G68:G78" si="28">ROUND(E68*F68,2)</f>
        <v>0</v>
      </c>
      <c r="H68" s="169"/>
      <c r="I68" s="168">
        <f t="shared" ref="I68:I78" si="29">ROUND(E68*H68,2)</f>
        <v>0</v>
      </c>
      <c r="J68" s="169"/>
      <c r="K68" s="168">
        <f t="shared" ref="K68:K78" si="30">ROUND(E68*J68,2)</f>
        <v>0</v>
      </c>
      <c r="L68" s="168">
        <v>21</v>
      </c>
      <c r="M68" s="168">
        <f t="shared" ref="M68:M78" si="31">G68*(1+L68/100)</f>
        <v>0</v>
      </c>
      <c r="N68" s="168">
        <v>1.3130000000000001E-2</v>
      </c>
      <c r="O68" s="168">
        <f t="shared" ref="O68:O78" si="32">ROUND(E68*N68,2)</f>
        <v>0.74</v>
      </c>
      <c r="P68" s="168">
        <v>0</v>
      </c>
      <c r="Q68" s="168">
        <f t="shared" ref="Q68:Q78" si="33">ROUND(E68*P68,2)</f>
        <v>0</v>
      </c>
      <c r="R68" s="168"/>
      <c r="S68" s="168" t="s">
        <v>257</v>
      </c>
      <c r="T68" s="168" t="s">
        <v>258</v>
      </c>
      <c r="U68" s="168">
        <v>0</v>
      </c>
      <c r="V68" s="168">
        <f t="shared" ref="V68:V78" si="34">ROUND(E68*U68,2)</f>
        <v>0</v>
      </c>
      <c r="W68" s="168"/>
      <c r="X68" s="157"/>
      <c r="Y68" s="157"/>
      <c r="Z68" s="157"/>
      <c r="AA68" s="157"/>
      <c r="AB68" s="157"/>
      <c r="AC68" s="157"/>
      <c r="AD68" s="157"/>
      <c r="AE68" s="157"/>
      <c r="AF68" s="157"/>
      <c r="AG68" s="157" t="s">
        <v>259</v>
      </c>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row>
    <row r="69" spans="1:60" ht="20.399999999999999" outlineLevel="1">
      <c r="A69" s="183">
        <v>55</v>
      </c>
      <c r="B69" s="184"/>
      <c r="C69" s="191" t="s">
        <v>317</v>
      </c>
      <c r="D69" s="185" t="s">
        <v>278</v>
      </c>
      <c r="E69" s="186">
        <v>509.74</v>
      </c>
      <c r="F69" s="187"/>
      <c r="G69" s="188">
        <f t="shared" si="28"/>
        <v>0</v>
      </c>
      <c r="H69" s="169"/>
      <c r="I69" s="168">
        <f t="shared" si="29"/>
        <v>0</v>
      </c>
      <c r="J69" s="169"/>
      <c r="K69" s="168">
        <f t="shared" si="30"/>
        <v>0</v>
      </c>
      <c r="L69" s="168">
        <v>21</v>
      </c>
      <c r="M69" s="168">
        <f t="shared" si="31"/>
        <v>0</v>
      </c>
      <c r="N69" s="168">
        <v>1.3130000000000001E-2</v>
      </c>
      <c r="O69" s="168">
        <f t="shared" si="32"/>
        <v>6.69</v>
      </c>
      <c r="P69" s="168">
        <v>0</v>
      </c>
      <c r="Q69" s="168">
        <f t="shared" si="33"/>
        <v>0</v>
      </c>
      <c r="R69" s="168"/>
      <c r="S69" s="168" t="s">
        <v>257</v>
      </c>
      <c r="T69" s="168" t="s">
        <v>258</v>
      </c>
      <c r="U69" s="168">
        <v>0</v>
      </c>
      <c r="V69" s="168">
        <f t="shared" si="34"/>
        <v>0</v>
      </c>
      <c r="W69" s="168"/>
      <c r="X69" s="157"/>
      <c r="Y69" s="157"/>
      <c r="Z69" s="157"/>
      <c r="AA69" s="157"/>
      <c r="AB69" s="157"/>
      <c r="AC69" s="157"/>
      <c r="AD69" s="157"/>
      <c r="AE69" s="157"/>
      <c r="AF69" s="157"/>
      <c r="AG69" s="157" t="s">
        <v>259</v>
      </c>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row>
    <row r="70" spans="1:60" outlineLevel="1">
      <c r="A70" s="183">
        <v>56</v>
      </c>
      <c r="B70" s="184"/>
      <c r="C70" s="191" t="s">
        <v>318</v>
      </c>
      <c r="D70" s="185" t="s">
        <v>278</v>
      </c>
      <c r="E70" s="186">
        <v>228.88300000000001</v>
      </c>
      <c r="F70" s="187"/>
      <c r="G70" s="188">
        <f t="shared" si="28"/>
        <v>0</v>
      </c>
      <c r="H70" s="169"/>
      <c r="I70" s="168">
        <f t="shared" si="29"/>
        <v>0</v>
      </c>
      <c r="J70" s="169"/>
      <c r="K70" s="168">
        <f t="shared" si="30"/>
        <v>0</v>
      </c>
      <c r="L70" s="168">
        <v>21</v>
      </c>
      <c r="M70" s="168">
        <f t="shared" si="31"/>
        <v>0</v>
      </c>
      <c r="N70" s="168">
        <v>1E-3</v>
      </c>
      <c r="O70" s="168">
        <f t="shared" si="32"/>
        <v>0.23</v>
      </c>
      <c r="P70" s="168">
        <v>3.1000000000000005E-4</v>
      </c>
      <c r="Q70" s="168">
        <f t="shared" si="33"/>
        <v>7.0000000000000007E-2</v>
      </c>
      <c r="R70" s="168"/>
      <c r="S70" s="168" t="s">
        <v>257</v>
      </c>
      <c r="T70" s="168" t="s">
        <v>258</v>
      </c>
      <c r="U70" s="168">
        <v>0</v>
      </c>
      <c r="V70" s="168">
        <f t="shared" si="34"/>
        <v>0</v>
      </c>
      <c r="W70" s="168"/>
      <c r="X70" s="157"/>
      <c r="Y70" s="157"/>
      <c r="Z70" s="157"/>
      <c r="AA70" s="157"/>
      <c r="AB70" s="157"/>
      <c r="AC70" s="157"/>
      <c r="AD70" s="157"/>
      <c r="AE70" s="157"/>
      <c r="AF70" s="157"/>
      <c r="AG70" s="157" t="s">
        <v>259</v>
      </c>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row>
    <row r="71" spans="1:60" ht="20.399999999999999" outlineLevel="1">
      <c r="A71" s="183">
        <v>57</v>
      </c>
      <c r="B71" s="184"/>
      <c r="C71" s="191" t="s">
        <v>319</v>
      </c>
      <c r="D71" s="185" t="s">
        <v>278</v>
      </c>
      <c r="E71" s="186">
        <v>228.88300000000001</v>
      </c>
      <c r="F71" s="187"/>
      <c r="G71" s="188">
        <f t="shared" si="28"/>
        <v>0</v>
      </c>
      <c r="H71" s="169"/>
      <c r="I71" s="168">
        <f t="shared" si="29"/>
        <v>0</v>
      </c>
      <c r="J71" s="169"/>
      <c r="K71" s="168">
        <f t="shared" si="30"/>
        <v>0</v>
      </c>
      <c r="L71" s="168">
        <v>21</v>
      </c>
      <c r="M71" s="168">
        <f t="shared" si="31"/>
        <v>0</v>
      </c>
      <c r="N71" s="168">
        <v>5.1000000000000004E-3</v>
      </c>
      <c r="O71" s="168">
        <f t="shared" si="32"/>
        <v>1.17</v>
      </c>
      <c r="P71" s="168">
        <v>0</v>
      </c>
      <c r="Q71" s="168">
        <f t="shared" si="33"/>
        <v>0</v>
      </c>
      <c r="R71" s="168"/>
      <c r="S71" s="168" t="s">
        <v>257</v>
      </c>
      <c r="T71" s="168" t="s">
        <v>258</v>
      </c>
      <c r="U71" s="168">
        <v>0</v>
      </c>
      <c r="V71" s="168">
        <f t="shared" si="34"/>
        <v>0</v>
      </c>
      <c r="W71" s="168"/>
      <c r="X71" s="157"/>
      <c r="Y71" s="157"/>
      <c r="Z71" s="157"/>
      <c r="AA71" s="157"/>
      <c r="AB71" s="157"/>
      <c r="AC71" s="157"/>
      <c r="AD71" s="157"/>
      <c r="AE71" s="157"/>
      <c r="AF71" s="157"/>
      <c r="AG71" s="157" t="s">
        <v>259</v>
      </c>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row>
    <row r="72" spans="1:60" ht="20.399999999999999" outlineLevel="1">
      <c r="A72" s="183">
        <v>58</v>
      </c>
      <c r="B72" s="184"/>
      <c r="C72" s="191" t="s">
        <v>320</v>
      </c>
      <c r="D72" s="185" t="s">
        <v>278</v>
      </c>
      <c r="E72" s="186">
        <v>228.88300000000001</v>
      </c>
      <c r="F72" s="187"/>
      <c r="G72" s="188">
        <f t="shared" si="28"/>
        <v>0</v>
      </c>
      <c r="H72" s="169"/>
      <c r="I72" s="168">
        <f t="shared" si="29"/>
        <v>0</v>
      </c>
      <c r="J72" s="169"/>
      <c r="K72" s="168">
        <f t="shared" si="30"/>
        <v>0</v>
      </c>
      <c r="L72" s="168">
        <v>21</v>
      </c>
      <c r="M72" s="168">
        <f t="shared" si="31"/>
        <v>0</v>
      </c>
      <c r="N72" s="168">
        <v>4.3800000000000002E-3</v>
      </c>
      <c r="O72" s="168">
        <f t="shared" si="32"/>
        <v>1</v>
      </c>
      <c r="P72" s="168">
        <v>0</v>
      </c>
      <c r="Q72" s="168">
        <f t="shared" si="33"/>
        <v>0</v>
      </c>
      <c r="R72" s="168"/>
      <c r="S72" s="168" t="s">
        <v>257</v>
      </c>
      <c r="T72" s="168" t="s">
        <v>258</v>
      </c>
      <c r="U72" s="168">
        <v>0</v>
      </c>
      <c r="V72" s="168">
        <f t="shared" si="34"/>
        <v>0</v>
      </c>
      <c r="W72" s="168"/>
      <c r="X72" s="157"/>
      <c r="Y72" s="157"/>
      <c r="Z72" s="157"/>
      <c r="AA72" s="157"/>
      <c r="AB72" s="157"/>
      <c r="AC72" s="157"/>
      <c r="AD72" s="157"/>
      <c r="AE72" s="157"/>
      <c r="AF72" s="157"/>
      <c r="AG72" s="157" t="s">
        <v>259</v>
      </c>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row>
    <row r="73" spans="1:60" ht="20.399999999999999" outlineLevel="1">
      <c r="A73" s="183">
        <v>59</v>
      </c>
      <c r="B73" s="184"/>
      <c r="C73" s="191" t="s">
        <v>321</v>
      </c>
      <c r="D73" s="185" t="s">
        <v>278</v>
      </c>
      <c r="E73" s="186">
        <v>228.88300000000001</v>
      </c>
      <c r="F73" s="187"/>
      <c r="G73" s="188">
        <f t="shared" si="28"/>
        <v>0</v>
      </c>
      <c r="H73" s="169"/>
      <c r="I73" s="168">
        <f t="shared" si="29"/>
        <v>0</v>
      </c>
      <c r="J73" s="169"/>
      <c r="K73" s="168">
        <f t="shared" si="30"/>
        <v>0</v>
      </c>
      <c r="L73" s="168">
        <v>21</v>
      </c>
      <c r="M73" s="168">
        <f t="shared" si="31"/>
        <v>0</v>
      </c>
      <c r="N73" s="168">
        <v>3.0000000000000001E-3</v>
      </c>
      <c r="O73" s="168">
        <f t="shared" si="32"/>
        <v>0.69</v>
      </c>
      <c r="P73" s="168">
        <v>0</v>
      </c>
      <c r="Q73" s="168">
        <f t="shared" si="33"/>
        <v>0</v>
      </c>
      <c r="R73" s="168"/>
      <c r="S73" s="168" t="s">
        <v>257</v>
      </c>
      <c r="T73" s="168" t="s">
        <v>258</v>
      </c>
      <c r="U73" s="168">
        <v>0</v>
      </c>
      <c r="V73" s="168">
        <f t="shared" si="34"/>
        <v>0</v>
      </c>
      <c r="W73" s="168"/>
      <c r="X73" s="157"/>
      <c r="Y73" s="157"/>
      <c r="Z73" s="157"/>
      <c r="AA73" s="157"/>
      <c r="AB73" s="157"/>
      <c r="AC73" s="157"/>
      <c r="AD73" s="157"/>
      <c r="AE73" s="157"/>
      <c r="AF73" s="157"/>
      <c r="AG73" s="157" t="s">
        <v>259</v>
      </c>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row>
    <row r="74" spans="1:60" outlineLevel="1">
      <c r="A74" s="183">
        <v>60</v>
      </c>
      <c r="B74" s="184"/>
      <c r="C74" s="191" t="s">
        <v>322</v>
      </c>
      <c r="D74" s="185" t="s">
        <v>278</v>
      </c>
      <c r="E74" s="186">
        <v>100.953</v>
      </c>
      <c r="F74" s="187"/>
      <c r="G74" s="188">
        <f t="shared" si="28"/>
        <v>0</v>
      </c>
      <c r="H74" s="169"/>
      <c r="I74" s="168">
        <f t="shared" si="29"/>
        <v>0</v>
      </c>
      <c r="J74" s="169"/>
      <c r="K74" s="168">
        <f t="shared" si="30"/>
        <v>0</v>
      </c>
      <c r="L74" s="168">
        <v>21</v>
      </c>
      <c r="M74" s="168">
        <f t="shared" si="31"/>
        <v>0</v>
      </c>
      <c r="N74" s="168">
        <v>0</v>
      </c>
      <c r="O74" s="168">
        <f t="shared" si="32"/>
        <v>0</v>
      </c>
      <c r="P74" s="168">
        <v>0</v>
      </c>
      <c r="Q74" s="168">
        <f t="shared" si="33"/>
        <v>0</v>
      </c>
      <c r="R74" s="168"/>
      <c r="S74" s="168" t="s">
        <v>257</v>
      </c>
      <c r="T74" s="168" t="s">
        <v>258</v>
      </c>
      <c r="U74" s="168">
        <v>0</v>
      </c>
      <c r="V74" s="168">
        <f t="shared" si="34"/>
        <v>0</v>
      </c>
      <c r="W74" s="168"/>
      <c r="X74" s="157"/>
      <c r="Y74" s="157"/>
      <c r="Z74" s="157"/>
      <c r="AA74" s="157"/>
      <c r="AB74" s="157"/>
      <c r="AC74" s="157"/>
      <c r="AD74" s="157"/>
      <c r="AE74" s="157"/>
      <c r="AF74" s="157"/>
      <c r="AG74" s="157" t="s">
        <v>259</v>
      </c>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row>
    <row r="75" spans="1:60" ht="20.399999999999999" outlineLevel="1">
      <c r="A75" s="183">
        <v>61</v>
      </c>
      <c r="B75" s="184"/>
      <c r="C75" s="191" t="s">
        <v>323</v>
      </c>
      <c r="D75" s="185" t="s">
        <v>278</v>
      </c>
      <c r="E75" s="186">
        <v>100.953</v>
      </c>
      <c r="F75" s="187"/>
      <c r="G75" s="188">
        <f t="shared" si="28"/>
        <v>0</v>
      </c>
      <c r="H75" s="169"/>
      <c r="I75" s="168">
        <f t="shared" si="29"/>
        <v>0</v>
      </c>
      <c r="J75" s="169"/>
      <c r="K75" s="168">
        <f t="shared" si="30"/>
        <v>0</v>
      </c>
      <c r="L75" s="168">
        <v>21</v>
      </c>
      <c r="M75" s="168">
        <f t="shared" si="31"/>
        <v>0</v>
      </c>
      <c r="N75" s="168">
        <v>3.82E-3</v>
      </c>
      <c r="O75" s="168">
        <f t="shared" si="32"/>
        <v>0.39</v>
      </c>
      <c r="P75" s="168">
        <v>0</v>
      </c>
      <c r="Q75" s="168">
        <f t="shared" si="33"/>
        <v>0</v>
      </c>
      <c r="R75" s="168"/>
      <c r="S75" s="168" t="s">
        <v>257</v>
      </c>
      <c r="T75" s="168" t="s">
        <v>258</v>
      </c>
      <c r="U75" s="168">
        <v>0</v>
      </c>
      <c r="V75" s="168">
        <f t="shared" si="34"/>
        <v>0</v>
      </c>
      <c r="W75" s="168"/>
      <c r="X75" s="157"/>
      <c r="Y75" s="157"/>
      <c r="Z75" s="157"/>
      <c r="AA75" s="157"/>
      <c r="AB75" s="157"/>
      <c r="AC75" s="157"/>
      <c r="AD75" s="157"/>
      <c r="AE75" s="157"/>
      <c r="AF75" s="157"/>
      <c r="AG75" s="157" t="s">
        <v>259</v>
      </c>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row>
    <row r="76" spans="1:60" ht="20.399999999999999" outlineLevel="1">
      <c r="A76" s="183">
        <v>62</v>
      </c>
      <c r="B76" s="184"/>
      <c r="C76" s="191" t="s">
        <v>324</v>
      </c>
      <c r="D76" s="185" t="s">
        <v>278</v>
      </c>
      <c r="E76" s="186">
        <v>146.56300000000002</v>
      </c>
      <c r="F76" s="187"/>
      <c r="G76" s="188">
        <f t="shared" si="28"/>
        <v>0</v>
      </c>
      <c r="H76" s="169"/>
      <c r="I76" s="168">
        <f t="shared" si="29"/>
        <v>0</v>
      </c>
      <c r="J76" s="169"/>
      <c r="K76" s="168">
        <f t="shared" si="30"/>
        <v>0</v>
      </c>
      <c r="L76" s="168">
        <v>21</v>
      </c>
      <c r="M76" s="168">
        <f t="shared" si="31"/>
        <v>0</v>
      </c>
      <c r="N76" s="168">
        <v>4.3800000000000002E-3</v>
      </c>
      <c r="O76" s="168">
        <f t="shared" si="32"/>
        <v>0.64</v>
      </c>
      <c r="P76" s="168">
        <v>0</v>
      </c>
      <c r="Q76" s="168">
        <f t="shared" si="33"/>
        <v>0</v>
      </c>
      <c r="R76" s="168"/>
      <c r="S76" s="168" t="s">
        <v>257</v>
      </c>
      <c r="T76" s="168" t="s">
        <v>258</v>
      </c>
      <c r="U76" s="168">
        <v>0</v>
      </c>
      <c r="V76" s="168">
        <f t="shared" si="34"/>
        <v>0</v>
      </c>
      <c r="W76" s="168"/>
      <c r="X76" s="157"/>
      <c r="Y76" s="157"/>
      <c r="Z76" s="157"/>
      <c r="AA76" s="157"/>
      <c r="AB76" s="157"/>
      <c r="AC76" s="157"/>
      <c r="AD76" s="157"/>
      <c r="AE76" s="157"/>
      <c r="AF76" s="157"/>
      <c r="AG76" s="157" t="s">
        <v>259</v>
      </c>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row>
    <row r="77" spans="1:60" ht="20.399999999999999" outlineLevel="1">
      <c r="A77" s="183">
        <v>63</v>
      </c>
      <c r="B77" s="184"/>
      <c r="C77" s="191" t="s">
        <v>325</v>
      </c>
      <c r="D77" s="185" t="s">
        <v>278</v>
      </c>
      <c r="E77" s="186">
        <v>100.953</v>
      </c>
      <c r="F77" s="187"/>
      <c r="G77" s="188">
        <f t="shared" si="28"/>
        <v>0</v>
      </c>
      <c r="H77" s="169"/>
      <c r="I77" s="168">
        <f t="shared" si="29"/>
        <v>0</v>
      </c>
      <c r="J77" s="169"/>
      <c r="K77" s="168">
        <f t="shared" si="30"/>
        <v>0</v>
      </c>
      <c r="L77" s="168">
        <v>21</v>
      </c>
      <c r="M77" s="168">
        <f t="shared" si="31"/>
        <v>0</v>
      </c>
      <c r="N77" s="168">
        <v>4.0000000000000001E-3</v>
      </c>
      <c r="O77" s="168">
        <f t="shared" si="32"/>
        <v>0.4</v>
      </c>
      <c r="P77" s="168">
        <v>0</v>
      </c>
      <c r="Q77" s="168">
        <f t="shared" si="33"/>
        <v>0</v>
      </c>
      <c r="R77" s="168"/>
      <c r="S77" s="168" t="s">
        <v>257</v>
      </c>
      <c r="T77" s="168" t="s">
        <v>258</v>
      </c>
      <c r="U77" s="168">
        <v>0</v>
      </c>
      <c r="V77" s="168">
        <f t="shared" si="34"/>
        <v>0</v>
      </c>
      <c r="W77" s="168"/>
      <c r="X77" s="157"/>
      <c r="Y77" s="157"/>
      <c r="Z77" s="157"/>
      <c r="AA77" s="157"/>
      <c r="AB77" s="157"/>
      <c r="AC77" s="157"/>
      <c r="AD77" s="157"/>
      <c r="AE77" s="157"/>
      <c r="AF77" s="157"/>
      <c r="AG77" s="157" t="s">
        <v>259</v>
      </c>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row>
    <row r="78" spans="1:60" ht="20.399999999999999" outlineLevel="1">
      <c r="A78" s="183">
        <v>64</v>
      </c>
      <c r="B78" s="184"/>
      <c r="C78" s="191" t="s">
        <v>326</v>
      </c>
      <c r="D78" s="185" t="s">
        <v>278</v>
      </c>
      <c r="E78" s="186">
        <v>45.610000000000007</v>
      </c>
      <c r="F78" s="187"/>
      <c r="G78" s="188">
        <f t="shared" si="28"/>
        <v>0</v>
      </c>
      <c r="H78" s="169"/>
      <c r="I78" s="168">
        <f t="shared" si="29"/>
        <v>0</v>
      </c>
      <c r="J78" s="169"/>
      <c r="K78" s="168">
        <f t="shared" si="30"/>
        <v>0</v>
      </c>
      <c r="L78" s="168">
        <v>21</v>
      </c>
      <c r="M78" s="168">
        <f t="shared" si="31"/>
        <v>0</v>
      </c>
      <c r="N78" s="168">
        <v>6.2800000000000009E-3</v>
      </c>
      <c r="O78" s="168">
        <f t="shared" si="32"/>
        <v>0.28999999999999998</v>
      </c>
      <c r="P78" s="168">
        <v>0</v>
      </c>
      <c r="Q78" s="168">
        <f t="shared" si="33"/>
        <v>0</v>
      </c>
      <c r="R78" s="168"/>
      <c r="S78" s="168" t="s">
        <v>257</v>
      </c>
      <c r="T78" s="168" t="s">
        <v>258</v>
      </c>
      <c r="U78" s="168">
        <v>0</v>
      </c>
      <c r="V78" s="168">
        <f t="shared" si="34"/>
        <v>0</v>
      </c>
      <c r="W78" s="168"/>
      <c r="X78" s="157"/>
      <c r="Y78" s="157"/>
      <c r="Z78" s="157"/>
      <c r="AA78" s="157"/>
      <c r="AB78" s="157"/>
      <c r="AC78" s="157"/>
      <c r="AD78" s="157"/>
      <c r="AE78" s="157"/>
      <c r="AF78" s="157"/>
      <c r="AG78" s="157" t="s">
        <v>259</v>
      </c>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row>
    <row r="79" spans="1:60">
      <c r="A79" s="171" t="s">
        <v>240</v>
      </c>
      <c r="B79" s="172" t="s">
        <v>135</v>
      </c>
      <c r="C79" s="190" t="s">
        <v>136</v>
      </c>
      <c r="D79" s="173"/>
      <c r="E79" s="174"/>
      <c r="F79" s="175"/>
      <c r="G79" s="176">
        <f>SUMIF(AG80:AG84,"&lt;&gt;NOR",G80:G84)</f>
        <v>0</v>
      </c>
      <c r="H79" s="170"/>
      <c r="I79" s="170">
        <f>SUM(I80:I84)</f>
        <v>0</v>
      </c>
      <c r="J79" s="170"/>
      <c r="K79" s="170">
        <f>SUM(K80:K84)</f>
        <v>0</v>
      </c>
      <c r="L79" s="170"/>
      <c r="M79" s="170">
        <f>SUM(M80:M84)</f>
        <v>0</v>
      </c>
      <c r="N79" s="170"/>
      <c r="O79" s="170">
        <f>SUM(O80:O84)</f>
        <v>0.02</v>
      </c>
      <c r="P79" s="170"/>
      <c r="Q79" s="170">
        <f>SUM(Q80:Q84)</f>
        <v>0</v>
      </c>
      <c r="R79" s="170"/>
      <c r="S79" s="170"/>
      <c r="T79" s="170"/>
      <c r="U79" s="170"/>
      <c r="V79" s="170">
        <f>SUM(V80:V84)</f>
        <v>0</v>
      </c>
      <c r="W79" s="170"/>
      <c r="AG79" t="s">
        <v>241</v>
      </c>
    </row>
    <row r="80" spans="1:60" ht="20.399999999999999" outlineLevel="1">
      <c r="A80" s="183">
        <v>65</v>
      </c>
      <c r="B80" s="184"/>
      <c r="C80" s="191" t="s">
        <v>327</v>
      </c>
      <c r="D80" s="185" t="s">
        <v>328</v>
      </c>
      <c r="E80" s="186">
        <v>35.5</v>
      </c>
      <c r="F80" s="187"/>
      <c r="G80" s="188">
        <f>ROUND(E80*F80,2)</f>
        <v>0</v>
      </c>
      <c r="H80" s="169"/>
      <c r="I80" s="168">
        <f>ROUND(E80*H80,2)</f>
        <v>0</v>
      </c>
      <c r="J80" s="169"/>
      <c r="K80" s="168">
        <f>ROUND(E80*J80,2)</f>
        <v>0</v>
      </c>
      <c r="L80" s="168">
        <v>21</v>
      </c>
      <c r="M80" s="168">
        <f>G80*(1+L80/100)</f>
        <v>0</v>
      </c>
      <c r="N80" s="168">
        <v>0</v>
      </c>
      <c r="O80" s="168">
        <f>ROUND(E80*N80,2)</f>
        <v>0</v>
      </c>
      <c r="P80" s="168">
        <v>0</v>
      </c>
      <c r="Q80" s="168">
        <f>ROUND(E80*P80,2)</f>
        <v>0</v>
      </c>
      <c r="R80" s="168"/>
      <c r="S80" s="168" t="s">
        <v>257</v>
      </c>
      <c r="T80" s="168" t="s">
        <v>258</v>
      </c>
      <c r="U80" s="168">
        <v>0</v>
      </c>
      <c r="V80" s="168">
        <f>ROUND(E80*U80,2)</f>
        <v>0</v>
      </c>
      <c r="W80" s="168"/>
      <c r="X80" s="157"/>
      <c r="Y80" s="157"/>
      <c r="Z80" s="157"/>
      <c r="AA80" s="157"/>
      <c r="AB80" s="157"/>
      <c r="AC80" s="157"/>
      <c r="AD80" s="157"/>
      <c r="AE80" s="157"/>
      <c r="AF80" s="157"/>
      <c r="AG80" s="157" t="s">
        <v>259</v>
      </c>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row>
    <row r="81" spans="1:60" outlineLevel="1">
      <c r="A81" s="183">
        <v>66</v>
      </c>
      <c r="B81" s="184"/>
      <c r="C81" s="191" t="s">
        <v>329</v>
      </c>
      <c r="D81" s="185" t="s">
        <v>328</v>
      </c>
      <c r="E81" s="186">
        <v>35.5</v>
      </c>
      <c r="F81" s="187"/>
      <c r="G81" s="188">
        <f>ROUND(E81*F81,2)</f>
        <v>0</v>
      </c>
      <c r="H81" s="169"/>
      <c r="I81" s="168">
        <f>ROUND(E81*H81,2)</f>
        <v>0</v>
      </c>
      <c r="J81" s="169"/>
      <c r="K81" s="168">
        <f>ROUND(E81*J81,2)</f>
        <v>0</v>
      </c>
      <c r="L81" s="168">
        <v>21</v>
      </c>
      <c r="M81" s="168">
        <f>G81*(1+L81/100)</f>
        <v>0</v>
      </c>
      <c r="N81" s="168">
        <v>2.2000000000000001E-4</v>
      </c>
      <c r="O81" s="168">
        <f>ROUND(E81*N81,2)</f>
        <v>0.01</v>
      </c>
      <c r="P81" s="168">
        <v>0</v>
      </c>
      <c r="Q81" s="168">
        <f>ROUND(E81*P81,2)</f>
        <v>0</v>
      </c>
      <c r="R81" s="168"/>
      <c r="S81" s="168" t="s">
        <v>257</v>
      </c>
      <c r="T81" s="168" t="s">
        <v>258</v>
      </c>
      <c r="U81" s="168">
        <v>0</v>
      </c>
      <c r="V81" s="168">
        <f>ROUND(E81*U81,2)</f>
        <v>0</v>
      </c>
      <c r="W81" s="168"/>
      <c r="X81" s="157"/>
      <c r="Y81" s="157"/>
      <c r="Z81" s="157"/>
      <c r="AA81" s="157"/>
      <c r="AB81" s="157"/>
      <c r="AC81" s="157"/>
      <c r="AD81" s="157"/>
      <c r="AE81" s="157"/>
      <c r="AF81" s="157"/>
      <c r="AG81" s="157" t="s">
        <v>290</v>
      </c>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row>
    <row r="82" spans="1:60" ht="20.399999999999999" outlineLevel="1">
      <c r="A82" s="183">
        <v>67</v>
      </c>
      <c r="B82" s="184"/>
      <c r="C82" s="191" t="s">
        <v>330</v>
      </c>
      <c r="D82" s="185" t="s">
        <v>328</v>
      </c>
      <c r="E82" s="186">
        <v>28</v>
      </c>
      <c r="F82" s="187"/>
      <c r="G82" s="188">
        <f>ROUND(E82*F82,2)</f>
        <v>0</v>
      </c>
      <c r="H82" s="169"/>
      <c r="I82" s="168">
        <f>ROUND(E82*H82,2)</f>
        <v>0</v>
      </c>
      <c r="J82" s="169"/>
      <c r="K82" s="168">
        <f>ROUND(E82*J82,2)</f>
        <v>0</v>
      </c>
      <c r="L82" s="168">
        <v>21</v>
      </c>
      <c r="M82" s="168">
        <f>G82*(1+L82/100)</f>
        <v>0</v>
      </c>
      <c r="N82" s="168">
        <v>0</v>
      </c>
      <c r="O82" s="168">
        <f>ROUND(E82*N82,2)</f>
        <v>0</v>
      </c>
      <c r="P82" s="168">
        <v>0</v>
      </c>
      <c r="Q82" s="168">
        <f>ROUND(E82*P82,2)</f>
        <v>0</v>
      </c>
      <c r="R82" s="168"/>
      <c r="S82" s="168" t="s">
        <v>257</v>
      </c>
      <c r="T82" s="168" t="s">
        <v>258</v>
      </c>
      <c r="U82" s="168">
        <v>0</v>
      </c>
      <c r="V82" s="168">
        <f>ROUND(E82*U82,2)</f>
        <v>0</v>
      </c>
      <c r="W82" s="168"/>
      <c r="X82" s="157"/>
      <c r="Y82" s="157"/>
      <c r="Z82" s="157"/>
      <c r="AA82" s="157"/>
      <c r="AB82" s="157"/>
      <c r="AC82" s="157"/>
      <c r="AD82" s="157"/>
      <c r="AE82" s="157"/>
      <c r="AF82" s="157"/>
      <c r="AG82" s="157" t="s">
        <v>259</v>
      </c>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row>
    <row r="83" spans="1:60" outlineLevel="1">
      <c r="A83" s="183">
        <v>68</v>
      </c>
      <c r="B83" s="184"/>
      <c r="C83" s="191" t="s">
        <v>331</v>
      </c>
      <c r="D83" s="185" t="s">
        <v>328</v>
      </c>
      <c r="E83" s="186">
        <v>28</v>
      </c>
      <c r="F83" s="187"/>
      <c r="G83" s="188">
        <f>ROUND(E83*F83,2)</f>
        <v>0</v>
      </c>
      <c r="H83" s="169"/>
      <c r="I83" s="168">
        <f>ROUND(E83*H83,2)</f>
        <v>0</v>
      </c>
      <c r="J83" s="169"/>
      <c r="K83" s="168">
        <f>ROUND(E83*J83,2)</f>
        <v>0</v>
      </c>
      <c r="L83" s="168">
        <v>21</v>
      </c>
      <c r="M83" s="168">
        <f>G83*(1+L83/100)</f>
        <v>0</v>
      </c>
      <c r="N83" s="168">
        <v>4.8000000000000001E-4</v>
      </c>
      <c r="O83" s="168">
        <f>ROUND(E83*N83,2)</f>
        <v>0.01</v>
      </c>
      <c r="P83" s="168">
        <v>0</v>
      </c>
      <c r="Q83" s="168">
        <f>ROUND(E83*P83,2)</f>
        <v>0</v>
      </c>
      <c r="R83" s="168"/>
      <c r="S83" s="168" t="s">
        <v>257</v>
      </c>
      <c r="T83" s="168" t="s">
        <v>258</v>
      </c>
      <c r="U83" s="168">
        <v>0</v>
      </c>
      <c r="V83" s="168">
        <f>ROUND(E83*U83,2)</f>
        <v>0</v>
      </c>
      <c r="W83" s="168"/>
      <c r="X83" s="157"/>
      <c r="Y83" s="157"/>
      <c r="Z83" s="157"/>
      <c r="AA83" s="157"/>
      <c r="AB83" s="157"/>
      <c r="AC83" s="157"/>
      <c r="AD83" s="157"/>
      <c r="AE83" s="157"/>
      <c r="AF83" s="157"/>
      <c r="AG83" s="157" t="s">
        <v>290</v>
      </c>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row>
    <row r="84" spans="1:60" outlineLevel="1">
      <c r="A84" s="183">
        <v>69</v>
      </c>
      <c r="B84" s="184"/>
      <c r="C84" s="191" t="s">
        <v>332</v>
      </c>
      <c r="D84" s="185" t="s">
        <v>328</v>
      </c>
      <c r="E84" s="186">
        <v>8.8000000000000007</v>
      </c>
      <c r="F84" s="187"/>
      <c r="G84" s="188">
        <f>ROUND(E84*F84,2)</f>
        <v>0</v>
      </c>
      <c r="H84" s="169"/>
      <c r="I84" s="168">
        <f>ROUND(E84*H84,2)</f>
        <v>0</v>
      </c>
      <c r="J84" s="169"/>
      <c r="K84" s="168">
        <f>ROUND(E84*J84,2)</f>
        <v>0</v>
      </c>
      <c r="L84" s="168">
        <v>21</v>
      </c>
      <c r="M84" s="168">
        <f>G84*(1+L84/100)</f>
        <v>0</v>
      </c>
      <c r="N84" s="168">
        <v>0</v>
      </c>
      <c r="O84" s="168">
        <f>ROUND(E84*N84,2)</f>
        <v>0</v>
      </c>
      <c r="P84" s="168">
        <v>0</v>
      </c>
      <c r="Q84" s="168">
        <f>ROUND(E84*P84,2)</f>
        <v>0</v>
      </c>
      <c r="R84" s="168"/>
      <c r="S84" s="168" t="s">
        <v>289</v>
      </c>
      <c r="T84" s="168" t="s">
        <v>245</v>
      </c>
      <c r="U84" s="168">
        <v>0</v>
      </c>
      <c r="V84" s="168">
        <f>ROUND(E84*U84,2)</f>
        <v>0</v>
      </c>
      <c r="W84" s="168"/>
      <c r="X84" s="157"/>
      <c r="Y84" s="157"/>
      <c r="Z84" s="157"/>
      <c r="AA84" s="157"/>
      <c r="AB84" s="157"/>
      <c r="AC84" s="157"/>
      <c r="AD84" s="157"/>
      <c r="AE84" s="157"/>
      <c r="AF84" s="157"/>
      <c r="AG84" s="157" t="s">
        <v>290</v>
      </c>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row>
    <row r="85" spans="1:60">
      <c r="A85" s="171" t="s">
        <v>240</v>
      </c>
      <c r="B85" s="172" t="s">
        <v>139</v>
      </c>
      <c r="C85" s="190" t="s">
        <v>140</v>
      </c>
      <c r="D85" s="173"/>
      <c r="E85" s="174"/>
      <c r="F85" s="175"/>
      <c r="G85" s="176">
        <f>SUMIF(AG86:AG110,"&lt;&gt;NOR",G86:G110)</f>
        <v>0</v>
      </c>
      <c r="H85" s="170"/>
      <c r="I85" s="170">
        <f>SUM(I86:I110)</f>
        <v>0</v>
      </c>
      <c r="J85" s="170"/>
      <c r="K85" s="170">
        <f>SUM(K86:K110)</f>
        <v>0</v>
      </c>
      <c r="L85" s="170"/>
      <c r="M85" s="170">
        <f>SUM(M86:M110)</f>
        <v>0</v>
      </c>
      <c r="N85" s="170"/>
      <c r="O85" s="170">
        <f>SUM(O86:O110)</f>
        <v>2.8</v>
      </c>
      <c r="P85" s="170"/>
      <c r="Q85" s="170">
        <f>SUM(Q86:Q110)</f>
        <v>284.44</v>
      </c>
      <c r="R85" s="170"/>
      <c r="S85" s="170"/>
      <c r="T85" s="170"/>
      <c r="U85" s="170"/>
      <c r="V85" s="170">
        <f>SUM(V86:V110)</f>
        <v>0</v>
      </c>
      <c r="W85" s="170"/>
      <c r="AG85" t="s">
        <v>241</v>
      </c>
    </row>
    <row r="86" spans="1:60" ht="20.399999999999999" outlineLevel="1">
      <c r="A86" s="183">
        <v>70</v>
      </c>
      <c r="B86" s="184"/>
      <c r="C86" s="191" t="s">
        <v>333</v>
      </c>
      <c r="D86" s="185" t="s">
        <v>334</v>
      </c>
      <c r="E86" s="186">
        <v>1</v>
      </c>
      <c r="F86" s="187"/>
      <c r="G86" s="188">
        <f t="shared" ref="G86:G110" si="35">ROUND(E86*F86,2)</f>
        <v>0</v>
      </c>
      <c r="H86" s="169"/>
      <c r="I86" s="168">
        <f t="shared" ref="I86:I110" si="36">ROUND(E86*H86,2)</f>
        <v>0</v>
      </c>
      <c r="J86" s="169"/>
      <c r="K86" s="168">
        <f t="shared" ref="K86:K110" si="37">ROUND(E86*J86,2)</f>
        <v>0</v>
      </c>
      <c r="L86" s="168">
        <v>21</v>
      </c>
      <c r="M86" s="168">
        <f t="shared" ref="M86:M110" si="38">G86*(1+L86/100)</f>
        <v>0</v>
      </c>
      <c r="N86" s="168">
        <v>0</v>
      </c>
      <c r="O86" s="168">
        <f t="shared" ref="O86:O110" si="39">ROUND(E86*N86,2)</f>
        <v>0</v>
      </c>
      <c r="P86" s="168">
        <v>0</v>
      </c>
      <c r="Q86" s="168">
        <f t="shared" ref="Q86:Q110" si="40">ROUND(E86*P86,2)</f>
        <v>0</v>
      </c>
      <c r="R86" s="168"/>
      <c r="S86" s="168" t="s">
        <v>289</v>
      </c>
      <c r="T86" s="168" t="s">
        <v>245</v>
      </c>
      <c r="U86" s="168">
        <v>0</v>
      </c>
      <c r="V86" s="168">
        <f t="shared" ref="V86:V110" si="41">ROUND(E86*U86,2)</f>
        <v>0</v>
      </c>
      <c r="W86" s="168"/>
      <c r="X86" s="157"/>
      <c r="Y86" s="157"/>
      <c r="Z86" s="157"/>
      <c r="AA86" s="157"/>
      <c r="AB86" s="157"/>
      <c r="AC86" s="157"/>
      <c r="AD86" s="157"/>
      <c r="AE86" s="157"/>
      <c r="AF86" s="157"/>
      <c r="AG86" s="157" t="s">
        <v>259</v>
      </c>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row>
    <row r="87" spans="1:60" ht="20.399999999999999" outlineLevel="1">
      <c r="A87" s="183">
        <v>71</v>
      </c>
      <c r="B87" s="184"/>
      <c r="C87" s="191" t="s">
        <v>335</v>
      </c>
      <c r="D87" s="185" t="s">
        <v>278</v>
      </c>
      <c r="E87" s="186">
        <v>472</v>
      </c>
      <c r="F87" s="187"/>
      <c r="G87" s="188">
        <f t="shared" si="35"/>
        <v>0</v>
      </c>
      <c r="H87" s="169"/>
      <c r="I87" s="168">
        <f t="shared" si="36"/>
        <v>0</v>
      </c>
      <c r="J87" s="169"/>
      <c r="K87" s="168">
        <f t="shared" si="37"/>
        <v>0</v>
      </c>
      <c r="L87" s="168">
        <v>21</v>
      </c>
      <c r="M87" s="168">
        <f t="shared" si="38"/>
        <v>0</v>
      </c>
      <c r="N87" s="168">
        <v>0</v>
      </c>
      <c r="O87" s="168">
        <f t="shared" si="39"/>
        <v>0</v>
      </c>
      <c r="P87" s="168">
        <v>0</v>
      </c>
      <c r="Q87" s="168">
        <f t="shared" si="40"/>
        <v>0</v>
      </c>
      <c r="R87" s="168"/>
      <c r="S87" s="168" t="s">
        <v>257</v>
      </c>
      <c r="T87" s="168" t="s">
        <v>258</v>
      </c>
      <c r="U87" s="168">
        <v>0</v>
      </c>
      <c r="V87" s="168">
        <f t="shared" si="41"/>
        <v>0</v>
      </c>
      <c r="W87" s="168"/>
      <c r="X87" s="157"/>
      <c r="Y87" s="157"/>
      <c r="Z87" s="157"/>
      <c r="AA87" s="157"/>
      <c r="AB87" s="157"/>
      <c r="AC87" s="157"/>
      <c r="AD87" s="157"/>
      <c r="AE87" s="157"/>
      <c r="AF87" s="157"/>
      <c r="AG87" s="157" t="s">
        <v>259</v>
      </c>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row>
    <row r="88" spans="1:60" ht="20.399999999999999" outlineLevel="1">
      <c r="A88" s="183">
        <v>72</v>
      </c>
      <c r="B88" s="184"/>
      <c r="C88" s="191" t="s">
        <v>336</v>
      </c>
      <c r="D88" s="185" t="s">
        <v>278</v>
      </c>
      <c r="E88" s="186">
        <v>28320</v>
      </c>
      <c r="F88" s="187"/>
      <c r="G88" s="188">
        <f t="shared" si="35"/>
        <v>0</v>
      </c>
      <c r="H88" s="169"/>
      <c r="I88" s="168">
        <f t="shared" si="36"/>
        <v>0</v>
      </c>
      <c r="J88" s="169"/>
      <c r="K88" s="168">
        <f t="shared" si="37"/>
        <v>0</v>
      </c>
      <c r="L88" s="168">
        <v>21</v>
      </c>
      <c r="M88" s="168">
        <f t="shared" si="38"/>
        <v>0</v>
      </c>
      <c r="N88" s="168">
        <v>0</v>
      </c>
      <c r="O88" s="168">
        <f t="shared" si="39"/>
        <v>0</v>
      </c>
      <c r="P88" s="168">
        <v>0</v>
      </c>
      <c r="Q88" s="168">
        <f t="shared" si="40"/>
        <v>0</v>
      </c>
      <c r="R88" s="168"/>
      <c r="S88" s="168" t="s">
        <v>257</v>
      </c>
      <c r="T88" s="168" t="s">
        <v>258</v>
      </c>
      <c r="U88" s="168">
        <v>0</v>
      </c>
      <c r="V88" s="168">
        <f t="shared" si="41"/>
        <v>0</v>
      </c>
      <c r="W88" s="168"/>
      <c r="X88" s="157"/>
      <c r="Y88" s="157"/>
      <c r="Z88" s="157"/>
      <c r="AA88" s="157"/>
      <c r="AB88" s="157"/>
      <c r="AC88" s="157"/>
      <c r="AD88" s="157"/>
      <c r="AE88" s="157"/>
      <c r="AF88" s="157"/>
      <c r="AG88" s="157" t="s">
        <v>259</v>
      </c>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row>
    <row r="89" spans="1:60" ht="20.399999999999999" outlineLevel="1">
      <c r="A89" s="183">
        <v>73</v>
      </c>
      <c r="B89" s="184"/>
      <c r="C89" s="191" t="s">
        <v>337</v>
      </c>
      <c r="D89" s="185" t="s">
        <v>278</v>
      </c>
      <c r="E89" s="186">
        <v>472</v>
      </c>
      <c r="F89" s="187"/>
      <c r="G89" s="188">
        <f t="shared" si="35"/>
        <v>0</v>
      </c>
      <c r="H89" s="169"/>
      <c r="I89" s="168">
        <f t="shared" si="36"/>
        <v>0</v>
      </c>
      <c r="J89" s="169"/>
      <c r="K89" s="168">
        <f t="shared" si="37"/>
        <v>0</v>
      </c>
      <c r="L89" s="168">
        <v>21</v>
      </c>
      <c r="M89" s="168">
        <f t="shared" si="38"/>
        <v>0</v>
      </c>
      <c r="N89" s="168">
        <v>0</v>
      </c>
      <c r="O89" s="168">
        <f t="shared" si="39"/>
        <v>0</v>
      </c>
      <c r="P89" s="168">
        <v>0</v>
      </c>
      <c r="Q89" s="168">
        <f t="shared" si="40"/>
        <v>0</v>
      </c>
      <c r="R89" s="168"/>
      <c r="S89" s="168" t="s">
        <v>257</v>
      </c>
      <c r="T89" s="168" t="s">
        <v>258</v>
      </c>
      <c r="U89" s="168">
        <v>0</v>
      </c>
      <c r="V89" s="168">
        <f t="shared" si="41"/>
        <v>0</v>
      </c>
      <c r="W89" s="168"/>
      <c r="X89" s="157"/>
      <c r="Y89" s="157"/>
      <c r="Z89" s="157"/>
      <c r="AA89" s="157"/>
      <c r="AB89" s="157"/>
      <c r="AC89" s="157"/>
      <c r="AD89" s="157"/>
      <c r="AE89" s="157"/>
      <c r="AF89" s="157"/>
      <c r="AG89" s="157" t="s">
        <v>259</v>
      </c>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row>
    <row r="90" spans="1:60" ht="20.399999999999999" outlineLevel="1">
      <c r="A90" s="183">
        <v>74</v>
      </c>
      <c r="B90" s="184"/>
      <c r="C90" s="191" t="s">
        <v>338</v>
      </c>
      <c r="D90" s="185" t="s">
        <v>278</v>
      </c>
      <c r="E90" s="186">
        <v>538.70000000000005</v>
      </c>
      <c r="F90" s="187"/>
      <c r="G90" s="188">
        <f t="shared" si="35"/>
        <v>0</v>
      </c>
      <c r="H90" s="169"/>
      <c r="I90" s="168">
        <f t="shared" si="36"/>
        <v>0</v>
      </c>
      <c r="J90" s="169"/>
      <c r="K90" s="168">
        <f t="shared" si="37"/>
        <v>0</v>
      </c>
      <c r="L90" s="168">
        <v>21</v>
      </c>
      <c r="M90" s="168">
        <f t="shared" si="38"/>
        <v>0</v>
      </c>
      <c r="N90" s="168">
        <v>2.1000000000000001E-4</v>
      </c>
      <c r="O90" s="168">
        <f t="shared" si="39"/>
        <v>0.11</v>
      </c>
      <c r="P90" s="168">
        <v>0</v>
      </c>
      <c r="Q90" s="168">
        <f t="shared" si="40"/>
        <v>0</v>
      </c>
      <c r="R90" s="168"/>
      <c r="S90" s="168" t="s">
        <v>257</v>
      </c>
      <c r="T90" s="168" t="s">
        <v>258</v>
      </c>
      <c r="U90" s="168">
        <v>0</v>
      </c>
      <c r="V90" s="168">
        <f t="shared" si="41"/>
        <v>0</v>
      </c>
      <c r="W90" s="168"/>
      <c r="X90" s="157"/>
      <c r="Y90" s="157"/>
      <c r="Z90" s="157"/>
      <c r="AA90" s="157"/>
      <c r="AB90" s="157"/>
      <c r="AC90" s="157"/>
      <c r="AD90" s="157"/>
      <c r="AE90" s="157"/>
      <c r="AF90" s="157"/>
      <c r="AG90" s="157" t="s">
        <v>259</v>
      </c>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row>
    <row r="91" spans="1:60" ht="20.399999999999999" outlineLevel="1">
      <c r="A91" s="183">
        <v>75</v>
      </c>
      <c r="B91" s="184"/>
      <c r="C91" s="191" t="s">
        <v>339</v>
      </c>
      <c r="D91" s="185" t="s">
        <v>278</v>
      </c>
      <c r="E91" s="186">
        <v>538.70000000000005</v>
      </c>
      <c r="F91" s="187"/>
      <c r="G91" s="188">
        <f t="shared" si="35"/>
        <v>0</v>
      </c>
      <c r="H91" s="169"/>
      <c r="I91" s="168">
        <f t="shared" si="36"/>
        <v>0</v>
      </c>
      <c r="J91" s="169"/>
      <c r="K91" s="168">
        <f t="shared" si="37"/>
        <v>0</v>
      </c>
      <c r="L91" s="168">
        <v>21</v>
      </c>
      <c r="M91" s="168">
        <f t="shared" si="38"/>
        <v>0</v>
      </c>
      <c r="N91" s="168">
        <v>4.0000000000000003E-5</v>
      </c>
      <c r="O91" s="168">
        <f t="shared" si="39"/>
        <v>0.02</v>
      </c>
      <c r="P91" s="168">
        <v>0</v>
      </c>
      <c r="Q91" s="168">
        <f t="shared" si="40"/>
        <v>0</v>
      </c>
      <c r="R91" s="168"/>
      <c r="S91" s="168" t="s">
        <v>257</v>
      </c>
      <c r="T91" s="168" t="s">
        <v>258</v>
      </c>
      <c r="U91" s="168">
        <v>0</v>
      </c>
      <c r="V91" s="168">
        <f t="shared" si="41"/>
        <v>0</v>
      </c>
      <c r="W91" s="168"/>
      <c r="X91" s="157"/>
      <c r="Y91" s="157"/>
      <c r="Z91" s="157"/>
      <c r="AA91" s="157"/>
      <c r="AB91" s="157"/>
      <c r="AC91" s="157"/>
      <c r="AD91" s="157"/>
      <c r="AE91" s="157"/>
      <c r="AF91" s="157"/>
      <c r="AG91" s="157" t="s">
        <v>259</v>
      </c>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row>
    <row r="92" spans="1:60" ht="20.399999999999999" outlineLevel="1">
      <c r="A92" s="183">
        <v>76</v>
      </c>
      <c r="B92" s="184"/>
      <c r="C92" s="191" t="s">
        <v>340</v>
      </c>
      <c r="D92" s="185" t="s">
        <v>341</v>
      </c>
      <c r="E92" s="186">
        <v>3</v>
      </c>
      <c r="F92" s="187"/>
      <c r="G92" s="188">
        <f t="shared" si="35"/>
        <v>0</v>
      </c>
      <c r="H92" s="169"/>
      <c r="I92" s="168">
        <f t="shared" si="36"/>
        <v>0</v>
      </c>
      <c r="J92" s="169"/>
      <c r="K92" s="168">
        <f t="shared" si="37"/>
        <v>0</v>
      </c>
      <c r="L92" s="168">
        <v>21</v>
      </c>
      <c r="M92" s="168">
        <f t="shared" si="38"/>
        <v>0</v>
      </c>
      <c r="N92" s="168">
        <v>0.22418000000000002</v>
      </c>
      <c r="O92" s="168">
        <f t="shared" si="39"/>
        <v>0.67</v>
      </c>
      <c r="P92" s="168">
        <v>0.17300000000000001</v>
      </c>
      <c r="Q92" s="168">
        <f t="shared" si="40"/>
        <v>0.52</v>
      </c>
      <c r="R92" s="168"/>
      <c r="S92" s="168" t="s">
        <v>257</v>
      </c>
      <c r="T92" s="168" t="s">
        <v>258</v>
      </c>
      <c r="U92" s="168">
        <v>0</v>
      </c>
      <c r="V92" s="168">
        <f t="shared" si="41"/>
        <v>0</v>
      </c>
      <c r="W92" s="168"/>
      <c r="X92" s="157"/>
      <c r="Y92" s="157"/>
      <c r="Z92" s="157"/>
      <c r="AA92" s="157"/>
      <c r="AB92" s="157"/>
      <c r="AC92" s="157"/>
      <c r="AD92" s="157"/>
      <c r="AE92" s="157"/>
      <c r="AF92" s="157"/>
      <c r="AG92" s="157" t="s">
        <v>259</v>
      </c>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row>
    <row r="93" spans="1:60" ht="30.6" outlineLevel="1">
      <c r="A93" s="183">
        <v>77</v>
      </c>
      <c r="B93" s="184"/>
      <c r="C93" s="191" t="s">
        <v>342</v>
      </c>
      <c r="D93" s="185" t="s">
        <v>328</v>
      </c>
      <c r="E93" s="186">
        <v>15.600000000000001</v>
      </c>
      <c r="F93" s="187"/>
      <c r="G93" s="188">
        <f t="shared" si="35"/>
        <v>0</v>
      </c>
      <c r="H93" s="169"/>
      <c r="I93" s="168">
        <f t="shared" si="36"/>
        <v>0</v>
      </c>
      <c r="J93" s="169"/>
      <c r="K93" s="168">
        <f t="shared" si="37"/>
        <v>0</v>
      </c>
      <c r="L93" s="168">
        <v>21</v>
      </c>
      <c r="M93" s="168">
        <f t="shared" si="38"/>
        <v>0</v>
      </c>
      <c r="N93" s="168">
        <v>2.8100000000000004E-3</v>
      </c>
      <c r="O93" s="168">
        <f t="shared" si="39"/>
        <v>0.04</v>
      </c>
      <c r="P93" s="168">
        <v>0</v>
      </c>
      <c r="Q93" s="168">
        <f t="shared" si="40"/>
        <v>0</v>
      </c>
      <c r="R93" s="168"/>
      <c r="S93" s="168" t="s">
        <v>257</v>
      </c>
      <c r="T93" s="168" t="s">
        <v>258</v>
      </c>
      <c r="U93" s="168">
        <v>0</v>
      </c>
      <c r="V93" s="168">
        <f t="shared" si="41"/>
        <v>0</v>
      </c>
      <c r="W93" s="168"/>
      <c r="X93" s="157"/>
      <c r="Y93" s="157"/>
      <c r="Z93" s="157"/>
      <c r="AA93" s="157"/>
      <c r="AB93" s="157"/>
      <c r="AC93" s="157"/>
      <c r="AD93" s="157"/>
      <c r="AE93" s="157"/>
      <c r="AF93" s="157"/>
      <c r="AG93" s="157" t="s">
        <v>259</v>
      </c>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row>
    <row r="94" spans="1:60" outlineLevel="1">
      <c r="A94" s="183">
        <v>78</v>
      </c>
      <c r="B94" s="184"/>
      <c r="C94" s="191" t="s">
        <v>343</v>
      </c>
      <c r="D94" s="185" t="s">
        <v>261</v>
      </c>
      <c r="E94" s="186">
        <v>12.96</v>
      </c>
      <c r="F94" s="187"/>
      <c r="G94" s="188">
        <f t="shared" si="35"/>
        <v>0</v>
      </c>
      <c r="H94" s="169"/>
      <c r="I94" s="168">
        <f t="shared" si="36"/>
        <v>0</v>
      </c>
      <c r="J94" s="169"/>
      <c r="K94" s="168">
        <f t="shared" si="37"/>
        <v>0</v>
      </c>
      <c r="L94" s="168">
        <v>21</v>
      </c>
      <c r="M94" s="168">
        <f t="shared" si="38"/>
        <v>0</v>
      </c>
      <c r="N94" s="168">
        <v>0</v>
      </c>
      <c r="O94" s="168">
        <f t="shared" si="39"/>
        <v>0</v>
      </c>
      <c r="P94" s="168">
        <v>1.8</v>
      </c>
      <c r="Q94" s="168">
        <f t="shared" si="40"/>
        <v>23.33</v>
      </c>
      <c r="R94" s="168"/>
      <c r="S94" s="168" t="s">
        <v>257</v>
      </c>
      <c r="T94" s="168" t="s">
        <v>258</v>
      </c>
      <c r="U94" s="168">
        <v>0</v>
      </c>
      <c r="V94" s="168">
        <f t="shared" si="41"/>
        <v>0</v>
      </c>
      <c r="W94" s="168"/>
      <c r="X94" s="157"/>
      <c r="Y94" s="157"/>
      <c r="Z94" s="157"/>
      <c r="AA94" s="157"/>
      <c r="AB94" s="157"/>
      <c r="AC94" s="157"/>
      <c r="AD94" s="157"/>
      <c r="AE94" s="157"/>
      <c r="AF94" s="157"/>
      <c r="AG94" s="157" t="s">
        <v>259</v>
      </c>
      <c r="AH94" s="157"/>
      <c r="AI94" s="157"/>
      <c r="AJ94" s="157"/>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7"/>
      <c r="BH94" s="157"/>
    </row>
    <row r="95" spans="1:60" outlineLevel="1">
      <c r="A95" s="183">
        <v>79</v>
      </c>
      <c r="B95" s="184"/>
      <c r="C95" s="191" t="s">
        <v>344</v>
      </c>
      <c r="D95" s="185" t="s">
        <v>278</v>
      </c>
      <c r="E95" s="186">
        <v>90.857000000000014</v>
      </c>
      <c r="F95" s="187"/>
      <c r="G95" s="188">
        <f t="shared" si="35"/>
        <v>0</v>
      </c>
      <c r="H95" s="169"/>
      <c r="I95" s="168">
        <f t="shared" si="36"/>
        <v>0</v>
      </c>
      <c r="J95" s="169"/>
      <c r="K95" s="168">
        <f t="shared" si="37"/>
        <v>0</v>
      </c>
      <c r="L95" s="168">
        <v>21</v>
      </c>
      <c r="M95" s="168">
        <f t="shared" si="38"/>
        <v>0</v>
      </c>
      <c r="N95" s="168">
        <v>0</v>
      </c>
      <c r="O95" s="168">
        <f t="shared" si="39"/>
        <v>0</v>
      </c>
      <c r="P95" s="168">
        <v>0.26100000000000001</v>
      </c>
      <c r="Q95" s="168">
        <f t="shared" si="40"/>
        <v>23.71</v>
      </c>
      <c r="R95" s="168"/>
      <c r="S95" s="168" t="s">
        <v>257</v>
      </c>
      <c r="T95" s="168" t="s">
        <v>258</v>
      </c>
      <c r="U95" s="168">
        <v>0</v>
      </c>
      <c r="V95" s="168">
        <f t="shared" si="41"/>
        <v>0</v>
      </c>
      <c r="W95" s="168"/>
      <c r="X95" s="157"/>
      <c r="Y95" s="157"/>
      <c r="Z95" s="157"/>
      <c r="AA95" s="157"/>
      <c r="AB95" s="157"/>
      <c r="AC95" s="157"/>
      <c r="AD95" s="157"/>
      <c r="AE95" s="157"/>
      <c r="AF95" s="157"/>
      <c r="AG95" s="157" t="s">
        <v>259</v>
      </c>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row>
    <row r="96" spans="1:60" ht="20.399999999999999" outlineLevel="1">
      <c r="A96" s="183">
        <v>80</v>
      </c>
      <c r="B96" s="184"/>
      <c r="C96" s="191" t="s">
        <v>345</v>
      </c>
      <c r="D96" s="185" t="s">
        <v>261</v>
      </c>
      <c r="E96" s="186">
        <v>9.3060000000000009</v>
      </c>
      <c r="F96" s="187"/>
      <c r="G96" s="188">
        <f t="shared" si="35"/>
        <v>0</v>
      </c>
      <c r="H96" s="169"/>
      <c r="I96" s="168">
        <f t="shared" si="36"/>
        <v>0</v>
      </c>
      <c r="J96" s="169"/>
      <c r="K96" s="168">
        <f t="shared" si="37"/>
        <v>0</v>
      </c>
      <c r="L96" s="168">
        <v>21</v>
      </c>
      <c r="M96" s="168">
        <f t="shared" si="38"/>
        <v>0</v>
      </c>
      <c r="N96" s="168">
        <v>0</v>
      </c>
      <c r="O96" s="168">
        <f t="shared" si="39"/>
        <v>0</v>
      </c>
      <c r="P96" s="168">
        <v>1.8</v>
      </c>
      <c r="Q96" s="168">
        <f t="shared" si="40"/>
        <v>16.75</v>
      </c>
      <c r="R96" s="168"/>
      <c r="S96" s="168" t="s">
        <v>257</v>
      </c>
      <c r="T96" s="168" t="s">
        <v>258</v>
      </c>
      <c r="U96" s="168">
        <v>0</v>
      </c>
      <c r="V96" s="168">
        <f t="shared" si="41"/>
        <v>0</v>
      </c>
      <c r="W96" s="168"/>
      <c r="X96" s="157"/>
      <c r="Y96" s="157"/>
      <c r="Z96" s="157"/>
      <c r="AA96" s="157"/>
      <c r="AB96" s="157"/>
      <c r="AC96" s="157"/>
      <c r="AD96" s="157"/>
      <c r="AE96" s="157"/>
      <c r="AF96" s="157"/>
      <c r="AG96" s="157" t="s">
        <v>259</v>
      </c>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row>
    <row r="97" spans="1:60" ht="20.399999999999999" outlineLevel="1">
      <c r="A97" s="183">
        <v>81</v>
      </c>
      <c r="B97" s="184"/>
      <c r="C97" s="191" t="s">
        <v>346</v>
      </c>
      <c r="D97" s="185" t="s">
        <v>261</v>
      </c>
      <c r="E97" s="186">
        <v>1.4460000000000002</v>
      </c>
      <c r="F97" s="187"/>
      <c r="G97" s="188">
        <f t="shared" si="35"/>
        <v>0</v>
      </c>
      <c r="H97" s="169"/>
      <c r="I97" s="168">
        <f t="shared" si="36"/>
        <v>0</v>
      </c>
      <c r="J97" s="169"/>
      <c r="K97" s="168">
        <f t="shared" si="37"/>
        <v>0</v>
      </c>
      <c r="L97" s="168">
        <v>21</v>
      </c>
      <c r="M97" s="168">
        <f t="shared" si="38"/>
        <v>0</v>
      </c>
      <c r="N97" s="168">
        <v>0</v>
      </c>
      <c r="O97" s="168">
        <f t="shared" si="39"/>
        <v>0</v>
      </c>
      <c r="P97" s="168">
        <v>1.8</v>
      </c>
      <c r="Q97" s="168">
        <f t="shared" si="40"/>
        <v>2.6</v>
      </c>
      <c r="R97" s="168"/>
      <c r="S97" s="168" t="s">
        <v>257</v>
      </c>
      <c r="T97" s="168" t="s">
        <v>258</v>
      </c>
      <c r="U97" s="168">
        <v>0</v>
      </c>
      <c r="V97" s="168">
        <f t="shared" si="41"/>
        <v>0</v>
      </c>
      <c r="W97" s="168"/>
      <c r="X97" s="157"/>
      <c r="Y97" s="157"/>
      <c r="Z97" s="157"/>
      <c r="AA97" s="157"/>
      <c r="AB97" s="157"/>
      <c r="AC97" s="157"/>
      <c r="AD97" s="157"/>
      <c r="AE97" s="157"/>
      <c r="AF97" s="157"/>
      <c r="AG97" s="157" t="s">
        <v>259</v>
      </c>
      <c r="AH97" s="157"/>
      <c r="AI97" s="157"/>
      <c r="AJ97" s="157"/>
      <c r="AK97" s="157"/>
      <c r="AL97" s="157"/>
      <c r="AM97" s="157"/>
      <c r="AN97" s="157"/>
      <c r="AO97" s="157"/>
      <c r="AP97" s="157"/>
      <c r="AQ97" s="157"/>
      <c r="AR97" s="157"/>
      <c r="AS97" s="157"/>
      <c r="AT97" s="157"/>
      <c r="AU97" s="157"/>
      <c r="AV97" s="157"/>
      <c r="AW97" s="157"/>
      <c r="AX97" s="157"/>
      <c r="AY97" s="157"/>
      <c r="AZ97" s="157"/>
      <c r="BA97" s="157"/>
      <c r="BB97" s="157"/>
      <c r="BC97" s="157"/>
      <c r="BD97" s="157"/>
      <c r="BE97" s="157"/>
      <c r="BF97" s="157"/>
      <c r="BG97" s="157"/>
      <c r="BH97" s="157"/>
    </row>
    <row r="98" spans="1:60" outlineLevel="1">
      <c r="A98" s="183">
        <v>82</v>
      </c>
      <c r="B98" s="184"/>
      <c r="C98" s="191" t="s">
        <v>347</v>
      </c>
      <c r="D98" s="185" t="s">
        <v>261</v>
      </c>
      <c r="E98" s="186">
        <v>0.79</v>
      </c>
      <c r="F98" s="187"/>
      <c r="G98" s="188">
        <f t="shared" si="35"/>
        <v>0</v>
      </c>
      <c r="H98" s="169"/>
      <c r="I98" s="168">
        <f t="shared" si="36"/>
        <v>0</v>
      </c>
      <c r="J98" s="169"/>
      <c r="K98" s="168">
        <f t="shared" si="37"/>
        <v>0</v>
      </c>
      <c r="L98" s="168">
        <v>21</v>
      </c>
      <c r="M98" s="168">
        <f t="shared" si="38"/>
        <v>0</v>
      </c>
      <c r="N98" s="168">
        <v>0</v>
      </c>
      <c r="O98" s="168">
        <f t="shared" si="39"/>
        <v>0</v>
      </c>
      <c r="P98" s="168">
        <v>1.671</v>
      </c>
      <c r="Q98" s="168">
        <f t="shared" si="40"/>
        <v>1.32</v>
      </c>
      <c r="R98" s="168"/>
      <c r="S98" s="168" t="s">
        <v>257</v>
      </c>
      <c r="T98" s="168" t="s">
        <v>258</v>
      </c>
      <c r="U98" s="168">
        <v>0</v>
      </c>
      <c r="V98" s="168">
        <f t="shared" si="41"/>
        <v>0</v>
      </c>
      <c r="W98" s="168"/>
      <c r="X98" s="157"/>
      <c r="Y98" s="157"/>
      <c r="Z98" s="157"/>
      <c r="AA98" s="157"/>
      <c r="AB98" s="157"/>
      <c r="AC98" s="157"/>
      <c r="AD98" s="157"/>
      <c r="AE98" s="157"/>
      <c r="AF98" s="157"/>
      <c r="AG98" s="157" t="s">
        <v>259</v>
      </c>
      <c r="AH98" s="157"/>
      <c r="AI98" s="157"/>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row>
    <row r="99" spans="1:60" outlineLevel="1">
      <c r="A99" s="183">
        <v>83</v>
      </c>
      <c r="B99" s="184"/>
      <c r="C99" s="191" t="s">
        <v>348</v>
      </c>
      <c r="D99" s="185" t="s">
        <v>261</v>
      </c>
      <c r="E99" s="186">
        <v>2.9630000000000001</v>
      </c>
      <c r="F99" s="187"/>
      <c r="G99" s="188">
        <f t="shared" si="35"/>
        <v>0</v>
      </c>
      <c r="H99" s="169"/>
      <c r="I99" s="168">
        <f t="shared" si="36"/>
        <v>0</v>
      </c>
      <c r="J99" s="169"/>
      <c r="K99" s="168">
        <f t="shared" si="37"/>
        <v>0</v>
      </c>
      <c r="L99" s="168">
        <v>21</v>
      </c>
      <c r="M99" s="168">
        <f t="shared" si="38"/>
        <v>0</v>
      </c>
      <c r="N99" s="168">
        <v>0</v>
      </c>
      <c r="O99" s="168">
        <f t="shared" si="39"/>
        <v>0</v>
      </c>
      <c r="P99" s="168">
        <v>2.4000000000000004</v>
      </c>
      <c r="Q99" s="168">
        <f t="shared" si="40"/>
        <v>7.11</v>
      </c>
      <c r="R99" s="168"/>
      <c r="S99" s="168" t="s">
        <v>257</v>
      </c>
      <c r="T99" s="168" t="s">
        <v>258</v>
      </c>
      <c r="U99" s="168">
        <v>0</v>
      </c>
      <c r="V99" s="168">
        <f t="shared" si="41"/>
        <v>0</v>
      </c>
      <c r="W99" s="168"/>
      <c r="X99" s="157"/>
      <c r="Y99" s="157"/>
      <c r="Z99" s="157"/>
      <c r="AA99" s="157"/>
      <c r="AB99" s="157"/>
      <c r="AC99" s="157"/>
      <c r="AD99" s="157"/>
      <c r="AE99" s="157"/>
      <c r="AF99" s="157"/>
      <c r="AG99" s="157" t="s">
        <v>259</v>
      </c>
      <c r="AH99" s="157"/>
      <c r="AI99" s="157"/>
      <c r="AJ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row>
    <row r="100" spans="1:60" ht="20.399999999999999" outlineLevel="1">
      <c r="A100" s="183">
        <v>84</v>
      </c>
      <c r="B100" s="184"/>
      <c r="C100" s="191" t="s">
        <v>349</v>
      </c>
      <c r="D100" s="185" t="s">
        <v>261</v>
      </c>
      <c r="E100" s="186">
        <v>21.624000000000002</v>
      </c>
      <c r="F100" s="187"/>
      <c r="G100" s="188">
        <f t="shared" si="35"/>
        <v>0</v>
      </c>
      <c r="H100" s="169"/>
      <c r="I100" s="168">
        <f t="shared" si="36"/>
        <v>0</v>
      </c>
      <c r="J100" s="169"/>
      <c r="K100" s="168">
        <f t="shared" si="37"/>
        <v>0</v>
      </c>
      <c r="L100" s="168">
        <v>21</v>
      </c>
      <c r="M100" s="168">
        <f t="shared" si="38"/>
        <v>0</v>
      </c>
      <c r="N100" s="168">
        <v>0</v>
      </c>
      <c r="O100" s="168">
        <f t="shared" si="39"/>
        <v>0</v>
      </c>
      <c r="P100" s="168">
        <v>2.2000000000000002</v>
      </c>
      <c r="Q100" s="168">
        <f t="shared" si="40"/>
        <v>47.57</v>
      </c>
      <c r="R100" s="168"/>
      <c r="S100" s="168" t="s">
        <v>257</v>
      </c>
      <c r="T100" s="168" t="s">
        <v>258</v>
      </c>
      <c r="U100" s="168">
        <v>0</v>
      </c>
      <c r="V100" s="168">
        <f t="shared" si="41"/>
        <v>0</v>
      </c>
      <c r="W100" s="168"/>
      <c r="X100" s="157"/>
      <c r="Y100" s="157"/>
      <c r="Z100" s="157"/>
      <c r="AA100" s="157"/>
      <c r="AB100" s="157"/>
      <c r="AC100" s="157"/>
      <c r="AD100" s="157"/>
      <c r="AE100" s="157"/>
      <c r="AF100" s="157"/>
      <c r="AG100" s="157" t="s">
        <v>259</v>
      </c>
      <c r="AH100" s="157"/>
      <c r="AI100" s="157"/>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row>
    <row r="101" spans="1:60" ht="20.399999999999999" outlineLevel="1">
      <c r="A101" s="183">
        <v>85</v>
      </c>
      <c r="B101" s="184"/>
      <c r="C101" s="191" t="s">
        <v>350</v>
      </c>
      <c r="D101" s="185" t="s">
        <v>261</v>
      </c>
      <c r="E101" s="186">
        <v>21.624000000000002</v>
      </c>
      <c r="F101" s="187"/>
      <c r="G101" s="188">
        <f t="shared" si="35"/>
        <v>0</v>
      </c>
      <c r="H101" s="169"/>
      <c r="I101" s="168">
        <f t="shared" si="36"/>
        <v>0</v>
      </c>
      <c r="J101" s="169"/>
      <c r="K101" s="168">
        <f t="shared" si="37"/>
        <v>0</v>
      </c>
      <c r="L101" s="168">
        <v>21</v>
      </c>
      <c r="M101" s="168">
        <f t="shared" si="38"/>
        <v>0</v>
      </c>
      <c r="N101" s="168">
        <v>0</v>
      </c>
      <c r="O101" s="168">
        <f t="shared" si="39"/>
        <v>0</v>
      </c>
      <c r="P101" s="168">
        <v>3.1000000000000003E-3</v>
      </c>
      <c r="Q101" s="168">
        <f t="shared" si="40"/>
        <v>7.0000000000000007E-2</v>
      </c>
      <c r="R101" s="168"/>
      <c r="S101" s="168" t="s">
        <v>257</v>
      </c>
      <c r="T101" s="168" t="s">
        <v>258</v>
      </c>
      <c r="U101" s="168">
        <v>0</v>
      </c>
      <c r="V101" s="168">
        <f t="shared" si="41"/>
        <v>0</v>
      </c>
      <c r="W101" s="168"/>
      <c r="X101" s="157"/>
      <c r="Y101" s="157"/>
      <c r="Z101" s="157"/>
      <c r="AA101" s="157"/>
      <c r="AB101" s="157"/>
      <c r="AC101" s="157"/>
      <c r="AD101" s="157"/>
      <c r="AE101" s="157"/>
      <c r="AF101" s="157"/>
      <c r="AG101" s="157" t="s">
        <v>259</v>
      </c>
      <c r="AH101" s="157"/>
      <c r="AI101" s="157"/>
      <c r="AJ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c r="BF101" s="157"/>
      <c r="BG101" s="157"/>
      <c r="BH101" s="157"/>
    </row>
    <row r="102" spans="1:60" ht="20.399999999999999" outlineLevel="1">
      <c r="A102" s="183">
        <v>86</v>
      </c>
      <c r="B102" s="184"/>
      <c r="C102" s="191" t="s">
        <v>351</v>
      </c>
      <c r="D102" s="185" t="s">
        <v>261</v>
      </c>
      <c r="E102" s="186">
        <v>14.416</v>
      </c>
      <c r="F102" s="187"/>
      <c r="G102" s="188">
        <f t="shared" si="35"/>
        <v>0</v>
      </c>
      <c r="H102" s="169"/>
      <c r="I102" s="168">
        <f t="shared" si="36"/>
        <v>0</v>
      </c>
      <c r="J102" s="169"/>
      <c r="K102" s="168">
        <f t="shared" si="37"/>
        <v>0</v>
      </c>
      <c r="L102" s="168">
        <v>21</v>
      </c>
      <c r="M102" s="168">
        <f t="shared" si="38"/>
        <v>0</v>
      </c>
      <c r="N102" s="168">
        <v>0</v>
      </c>
      <c r="O102" s="168">
        <f t="shared" si="39"/>
        <v>0</v>
      </c>
      <c r="P102" s="168">
        <v>1.4000000000000001</v>
      </c>
      <c r="Q102" s="168">
        <f t="shared" si="40"/>
        <v>20.18</v>
      </c>
      <c r="R102" s="168"/>
      <c r="S102" s="168" t="s">
        <v>257</v>
      </c>
      <c r="T102" s="168" t="s">
        <v>258</v>
      </c>
      <c r="U102" s="168">
        <v>0</v>
      </c>
      <c r="V102" s="168">
        <f t="shared" si="41"/>
        <v>0</v>
      </c>
      <c r="W102" s="168"/>
      <c r="X102" s="157"/>
      <c r="Y102" s="157"/>
      <c r="Z102" s="157"/>
      <c r="AA102" s="157"/>
      <c r="AB102" s="157"/>
      <c r="AC102" s="157"/>
      <c r="AD102" s="157"/>
      <c r="AE102" s="157"/>
      <c r="AF102" s="157"/>
      <c r="AG102" s="157" t="s">
        <v>259</v>
      </c>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row>
    <row r="103" spans="1:60" ht="20.399999999999999" outlineLevel="1">
      <c r="A103" s="183">
        <v>87</v>
      </c>
      <c r="B103" s="184"/>
      <c r="C103" s="191" t="s">
        <v>352</v>
      </c>
      <c r="D103" s="185" t="s">
        <v>278</v>
      </c>
      <c r="E103" s="186">
        <v>13.665000000000001</v>
      </c>
      <c r="F103" s="187"/>
      <c r="G103" s="188">
        <f t="shared" si="35"/>
        <v>0</v>
      </c>
      <c r="H103" s="169"/>
      <c r="I103" s="168">
        <f t="shared" si="36"/>
        <v>0</v>
      </c>
      <c r="J103" s="169"/>
      <c r="K103" s="168">
        <f t="shared" si="37"/>
        <v>0</v>
      </c>
      <c r="L103" s="168">
        <v>21</v>
      </c>
      <c r="M103" s="168">
        <f t="shared" si="38"/>
        <v>0</v>
      </c>
      <c r="N103" s="168">
        <v>0</v>
      </c>
      <c r="O103" s="168">
        <f t="shared" si="39"/>
        <v>0</v>
      </c>
      <c r="P103" s="168">
        <v>5.5E-2</v>
      </c>
      <c r="Q103" s="168">
        <f t="shared" si="40"/>
        <v>0.75</v>
      </c>
      <c r="R103" s="168"/>
      <c r="S103" s="168" t="s">
        <v>257</v>
      </c>
      <c r="T103" s="168" t="s">
        <v>258</v>
      </c>
      <c r="U103" s="168">
        <v>0</v>
      </c>
      <c r="V103" s="168">
        <f t="shared" si="41"/>
        <v>0</v>
      </c>
      <c r="W103" s="168"/>
      <c r="X103" s="157"/>
      <c r="Y103" s="157"/>
      <c r="Z103" s="157"/>
      <c r="AA103" s="157"/>
      <c r="AB103" s="157"/>
      <c r="AC103" s="157"/>
      <c r="AD103" s="157"/>
      <c r="AE103" s="157"/>
      <c r="AF103" s="157"/>
      <c r="AG103" s="157" t="s">
        <v>259</v>
      </c>
      <c r="AH103" s="157"/>
      <c r="AI103" s="157"/>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row>
    <row r="104" spans="1:60" ht="20.399999999999999" outlineLevel="1">
      <c r="A104" s="183">
        <v>88</v>
      </c>
      <c r="B104" s="184"/>
      <c r="C104" s="191" t="s">
        <v>353</v>
      </c>
      <c r="D104" s="185" t="s">
        <v>278</v>
      </c>
      <c r="E104" s="186">
        <v>11.040000000000001</v>
      </c>
      <c r="F104" s="187"/>
      <c r="G104" s="188">
        <f t="shared" si="35"/>
        <v>0</v>
      </c>
      <c r="H104" s="169"/>
      <c r="I104" s="168">
        <f t="shared" si="36"/>
        <v>0</v>
      </c>
      <c r="J104" s="169"/>
      <c r="K104" s="168">
        <f t="shared" si="37"/>
        <v>0</v>
      </c>
      <c r="L104" s="168">
        <v>21</v>
      </c>
      <c r="M104" s="168">
        <f t="shared" si="38"/>
        <v>0</v>
      </c>
      <c r="N104" s="168">
        <v>0</v>
      </c>
      <c r="O104" s="168">
        <f t="shared" si="39"/>
        <v>0</v>
      </c>
      <c r="P104" s="168">
        <v>7.5000000000000011E-2</v>
      </c>
      <c r="Q104" s="168">
        <f t="shared" si="40"/>
        <v>0.83</v>
      </c>
      <c r="R104" s="168"/>
      <c r="S104" s="168" t="s">
        <v>257</v>
      </c>
      <c r="T104" s="168" t="s">
        <v>258</v>
      </c>
      <c r="U104" s="168">
        <v>0</v>
      </c>
      <c r="V104" s="168">
        <f t="shared" si="41"/>
        <v>0</v>
      </c>
      <c r="W104" s="168"/>
      <c r="X104" s="157"/>
      <c r="Y104" s="157"/>
      <c r="Z104" s="157"/>
      <c r="AA104" s="157"/>
      <c r="AB104" s="157"/>
      <c r="AC104" s="157"/>
      <c r="AD104" s="157"/>
      <c r="AE104" s="157"/>
      <c r="AF104" s="157"/>
      <c r="AG104" s="157" t="s">
        <v>259</v>
      </c>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row>
    <row r="105" spans="1:60" ht="20.399999999999999" outlineLevel="1">
      <c r="A105" s="183">
        <v>89</v>
      </c>
      <c r="B105" s="184"/>
      <c r="C105" s="191" t="s">
        <v>354</v>
      </c>
      <c r="D105" s="185" t="s">
        <v>278</v>
      </c>
      <c r="E105" s="186">
        <v>31.25</v>
      </c>
      <c r="F105" s="187"/>
      <c r="G105" s="188">
        <f t="shared" si="35"/>
        <v>0</v>
      </c>
      <c r="H105" s="169"/>
      <c r="I105" s="168">
        <f t="shared" si="36"/>
        <v>0</v>
      </c>
      <c r="J105" s="169"/>
      <c r="K105" s="168">
        <f t="shared" si="37"/>
        <v>0</v>
      </c>
      <c r="L105" s="168">
        <v>21</v>
      </c>
      <c r="M105" s="168">
        <f t="shared" si="38"/>
        <v>0</v>
      </c>
      <c r="N105" s="168">
        <v>0</v>
      </c>
      <c r="O105" s="168">
        <f t="shared" si="39"/>
        <v>0</v>
      </c>
      <c r="P105" s="168">
        <v>5.4000000000000006E-2</v>
      </c>
      <c r="Q105" s="168">
        <f t="shared" si="40"/>
        <v>1.69</v>
      </c>
      <c r="R105" s="168"/>
      <c r="S105" s="168" t="s">
        <v>257</v>
      </c>
      <c r="T105" s="168" t="s">
        <v>258</v>
      </c>
      <c r="U105" s="168">
        <v>0</v>
      </c>
      <c r="V105" s="168">
        <f t="shared" si="41"/>
        <v>0</v>
      </c>
      <c r="W105" s="168"/>
      <c r="X105" s="157"/>
      <c r="Y105" s="157"/>
      <c r="Z105" s="157"/>
      <c r="AA105" s="157"/>
      <c r="AB105" s="157"/>
      <c r="AC105" s="157"/>
      <c r="AD105" s="157"/>
      <c r="AE105" s="157"/>
      <c r="AF105" s="157"/>
      <c r="AG105" s="157" t="s">
        <v>259</v>
      </c>
      <c r="AH105" s="157"/>
      <c r="AI105" s="157"/>
      <c r="AJ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row>
    <row r="106" spans="1:60" ht="20.399999999999999" outlineLevel="1">
      <c r="A106" s="183">
        <v>90</v>
      </c>
      <c r="B106" s="184"/>
      <c r="C106" s="191" t="s">
        <v>355</v>
      </c>
      <c r="D106" s="185" t="s">
        <v>328</v>
      </c>
      <c r="E106" s="186">
        <v>108.42</v>
      </c>
      <c r="F106" s="187"/>
      <c r="G106" s="188">
        <f t="shared" si="35"/>
        <v>0</v>
      </c>
      <c r="H106" s="169"/>
      <c r="I106" s="168">
        <f t="shared" si="36"/>
        <v>0</v>
      </c>
      <c r="J106" s="169"/>
      <c r="K106" s="168">
        <f t="shared" si="37"/>
        <v>0</v>
      </c>
      <c r="L106" s="168">
        <v>21</v>
      </c>
      <c r="M106" s="168">
        <f t="shared" si="38"/>
        <v>0</v>
      </c>
      <c r="N106" s="168">
        <v>1.804E-2</v>
      </c>
      <c r="O106" s="168">
        <f t="shared" si="39"/>
        <v>1.96</v>
      </c>
      <c r="P106" s="168">
        <v>0</v>
      </c>
      <c r="Q106" s="168">
        <f t="shared" si="40"/>
        <v>0</v>
      </c>
      <c r="R106" s="168"/>
      <c r="S106" s="168" t="s">
        <v>257</v>
      </c>
      <c r="T106" s="168" t="s">
        <v>258</v>
      </c>
      <c r="U106" s="168">
        <v>0</v>
      </c>
      <c r="V106" s="168">
        <f t="shared" si="41"/>
        <v>0</v>
      </c>
      <c r="W106" s="168"/>
      <c r="X106" s="157"/>
      <c r="Y106" s="157"/>
      <c r="Z106" s="157"/>
      <c r="AA106" s="157"/>
      <c r="AB106" s="157"/>
      <c r="AC106" s="157"/>
      <c r="AD106" s="157"/>
      <c r="AE106" s="157"/>
      <c r="AF106" s="157"/>
      <c r="AG106" s="157" t="s">
        <v>259</v>
      </c>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row>
    <row r="107" spans="1:60" ht="20.399999999999999" outlineLevel="1">
      <c r="A107" s="183">
        <v>91</v>
      </c>
      <c r="B107" s="184"/>
      <c r="C107" s="191" t="s">
        <v>356</v>
      </c>
      <c r="D107" s="185" t="s">
        <v>278</v>
      </c>
      <c r="E107" s="186">
        <v>44.980000000000004</v>
      </c>
      <c r="F107" s="187"/>
      <c r="G107" s="188">
        <f t="shared" si="35"/>
        <v>0</v>
      </c>
      <c r="H107" s="169"/>
      <c r="I107" s="168">
        <f t="shared" si="36"/>
        <v>0</v>
      </c>
      <c r="J107" s="169"/>
      <c r="K107" s="168">
        <f t="shared" si="37"/>
        <v>0</v>
      </c>
      <c r="L107" s="168">
        <v>21</v>
      </c>
      <c r="M107" s="168">
        <f t="shared" si="38"/>
        <v>0</v>
      </c>
      <c r="N107" s="168">
        <v>0</v>
      </c>
      <c r="O107" s="168">
        <f t="shared" si="39"/>
        <v>0</v>
      </c>
      <c r="P107" s="168">
        <v>0.05</v>
      </c>
      <c r="Q107" s="168">
        <f t="shared" si="40"/>
        <v>2.25</v>
      </c>
      <c r="R107" s="168"/>
      <c r="S107" s="168" t="s">
        <v>257</v>
      </c>
      <c r="T107" s="168" t="s">
        <v>258</v>
      </c>
      <c r="U107" s="168">
        <v>0</v>
      </c>
      <c r="V107" s="168">
        <f t="shared" si="41"/>
        <v>0</v>
      </c>
      <c r="W107" s="168"/>
      <c r="X107" s="157"/>
      <c r="Y107" s="157"/>
      <c r="Z107" s="157"/>
      <c r="AA107" s="157"/>
      <c r="AB107" s="157"/>
      <c r="AC107" s="157"/>
      <c r="AD107" s="157"/>
      <c r="AE107" s="157"/>
      <c r="AF107" s="157"/>
      <c r="AG107" s="157" t="s">
        <v>259</v>
      </c>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row>
    <row r="108" spans="1:60" ht="20.399999999999999" outlineLevel="1">
      <c r="A108" s="183">
        <v>92</v>
      </c>
      <c r="B108" s="184"/>
      <c r="C108" s="191" t="s">
        <v>357</v>
      </c>
      <c r="D108" s="185" t="s">
        <v>261</v>
      </c>
      <c r="E108" s="186">
        <v>120.682</v>
      </c>
      <c r="F108" s="187"/>
      <c r="G108" s="188">
        <f t="shared" si="35"/>
        <v>0</v>
      </c>
      <c r="H108" s="169"/>
      <c r="I108" s="168">
        <f t="shared" si="36"/>
        <v>0</v>
      </c>
      <c r="J108" s="169"/>
      <c r="K108" s="168">
        <f t="shared" si="37"/>
        <v>0</v>
      </c>
      <c r="L108" s="168">
        <v>21</v>
      </c>
      <c r="M108" s="168">
        <f t="shared" si="38"/>
        <v>0</v>
      </c>
      <c r="N108" s="168">
        <v>0</v>
      </c>
      <c r="O108" s="168">
        <f t="shared" si="39"/>
        <v>0</v>
      </c>
      <c r="P108" s="168">
        <v>0.222</v>
      </c>
      <c r="Q108" s="168">
        <f t="shared" si="40"/>
        <v>26.79</v>
      </c>
      <c r="R108" s="168"/>
      <c r="S108" s="168" t="s">
        <v>257</v>
      </c>
      <c r="T108" s="168" t="s">
        <v>258</v>
      </c>
      <c r="U108" s="168">
        <v>0</v>
      </c>
      <c r="V108" s="168">
        <f t="shared" si="41"/>
        <v>0</v>
      </c>
      <c r="W108" s="168"/>
      <c r="X108" s="157"/>
      <c r="Y108" s="157"/>
      <c r="Z108" s="157"/>
      <c r="AA108" s="157"/>
      <c r="AB108" s="157"/>
      <c r="AC108" s="157"/>
      <c r="AD108" s="157"/>
      <c r="AE108" s="157"/>
      <c r="AF108" s="157"/>
      <c r="AG108" s="157" t="s">
        <v>259</v>
      </c>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row>
    <row r="109" spans="1:60" ht="20.399999999999999" outlineLevel="1">
      <c r="A109" s="183">
        <v>93</v>
      </c>
      <c r="B109" s="184"/>
      <c r="C109" s="191" t="s">
        <v>358</v>
      </c>
      <c r="D109" s="185" t="s">
        <v>261</v>
      </c>
      <c r="E109" s="186">
        <v>112.60000000000001</v>
      </c>
      <c r="F109" s="187"/>
      <c r="G109" s="188">
        <f t="shared" si="35"/>
        <v>0</v>
      </c>
      <c r="H109" s="169"/>
      <c r="I109" s="168">
        <f t="shared" si="36"/>
        <v>0</v>
      </c>
      <c r="J109" s="169"/>
      <c r="K109" s="168">
        <f t="shared" si="37"/>
        <v>0</v>
      </c>
      <c r="L109" s="168">
        <v>21</v>
      </c>
      <c r="M109" s="168">
        <f t="shared" si="38"/>
        <v>0</v>
      </c>
      <c r="N109" s="168">
        <v>0</v>
      </c>
      <c r="O109" s="168">
        <f t="shared" si="39"/>
        <v>0</v>
      </c>
      <c r="P109" s="168">
        <v>0.35000000000000003</v>
      </c>
      <c r="Q109" s="168">
        <f t="shared" si="40"/>
        <v>39.409999999999997</v>
      </c>
      <c r="R109" s="168"/>
      <c r="S109" s="168" t="s">
        <v>257</v>
      </c>
      <c r="T109" s="168" t="s">
        <v>258</v>
      </c>
      <c r="U109" s="168">
        <v>0</v>
      </c>
      <c r="V109" s="168">
        <f t="shared" si="41"/>
        <v>0</v>
      </c>
      <c r="W109" s="168"/>
      <c r="X109" s="157"/>
      <c r="Y109" s="157"/>
      <c r="Z109" s="157"/>
      <c r="AA109" s="157"/>
      <c r="AB109" s="157"/>
      <c r="AC109" s="157"/>
      <c r="AD109" s="157"/>
      <c r="AE109" s="157"/>
      <c r="AF109" s="157"/>
      <c r="AG109" s="157" t="s">
        <v>259</v>
      </c>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row>
    <row r="110" spans="1:60" ht="20.399999999999999" outlineLevel="1">
      <c r="A110" s="183">
        <v>94</v>
      </c>
      <c r="B110" s="184"/>
      <c r="C110" s="191" t="s">
        <v>359</v>
      </c>
      <c r="D110" s="185" t="s">
        <v>261</v>
      </c>
      <c r="E110" s="186">
        <v>126.477</v>
      </c>
      <c r="F110" s="187"/>
      <c r="G110" s="188">
        <f t="shared" si="35"/>
        <v>0</v>
      </c>
      <c r="H110" s="169"/>
      <c r="I110" s="168">
        <f t="shared" si="36"/>
        <v>0</v>
      </c>
      <c r="J110" s="169"/>
      <c r="K110" s="168">
        <f t="shared" si="37"/>
        <v>0</v>
      </c>
      <c r="L110" s="168">
        <v>21</v>
      </c>
      <c r="M110" s="168">
        <f t="shared" si="38"/>
        <v>0</v>
      </c>
      <c r="N110" s="168">
        <v>0</v>
      </c>
      <c r="O110" s="168">
        <f t="shared" si="39"/>
        <v>0</v>
      </c>
      <c r="P110" s="168">
        <v>0.55000000000000004</v>
      </c>
      <c r="Q110" s="168">
        <f t="shared" si="40"/>
        <v>69.56</v>
      </c>
      <c r="R110" s="168"/>
      <c r="S110" s="168" t="s">
        <v>257</v>
      </c>
      <c r="T110" s="168" t="s">
        <v>258</v>
      </c>
      <c r="U110" s="168">
        <v>0</v>
      </c>
      <c r="V110" s="168">
        <f t="shared" si="41"/>
        <v>0</v>
      </c>
      <c r="W110" s="168"/>
      <c r="X110" s="157"/>
      <c r="Y110" s="157"/>
      <c r="Z110" s="157"/>
      <c r="AA110" s="157"/>
      <c r="AB110" s="157"/>
      <c r="AC110" s="157"/>
      <c r="AD110" s="157"/>
      <c r="AE110" s="157"/>
      <c r="AF110" s="157"/>
      <c r="AG110" s="157" t="s">
        <v>259</v>
      </c>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row>
    <row r="111" spans="1:60">
      <c r="A111" s="171" t="s">
        <v>240</v>
      </c>
      <c r="B111" s="172" t="s">
        <v>141</v>
      </c>
      <c r="C111" s="190" t="s">
        <v>142</v>
      </c>
      <c r="D111" s="173"/>
      <c r="E111" s="174"/>
      <c r="F111" s="175"/>
      <c r="G111" s="176">
        <f>SUMIF(AG112:AG121,"&lt;&gt;NOR",G112:G121)</f>
        <v>0</v>
      </c>
      <c r="H111" s="170"/>
      <c r="I111" s="170">
        <f>SUM(I112:I121)</f>
        <v>0</v>
      </c>
      <c r="J111" s="170"/>
      <c r="K111" s="170">
        <f>SUM(K112:K121)</f>
        <v>0</v>
      </c>
      <c r="L111" s="170"/>
      <c r="M111" s="170">
        <f>SUM(M112:M121)</f>
        <v>0</v>
      </c>
      <c r="N111" s="170"/>
      <c r="O111" s="170">
        <f>SUM(O112:O121)</f>
        <v>0</v>
      </c>
      <c r="P111" s="170"/>
      <c r="Q111" s="170">
        <f>SUM(Q112:Q121)</f>
        <v>0</v>
      </c>
      <c r="R111" s="170"/>
      <c r="S111" s="170"/>
      <c r="T111" s="170"/>
      <c r="U111" s="170"/>
      <c r="V111" s="170">
        <f>SUM(V112:V121)</f>
        <v>0</v>
      </c>
      <c r="W111" s="170"/>
      <c r="AG111" t="s">
        <v>241</v>
      </c>
    </row>
    <row r="112" spans="1:60" ht="20.399999999999999" outlineLevel="1">
      <c r="A112" s="183">
        <v>95</v>
      </c>
      <c r="B112" s="184"/>
      <c r="C112" s="191" t="s">
        <v>360</v>
      </c>
      <c r="D112" s="185" t="s">
        <v>271</v>
      </c>
      <c r="E112" s="186">
        <v>309.49</v>
      </c>
      <c r="F112" s="187"/>
      <c r="G112" s="188">
        <f t="shared" ref="G112:G121" si="42">ROUND(E112*F112,2)</f>
        <v>0</v>
      </c>
      <c r="H112" s="169"/>
      <c r="I112" s="168">
        <f t="shared" ref="I112:I121" si="43">ROUND(E112*H112,2)</f>
        <v>0</v>
      </c>
      <c r="J112" s="169"/>
      <c r="K112" s="168">
        <f t="shared" ref="K112:K121" si="44">ROUND(E112*J112,2)</f>
        <v>0</v>
      </c>
      <c r="L112" s="168">
        <v>21</v>
      </c>
      <c r="M112" s="168">
        <f t="shared" ref="M112:M121" si="45">G112*(1+L112/100)</f>
        <v>0</v>
      </c>
      <c r="N112" s="168">
        <v>0</v>
      </c>
      <c r="O112" s="168">
        <f t="shared" ref="O112:O121" si="46">ROUND(E112*N112,2)</f>
        <v>0</v>
      </c>
      <c r="P112" s="168">
        <v>0</v>
      </c>
      <c r="Q112" s="168">
        <f t="shared" ref="Q112:Q121" si="47">ROUND(E112*P112,2)</f>
        <v>0</v>
      </c>
      <c r="R112" s="168"/>
      <c r="S112" s="168" t="s">
        <v>257</v>
      </c>
      <c r="T112" s="168" t="s">
        <v>258</v>
      </c>
      <c r="U112" s="168">
        <v>0</v>
      </c>
      <c r="V112" s="168">
        <f t="shared" ref="V112:V121" si="48">ROUND(E112*U112,2)</f>
        <v>0</v>
      </c>
      <c r="W112" s="168"/>
      <c r="X112" s="157"/>
      <c r="Y112" s="157"/>
      <c r="Z112" s="157"/>
      <c r="AA112" s="157"/>
      <c r="AB112" s="157"/>
      <c r="AC112" s="157"/>
      <c r="AD112" s="157"/>
      <c r="AE112" s="157"/>
      <c r="AF112" s="157"/>
      <c r="AG112" s="157" t="s">
        <v>259</v>
      </c>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row>
    <row r="113" spans="1:60" ht="20.399999999999999" outlineLevel="1">
      <c r="A113" s="183">
        <v>96</v>
      </c>
      <c r="B113" s="184"/>
      <c r="C113" s="191" t="s">
        <v>361</v>
      </c>
      <c r="D113" s="185" t="s">
        <v>271</v>
      </c>
      <c r="E113" s="186">
        <v>309.49</v>
      </c>
      <c r="F113" s="187"/>
      <c r="G113" s="188">
        <f t="shared" si="42"/>
        <v>0</v>
      </c>
      <c r="H113" s="169"/>
      <c r="I113" s="168">
        <f t="shared" si="43"/>
        <v>0</v>
      </c>
      <c r="J113" s="169"/>
      <c r="K113" s="168">
        <f t="shared" si="44"/>
        <v>0</v>
      </c>
      <c r="L113" s="168">
        <v>21</v>
      </c>
      <c r="M113" s="168">
        <f t="shared" si="45"/>
        <v>0</v>
      </c>
      <c r="N113" s="168">
        <v>0</v>
      </c>
      <c r="O113" s="168">
        <f t="shared" si="46"/>
        <v>0</v>
      </c>
      <c r="P113" s="168">
        <v>0</v>
      </c>
      <c r="Q113" s="168">
        <f t="shared" si="47"/>
        <v>0</v>
      </c>
      <c r="R113" s="168"/>
      <c r="S113" s="168" t="s">
        <v>257</v>
      </c>
      <c r="T113" s="168" t="s">
        <v>258</v>
      </c>
      <c r="U113" s="168">
        <v>0</v>
      </c>
      <c r="V113" s="168">
        <f t="shared" si="48"/>
        <v>0</v>
      </c>
      <c r="W113" s="168"/>
      <c r="X113" s="157"/>
      <c r="Y113" s="157"/>
      <c r="Z113" s="157"/>
      <c r="AA113" s="157"/>
      <c r="AB113" s="157"/>
      <c r="AC113" s="157"/>
      <c r="AD113" s="157"/>
      <c r="AE113" s="157"/>
      <c r="AF113" s="157"/>
      <c r="AG113" s="157" t="s">
        <v>259</v>
      </c>
      <c r="AH113" s="157"/>
      <c r="AI113" s="157"/>
      <c r="AJ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57"/>
      <c r="BH113" s="157"/>
    </row>
    <row r="114" spans="1:60" ht="20.399999999999999" outlineLevel="1">
      <c r="A114" s="183">
        <v>97</v>
      </c>
      <c r="B114" s="184"/>
      <c r="C114" s="191" t="s">
        <v>362</v>
      </c>
      <c r="D114" s="185" t="s">
        <v>271</v>
      </c>
      <c r="E114" s="186">
        <v>2146.5570000000002</v>
      </c>
      <c r="F114" s="187"/>
      <c r="G114" s="188">
        <f t="shared" si="42"/>
        <v>0</v>
      </c>
      <c r="H114" s="169"/>
      <c r="I114" s="168">
        <f t="shared" si="43"/>
        <v>0</v>
      </c>
      <c r="J114" s="169"/>
      <c r="K114" s="168">
        <f t="shared" si="44"/>
        <v>0</v>
      </c>
      <c r="L114" s="168">
        <v>21</v>
      </c>
      <c r="M114" s="168">
        <f t="shared" si="45"/>
        <v>0</v>
      </c>
      <c r="N114" s="168">
        <v>0</v>
      </c>
      <c r="O114" s="168">
        <f t="shared" si="46"/>
        <v>0</v>
      </c>
      <c r="P114" s="168">
        <v>0</v>
      </c>
      <c r="Q114" s="168">
        <f t="shared" si="47"/>
        <v>0</v>
      </c>
      <c r="R114" s="168"/>
      <c r="S114" s="168" t="s">
        <v>257</v>
      </c>
      <c r="T114" s="168" t="s">
        <v>258</v>
      </c>
      <c r="U114" s="168">
        <v>0</v>
      </c>
      <c r="V114" s="168">
        <f t="shared" si="48"/>
        <v>0</v>
      </c>
      <c r="W114" s="168"/>
      <c r="X114" s="157"/>
      <c r="Y114" s="157"/>
      <c r="Z114" s="157"/>
      <c r="AA114" s="157"/>
      <c r="AB114" s="157"/>
      <c r="AC114" s="157"/>
      <c r="AD114" s="157"/>
      <c r="AE114" s="157"/>
      <c r="AF114" s="157"/>
      <c r="AG114" s="157" t="s">
        <v>259</v>
      </c>
      <c r="AH114" s="157"/>
      <c r="AI114" s="157"/>
      <c r="AJ114" s="157"/>
      <c r="AK114" s="157"/>
      <c r="AL114" s="157"/>
      <c r="AM114" s="157"/>
      <c r="AN114" s="157"/>
      <c r="AO114" s="157"/>
      <c r="AP114" s="157"/>
      <c r="AQ114" s="157"/>
      <c r="AR114" s="157"/>
      <c r="AS114" s="157"/>
      <c r="AT114" s="157"/>
      <c r="AU114" s="157"/>
      <c r="AV114" s="157"/>
      <c r="AW114" s="157"/>
      <c r="AX114" s="157"/>
      <c r="AY114" s="157"/>
      <c r="AZ114" s="157"/>
      <c r="BA114" s="157"/>
      <c r="BB114" s="157"/>
      <c r="BC114" s="157"/>
      <c r="BD114" s="157"/>
      <c r="BE114" s="157"/>
      <c r="BF114" s="157"/>
      <c r="BG114" s="157"/>
      <c r="BH114" s="157"/>
    </row>
    <row r="115" spans="1:60" ht="20.399999999999999" outlineLevel="1">
      <c r="A115" s="183">
        <v>98</v>
      </c>
      <c r="B115" s="184"/>
      <c r="C115" s="191" t="s">
        <v>363</v>
      </c>
      <c r="D115" s="185" t="s">
        <v>271</v>
      </c>
      <c r="E115" s="186">
        <v>117.20200000000001</v>
      </c>
      <c r="F115" s="187"/>
      <c r="G115" s="188">
        <f t="shared" si="42"/>
        <v>0</v>
      </c>
      <c r="H115" s="169"/>
      <c r="I115" s="168">
        <f t="shared" si="43"/>
        <v>0</v>
      </c>
      <c r="J115" s="169"/>
      <c r="K115" s="168">
        <f t="shared" si="44"/>
        <v>0</v>
      </c>
      <c r="L115" s="168">
        <v>21</v>
      </c>
      <c r="M115" s="168">
        <f t="shared" si="45"/>
        <v>0</v>
      </c>
      <c r="N115" s="168">
        <v>0</v>
      </c>
      <c r="O115" s="168">
        <f t="shared" si="46"/>
        <v>0</v>
      </c>
      <c r="P115" s="168">
        <v>0</v>
      </c>
      <c r="Q115" s="168">
        <f t="shared" si="47"/>
        <v>0</v>
      </c>
      <c r="R115" s="168"/>
      <c r="S115" s="168" t="s">
        <v>257</v>
      </c>
      <c r="T115" s="168" t="s">
        <v>258</v>
      </c>
      <c r="U115" s="168">
        <v>0</v>
      </c>
      <c r="V115" s="168">
        <f t="shared" si="48"/>
        <v>0</v>
      </c>
      <c r="W115" s="168"/>
      <c r="X115" s="157"/>
      <c r="Y115" s="157"/>
      <c r="Z115" s="157"/>
      <c r="AA115" s="157"/>
      <c r="AB115" s="157"/>
      <c r="AC115" s="157"/>
      <c r="AD115" s="157"/>
      <c r="AE115" s="157"/>
      <c r="AF115" s="157"/>
      <c r="AG115" s="157" t="s">
        <v>259</v>
      </c>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row>
    <row r="116" spans="1:60" ht="20.399999999999999" outlineLevel="1">
      <c r="A116" s="183">
        <v>99</v>
      </c>
      <c r="B116" s="184"/>
      <c r="C116" s="191" t="s">
        <v>364</v>
      </c>
      <c r="D116" s="185" t="s">
        <v>271</v>
      </c>
      <c r="E116" s="186">
        <v>7.1110000000000007</v>
      </c>
      <c r="F116" s="187"/>
      <c r="G116" s="188">
        <f t="shared" si="42"/>
        <v>0</v>
      </c>
      <c r="H116" s="169"/>
      <c r="I116" s="168">
        <f t="shared" si="43"/>
        <v>0</v>
      </c>
      <c r="J116" s="169"/>
      <c r="K116" s="168">
        <f t="shared" si="44"/>
        <v>0</v>
      </c>
      <c r="L116" s="168">
        <v>21</v>
      </c>
      <c r="M116" s="168">
        <f t="shared" si="45"/>
        <v>0</v>
      </c>
      <c r="N116" s="168">
        <v>0</v>
      </c>
      <c r="O116" s="168">
        <f t="shared" si="46"/>
        <v>0</v>
      </c>
      <c r="P116" s="168">
        <v>0</v>
      </c>
      <c r="Q116" s="168">
        <f t="shared" si="47"/>
        <v>0</v>
      </c>
      <c r="R116" s="168"/>
      <c r="S116" s="168" t="s">
        <v>257</v>
      </c>
      <c r="T116" s="168" t="s">
        <v>258</v>
      </c>
      <c r="U116" s="168">
        <v>0</v>
      </c>
      <c r="V116" s="168">
        <f t="shared" si="48"/>
        <v>0</v>
      </c>
      <c r="W116" s="168"/>
      <c r="X116" s="157"/>
      <c r="Y116" s="157"/>
      <c r="Z116" s="157"/>
      <c r="AA116" s="157"/>
      <c r="AB116" s="157"/>
      <c r="AC116" s="157"/>
      <c r="AD116" s="157"/>
      <c r="AE116" s="157"/>
      <c r="AF116" s="157"/>
      <c r="AG116" s="157" t="s">
        <v>259</v>
      </c>
      <c r="AH116" s="157"/>
      <c r="AI116" s="157"/>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c r="BH116" s="157"/>
    </row>
    <row r="117" spans="1:60" ht="20.399999999999999" outlineLevel="1">
      <c r="A117" s="183">
        <v>100</v>
      </c>
      <c r="B117" s="184"/>
      <c r="C117" s="191" t="s">
        <v>365</v>
      </c>
      <c r="D117" s="185" t="s">
        <v>271</v>
      </c>
      <c r="E117" s="186">
        <v>107.878</v>
      </c>
      <c r="F117" s="187"/>
      <c r="G117" s="188">
        <f t="shared" si="42"/>
        <v>0</v>
      </c>
      <c r="H117" s="169"/>
      <c r="I117" s="168">
        <f t="shared" si="43"/>
        <v>0</v>
      </c>
      <c r="J117" s="169"/>
      <c r="K117" s="168">
        <f t="shared" si="44"/>
        <v>0</v>
      </c>
      <c r="L117" s="168">
        <v>21</v>
      </c>
      <c r="M117" s="168">
        <f t="shared" si="45"/>
        <v>0</v>
      </c>
      <c r="N117" s="168">
        <v>0</v>
      </c>
      <c r="O117" s="168">
        <f t="shared" si="46"/>
        <v>0</v>
      </c>
      <c r="P117" s="168">
        <v>0</v>
      </c>
      <c r="Q117" s="168">
        <f t="shared" si="47"/>
        <v>0</v>
      </c>
      <c r="R117" s="168"/>
      <c r="S117" s="168" t="s">
        <v>257</v>
      </c>
      <c r="T117" s="168" t="s">
        <v>258</v>
      </c>
      <c r="U117" s="168">
        <v>0</v>
      </c>
      <c r="V117" s="168">
        <f t="shared" si="48"/>
        <v>0</v>
      </c>
      <c r="W117" s="168"/>
      <c r="X117" s="157"/>
      <c r="Y117" s="157"/>
      <c r="Z117" s="157"/>
      <c r="AA117" s="157"/>
      <c r="AB117" s="157"/>
      <c r="AC117" s="157"/>
      <c r="AD117" s="157"/>
      <c r="AE117" s="157"/>
      <c r="AF117" s="157"/>
      <c r="AG117" s="157" t="s">
        <v>259</v>
      </c>
      <c r="AH117" s="157"/>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row>
    <row r="118" spans="1:60" ht="20.399999999999999" outlineLevel="1">
      <c r="A118" s="183">
        <v>101</v>
      </c>
      <c r="B118" s="184"/>
      <c r="C118" s="191" t="s">
        <v>366</v>
      </c>
      <c r="D118" s="185" t="s">
        <v>271</v>
      </c>
      <c r="E118" s="186">
        <v>49.135000000000005</v>
      </c>
      <c r="F118" s="187"/>
      <c r="G118" s="188">
        <f t="shared" si="42"/>
        <v>0</v>
      </c>
      <c r="H118" s="169"/>
      <c r="I118" s="168">
        <f t="shared" si="43"/>
        <v>0</v>
      </c>
      <c r="J118" s="169"/>
      <c r="K118" s="168">
        <f t="shared" si="44"/>
        <v>0</v>
      </c>
      <c r="L118" s="168">
        <v>21</v>
      </c>
      <c r="M118" s="168">
        <f t="shared" si="45"/>
        <v>0</v>
      </c>
      <c r="N118" s="168">
        <v>0</v>
      </c>
      <c r="O118" s="168">
        <f t="shared" si="46"/>
        <v>0</v>
      </c>
      <c r="P118" s="168">
        <v>0</v>
      </c>
      <c r="Q118" s="168">
        <f t="shared" si="47"/>
        <v>0</v>
      </c>
      <c r="R118" s="168"/>
      <c r="S118" s="168" t="s">
        <v>257</v>
      </c>
      <c r="T118" s="168" t="s">
        <v>258</v>
      </c>
      <c r="U118" s="168">
        <v>0</v>
      </c>
      <c r="V118" s="168">
        <f t="shared" si="48"/>
        <v>0</v>
      </c>
      <c r="W118" s="168"/>
      <c r="X118" s="157"/>
      <c r="Y118" s="157"/>
      <c r="Z118" s="157"/>
      <c r="AA118" s="157"/>
      <c r="AB118" s="157"/>
      <c r="AC118" s="157"/>
      <c r="AD118" s="157"/>
      <c r="AE118" s="157"/>
      <c r="AF118" s="157"/>
      <c r="AG118" s="157" t="s">
        <v>259</v>
      </c>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row>
    <row r="119" spans="1:60" ht="20.399999999999999" outlineLevel="1">
      <c r="A119" s="183">
        <v>102</v>
      </c>
      <c r="B119" s="184"/>
      <c r="C119" s="191" t="s">
        <v>367</v>
      </c>
      <c r="D119" s="185" t="s">
        <v>271</v>
      </c>
      <c r="E119" s="186">
        <v>1.9180000000000001</v>
      </c>
      <c r="F119" s="187"/>
      <c r="G119" s="188">
        <f t="shared" si="42"/>
        <v>0</v>
      </c>
      <c r="H119" s="169"/>
      <c r="I119" s="168">
        <f t="shared" si="43"/>
        <v>0</v>
      </c>
      <c r="J119" s="169"/>
      <c r="K119" s="168">
        <f t="shared" si="44"/>
        <v>0</v>
      </c>
      <c r="L119" s="168">
        <v>21</v>
      </c>
      <c r="M119" s="168">
        <f t="shared" si="45"/>
        <v>0</v>
      </c>
      <c r="N119" s="168">
        <v>0</v>
      </c>
      <c r="O119" s="168">
        <f t="shared" si="46"/>
        <v>0</v>
      </c>
      <c r="P119" s="168">
        <v>0</v>
      </c>
      <c r="Q119" s="168">
        <f t="shared" si="47"/>
        <v>0</v>
      </c>
      <c r="R119" s="168"/>
      <c r="S119" s="168" t="s">
        <v>257</v>
      </c>
      <c r="T119" s="168" t="s">
        <v>258</v>
      </c>
      <c r="U119" s="168">
        <v>0</v>
      </c>
      <c r="V119" s="168">
        <f t="shared" si="48"/>
        <v>0</v>
      </c>
      <c r="W119" s="168"/>
      <c r="X119" s="157"/>
      <c r="Y119" s="157"/>
      <c r="Z119" s="157"/>
      <c r="AA119" s="157"/>
      <c r="AB119" s="157"/>
      <c r="AC119" s="157"/>
      <c r="AD119" s="157"/>
      <c r="AE119" s="157"/>
      <c r="AF119" s="157"/>
      <c r="AG119" s="157" t="s">
        <v>259</v>
      </c>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row>
    <row r="120" spans="1:60" ht="20.399999999999999" outlineLevel="1">
      <c r="A120" s="183">
        <v>103</v>
      </c>
      <c r="B120" s="184"/>
      <c r="C120" s="191" t="s">
        <v>368</v>
      </c>
      <c r="D120" s="185" t="s">
        <v>271</v>
      </c>
      <c r="E120" s="186">
        <v>2.6090000000000004</v>
      </c>
      <c r="F120" s="187"/>
      <c r="G120" s="188">
        <f t="shared" si="42"/>
        <v>0</v>
      </c>
      <c r="H120" s="169"/>
      <c r="I120" s="168">
        <f t="shared" si="43"/>
        <v>0</v>
      </c>
      <c r="J120" s="169"/>
      <c r="K120" s="168">
        <f t="shared" si="44"/>
        <v>0</v>
      </c>
      <c r="L120" s="168">
        <v>21</v>
      </c>
      <c r="M120" s="168">
        <f t="shared" si="45"/>
        <v>0</v>
      </c>
      <c r="N120" s="168">
        <v>0</v>
      </c>
      <c r="O120" s="168">
        <f t="shared" si="46"/>
        <v>0</v>
      </c>
      <c r="P120" s="168">
        <v>0</v>
      </c>
      <c r="Q120" s="168">
        <f t="shared" si="47"/>
        <v>0</v>
      </c>
      <c r="R120" s="168"/>
      <c r="S120" s="168" t="s">
        <v>257</v>
      </c>
      <c r="T120" s="168" t="s">
        <v>258</v>
      </c>
      <c r="U120" s="168">
        <v>0</v>
      </c>
      <c r="V120" s="168">
        <f t="shared" si="48"/>
        <v>0</v>
      </c>
      <c r="W120" s="168"/>
      <c r="X120" s="157"/>
      <c r="Y120" s="157"/>
      <c r="Z120" s="157"/>
      <c r="AA120" s="157"/>
      <c r="AB120" s="157"/>
      <c r="AC120" s="157"/>
      <c r="AD120" s="157"/>
      <c r="AE120" s="157"/>
      <c r="AF120" s="157"/>
      <c r="AG120" s="157" t="s">
        <v>259</v>
      </c>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row>
    <row r="121" spans="1:60" ht="20.399999999999999" outlineLevel="1">
      <c r="A121" s="183">
        <v>104</v>
      </c>
      <c r="B121" s="184"/>
      <c r="C121" s="191" t="s">
        <v>369</v>
      </c>
      <c r="D121" s="185" t="s">
        <v>271</v>
      </c>
      <c r="E121" s="186">
        <v>20.182000000000002</v>
      </c>
      <c r="F121" s="187"/>
      <c r="G121" s="188">
        <f t="shared" si="42"/>
        <v>0</v>
      </c>
      <c r="H121" s="169"/>
      <c r="I121" s="168">
        <f t="shared" si="43"/>
        <v>0</v>
      </c>
      <c r="J121" s="169"/>
      <c r="K121" s="168">
        <f t="shared" si="44"/>
        <v>0</v>
      </c>
      <c r="L121" s="168">
        <v>21</v>
      </c>
      <c r="M121" s="168">
        <f t="shared" si="45"/>
        <v>0</v>
      </c>
      <c r="N121" s="168">
        <v>0</v>
      </c>
      <c r="O121" s="168">
        <f t="shared" si="46"/>
        <v>0</v>
      </c>
      <c r="P121" s="168">
        <v>0</v>
      </c>
      <c r="Q121" s="168">
        <f t="shared" si="47"/>
        <v>0</v>
      </c>
      <c r="R121" s="168"/>
      <c r="S121" s="168" t="s">
        <v>257</v>
      </c>
      <c r="T121" s="168" t="s">
        <v>258</v>
      </c>
      <c r="U121" s="168">
        <v>0</v>
      </c>
      <c r="V121" s="168">
        <f t="shared" si="48"/>
        <v>0</v>
      </c>
      <c r="W121" s="168"/>
      <c r="X121" s="157"/>
      <c r="Y121" s="157"/>
      <c r="Z121" s="157"/>
      <c r="AA121" s="157"/>
      <c r="AB121" s="157"/>
      <c r="AC121" s="157"/>
      <c r="AD121" s="157"/>
      <c r="AE121" s="157"/>
      <c r="AF121" s="157"/>
      <c r="AG121" s="157" t="s">
        <v>259</v>
      </c>
      <c r="AH121" s="157"/>
      <c r="AI121" s="157"/>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57"/>
      <c r="BH121" s="157"/>
    </row>
    <row r="122" spans="1:60">
      <c r="A122" s="171" t="s">
        <v>240</v>
      </c>
      <c r="B122" s="172" t="s">
        <v>143</v>
      </c>
      <c r="C122" s="190" t="s">
        <v>144</v>
      </c>
      <c r="D122" s="173"/>
      <c r="E122" s="174"/>
      <c r="F122" s="175"/>
      <c r="G122" s="176">
        <f>SUMIF(AG123:AG123,"&lt;&gt;NOR",G123:G123)</f>
        <v>0</v>
      </c>
      <c r="H122" s="170"/>
      <c r="I122" s="170">
        <f>SUM(I123:I123)</f>
        <v>0</v>
      </c>
      <c r="J122" s="170"/>
      <c r="K122" s="170">
        <f>SUM(K123:K123)</f>
        <v>0</v>
      </c>
      <c r="L122" s="170"/>
      <c r="M122" s="170">
        <f>SUM(M123:M123)</f>
        <v>0</v>
      </c>
      <c r="N122" s="170"/>
      <c r="O122" s="170">
        <f>SUM(O123:O123)</f>
        <v>0</v>
      </c>
      <c r="P122" s="170"/>
      <c r="Q122" s="170">
        <f>SUM(Q123:Q123)</f>
        <v>0</v>
      </c>
      <c r="R122" s="170"/>
      <c r="S122" s="170"/>
      <c r="T122" s="170"/>
      <c r="U122" s="170"/>
      <c r="V122" s="170">
        <f>SUM(V123:V123)</f>
        <v>0</v>
      </c>
      <c r="W122" s="170"/>
      <c r="AG122" t="s">
        <v>241</v>
      </c>
    </row>
    <row r="123" spans="1:60" outlineLevel="1">
      <c r="A123" s="183">
        <v>105</v>
      </c>
      <c r="B123" s="184"/>
      <c r="C123" s="191" t="s">
        <v>370</v>
      </c>
      <c r="D123" s="185" t="s">
        <v>271</v>
      </c>
      <c r="E123" s="186">
        <v>790.7360000000001</v>
      </c>
      <c r="F123" s="187"/>
      <c r="G123" s="188">
        <f>ROUND(E123*F123,2)</f>
        <v>0</v>
      </c>
      <c r="H123" s="169"/>
      <c r="I123" s="168">
        <f>ROUND(E123*H123,2)</f>
        <v>0</v>
      </c>
      <c r="J123" s="169"/>
      <c r="K123" s="168">
        <f>ROUND(E123*J123,2)</f>
        <v>0</v>
      </c>
      <c r="L123" s="168">
        <v>21</v>
      </c>
      <c r="M123" s="168">
        <f>G123*(1+L123/100)</f>
        <v>0</v>
      </c>
      <c r="N123" s="168">
        <v>0</v>
      </c>
      <c r="O123" s="168">
        <f>ROUND(E123*N123,2)</f>
        <v>0</v>
      </c>
      <c r="P123" s="168">
        <v>0</v>
      </c>
      <c r="Q123" s="168">
        <f>ROUND(E123*P123,2)</f>
        <v>0</v>
      </c>
      <c r="R123" s="168"/>
      <c r="S123" s="168" t="s">
        <v>257</v>
      </c>
      <c r="T123" s="168" t="s">
        <v>258</v>
      </c>
      <c r="U123" s="168">
        <v>0</v>
      </c>
      <c r="V123" s="168">
        <f>ROUND(E123*U123,2)</f>
        <v>0</v>
      </c>
      <c r="W123" s="168"/>
      <c r="X123" s="157"/>
      <c r="Y123" s="157"/>
      <c r="Z123" s="157"/>
      <c r="AA123" s="157"/>
      <c r="AB123" s="157"/>
      <c r="AC123" s="157"/>
      <c r="AD123" s="157"/>
      <c r="AE123" s="157"/>
      <c r="AF123" s="157"/>
      <c r="AG123" s="157" t="s">
        <v>259</v>
      </c>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57"/>
      <c r="BH123" s="157"/>
    </row>
    <row r="124" spans="1:60">
      <c r="A124" s="171" t="s">
        <v>240</v>
      </c>
      <c r="B124" s="172" t="s">
        <v>149</v>
      </c>
      <c r="C124" s="190" t="s">
        <v>150</v>
      </c>
      <c r="D124" s="173"/>
      <c r="E124" s="174"/>
      <c r="F124" s="175"/>
      <c r="G124" s="176">
        <f>SUMIF(AG125:AG131,"&lt;&gt;NOR",G125:G131)</f>
        <v>0</v>
      </c>
      <c r="H124" s="170"/>
      <c r="I124" s="170">
        <f>SUM(I125:I131)</f>
        <v>0</v>
      </c>
      <c r="J124" s="170"/>
      <c r="K124" s="170">
        <f>SUM(K125:K131)</f>
        <v>0</v>
      </c>
      <c r="L124" s="170"/>
      <c r="M124" s="170">
        <f>SUM(M125:M131)</f>
        <v>0</v>
      </c>
      <c r="N124" s="170"/>
      <c r="O124" s="170">
        <f>SUM(O125:O131)</f>
        <v>3.71</v>
      </c>
      <c r="P124" s="170"/>
      <c r="Q124" s="170">
        <f>SUM(Q125:Q131)</f>
        <v>1.92</v>
      </c>
      <c r="R124" s="170"/>
      <c r="S124" s="170"/>
      <c r="T124" s="170"/>
      <c r="U124" s="170"/>
      <c r="V124" s="170">
        <f>SUM(V125:V131)</f>
        <v>0</v>
      </c>
      <c r="W124" s="170"/>
      <c r="AG124" t="s">
        <v>241</v>
      </c>
    </row>
    <row r="125" spans="1:60" outlineLevel="1">
      <c r="A125" s="183">
        <v>106</v>
      </c>
      <c r="B125" s="184"/>
      <c r="C125" s="191" t="s">
        <v>371</v>
      </c>
      <c r="D125" s="185" t="s">
        <v>278</v>
      </c>
      <c r="E125" s="186">
        <v>426.27900000000005</v>
      </c>
      <c r="F125" s="187"/>
      <c r="G125" s="188">
        <f t="shared" ref="G125:G131" si="49">ROUND(E125*F125,2)</f>
        <v>0</v>
      </c>
      <c r="H125" s="169"/>
      <c r="I125" s="168">
        <f t="shared" ref="I125:I131" si="50">ROUND(E125*H125,2)</f>
        <v>0</v>
      </c>
      <c r="J125" s="169"/>
      <c r="K125" s="168">
        <f t="shared" ref="K125:K131" si="51">ROUND(E125*J125,2)</f>
        <v>0</v>
      </c>
      <c r="L125" s="168">
        <v>21</v>
      </c>
      <c r="M125" s="168">
        <f t="shared" ref="M125:M131" si="52">G125*(1+L125/100)</f>
        <v>0</v>
      </c>
      <c r="N125" s="168">
        <v>0</v>
      </c>
      <c r="O125" s="168">
        <f t="shared" ref="O125:O131" si="53">ROUND(E125*N125,2)</f>
        <v>0</v>
      </c>
      <c r="P125" s="168">
        <v>4.5000000000000005E-3</v>
      </c>
      <c r="Q125" s="168">
        <f t="shared" ref="Q125:Q131" si="54">ROUND(E125*P125,2)</f>
        <v>1.92</v>
      </c>
      <c r="R125" s="168"/>
      <c r="S125" s="168" t="s">
        <v>257</v>
      </c>
      <c r="T125" s="168" t="s">
        <v>258</v>
      </c>
      <c r="U125" s="168">
        <v>0</v>
      </c>
      <c r="V125" s="168">
        <f t="shared" ref="V125:V131" si="55">ROUND(E125*U125,2)</f>
        <v>0</v>
      </c>
      <c r="W125" s="168"/>
      <c r="X125" s="157"/>
      <c r="Y125" s="157"/>
      <c r="Z125" s="157"/>
      <c r="AA125" s="157"/>
      <c r="AB125" s="157"/>
      <c r="AC125" s="157"/>
      <c r="AD125" s="157"/>
      <c r="AE125" s="157"/>
      <c r="AF125" s="157"/>
      <c r="AG125" s="157" t="s">
        <v>372</v>
      </c>
      <c r="AH125" s="157"/>
      <c r="AI125" s="157"/>
      <c r="AJ125" s="157"/>
      <c r="AK125" s="157"/>
      <c r="AL125" s="157"/>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57"/>
      <c r="BH125" s="157"/>
    </row>
    <row r="126" spans="1:60" ht="20.399999999999999" outlineLevel="1">
      <c r="A126" s="183">
        <v>107</v>
      </c>
      <c r="B126" s="184"/>
      <c r="C126" s="191" t="s">
        <v>373</v>
      </c>
      <c r="D126" s="185" t="s">
        <v>278</v>
      </c>
      <c r="E126" s="186">
        <v>600.65000000000009</v>
      </c>
      <c r="F126" s="187"/>
      <c r="G126" s="188">
        <f t="shared" si="49"/>
        <v>0</v>
      </c>
      <c r="H126" s="169"/>
      <c r="I126" s="168">
        <f t="shared" si="50"/>
        <v>0</v>
      </c>
      <c r="J126" s="169"/>
      <c r="K126" s="168">
        <f t="shared" si="51"/>
        <v>0</v>
      </c>
      <c r="L126" s="168">
        <v>21</v>
      </c>
      <c r="M126" s="168">
        <f t="shared" si="52"/>
        <v>0</v>
      </c>
      <c r="N126" s="168">
        <v>0</v>
      </c>
      <c r="O126" s="168">
        <f t="shared" si="53"/>
        <v>0</v>
      </c>
      <c r="P126" s="168">
        <v>0</v>
      </c>
      <c r="Q126" s="168">
        <f t="shared" si="54"/>
        <v>0</v>
      </c>
      <c r="R126" s="168"/>
      <c r="S126" s="168" t="s">
        <v>257</v>
      </c>
      <c r="T126" s="168" t="s">
        <v>258</v>
      </c>
      <c r="U126" s="168">
        <v>0</v>
      </c>
      <c r="V126" s="168">
        <f t="shared" si="55"/>
        <v>0</v>
      </c>
      <c r="W126" s="168"/>
      <c r="X126" s="157"/>
      <c r="Y126" s="157"/>
      <c r="Z126" s="157"/>
      <c r="AA126" s="157"/>
      <c r="AB126" s="157"/>
      <c r="AC126" s="157"/>
      <c r="AD126" s="157"/>
      <c r="AE126" s="157"/>
      <c r="AF126" s="157"/>
      <c r="AG126" s="157" t="s">
        <v>372</v>
      </c>
      <c r="AH126" s="157"/>
      <c r="AI126" s="157"/>
      <c r="AJ126" s="157"/>
      <c r="AK126" s="157"/>
      <c r="AL126" s="157"/>
      <c r="AM126" s="157"/>
      <c r="AN126" s="157"/>
      <c r="AO126" s="157"/>
      <c r="AP126" s="157"/>
      <c r="AQ126" s="157"/>
      <c r="AR126" s="157"/>
      <c r="AS126" s="157"/>
      <c r="AT126" s="157"/>
      <c r="AU126" s="157"/>
      <c r="AV126" s="157"/>
      <c r="AW126" s="157"/>
      <c r="AX126" s="157"/>
      <c r="AY126" s="157"/>
      <c r="AZ126" s="157"/>
      <c r="BA126" s="157"/>
      <c r="BB126" s="157"/>
      <c r="BC126" s="157"/>
      <c r="BD126" s="157"/>
      <c r="BE126" s="157"/>
      <c r="BF126" s="157"/>
      <c r="BG126" s="157"/>
      <c r="BH126" s="157"/>
    </row>
    <row r="127" spans="1:60" outlineLevel="1">
      <c r="A127" s="183">
        <v>108</v>
      </c>
      <c r="B127" s="184"/>
      <c r="C127" s="191" t="s">
        <v>374</v>
      </c>
      <c r="D127" s="185" t="s">
        <v>271</v>
      </c>
      <c r="E127" s="186">
        <v>0.18000000000000002</v>
      </c>
      <c r="F127" s="187"/>
      <c r="G127" s="188">
        <f t="shared" si="49"/>
        <v>0</v>
      </c>
      <c r="H127" s="169"/>
      <c r="I127" s="168">
        <f t="shared" si="50"/>
        <v>0</v>
      </c>
      <c r="J127" s="169"/>
      <c r="K127" s="168">
        <f t="shared" si="51"/>
        <v>0</v>
      </c>
      <c r="L127" s="168">
        <v>21</v>
      </c>
      <c r="M127" s="168">
        <f t="shared" si="52"/>
        <v>0</v>
      </c>
      <c r="N127" s="168">
        <v>1</v>
      </c>
      <c r="O127" s="168">
        <f t="shared" si="53"/>
        <v>0.18</v>
      </c>
      <c r="P127" s="168">
        <v>0</v>
      </c>
      <c r="Q127" s="168">
        <f t="shared" si="54"/>
        <v>0</v>
      </c>
      <c r="R127" s="168"/>
      <c r="S127" s="168" t="s">
        <v>257</v>
      </c>
      <c r="T127" s="168" t="s">
        <v>258</v>
      </c>
      <c r="U127" s="168">
        <v>0</v>
      </c>
      <c r="V127" s="168">
        <f t="shared" si="55"/>
        <v>0</v>
      </c>
      <c r="W127" s="168"/>
      <c r="X127" s="157"/>
      <c r="Y127" s="157"/>
      <c r="Z127" s="157"/>
      <c r="AA127" s="157"/>
      <c r="AB127" s="157"/>
      <c r="AC127" s="157"/>
      <c r="AD127" s="157"/>
      <c r="AE127" s="157"/>
      <c r="AF127" s="157"/>
      <c r="AG127" s="157" t="s">
        <v>290</v>
      </c>
      <c r="AH127" s="157"/>
      <c r="AI127" s="157"/>
      <c r="AJ127" s="157"/>
      <c r="AK127" s="157"/>
      <c r="AL127" s="157"/>
      <c r="AM127" s="157"/>
      <c r="AN127" s="157"/>
      <c r="AO127" s="157"/>
      <c r="AP127" s="157"/>
      <c r="AQ127" s="157"/>
      <c r="AR127" s="157"/>
      <c r="AS127" s="157"/>
      <c r="AT127" s="157"/>
      <c r="AU127" s="157"/>
      <c r="AV127" s="157"/>
      <c r="AW127" s="157"/>
      <c r="AX127" s="157"/>
      <c r="AY127" s="157"/>
      <c r="AZ127" s="157"/>
      <c r="BA127" s="157"/>
      <c r="BB127" s="157"/>
      <c r="BC127" s="157"/>
      <c r="BD127" s="157"/>
      <c r="BE127" s="157"/>
      <c r="BF127" s="157"/>
      <c r="BG127" s="157"/>
      <c r="BH127" s="157"/>
    </row>
    <row r="128" spans="1:60" ht="20.399999999999999" outlineLevel="1">
      <c r="A128" s="183">
        <v>109</v>
      </c>
      <c r="B128" s="184"/>
      <c r="C128" s="191" t="s">
        <v>375</v>
      </c>
      <c r="D128" s="185" t="s">
        <v>278</v>
      </c>
      <c r="E128" s="186">
        <v>369.45000000000005</v>
      </c>
      <c r="F128" s="187"/>
      <c r="G128" s="188">
        <f t="shared" si="49"/>
        <v>0</v>
      </c>
      <c r="H128" s="169"/>
      <c r="I128" s="168">
        <f t="shared" si="50"/>
        <v>0</v>
      </c>
      <c r="J128" s="169"/>
      <c r="K128" s="168">
        <f t="shared" si="51"/>
        <v>0</v>
      </c>
      <c r="L128" s="168">
        <v>21</v>
      </c>
      <c r="M128" s="168">
        <f t="shared" si="52"/>
        <v>0</v>
      </c>
      <c r="N128" s="168">
        <v>4.0000000000000002E-4</v>
      </c>
      <c r="O128" s="168">
        <f t="shared" si="53"/>
        <v>0.15</v>
      </c>
      <c r="P128" s="168">
        <v>0</v>
      </c>
      <c r="Q128" s="168">
        <f t="shared" si="54"/>
        <v>0</v>
      </c>
      <c r="R128" s="168"/>
      <c r="S128" s="168" t="s">
        <v>257</v>
      </c>
      <c r="T128" s="168" t="s">
        <v>258</v>
      </c>
      <c r="U128" s="168">
        <v>0</v>
      </c>
      <c r="V128" s="168">
        <f t="shared" si="55"/>
        <v>0</v>
      </c>
      <c r="W128" s="168"/>
      <c r="X128" s="157"/>
      <c r="Y128" s="157"/>
      <c r="Z128" s="157"/>
      <c r="AA128" s="157"/>
      <c r="AB128" s="157"/>
      <c r="AC128" s="157"/>
      <c r="AD128" s="157"/>
      <c r="AE128" s="157"/>
      <c r="AF128" s="157"/>
      <c r="AG128" s="157" t="s">
        <v>372</v>
      </c>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57"/>
      <c r="BH128" s="157"/>
    </row>
    <row r="129" spans="1:60" ht="20.399999999999999" outlineLevel="1">
      <c r="A129" s="183">
        <v>110</v>
      </c>
      <c r="B129" s="184"/>
      <c r="C129" s="191" t="s">
        <v>376</v>
      </c>
      <c r="D129" s="185" t="s">
        <v>278</v>
      </c>
      <c r="E129" s="186">
        <v>238.44300000000001</v>
      </c>
      <c r="F129" s="187"/>
      <c r="G129" s="188">
        <f t="shared" si="49"/>
        <v>0</v>
      </c>
      <c r="H129" s="169"/>
      <c r="I129" s="168">
        <f t="shared" si="50"/>
        <v>0</v>
      </c>
      <c r="J129" s="169"/>
      <c r="K129" s="168">
        <f t="shared" si="51"/>
        <v>0</v>
      </c>
      <c r="L129" s="168">
        <v>21</v>
      </c>
      <c r="M129" s="168">
        <f t="shared" si="52"/>
        <v>0</v>
      </c>
      <c r="N129" s="168">
        <v>4.0000000000000002E-4</v>
      </c>
      <c r="O129" s="168">
        <f t="shared" si="53"/>
        <v>0.1</v>
      </c>
      <c r="P129" s="168">
        <v>0</v>
      </c>
      <c r="Q129" s="168">
        <f t="shared" si="54"/>
        <v>0</v>
      </c>
      <c r="R129" s="168"/>
      <c r="S129" s="168" t="s">
        <v>257</v>
      </c>
      <c r="T129" s="168" t="s">
        <v>258</v>
      </c>
      <c r="U129" s="168">
        <v>0</v>
      </c>
      <c r="V129" s="168">
        <f t="shared" si="55"/>
        <v>0</v>
      </c>
      <c r="W129" s="168"/>
      <c r="X129" s="157"/>
      <c r="Y129" s="157"/>
      <c r="Z129" s="157"/>
      <c r="AA129" s="157"/>
      <c r="AB129" s="157"/>
      <c r="AC129" s="157"/>
      <c r="AD129" s="157"/>
      <c r="AE129" s="157"/>
      <c r="AF129" s="157"/>
      <c r="AG129" s="157" t="s">
        <v>372</v>
      </c>
      <c r="AH129" s="157"/>
      <c r="AI129" s="157"/>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57"/>
      <c r="BH129" s="157"/>
    </row>
    <row r="130" spans="1:60" ht="20.399999999999999" outlineLevel="1">
      <c r="A130" s="183">
        <v>111</v>
      </c>
      <c r="B130" s="184"/>
      <c r="C130" s="191" t="s">
        <v>377</v>
      </c>
      <c r="D130" s="185" t="s">
        <v>278</v>
      </c>
      <c r="E130" s="186">
        <v>729.47200000000009</v>
      </c>
      <c r="F130" s="187"/>
      <c r="G130" s="188">
        <f t="shared" si="49"/>
        <v>0</v>
      </c>
      <c r="H130" s="169"/>
      <c r="I130" s="168">
        <f t="shared" si="50"/>
        <v>0</v>
      </c>
      <c r="J130" s="169"/>
      <c r="K130" s="168">
        <f t="shared" si="51"/>
        <v>0</v>
      </c>
      <c r="L130" s="168">
        <v>21</v>
      </c>
      <c r="M130" s="168">
        <f t="shared" si="52"/>
        <v>0</v>
      </c>
      <c r="N130" s="168">
        <v>4.5000000000000005E-3</v>
      </c>
      <c r="O130" s="168">
        <f t="shared" si="53"/>
        <v>3.28</v>
      </c>
      <c r="P130" s="168">
        <v>0</v>
      </c>
      <c r="Q130" s="168">
        <f t="shared" si="54"/>
        <v>0</v>
      </c>
      <c r="R130" s="168"/>
      <c r="S130" s="168" t="s">
        <v>257</v>
      </c>
      <c r="T130" s="168" t="s">
        <v>258</v>
      </c>
      <c r="U130" s="168">
        <v>0</v>
      </c>
      <c r="V130" s="168">
        <f t="shared" si="55"/>
        <v>0</v>
      </c>
      <c r="W130" s="168"/>
      <c r="X130" s="157"/>
      <c r="Y130" s="157"/>
      <c r="Z130" s="157"/>
      <c r="AA130" s="157"/>
      <c r="AB130" s="157"/>
      <c r="AC130" s="157"/>
      <c r="AD130" s="157"/>
      <c r="AE130" s="157"/>
      <c r="AF130" s="157"/>
      <c r="AG130" s="157" t="s">
        <v>290</v>
      </c>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row>
    <row r="131" spans="1:60" ht="20.399999999999999" outlineLevel="1">
      <c r="A131" s="183">
        <v>112</v>
      </c>
      <c r="B131" s="184"/>
      <c r="C131" s="191" t="s">
        <v>378</v>
      </c>
      <c r="D131" s="185" t="s">
        <v>0</v>
      </c>
      <c r="E131" s="186">
        <v>1714.6590000000001</v>
      </c>
      <c r="F131" s="187"/>
      <c r="G131" s="188">
        <f t="shared" si="49"/>
        <v>0</v>
      </c>
      <c r="H131" s="169"/>
      <c r="I131" s="168">
        <f t="shared" si="50"/>
        <v>0</v>
      </c>
      <c r="J131" s="169"/>
      <c r="K131" s="168">
        <f t="shared" si="51"/>
        <v>0</v>
      </c>
      <c r="L131" s="168">
        <v>21</v>
      </c>
      <c r="M131" s="168">
        <f t="shared" si="52"/>
        <v>0</v>
      </c>
      <c r="N131" s="168">
        <v>0</v>
      </c>
      <c r="O131" s="168">
        <f t="shared" si="53"/>
        <v>0</v>
      </c>
      <c r="P131" s="168">
        <v>0</v>
      </c>
      <c r="Q131" s="168">
        <f t="shared" si="54"/>
        <v>0</v>
      </c>
      <c r="R131" s="168"/>
      <c r="S131" s="168" t="s">
        <v>257</v>
      </c>
      <c r="T131" s="168" t="s">
        <v>258</v>
      </c>
      <c r="U131" s="168">
        <v>0</v>
      </c>
      <c r="V131" s="168">
        <f t="shared" si="55"/>
        <v>0</v>
      </c>
      <c r="W131" s="168"/>
      <c r="X131" s="157"/>
      <c r="Y131" s="157"/>
      <c r="Z131" s="157"/>
      <c r="AA131" s="157"/>
      <c r="AB131" s="157"/>
      <c r="AC131" s="157"/>
      <c r="AD131" s="157"/>
      <c r="AE131" s="157"/>
      <c r="AF131" s="157"/>
      <c r="AG131" s="157" t="s">
        <v>372</v>
      </c>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row>
    <row r="132" spans="1:60">
      <c r="A132" s="171" t="s">
        <v>240</v>
      </c>
      <c r="B132" s="172" t="s">
        <v>151</v>
      </c>
      <c r="C132" s="190" t="s">
        <v>152</v>
      </c>
      <c r="D132" s="173"/>
      <c r="E132" s="174"/>
      <c r="F132" s="175"/>
      <c r="G132" s="176">
        <f>SUMIF(AG133:AG138,"&lt;&gt;NOR",G133:G138)</f>
        <v>0</v>
      </c>
      <c r="H132" s="170"/>
      <c r="I132" s="170">
        <f>SUM(I133:I138)</f>
        <v>0</v>
      </c>
      <c r="J132" s="170"/>
      <c r="K132" s="170">
        <f>SUM(K133:K138)</f>
        <v>0</v>
      </c>
      <c r="L132" s="170"/>
      <c r="M132" s="170">
        <f>SUM(M133:M138)</f>
        <v>0</v>
      </c>
      <c r="N132" s="170"/>
      <c r="O132" s="170">
        <f>SUM(O133:O138)</f>
        <v>0.54</v>
      </c>
      <c r="P132" s="170"/>
      <c r="Q132" s="170">
        <f>SUM(Q133:Q138)</f>
        <v>0</v>
      </c>
      <c r="R132" s="170"/>
      <c r="S132" s="170"/>
      <c r="T132" s="170"/>
      <c r="U132" s="170"/>
      <c r="V132" s="170">
        <f>SUM(V133:V138)</f>
        <v>0</v>
      </c>
      <c r="W132" s="170"/>
      <c r="AG132" t="s">
        <v>241</v>
      </c>
    </row>
    <row r="133" spans="1:60" ht="20.399999999999999" outlineLevel="1">
      <c r="A133" s="183">
        <v>113</v>
      </c>
      <c r="B133" s="184"/>
      <c r="C133" s="191" t="s">
        <v>379</v>
      </c>
      <c r="D133" s="185" t="s">
        <v>278</v>
      </c>
      <c r="E133" s="186">
        <v>55.940000000000005</v>
      </c>
      <c r="F133" s="187"/>
      <c r="G133" s="188">
        <f t="shared" ref="G133:G138" si="56">ROUND(E133*F133,2)</f>
        <v>0</v>
      </c>
      <c r="H133" s="169"/>
      <c r="I133" s="168">
        <f t="shared" ref="I133:I138" si="57">ROUND(E133*H133,2)</f>
        <v>0</v>
      </c>
      <c r="J133" s="169"/>
      <c r="K133" s="168">
        <f t="shared" ref="K133:K138" si="58">ROUND(E133*J133,2)</f>
        <v>0</v>
      </c>
      <c r="L133" s="168">
        <v>21</v>
      </c>
      <c r="M133" s="168">
        <f t="shared" ref="M133:M138" si="59">G133*(1+L133/100)</f>
        <v>0</v>
      </c>
      <c r="N133" s="168">
        <v>1.4000000000000001E-4</v>
      </c>
      <c r="O133" s="168">
        <f t="shared" ref="O133:O138" si="60">ROUND(E133*N133,2)</f>
        <v>0.01</v>
      </c>
      <c r="P133" s="168">
        <v>0</v>
      </c>
      <c r="Q133" s="168">
        <f t="shared" ref="Q133:Q138" si="61">ROUND(E133*P133,2)</f>
        <v>0</v>
      </c>
      <c r="R133" s="168"/>
      <c r="S133" s="168" t="s">
        <v>257</v>
      </c>
      <c r="T133" s="168" t="s">
        <v>258</v>
      </c>
      <c r="U133" s="168">
        <v>0</v>
      </c>
      <c r="V133" s="168">
        <f t="shared" ref="V133:V138" si="62">ROUND(E133*U133,2)</f>
        <v>0</v>
      </c>
      <c r="W133" s="168"/>
      <c r="X133" s="157"/>
      <c r="Y133" s="157"/>
      <c r="Z133" s="157"/>
      <c r="AA133" s="157"/>
      <c r="AB133" s="157"/>
      <c r="AC133" s="157"/>
      <c r="AD133" s="157"/>
      <c r="AE133" s="157"/>
      <c r="AF133" s="157"/>
      <c r="AG133" s="157" t="s">
        <v>372</v>
      </c>
      <c r="AH133" s="157"/>
      <c r="AI133" s="157"/>
      <c r="AJ133" s="157"/>
      <c r="AK133" s="157"/>
      <c r="AL133" s="157"/>
      <c r="AM133" s="157"/>
      <c r="AN133" s="157"/>
      <c r="AO133" s="157"/>
      <c r="AP133" s="157"/>
      <c r="AQ133" s="157"/>
      <c r="AR133" s="157"/>
      <c r="AS133" s="157"/>
      <c r="AT133" s="157"/>
      <c r="AU133" s="157"/>
      <c r="AV133" s="157"/>
      <c r="AW133" s="157"/>
      <c r="AX133" s="157"/>
      <c r="AY133" s="157"/>
      <c r="AZ133" s="157"/>
      <c r="BA133" s="157"/>
      <c r="BB133" s="157"/>
      <c r="BC133" s="157"/>
      <c r="BD133" s="157"/>
      <c r="BE133" s="157"/>
      <c r="BF133" s="157"/>
      <c r="BG133" s="157"/>
      <c r="BH133" s="157"/>
    </row>
    <row r="134" spans="1:60" ht="20.399999999999999" outlineLevel="1">
      <c r="A134" s="183">
        <v>114</v>
      </c>
      <c r="B134" s="184"/>
      <c r="C134" s="191" t="s">
        <v>380</v>
      </c>
      <c r="D134" s="185" t="s">
        <v>278</v>
      </c>
      <c r="E134" s="186">
        <v>159.56500000000003</v>
      </c>
      <c r="F134" s="187"/>
      <c r="G134" s="188">
        <f t="shared" si="56"/>
        <v>0</v>
      </c>
      <c r="H134" s="169"/>
      <c r="I134" s="168">
        <f t="shared" si="57"/>
        <v>0</v>
      </c>
      <c r="J134" s="169"/>
      <c r="K134" s="168">
        <f t="shared" si="58"/>
        <v>0</v>
      </c>
      <c r="L134" s="168">
        <v>21</v>
      </c>
      <c r="M134" s="168">
        <f t="shared" si="59"/>
        <v>0</v>
      </c>
      <c r="N134" s="168">
        <v>2.8000000000000003E-4</v>
      </c>
      <c r="O134" s="168">
        <f t="shared" si="60"/>
        <v>0.04</v>
      </c>
      <c r="P134" s="168">
        <v>0</v>
      </c>
      <c r="Q134" s="168">
        <f t="shared" si="61"/>
        <v>0</v>
      </c>
      <c r="R134" s="168"/>
      <c r="S134" s="168" t="s">
        <v>257</v>
      </c>
      <c r="T134" s="168" t="s">
        <v>258</v>
      </c>
      <c r="U134" s="168">
        <v>0</v>
      </c>
      <c r="V134" s="168">
        <f t="shared" si="62"/>
        <v>0</v>
      </c>
      <c r="W134" s="168"/>
      <c r="X134" s="157"/>
      <c r="Y134" s="157"/>
      <c r="Z134" s="157"/>
      <c r="AA134" s="157"/>
      <c r="AB134" s="157"/>
      <c r="AC134" s="157"/>
      <c r="AD134" s="157"/>
      <c r="AE134" s="157"/>
      <c r="AF134" s="157"/>
      <c r="AG134" s="157" t="s">
        <v>372</v>
      </c>
      <c r="AH134" s="157"/>
      <c r="AI134" s="157"/>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57"/>
      <c r="BH134" s="157"/>
    </row>
    <row r="135" spans="1:60" ht="20.399999999999999" outlineLevel="1">
      <c r="A135" s="183">
        <v>115</v>
      </c>
      <c r="B135" s="184"/>
      <c r="C135" s="191" t="s">
        <v>381</v>
      </c>
      <c r="D135" s="185" t="s">
        <v>278</v>
      </c>
      <c r="E135" s="186">
        <v>247.83100000000002</v>
      </c>
      <c r="F135" s="187"/>
      <c r="G135" s="188">
        <f t="shared" si="56"/>
        <v>0</v>
      </c>
      <c r="H135" s="169"/>
      <c r="I135" s="168">
        <f t="shared" si="57"/>
        <v>0</v>
      </c>
      <c r="J135" s="169"/>
      <c r="K135" s="168">
        <f t="shared" si="58"/>
        <v>0</v>
      </c>
      <c r="L135" s="168">
        <v>21</v>
      </c>
      <c r="M135" s="168">
        <f t="shared" si="59"/>
        <v>0</v>
      </c>
      <c r="N135" s="168">
        <v>1.9000000000000002E-3</v>
      </c>
      <c r="O135" s="168">
        <f t="shared" si="60"/>
        <v>0.47</v>
      </c>
      <c r="P135" s="168">
        <v>0</v>
      </c>
      <c r="Q135" s="168">
        <f t="shared" si="61"/>
        <v>0</v>
      </c>
      <c r="R135" s="168"/>
      <c r="S135" s="168" t="s">
        <v>257</v>
      </c>
      <c r="T135" s="168" t="s">
        <v>258</v>
      </c>
      <c r="U135" s="168">
        <v>0</v>
      </c>
      <c r="V135" s="168">
        <f t="shared" si="62"/>
        <v>0</v>
      </c>
      <c r="W135" s="168"/>
      <c r="X135" s="157"/>
      <c r="Y135" s="157"/>
      <c r="Z135" s="157"/>
      <c r="AA135" s="157"/>
      <c r="AB135" s="157"/>
      <c r="AC135" s="157"/>
      <c r="AD135" s="157"/>
      <c r="AE135" s="157"/>
      <c r="AF135" s="157"/>
      <c r="AG135" s="157" t="s">
        <v>290</v>
      </c>
      <c r="AH135" s="157"/>
      <c r="AI135" s="157"/>
      <c r="AJ135" s="157"/>
      <c r="AK135" s="157"/>
      <c r="AL135" s="157"/>
      <c r="AM135" s="157"/>
      <c r="AN135" s="157"/>
      <c r="AO135" s="157"/>
      <c r="AP135" s="157"/>
      <c r="AQ135" s="157"/>
      <c r="AR135" s="157"/>
      <c r="AS135" s="157"/>
      <c r="AT135" s="157"/>
      <c r="AU135" s="157"/>
      <c r="AV135" s="157"/>
      <c r="AW135" s="157"/>
      <c r="AX135" s="157"/>
      <c r="AY135" s="157"/>
      <c r="AZ135" s="157"/>
      <c r="BA135" s="157"/>
      <c r="BB135" s="157"/>
      <c r="BC135" s="157"/>
      <c r="BD135" s="157"/>
      <c r="BE135" s="157"/>
      <c r="BF135" s="157"/>
      <c r="BG135" s="157"/>
      <c r="BH135" s="157"/>
    </row>
    <row r="136" spans="1:60" ht="20.399999999999999" outlineLevel="1">
      <c r="A136" s="183">
        <v>116</v>
      </c>
      <c r="B136" s="184"/>
      <c r="C136" s="191" t="s">
        <v>382</v>
      </c>
      <c r="D136" s="185" t="s">
        <v>278</v>
      </c>
      <c r="E136" s="186">
        <v>215.49900000000002</v>
      </c>
      <c r="F136" s="187"/>
      <c r="G136" s="188">
        <f t="shared" si="56"/>
        <v>0</v>
      </c>
      <c r="H136" s="169"/>
      <c r="I136" s="168">
        <f t="shared" si="57"/>
        <v>0</v>
      </c>
      <c r="J136" s="169"/>
      <c r="K136" s="168">
        <f t="shared" si="58"/>
        <v>0</v>
      </c>
      <c r="L136" s="168">
        <v>21</v>
      </c>
      <c r="M136" s="168">
        <f t="shared" si="59"/>
        <v>0</v>
      </c>
      <c r="N136" s="168">
        <v>0</v>
      </c>
      <c r="O136" s="168">
        <f t="shared" si="60"/>
        <v>0</v>
      </c>
      <c r="P136" s="168">
        <v>0</v>
      </c>
      <c r="Q136" s="168">
        <f t="shared" si="61"/>
        <v>0</v>
      </c>
      <c r="R136" s="168"/>
      <c r="S136" s="168" t="s">
        <v>257</v>
      </c>
      <c r="T136" s="168" t="s">
        <v>258</v>
      </c>
      <c r="U136" s="168">
        <v>0</v>
      </c>
      <c r="V136" s="168">
        <f t="shared" si="62"/>
        <v>0</v>
      </c>
      <c r="W136" s="168"/>
      <c r="X136" s="157"/>
      <c r="Y136" s="157"/>
      <c r="Z136" s="157"/>
      <c r="AA136" s="157"/>
      <c r="AB136" s="157"/>
      <c r="AC136" s="157"/>
      <c r="AD136" s="157"/>
      <c r="AE136" s="157"/>
      <c r="AF136" s="157"/>
      <c r="AG136" s="157" t="s">
        <v>372</v>
      </c>
      <c r="AH136" s="157"/>
      <c r="AI136" s="157"/>
      <c r="AJ136" s="157"/>
      <c r="AK136" s="157"/>
      <c r="AL136" s="157"/>
      <c r="AM136" s="157"/>
      <c r="AN136" s="157"/>
      <c r="AO136" s="157"/>
      <c r="AP136" s="157"/>
      <c r="AQ136" s="157"/>
      <c r="AR136" s="157"/>
      <c r="AS136" s="157"/>
      <c r="AT136" s="157"/>
      <c r="AU136" s="157"/>
      <c r="AV136" s="157"/>
      <c r="AW136" s="157"/>
      <c r="AX136" s="157"/>
      <c r="AY136" s="157"/>
      <c r="AZ136" s="157"/>
      <c r="BA136" s="157"/>
      <c r="BB136" s="157"/>
      <c r="BC136" s="157"/>
      <c r="BD136" s="157"/>
      <c r="BE136" s="157"/>
      <c r="BF136" s="157"/>
      <c r="BG136" s="157"/>
      <c r="BH136" s="157"/>
    </row>
    <row r="137" spans="1:60" outlineLevel="1">
      <c r="A137" s="183">
        <v>117</v>
      </c>
      <c r="B137" s="184"/>
      <c r="C137" s="191" t="s">
        <v>383</v>
      </c>
      <c r="D137" s="185" t="s">
        <v>278</v>
      </c>
      <c r="E137" s="186">
        <v>247.82400000000001</v>
      </c>
      <c r="F137" s="187"/>
      <c r="G137" s="188">
        <f t="shared" si="56"/>
        <v>0</v>
      </c>
      <c r="H137" s="169"/>
      <c r="I137" s="168">
        <f t="shared" si="57"/>
        <v>0</v>
      </c>
      <c r="J137" s="169"/>
      <c r="K137" s="168">
        <f t="shared" si="58"/>
        <v>0</v>
      </c>
      <c r="L137" s="168">
        <v>21</v>
      </c>
      <c r="M137" s="168">
        <f t="shared" si="59"/>
        <v>0</v>
      </c>
      <c r="N137" s="168">
        <v>1E-4</v>
      </c>
      <c r="O137" s="168">
        <f t="shared" si="60"/>
        <v>0.02</v>
      </c>
      <c r="P137" s="168">
        <v>0</v>
      </c>
      <c r="Q137" s="168">
        <f t="shared" si="61"/>
        <v>0</v>
      </c>
      <c r="R137" s="168"/>
      <c r="S137" s="168" t="s">
        <v>257</v>
      </c>
      <c r="T137" s="168" t="s">
        <v>258</v>
      </c>
      <c r="U137" s="168">
        <v>0</v>
      </c>
      <c r="V137" s="168">
        <f t="shared" si="62"/>
        <v>0</v>
      </c>
      <c r="W137" s="168"/>
      <c r="X137" s="157"/>
      <c r="Y137" s="157"/>
      <c r="Z137" s="157"/>
      <c r="AA137" s="157"/>
      <c r="AB137" s="157"/>
      <c r="AC137" s="157"/>
      <c r="AD137" s="157"/>
      <c r="AE137" s="157"/>
      <c r="AF137" s="157"/>
      <c r="AG137" s="157" t="s">
        <v>290</v>
      </c>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row>
    <row r="138" spans="1:60" ht="20.399999999999999" outlineLevel="1">
      <c r="A138" s="183">
        <v>118</v>
      </c>
      <c r="B138" s="184"/>
      <c r="C138" s="191" t="s">
        <v>384</v>
      </c>
      <c r="D138" s="185" t="s">
        <v>0</v>
      </c>
      <c r="E138" s="186">
        <v>1307.0260000000001</v>
      </c>
      <c r="F138" s="187"/>
      <c r="G138" s="188">
        <f t="shared" si="56"/>
        <v>0</v>
      </c>
      <c r="H138" s="169"/>
      <c r="I138" s="168">
        <f t="shared" si="57"/>
        <v>0</v>
      </c>
      <c r="J138" s="169"/>
      <c r="K138" s="168">
        <f t="shared" si="58"/>
        <v>0</v>
      </c>
      <c r="L138" s="168">
        <v>21</v>
      </c>
      <c r="M138" s="168">
        <f t="shared" si="59"/>
        <v>0</v>
      </c>
      <c r="N138" s="168">
        <v>0</v>
      </c>
      <c r="O138" s="168">
        <f t="shared" si="60"/>
        <v>0</v>
      </c>
      <c r="P138" s="168">
        <v>0</v>
      </c>
      <c r="Q138" s="168">
        <f t="shared" si="61"/>
        <v>0</v>
      </c>
      <c r="R138" s="168"/>
      <c r="S138" s="168" t="s">
        <v>257</v>
      </c>
      <c r="T138" s="168" t="s">
        <v>258</v>
      </c>
      <c r="U138" s="168">
        <v>0</v>
      </c>
      <c r="V138" s="168">
        <f t="shared" si="62"/>
        <v>0</v>
      </c>
      <c r="W138" s="168"/>
      <c r="X138" s="157"/>
      <c r="Y138" s="157"/>
      <c r="Z138" s="157"/>
      <c r="AA138" s="157"/>
      <c r="AB138" s="157"/>
      <c r="AC138" s="157"/>
      <c r="AD138" s="157"/>
      <c r="AE138" s="157"/>
      <c r="AF138" s="157"/>
      <c r="AG138" s="157" t="s">
        <v>372</v>
      </c>
      <c r="AH138" s="157"/>
      <c r="AI138" s="157"/>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row>
    <row r="139" spans="1:60">
      <c r="A139" s="171" t="s">
        <v>240</v>
      </c>
      <c r="B139" s="172" t="s">
        <v>153</v>
      </c>
      <c r="C139" s="190" t="s">
        <v>154</v>
      </c>
      <c r="D139" s="173"/>
      <c r="E139" s="174"/>
      <c r="F139" s="175"/>
      <c r="G139" s="176">
        <f>SUMIF(AG140:AG140,"&lt;&gt;NOR",G140:G140)</f>
        <v>0</v>
      </c>
      <c r="H139" s="170"/>
      <c r="I139" s="170">
        <f>SUM(I140:I140)</f>
        <v>0</v>
      </c>
      <c r="J139" s="170"/>
      <c r="K139" s="170">
        <f>SUM(K140:K140)</f>
        <v>0</v>
      </c>
      <c r="L139" s="170"/>
      <c r="M139" s="170">
        <f>SUM(M140:M140)</f>
        <v>0</v>
      </c>
      <c r="N139" s="170"/>
      <c r="O139" s="170">
        <f>SUM(O140:O140)</f>
        <v>0</v>
      </c>
      <c r="P139" s="170"/>
      <c r="Q139" s="170">
        <f>SUM(Q140:Q140)</f>
        <v>0</v>
      </c>
      <c r="R139" s="170"/>
      <c r="S139" s="170"/>
      <c r="T139" s="170"/>
      <c r="U139" s="170"/>
      <c r="V139" s="170">
        <f>SUM(V140:V140)</f>
        <v>0</v>
      </c>
      <c r="W139" s="170"/>
      <c r="AG139" t="s">
        <v>241</v>
      </c>
    </row>
    <row r="140" spans="1:60" ht="20.399999999999999" outlineLevel="1">
      <c r="A140" s="183">
        <v>119</v>
      </c>
      <c r="B140" s="184"/>
      <c r="C140" s="191" t="s">
        <v>385</v>
      </c>
      <c r="D140" s="185" t="s">
        <v>0</v>
      </c>
      <c r="E140" s="186">
        <v>5123.9490000000005</v>
      </c>
      <c r="F140" s="187"/>
      <c r="G140" s="188">
        <f>ROUND(E140*F140,2)</f>
        <v>0</v>
      </c>
      <c r="H140" s="169"/>
      <c r="I140" s="168">
        <f>ROUND(E140*H140,2)</f>
        <v>0</v>
      </c>
      <c r="J140" s="169"/>
      <c r="K140" s="168">
        <f>ROUND(E140*J140,2)</f>
        <v>0</v>
      </c>
      <c r="L140" s="168">
        <v>21</v>
      </c>
      <c r="M140" s="168">
        <f>G140*(1+L140/100)</f>
        <v>0</v>
      </c>
      <c r="N140" s="168">
        <v>0</v>
      </c>
      <c r="O140" s="168">
        <f>ROUND(E140*N140,2)</f>
        <v>0</v>
      </c>
      <c r="P140" s="168">
        <v>0</v>
      </c>
      <c r="Q140" s="168">
        <f>ROUND(E140*P140,2)</f>
        <v>0</v>
      </c>
      <c r="R140" s="168"/>
      <c r="S140" s="168" t="s">
        <v>257</v>
      </c>
      <c r="T140" s="168" t="s">
        <v>258</v>
      </c>
      <c r="U140" s="168">
        <v>0</v>
      </c>
      <c r="V140" s="168">
        <f>ROUND(E140*U140,2)</f>
        <v>0</v>
      </c>
      <c r="W140" s="168"/>
      <c r="X140" s="157"/>
      <c r="Y140" s="157"/>
      <c r="Z140" s="157"/>
      <c r="AA140" s="157"/>
      <c r="AB140" s="157"/>
      <c r="AC140" s="157"/>
      <c r="AD140" s="157"/>
      <c r="AE140" s="157"/>
      <c r="AF140" s="157"/>
      <c r="AG140" s="157" t="s">
        <v>372</v>
      </c>
      <c r="AH140" s="157"/>
      <c r="AI140" s="157"/>
      <c r="AJ140" s="157"/>
      <c r="AK140" s="157"/>
      <c r="AL140" s="157"/>
      <c r="AM140" s="157"/>
      <c r="AN140" s="157"/>
      <c r="AO140" s="157"/>
      <c r="AP140" s="157"/>
      <c r="AQ140" s="157"/>
      <c r="AR140" s="157"/>
      <c r="AS140" s="157"/>
      <c r="AT140" s="157"/>
      <c r="AU140" s="157"/>
      <c r="AV140" s="157"/>
      <c r="AW140" s="157"/>
      <c r="AX140" s="157"/>
      <c r="AY140" s="157"/>
      <c r="AZ140" s="157"/>
      <c r="BA140" s="157"/>
      <c r="BB140" s="157"/>
      <c r="BC140" s="157"/>
      <c r="BD140" s="157"/>
      <c r="BE140" s="157"/>
      <c r="BF140" s="157"/>
      <c r="BG140" s="157"/>
      <c r="BH140" s="157"/>
    </row>
    <row r="141" spans="1:60">
      <c r="A141" s="171" t="s">
        <v>240</v>
      </c>
      <c r="B141" s="172" t="s">
        <v>155</v>
      </c>
      <c r="C141" s="190" t="s">
        <v>156</v>
      </c>
      <c r="D141" s="173"/>
      <c r="E141" s="174"/>
      <c r="F141" s="175"/>
      <c r="G141" s="176">
        <f>SUMIF(AG142:AG147,"&lt;&gt;NOR",G142:G147)</f>
        <v>0</v>
      </c>
      <c r="H141" s="170"/>
      <c r="I141" s="170">
        <f>SUM(I142:I147)</f>
        <v>0</v>
      </c>
      <c r="J141" s="170"/>
      <c r="K141" s="170">
        <f>SUM(K142:K147)</f>
        <v>0</v>
      </c>
      <c r="L141" s="170"/>
      <c r="M141" s="170">
        <f>SUM(M142:M147)</f>
        <v>0</v>
      </c>
      <c r="N141" s="170"/>
      <c r="O141" s="170">
        <f>SUM(O142:O147)</f>
        <v>0.58000000000000007</v>
      </c>
      <c r="P141" s="170"/>
      <c r="Q141" s="170">
        <f>SUM(Q142:Q147)</f>
        <v>0</v>
      </c>
      <c r="R141" s="170"/>
      <c r="S141" s="170"/>
      <c r="T141" s="170"/>
      <c r="U141" s="170"/>
      <c r="V141" s="170">
        <f>SUM(V142:V147)</f>
        <v>0</v>
      </c>
      <c r="W141" s="170"/>
      <c r="AG141" t="s">
        <v>241</v>
      </c>
    </row>
    <row r="142" spans="1:60" ht="20.399999999999999" outlineLevel="1">
      <c r="A142" s="183">
        <v>120</v>
      </c>
      <c r="B142" s="184"/>
      <c r="C142" s="191" t="s">
        <v>386</v>
      </c>
      <c r="D142" s="185" t="s">
        <v>278</v>
      </c>
      <c r="E142" s="186">
        <v>213.36100000000002</v>
      </c>
      <c r="F142" s="187"/>
      <c r="G142" s="188">
        <f t="shared" ref="G142:G147" si="63">ROUND(E142*F142,2)</f>
        <v>0</v>
      </c>
      <c r="H142" s="169"/>
      <c r="I142" s="168">
        <f t="shared" ref="I142:I147" si="64">ROUND(E142*H142,2)</f>
        <v>0</v>
      </c>
      <c r="J142" s="169"/>
      <c r="K142" s="168">
        <f t="shared" ref="K142:K147" si="65">ROUND(E142*J142,2)</f>
        <v>0</v>
      </c>
      <c r="L142" s="168">
        <v>21</v>
      </c>
      <c r="M142" s="168">
        <f t="shared" ref="M142:M147" si="66">G142*(1+L142/100)</f>
        <v>0</v>
      </c>
      <c r="N142" s="168">
        <v>0</v>
      </c>
      <c r="O142" s="168">
        <f t="shared" ref="O142:O147" si="67">ROUND(E142*N142,2)</f>
        <v>0</v>
      </c>
      <c r="P142" s="168">
        <v>0</v>
      </c>
      <c r="Q142" s="168">
        <f t="shared" ref="Q142:Q147" si="68">ROUND(E142*P142,2)</f>
        <v>0</v>
      </c>
      <c r="R142" s="168"/>
      <c r="S142" s="168" t="s">
        <v>289</v>
      </c>
      <c r="T142" s="168" t="s">
        <v>245</v>
      </c>
      <c r="U142" s="168">
        <v>0</v>
      </c>
      <c r="V142" s="168">
        <f t="shared" ref="V142:V147" si="69">ROUND(E142*U142,2)</f>
        <v>0</v>
      </c>
      <c r="W142" s="168"/>
      <c r="X142" s="157"/>
      <c r="Y142" s="157"/>
      <c r="Z142" s="157"/>
      <c r="AA142" s="157"/>
      <c r="AB142" s="157"/>
      <c r="AC142" s="157"/>
      <c r="AD142" s="157"/>
      <c r="AE142" s="157"/>
      <c r="AF142" s="157"/>
      <c r="AG142" s="157" t="s">
        <v>372</v>
      </c>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row>
    <row r="143" spans="1:60" outlineLevel="1">
      <c r="A143" s="183">
        <v>121</v>
      </c>
      <c r="B143" s="184"/>
      <c r="C143" s="191" t="s">
        <v>387</v>
      </c>
      <c r="D143" s="185" t="s">
        <v>278</v>
      </c>
      <c r="E143" s="186">
        <v>234.697</v>
      </c>
      <c r="F143" s="187"/>
      <c r="G143" s="188">
        <f t="shared" si="63"/>
        <v>0</v>
      </c>
      <c r="H143" s="169"/>
      <c r="I143" s="168">
        <f t="shared" si="64"/>
        <v>0</v>
      </c>
      <c r="J143" s="169"/>
      <c r="K143" s="168">
        <f t="shared" si="65"/>
        <v>0</v>
      </c>
      <c r="L143" s="168">
        <v>21</v>
      </c>
      <c r="M143" s="168">
        <f t="shared" si="66"/>
        <v>0</v>
      </c>
      <c r="N143" s="168">
        <v>2.3000000000000004E-3</v>
      </c>
      <c r="O143" s="168">
        <f t="shared" si="67"/>
        <v>0.54</v>
      </c>
      <c r="P143" s="168">
        <v>0</v>
      </c>
      <c r="Q143" s="168">
        <f t="shared" si="68"/>
        <v>0</v>
      </c>
      <c r="R143" s="168"/>
      <c r="S143" s="168" t="s">
        <v>289</v>
      </c>
      <c r="T143" s="168" t="s">
        <v>245</v>
      </c>
      <c r="U143" s="168">
        <v>0</v>
      </c>
      <c r="V143" s="168">
        <f t="shared" si="69"/>
        <v>0</v>
      </c>
      <c r="W143" s="168"/>
      <c r="X143" s="157"/>
      <c r="Y143" s="157"/>
      <c r="Z143" s="157"/>
      <c r="AA143" s="157"/>
      <c r="AB143" s="157"/>
      <c r="AC143" s="157"/>
      <c r="AD143" s="157"/>
      <c r="AE143" s="157"/>
      <c r="AF143" s="157"/>
      <c r="AG143" s="157" t="s">
        <v>290</v>
      </c>
      <c r="AH143" s="157"/>
      <c r="AI143" s="157"/>
      <c r="AJ143" s="157"/>
      <c r="AK143" s="157"/>
      <c r="AL143" s="157"/>
      <c r="AM143" s="157"/>
      <c r="AN143" s="157"/>
      <c r="AO143" s="157"/>
      <c r="AP143" s="157"/>
      <c r="AQ143" s="157"/>
      <c r="AR143" s="157"/>
      <c r="AS143" s="157"/>
      <c r="AT143" s="157"/>
      <c r="AU143" s="157"/>
      <c r="AV143" s="157"/>
      <c r="AW143" s="157"/>
      <c r="AX143" s="157"/>
      <c r="AY143" s="157"/>
      <c r="AZ143" s="157"/>
      <c r="BA143" s="157"/>
      <c r="BB143" s="157"/>
      <c r="BC143" s="157"/>
      <c r="BD143" s="157"/>
      <c r="BE143" s="157"/>
      <c r="BF143" s="157"/>
      <c r="BG143" s="157"/>
      <c r="BH143" s="157"/>
    </row>
    <row r="144" spans="1:60" ht="20.399999999999999" outlineLevel="1">
      <c r="A144" s="183">
        <v>122</v>
      </c>
      <c r="B144" s="184"/>
      <c r="C144" s="191" t="s">
        <v>388</v>
      </c>
      <c r="D144" s="185" t="s">
        <v>278</v>
      </c>
      <c r="E144" s="186">
        <v>213.36100000000002</v>
      </c>
      <c r="F144" s="187"/>
      <c r="G144" s="188">
        <f t="shared" si="63"/>
        <v>0</v>
      </c>
      <c r="H144" s="169"/>
      <c r="I144" s="168">
        <f t="shared" si="64"/>
        <v>0</v>
      </c>
      <c r="J144" s="169"/>
      <c r="K144" s="168">
        <f t="shared" si="65"/>
        <v>0</v>
      </c>
      <c r="L144" s="168">
        <v>21</v>
      </c>
      <c r="M144" s="168">
        <f t="shared" si="66"/>
        <v>0</v>
      </c>
      <c r="N144" s="168">
        <v>1.7000000000000001E-4</v>
      </c>
      <c r="O144" s="168">
        <f t="shared" si="67"/>
        <v>0.04</v>
      </c>
      <c r="P144" s="168">
        <v>0</v>
      </c>
      <c r="Q144" s="168">
        <f t="shared" si="68"/>
        <v>0</v>
      </c>
      <c r="R144" s="168"/>
      <c r="S144" s="168" t="s">
        <v>257</v>
      </c>
      <c r="T144" s="168" t="s">
        <v>389</v>
      </c>
      <c r="U144" s="168">
        <v>0</v>
      </c>
      <c r="V144" s="168">
        <f t="shared" si="69"/>
        <v>0</v>
      </c>
      <c r="W144" s="168"/>
      <c r="X144" s="157"/>
      <c r="Y144" s="157"/>
      <c r="Z144" s="157"/>
      <c r="AA144" s="157"/>
      <c r="AB144" s="157"/>
      <c r="AC144" s="157"/>
      <c r="AD144" s="157"/>
      <c r="AE144" s="157"/>
      <c r="AF144" s="157"/>
      <c r="AG144" s="157" t="s">
        <v>372</v>
      </c>
      <c r="AH144" s="157"/>
      <c r="AI144" s="157"/>
      <c r="AJ144" s="157"/>
      <c r="AK144" s="157"/>
      <c r="AL144" s="157"/>
      <c r="AM144" s="157"/>
      <c r="AN144" s="157"/>
      <c r="AO144" s="157"/>
      <c r="AP144" s="157"/>
      <c r="AQ144" s="157"/>
      <c r="AR144" s="157"/>
      <c r="AS144" s="157"/>
      <c r="AT144" s="157"/>
      <c r="AU144" s="157"/>
      <c r="AV144" s="157"/>
      <c r="AW144" s="157"/>
      <c r="AX144" s="157"/>
      <c r="AY144" s="157"/>
      <c r="AZ144" s="157"/>
      <c r="BA144" s="157"/>
      <c r="BB144" s="157"/>
      <c r="BC144" s="157"/>
      <c r="BD144" s="157"/>
      <c r="BE144" s="157"/>
      <c r="BF144" s="157"/>
      <c r="BG144" s="157"/>
      <c r="BH144" s="157"/>
    </row>
    <row r="145" spans="1:60" ht="20.399999999999999" outlineLevel="1">
      <c r="A145" s="183">
        <v>123</v>
      </c>
      <c r="B145" s="184"/>
      <c r="C145" s="191" t="s">
        <v>390</v>
      </c>
      <c r="D145" s="185" t="s">
        <v>278</v>
      </c>
      <c r="E145" s="186">
        <v>217.62800000000001</v>
      </c>
      <c r="F145" s="187"/>
      <c r="G145" s="188">
        <f t="shared" si="63"/>
        <v>0</v>
      </c>
      <c r="H145" s="169"/>
      <c r="I145" s="168">
        <f t="shared" si="64"/>
        <v>0</v>
      </c>
      <c r="J145" s="169"/>
      <c r="K145" s="168">
        <f t="shared" si="65"/>
        <v>0</v>
      </c>
      <c r="L145" s="168">
        <v>21</v>
      </c>
      <c r="M145" s="168">
        <f t="shared" si="66"/>
        <v>0</v>
      </c>
      <c r="N145" s="168">
        <v>0</v>
      </c>
      <c r="O145" s="168">
        <f t="shared" si="67"/>
        <v>0</v>
      </c>
      <c r="P145" s="168">
        <v>0</v>
      </c>
      <c r="Q145" s="168">
        <f t="shared" si="68"/>
        <v>0</v>
      </c>
      <c r="R145" s="168"/>
      <c r="S145" s="168" t="s">
        <v>289</v>
      </c>
      <c r="T145" s="168" t="s">
        <v>245</v>
      </c>
      <c r="U145" s="168">
        <v>0</v>
      </c>
      <c r="V145" s="168">
        <f t="shared" si="69"/>
        <v>0</v>
      </c>
      <c r="W145" s="168"/>
      <c r="X145" s="157"/>
      <c r="Y145" s="157"/>
      <c r="Z145" s="157"/>
      <c r="AA145" s="157"/>
      <c r="AB145" s="157"/>
      <c r="AC145" s="157"/>
      <c r="AD145" s="157"/>
      <c r="AE145" s="157"/>
      <c r="AF145" s="157"/>
      <c r="AG145" s="157" t="s">
        <v>372</v>
      </c>
      <c r="AH145" s="157"/>
      <c r="AI145" s="157"/>
      <c r="AJ145" s="157"/>
      <c r="AK145" s="157"/>
      <c r="AL145" s="157"/>
      <c r="AM145" s="157"/>
      <c r="AN145" s="157"/>
      <c r="AO145" s="157"/>
      <c r="AP145" s="157"/>
      <c r="AQ145" s="157"/>
      <c r="AR145" s="157"/>
      <c r="AS145" s="157"/>
      <c r="AT145" s="157"/>
      <c r="AU145" s="157"/>
      <c r="AV145" s="157"/>
      <c r="AW145" s="157"/>
      <c r="AX145" s="157"/>
      <c r="AY145" s="157"/>
      <c r="AZ145" s="157"/>
      <c r="BA145" s="157"/>
      <c r="BB145" s="157"/>
      <c r="BC145" s="157"/>
      <c r="BD145" s="157"/>
      <c r="BE145" s="157"/>
      <c r="BF145" s="157"/>
      <c r="BG145" s="157"/>
      <c r="BH145" s="157"/>
    </row>
    <row r="146" spans="1:60" ht="20.399999999999999" outlineLevel="1">
      <c r="A146" s="183">
        <v>124</v>
      </c>
      <c r="B146" s="184"/>
      <c r="C146" s="191" t="s">
        <v>391</v>
      </c>
      <c r="D146" s="185" t="s">
        <v>278</v>
      </c>
      <c r="E146" s="186">
        <v>213.36100000000002</v>
      </c>
      <c r="F146" s="187"/>
      <c r="G146" s="188">
        <f t="shared" si="63"/>
        <v>0</v>
      </c>
      <c r="H146" s="169"/>
      <c r="I146" s="168">
        <f t="shared" si="64"/>
        <v>0</v>
      </c>
      <c r="J146" s="169"/>
      <c r="K146" s="168">
        <f t="shared" si="65"/>
        <v>0</v>
      </c>
      <c r="L146" s="168">
        <v>21</v>
      </c>
      <c r="M146" s="168">
        <f t="shared" si="66"/>
        <v>0</v>
      </c>
      <c r="N146" s="168">
        <v>0</v>
      </c>
      <c r="O146" s="168">
        <f t="shared" si="67"/>
        <v>0</v>
      </c>
      <c r="P146" s="168">
        <v>0</v>
      </c>
      <c r="Q146" s="168">
        <f t="shared" si="68"/>
        <v>0</v>
      </c>
      <c r="R146" s="168"/>
      <c r="S146" s="168" t="s">
        <v>257</v>
      </c>
      <c r="T146" s="168" t="s">
        <v>389</v>
      </c>
      <c r="U146" s="168">
        <v>0</v>
      </c>
      <c r="V146" s="168">
        <f t="shared" si="69"/>
        <v>0</v>
      </c>
      <c r="W146" s="168"/>
      <c r="X146" s="157"/>
      <c r="Y146" s="157"/>
      <c r="Z146" s="157"/>
      <c r="AA146" s="157"/>
      <c r="AB146" s="157"/>
      <c r="AC146" s="157"/>
      <c r="AD146" s="157"/>
      <c r="AE146" s="157"/>
      <c r="AF146" s="157"/>
      <c r="AG146" s="157" t="s">
        <v>372</v>
      </c>
      <c r="AH146" s="157"/>
      <c r="AI146" s="157"/>
      <c r="AJ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row>
    <row r="147" spans="1:60" outlineLevel="1">
      <c r="A147" s="183">
        <v>125</v>
      </c>
      <c r="B147" s="184"/>
      <c r="C147" s="191" t="s">
        <v>392</v>
      </c>
      <c r="D147" s="185" t="s">
        <v>278</v>
      </c>
      <c r="E147" s="186">
        <v>234.697</v>
      </c>
      <c r="F147" s="187"/>
      <c r="G147" s="188">
        <f t="shared" si="63"/>
        <v>0</v>
      </c>
      <c r="H147" s="169"/>
      <c r="I147" s="168">
        <f t="shared" si="64"/>
        <v>0</v>
      </c>
      <c r="J147" s="169"/>
      <c r="K147" s="168">
        <f t="shared" si="65"/>
        <v>0</v>
      </c>
      <c r="L147" s="168">
        <v>21</v>
      </c>
      <c r="M147" s="168">
        <f t="shared" si="66"/>
        <v>0</v>
      </c>
      <c r="N147" s="168">
        <v>0</v>
      </c>
      <c r="O147" s="168">
        <f t="shared" si="67"/>
        <v>0</v>
      </c>
      <c r="P147" s="168">
        <v>0</v>
      </c>
      <c r="Q147" s="168">
        <f t="shared" si="68"/>
        <v>0</v>
      </c>
      <c r="R147" s="168"/>
      <c r="S147" s="168" t="s">
        <v>289</v>
      </c>
      <c r="T147" s="168" t="s">
        <v>245</v>
      </c>
      <c r="U147" s="168">
        <v>0</v>
      </c>
      <c r="V147" s="168">
        <f t="shared" si="69"/>
        <v>0</v>
      </c>
      <c r="W147" s="168"/>
      <c r="X147" s="157"/>
      <c r="Y147" s="157"/>
      <c r="Z147" s="157"/>
      <c r="AA147" s="157"/>
      <c r="AB147" s="157"/>
      <c r="AC147" s="157"/>
      <c r="AD147" s="157"/>
      <c r="AE147" s="157"/>
      <c r="AF147" s="157"/>
      <c r="AG147" s="157" t="s">
        <v>290</v>
      </c>
      <c r="AH147" s="157"/>
      <c r="AI147" s="157"/>
      <c r="AJ147" s="157"/>
      <c r="AK147" s="157"/>
      <c r="AL147" s="157"/>
      <c r="AM147" s="157"/>
      <c r="AN147" s="157"/>
      <c r="AO147" s="157"/>
      <c r="AP147" s="157"/>
      <c r="AQ147" s="157"/>
      <c r="AR147" s="157"/>
      <c r="AS147" s="157"/>
      <c r="AT147" s="157"/>
      <c r="AU147" s="157"/>
      <c r="AV147" s="157"/>
      <c r="AW147" s="157"/>
      <c r="AX147" s="157"/>
      <c r="AY147" s="157"/>
      <c r="AZ147" s="157"/>
      <c r="BA147" s="157"/>
      <c r="BB147" s="157"/>
      <c r="BC147" s="157"/>
      <c r="BD147" s="157"/>
      <c r="BE147" s="157"/>
      <c r="BF147" s="157"/>
      <c r="BG147" s="157"/>
      <c r="BH147" s="157"/>
    </row>
    <row r="148" spans="1:60">
      <c r="A148" s="171" t="s">
        <v>240</v>
      </c>
      <c r="B148" s="172" t="s">
        <v>157</v>
      </c>
      <c r="C148" s="190" t="s">
        <v>158</v>
      </c>
      <c r="D148" s="173"/>
      <c r="E148" s="174"/>
      <c r="F148" s="175"/>
      <c r="G148" s="176">
        <f>SUMIF(AG149:AG166,"&lt;&gt;NOR",G149:G166)</f>
        <v>0</v>
      </c>
      <c r="H148" s="170"/>
      <c r="I148" s="170">
        <f>SUM(I149:I166)</f>
        <v>0</v>
      </c>
      <c r="J148" s="170"/>
      <c r="K148" s="170">
        <f>SUM(K149:K166)</f>
        <v>0</v>
      </c>
      <c r="L148" s="170"/>
      <c r="M148" s="170">
        <f>SUM(M149:M166)</f>
        <v>0</v>
      </c>
      <c r="N148" s="170"/>
      <c r="O148" s="170">
        <f>SUM(O149:O166)</f>
        <v>3.66</v>
      </c>
      <c r="P148" s="170"/>
      <c r="Q148" s="170">
        <f>SUM(Q149:Q166)</f>
        <v>0</v>
      </c>
      <c r="R148" s="170"/>
      <c r="S148" s="170"/>
      <c r="T148" s="170"/>
      <c r="U148" s="170"/>
      <c r="V148" s="170">
        <f>SUM(V149:V166)</f>
        <v>0</v>
      </c>
      <c r="W148" s="170"/>
      <c r="AG148" t="s">
        <v>241</v>
      </c>
    </row>
    <row r="149" spans="1:60" ht="20.399999999999999" outlineLevel="1">
      <c r="A149" s="183">
        <v>126</v>
      </c>
      <c r="B149" s="184"/>
      <c r="C149" s="191" t="s">
        <v>393</v>
      </c>
      <c r="D149" s="185" t="s">
        <v>278</v>
      </c>
      <c r="E149" s="186">
        <v>20.3</v>
      </c>
      <c r="F149" s="187"/>
      <c r="G149" s="188">
        <f t="shared" ref="G149:G166" si="70">ROUND(E149*F149,2)</f>
        <v>0</v>
      </c>
      <c r="H149" s="169"/>
      <c r="I149" s="168">
        <f t="shared" ref="I149:I166" si="71">ROUND(E149*H149,2)</f>
        <v>0</v>
      </c>
      <c r="J149" s="169"/>
      <c r="K149" s="168">
        <f t="shared" ref="K149:K166" si="72">ROUND(E149*J149,2)</f>
        <v>0</v>
      </c>
      <c r="L149" s="168">
        <v>21</v>
      </c>
      <c r="M149" s="168">
        <f t="shared" ref="M149:M166" si="73">G149*(1+L149/100)</f>
        <v>0</v>
      </c>
      <c r="N149" s="168">
        <v>0</v>
      </c>
      <c r="O149" s="168">
        <f t="shared" ref="O149:O166" si="74">ROUND(E149*N149,2)</f>
        <v>0</v>
      </c>
      <c r="P149" s="168">
        <v>0</v>
      </c>
      <c r="Q149" s="168">
        <f t="shared" ref="Q149:Q166" si="75">ROUND(E149*P149,2)</f>
        <v>0</v>
      </c>
      <c r="R149" s="168"/>
      <c r="S149" s="168" t="s">
        <v>257</v>
      </c>
      <c r="T149" s="168" t="s">
        <v>258</v>
      </c>
      <c r="U149" s="168">
        <v>0</v>
      </c>
      <c r="V149" s="168">
        <f t="shared" ref="V149:V166" si="76">ROUND(E149*U149,2)</f>
        <v>0</v>
      </c>
      <c r="W149" s="168"/>
      <c r="X149" s="157"/>
      <c r="Y149" s="157"/>
      <c r="Z149" s="157"/>
      <c r="AA149" s="157"/>
      <c r="AB149" s="157"/>
      <c r="AC149" s="157"/>
      <c r="AD149" s="157"/>
      <c r="AE149" s="157"/>
      <c r="AF149" s="157"/>
      <c r="AG149" s="157" t="s">
        <v>372</v>
      </c>
      <c r="AH149" s="157"/>
      <c r="AI149" s="157"/>
      <c r="AJ149" s="157"/>
      <c r="AK149" s="157"/>
      <c r="AL149" s="157"/>
      <c r="AM149" s="157"/>
      <c r="AN149" s="157"/>
      <c r="AO149" s="157"/>
      <c r="AP149" s="157"/>
      <c r="AQ149" s="157"/>
      <c r="AR149" s="157"/>
      <c r="AS149" s="157"/>
      <c r="AT149" s="157"/>
      <c r="AU149" s="157"/>
      <c r="AV149" s="157"/>
      <c r="AW149" s="157"/>
      <c r="AX149" s="157"/>
      <c r="AY149" s="157"/>
      <c r="AZ149" s="157"/>
      <c r="BA149" s="157"/>
      <c r="BB149" s="157"/>
      <c r="BC149" s="157"/>
      <c r="BD149" s="157"/>
      <c r="BE149" s="157"/>
      <c r="BF149" s="157"/>
      <c r="BG149" s="157"/>
      <c r="BH149" s="157"/>
    </row>
    <row r="150" spans="1:60" outlineLevel="1">
      <c r="A150" s="183">
        <v>127</v>
      </c>
      <c r="B150" s="184"/>
      <c r="C150" s="191" t="s">
        <v>394</v>
      </c>
      <c r="D150" s="185" t="s">
        <v>278</v>
      </c>
      <c r="E150" s="186">
        <v>20.706000000000003</v>
      </c>
      <c r="F150" s="187"/>
      <c r="G150" s="188">
        <f t="shared" si="70"/>
        <v>0</v>
      </c>
      <c r="H150" s="169"/>
      <c r="I150" s="168">
        <f t="shared" si="71"/>
        <v>0</v>
      </c>
      <c r="J150" s="169"/>
      <c r="K150" s="168">
        <f t="shared" si="72"/>
        <v>0</v>
      </c>
      <c r="L150" s="168">
        <v>21</v>
      </c>
      <c r="M150" s="168">
        <f t="shared" si="73"/>
        <v>0</v>
      </c>
      <c r="N150" s="168">
        <v>5.6000000000000008E-3</v>
      </c>
      <c r="O150" s="168">
        <f t="shared" si="74"/>
        <v>0.12</v>
      </c>
      <c r="P150" s="168">
        <v>0</v>
      </c>
      <c r="Q150" s="168">
        <f t="shared" si="75"/>
        <v>0</v>
      </c>
      <c r="R150" s="168"/>
      <c r="S150" s="168" t="s">
        <v>257</v>
      </c>
      <c r="T150" s="168" t="s">
        <v>258</v>
      </c>
      <c r="U150" s="168">
        <v>0</v>
      </c>
      <c r="V150" s="168">
        <f t="shared" si="76"/>
        <v>0</v>
      </c>
      <c r="W150" s="168"/>
      <c r="X150" s="157"/>
      <c r="Y150" s="157"/>
      <c r="Z150" s="157"/>
      <c r="AA150" s="157"/>
      <c r="AB150" s="157"/>
      <c r="AC150" s="157"/>
      <c r="AD150" s="157"/>
      <c r="AE150" s="157"/>
      <c r="AF150" s="157"/>
      <c r="AG150" s="157" t="s">
        <v>290</v>
      </c>
      <c r="AH150" s="157"/>
      <c r="AI150" s="157"/>
      <c r="AJ150" s="157"/>
      <c r="AK150" s="157"/>
      <c r="AL150" s="157"/>
      <c r="AM150" s="157"/>
      <c r="AN150" s="157"/>
      <c r="AO150" s="157"/>
      <c r="AP150" s="157"/>
      <c r="AQ150" s="157"/>
      <c r="AR150" s="157"/>
      <c r="AS150" s="157"/>
      <c r="AT150" s="157"/>
      <c r="AU150" s="157"/>
      <c r="AV150" s="157"/>
      <c r="AW150" s="157"/>
      <c r="AX150" s="157"/>
      <c r="AY150" s="157"/>
      <c r="AZ150" s="157"/>
      <c r="BA150" s="157"/>
      <c r="BB150" s="157"/>
      <c r="BC150" s="157"/>
      <c r="BD150" s="157"/>
      <c r="BE150" s="157"/>
      <c r="BF150" s="157"/>
      <c r="BG150" s="157"/>
      <c r="BH150" s="157"/>
    </row>
    <row r="151" spans="1:60" ht="20.399999999999999" outlineLevel="1">
      <c r="A151" s="183">
        <v>128</v>
      </c>
      <c r="B151" s="184"/>
      <c r="C151" s="191" t="s">
        <v>395</v>
      </c>
      <c r="D151" s="185" t="s">
        <v>278</v>
      </c>
      <c r="E151" s="186">
        <v>314.10000000000002</v>
      </c>
      <c r="F151" s="187"/>
      <c r="G151" s="188">
        <f t="shared" si="70"/>
        <v>0</v>
      </c>
      <c r="H151" s="169"/>
      <c r="I151" s="168">
        <f t="shared" si="71"/>
        <v>0</v>
      </c>
      <c r="J151" s="169"/>
      <c r="K151" s="168">
        <f t="shared" si="72"/>
        <v>0</v>
      </c>
      <c r="L151" s="168">
        <v>21</v>
      </c>
      <c r="M151" s="168">
        <f t="shared" si="73"/>
        <v>0</v>
      </c>
      <c r="N151" s="168">
        <v>0</v>
      </c>
      <c r="O151" s="168">
        <f t="shared" si="74"/>
        <v>0</v>
      </c>
      <c r="P151" s="168">
        <v>0</v>
      </c>
      <c r="Q151" s="168">
        <f t="shared" si="75"/>
        <v>0</v>
      </c>
      <c r="R151" s="168"/>
      <c r="S151" s="168" t="s">
        <v>257</v>
      </c>
      <c r="T151" s="168" t="s">
        <v>258</v>
      </c>
      <c r="U151" s="168">
        <v>0</v>
      </c>
      <c r="V151" s="168">
        <f t="shared" si="76"/>
        <v>0</v>
      </c>
      <c r="W151" s="168"/>
      <c r="X151" s="157"/>
      <c r="Y151" s="157"/>
      <c r="Z151" s="157"/>
      <c r="AA151" s="157"/>
      <c r="AB151" s="157"/>
      <c r="AC151" s="157"/>
      <c r="AD151" s="157"/>
      <c r="AE151" s="157"/>
      <c r="AF151" s="157"/>
      <c r="AG151" s="157" t="s">
        <v>372</v>
      </c>
      <c r="AH151" s="157"/>
      <c r="AI151" s="157"/>
      <c r="AJ151" s="157"/>
      <c r="AK151" s="157"/>
      <c r="AL151" s="157"/>
      <c r="AM151" s="157"/>
      <c r="AN151" s="157"/>
      <c r="AO151" s="157"/>
      <c r="AP151" s="157"/>
      <c r="AQ151" s="157"/>
      <c r="AR151" s="157"/>
      <c r="AS151" s="157"/>
      <c r="AT151" s="157"/>
      <c r="AU151" s="157"/>
      <c r="AV151" s="157"/>
      <c r="AW151" s="157"/>
      <c r="AX151" s="157"/>
      <c r="AY151" s="157"/>
      <c r="AZ151" s="157"/>
      <c r="BA151" s="157"/>
      <c r="BB151" s="157"/>
      <c r="BC151" s="157"/>
      <c r="BD151" s="157"/>
      <c r="BE151" s="157"/>
      <c r="BF151" s="157"/>
      <c r="BG151" s="157"/>
      <c r="BH151" s="157"/>
    </row>
    <row r="152" spans="1:60" ht="20.399999999999999" outlineLevel="1">
      <c r="A152" s="183">
        <v>129</v>
      </c>
      <c r="B152" s="184"/>
      <c r="C152" s="191" t="s">
        <v>396</v>
      </c>
      <c r="D152" s="185" t="s">
        <v>278</v>
      </c>
      <c r="E152" s="186">
        <v>139.33200000000002</v>
      </c>
      <c r="F152" s="187"/>
      <c r="G152" s="188">
        <f t="shared" si="70"/>
        <v>0</v>
      </c>
      <c r="H152" s="169"/>
      <c r="I152" s="168">
        <f t="shared" si="71"/>
        <v>0</v>
      </c>
      <c r="J152" s="169"/>
      <c r="K152" s="168">
        <f t="shared" si="72"/>
        <v>0</v>
      </c>
      <c r="L152" s="168">
        <v>21</v>
      </c>
      <c r="M152" s="168">
        <f t="shared" si="73"/>
        <v>0</v>
      </c>
      <c r="N152" s="168">
        <v>3.0000000000000001E-3</v>
      </c>
      <c r="O152" s="168">
        <f t="shared" si="74"/>
        <v>0.42</v>
      </c>
      <c r="P152" s="168">
        <v>0</v>
      </c>
      <c r="Q152" s="168">
        <f t="shared" si="75"/>
        <v>0</v>
      </c>
      <c r="R152" s="168"/>
      <c r="S152" s="168" t="s">
        <v>257</v>
      </c>
      <c r="T152" s="168" t="s">
        <v>258</v>
      </c>
      <c r="U152" s="168">
        <v>0</v>
      </c>
      <c r="V152" s="168">
        <f t="shared" si="76"/>
        <v>0</v>
      </c>
      <c r="W152" s="168"/>
      <c r="X152" s="157"/>
      <c r="Y152" s="157"/>
      <c r="Z152" s="157"/>
      <c r="AA152" s="157"/>
      <c r="AB152" s="157"/>
      <c r="AC152" s="157"/>
      <c r="AD152" s="157"/>
      <c r="AE152" s="157"/>
      <c r="AF152" s="157"/>
      <c r="AG152" s="157" t="s">
        <v>290</v>
      </c>
      <c r="AH152" s="157"/>
      <c r="AI152" s="157"/>
      <c r="AJ152" s="157"/>
      <c r="AK152" s="157"/>
      <c r="AL152" s="157"/>
      <c r="AM152" s="157"/>
      <c r="AN152" s="157"/>
      <c r="AO152" s="157"/>
      <c r="AP152" s="157"/>
      <c r="AQ152" s="157"/>
      <c r="AR152" s="157"/>
      <c r="AS152" s="157"/>
      <c r="AT152" s="157"/>
      <c r="AU152" s="157"/>
      <c r="AV152" s="157"/>
      <c r="AW152" s="157"/>
      <c r="AX152" s="157"/>
      <c r="AY152" s="157"/>
      <c r="AZ152" s="157"/>
      <c r="BA152" s="157"/>
      <c r="BB152" s="157"/>
      <c r="BC152" s="157"/>
      <c r="BD152" s="157"/>
      <c r="BE152" s="157"/>
      <c r="BF152" s="157"/>
      <c r="BG152" s="157"/>
      <c r="BH152" s="157"/>
    </row>
    <row r="153" spans="1:60" ht="20.399999999999999" outlineLevel="1">
      <c r="A153" s="183">
        <v>130</v>
      </c>
      <c r="B153" s="184"/>
      <c r="C153" s="191" t="s">
        <v>397</v>
      </c>
      <c r="D153" s="185" t="s">
        <v>278</v>
      </c>
      <c r="E153" s="186">
        <v>181.05</v>
      </c>
      <c r="F153" s="187"/>
      <c r="G153" s="188">
        <f t="shared" si="70"/>
        <v>0</v>
      </c>
      <c r="H153" s="169"/>
      <c r="I153" s="168">
        <f t="shared" si="71"/>
        <v>0</v>
      </c>
      <c r="J153" s="169"/>
      <c r="K153" s="168">
        <f t="shared" si="72"/>
        <v>0</v>
      </c>
      <c r="L153" s="168">
        <v>21</v>
      </c>
      <c r="M153" s="168">
        <f t="shared" si="73"/>
        <v>0</v>
      </c>
      <c r="N153" s="168">
        <v>3.6000000000000003E-3</v>
      </c>
      <c r="O153" s="168">
        <f t="shared" si="74"/>
        <v>0.65</v>
      </c>
      <c r="P153" s="168">
        <v>0</v>
      </c>
      <c r="Q153" s="168">
        <f t="shared" si="75"/>
        <v>0</v>
      </c>
      <c r="R153" s="168"/>
      <c r="S153" s="168" t="s">
        <v>257</v>
      </c>
      <c r="T153" s="168" t="s">
        <v>258</v>
      </c>
      <c r="U153" s="168">
        <v>0</v>
      </c>
      <c r="V153" s="168">
        <f t="shared" si="76"/>
        <v>0</v>
      </c>
      <c r="W153" s="168"/>
      <c r="X153" s="157"/>
      <c r="Y153" s="157"/>
      <c r="Z153" s="157"/>
      <c r="AA153" s="157"/>
      <c r="AB153" s="157"/>
      <c r="AC153" s="157"/>
      <c r="AD153" s="157"/>
      <c r="AE153" s="157"/>
      <c r="AF153" s="157"/>
      <c r="AG153" s="157" t="s">
        <v>290</v>
      </c>
      <c r="AH153" s="157"/>
      <c r="AI153" s="157"/>
      <c r="AJ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57"/>
      <c r="BH153" s="157"/>
    </row>
    <row r="154" spans="1:60" ht="20.399999999999999" outlineLevel="1">
      <c r="A154" s="183">
        <v>131</v>
      </c>
      <c r="B154" s="184"/>
      <c r="C154" s="191" t="s">
        <v>398</v>
      </c>
      <c r="D154" s="185" t="s">
        <v>328</v>
      </c>
      <c r="E154" s="186">
        <v>255.83</v>
      </c>
      <c r="F154" s="187"/>
      <c r="G154" s="188">
        <f t="shared" si="70"/>
        <v>0</v>
      </c>
      <c r="H154" s="169"/>
      <c r="I154" s="168">
        <f t="shared" si="71"/>
        <v>0</v>
      </c>
      <c r="J154" s="169"/>
      <c r="K154" s="168">
        <f t="shared" si="72"/>
        <v>0</v>
      </c>
      <c r="L154" s="168">
        <v>21</v>
      </c>
      <c r="M154" s="168">
        <f t="shared" si="73"/>
        <v>0</v>
      </c>
      <c r="N154" s="168">
        <v>0</v>
      </c>
      <c r="O154" s="168">
        <f t="shared" si="74"/>
        <v>0</v>
      </c>
      <c r="P154" s="168">
        <v>0</v>
      </c>
      <c r="Q154" s="168">
        <f t="shared" si="75"/>
        <v>0</v>
      </c>
      <c r="R154" s="168"/>
      <c r="S154" s="168" t="s">
        <v>257</v>
      </c>
      <c r="T154" s="168" t="s">
        <v>258</v>
      </c>
      <c r="U154" s="168">
        <v>0</v>
      </c>
      <c r="V154" s="168">
        <f t="shared" si="76"/>
        <v>0</v>
      </c>
      <c r="W154" s="168"/>
      <c r="X154" s="157"/>
      <c r="Y154" s="157"/>
      <c r="Z154" s="157"/>
      <c r="AA154" s="157"/>
      <c r="AB154" s="157"/>
      <c r="AC154" s="157"/>
      <c r="AD154" s="157"/>
      <c r="AE154" s="157"/>
      <c r="AF154" s="157"/>
      <c r="AG154" s="157" t="s">
        <v>372</v>
      </c>
      <c r="AH154" s="157"/>
      <c r="AI154" s="157"/>
      <c r="AJ154" s="157"/>
      <c r="AK154" s="157"/>
      <c r="AL154" s="157"/>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row>
    <row r="155" spans="1:60" ht="20.399999999999999" outlineLevel="1">
      <c r="A155" s="183">
        <v>132</v>
      </c>
      <c r="B155" s="184"/>
      <c r="C155" s="191" t="s">
        <v>399</v>
      </c>
      <c r="D155" s="185" t="s">
        <v>328</v>
      </c>
      <c r="E155" s="186">
        <v>260.947</v>
      </c>
      <c r="F155" s="187"/>
      <c r="G155" s="188">
        <f t="shared" si="70"/>
        <v>0</v>
      </c>
      <c r="H155" s="169"/>
      <c r="I155" s="168">
        <f t="shared" si="71"/>
        <v>0</v>
      </c>
      <c r="J155" s="169"/>
      <c r="K155" s="168">
        <f t="shared" si="72"/>
        <v>0</v>
      </c>
      <c r="L155" s="168">
        <v>21</v>
      </c>
      <c r="M155" s="168">
        <f t="shared" si="73"/>
        <v>0</v>
      </c>
      <c r="N155" s="168">
        <v>2.0000000000000002E-5</v>
      </c>
      <c r="O155" s="168">
        <f t="shared" si="74"/>
        <v>0.01</v>
      </c>
      <c r="P155" s="168">
        <v>0</v>
      </c>
      <c r="Q155" s="168">
        <f t="shared" si="75"/>
        <v>0</v>
      </c>
      <c r="R155" s="168"/>
      <c r="S155" s="168" t="s">
        <v>257</v>
      </c>
      <c r="T155" s="168" t="s">
        <v>258</v>
      </c>
      <c r="U155" s="168">
        <v>0</v>
      </c>
      <c r="V155" s="168">
        <f t="shared" si="76"/>
        <v>0</v>
      </c>
      <c r="W155" s="168"/>
      <c r="X155" s="157"/>
      <c r="Y155" s="157"/>
      <c r="Z155" s="157"/>
      <c r="AA155" s="157"/>
      <c r="AB155" s="157"/>
      <c r="AC155" s="157"/>
      <c r="AD155" s="157"/>
      <c r="AE155" s="157"/>
      <c r="AF155" s="157"/>
      <c r="AG155" s="157" t="s">
        <v>290</v>
      </c>
      <c r="AH155" s="157"/>
      <c r="AI155" s="157"/>
      <c r="AJ155" s="157"/>
      <c r="AK155" s="157"/>
      <c r="AL155" s="157"/>
      <c r="AM155" s="157"/>
      <c r="AN155" s="157"/>
      <c r="AO155" s="157"/>
      <c r="AP155" s="157"/>
      <c r="AQ155" s="157"/>
      <c r="AR155" s="157"/>
      <c r="AS155" s="157"/>
      <c r="AT155" s="157"/>
      <c r="AU155" s="157"/>
      <c r="AV155" s="157"/>
      <c r="AW155" s="157"/>
      <c r="AX155" s="157"/>
      <c r="AY155" s="157"/>
      <c r="AZ155" s="157"/>
      <c r="BA155" s="157"/>
      <c r="BB155" s="157"/>
      <c r="BC155" s="157"/>
      <c r="BD155" s="157"/>
      <c r="BE155" s="157"/>
      <c r="BF155" s="157"/>
      <c r="BG155" s="157"/>
      <c r="BH155" s="157"/>
    </row>
    <row r="156" spans="1:60" ht="20.399999999999999" outlineLevel="1">
      <c r="A156" s="183">
        <v>133</v>
      </c>
      <c r="B156" s="184"/>
      <c r="C156" s="191" t="s">
        <v>400</v>
      </c>
      <c r="D156" s="185" t="s">
        <v>278</v>
      </c>
      <c r="E156" s="186">
        <v>146.43800000000002</v>
      </c>
      <c r="F156" s="187"/>
      <c r="G156" s="188">
        <f t="shared" si="70"/>
        <v>0</v>
      </c>
      <c r="H156" s="169"/>
      <c r="I156" s="168">
        <f t="shared" si="71"/>
        <v>0</v>
      </c>
      <c r="J156" s="169"/>
      <c r="K156" s="168">
        <f t="shared" si="72"/>
        <v>0</v>
      </c>
      <c r="L156" s="168">
        <v>21</v>
      </c>
      <c r="M156" s="168">
        <f t="shared" si="73"/>
        <v>0</v>
      </c>
      <c r="N156" s="168">
        <v>6.0000000000000001E-3</v>
      </c>
      <c r="O156" s="168">
        <f t="shared" si="74"/>
        <v>0.88</v>
      </c>
      <c r="P156" s="168">
        <v>0</v>
      </c>
      <c r="Q156" s="168">
        <f t="shared" si="75"/>
        <v>0</v>
      </c>
      <c r="R156" s="168"/>
      <c r="S156" s="168" t="s">
        <v>257</v>
      </c>
      <c r="T156" s="168" t="s">
        <v>258</v>
      </c>
      <c r="U156" s="168">
        <v>0</v>
      </c>
      <c r="V156" s="168">
        <f t="shared" si="76"/>
        <v>0</v>
      </c>
      <c r="W156" s="168"/>
      <c r="X156" s="157"/>
      <c r="Y156" s="157"/>
      <c r="Z156" s="157"/>
      <c r="AA156" s="157"/>
      <c r="AB156" s="157"/>
      <c r="AC156" s="157"/>
      <c r="AD156" s="157"/>
      <c r="AE156" s="157"/>
      <c r="AF156" s="157"/>
      <c r="AG156" s="157" t="s">
        <v>372</v>
      </c>
      <c r="AH156" s="157"/>
      <c r="AI156" s="157"/>
      <c r="AJ156" s="157"/>
      <c r="AK156" s="157"/>
      <c r="AL156" s="157"/>
      <c r="AM156" s="157"/>
      <c r="AN156" s="157"/>
      <c r="AO156" s="157"/>
      <c r="AP156" s="157"/>
      <c r="AQ156" s="157"/>
      <c r="AR156" s="157"/>
      <c r="AS156" s="157"/>
      <c r="AT156" s="157"/>
      <c r="AU156" s="157"/>
      <c r="AV156" s="157"/>
      <c r="AW156" s="157"/>
      <c r="AX156" s="157"/>
      <c r="AY156" s="157"/>
      <c r="AZ156" s="157"/>
      <c r="BA156" s="157"/>
      <c r="BB156" s="157"/>
      <c r="BC156" s="157"/>
      <c r="BD156" s="157"/>
      <c r="BE156" s="157"/>
      <c r="BF156" s="157"/>
      <c r="BG156" s="157"/>
      <c r="BH156" s="157"/>
    </row>
    <row r="157" spans="1:60" ht="40.799999999999997" outlineLevel="1">
      <c r="A157" s="183">
        <v>134</v>
      </c>
      <c r="B157" s="184"/>
      <c r="C157" s="191" t="s">
        <v>401</v>
      </c>
      <c r="D157" s="185" t="s">
        <v>278</v>
      </c>
      <c r="E157" s="186">
        <v>66.714000000000013</v>
      </c>
      <c r="F157" s="187"/>
      <c r="G157" s="188">
        <f t="shared" si="70"/>
        <v>0</v>
      </c>
      <c r="H157" s="169"/>
      <c r="I157" s="168">
        <f t="shared" si="71"/>
        <v>0</v>
      </c>
      <c r="J157" s="169"/>
      <c r="K157" s="168">
        <f t="shared" si="72"/>
        <v>0</v>
      </c>
      <c r="L157" s="168">
        <v>21</v>
      </c>
      <c r="M157" s="168">
        <f t="shared" si="73"/>
        <v>0</v>
      </c>
      <c r="N157" s="168">
        <v>2.1000000000000003E-3</v>
      </c>
      <c r="O157" s="168">
        <f t="shared" si="74"/>
        <v>0.14000000000000001</v>
      </c>
      <c r="P157" s="168">
        <v>0</v>
      </c>
      <c r="Q157" s="168">
        <f t="shared" si="75"/>
        <v>0</v>
      </c>
      <c r="R157" s="168"/>
      <c r="S157" s="168" t="s">
        <v>289</v>
      </c>
      <c r="T157" s="168" t="s">
        <v>245</v>
      </c>
      <c r="U157" s="168">
        <v>0</v>
      </c>
      <c r="V157" s="168">
        <f t="shared" si="76"/>
        <v>0</v>
      </c>
      <c r="W157" s="168"/>
      <c r="X157" s="157"/>
      <c r="Y157" s="157"/>
      <c r="Z157" s="157"/>
      <c r="AA157" s="157"/>
      <c r="AB157" s="157"/>
      <c r="AC157" s="157"/>
      <c r="AD157" s="157"/>
      <c r="AE157" s="157"/>
      <c r="AF157" s="157"/>
      <c r="AG157" s="157" t="s">
        <v>290</v>
      </c>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row>
    <row r="158" spans="1:60" outlineLevel="1">
      <c r="A158" s="183">
        <v>135</v>
      </c>
      <c r="B158" s="184"/>
      <c r="C158" s="191" t="s">
        <v>402</v>
      </c>
      <c r="D158" s="185" t="s">
        <v>278</v>
      </c>
      <c r="E158" s="186">
        <v>0.88100000000000001</v>
      </c>
      <c r="F158" s="187"/>
      <c r="G158" s="188">
        <f t="shared" si="70"/>
        <v>0</v>
      </c>
      <c r="H158" s="169"/>
      <c r="I158" s="168">
        <f t="shared" si="71"/>
        <v>0</v>
      </c>
      <c r="J158" s="169"/>
      <c r="K158" s="168">
        <f t="shared" si="72"/>
        <v>0</v>
      </c>
      <c r="L158" s="168">
        <v>21</v>
      </c>
      <c r="M158" s="168">
        <f t="shared" si="73"/>
        <v>0</v>
      </c>
      <c r="N158" s="168">
        <v>9.0000000000000008E-4</v>
      </c>
      <c r="O158" s="168">
        <f t="shared" si="74"/>
        <v>0</v>
      </c>
      <c r="P158" s="168">
        <v>0</v>
      </c>
      <c r="Q158" s="168">
        <f t="shared" si="75"/>
        <v>0</v>
      </c>
      <c r="R158" s="168"/>
      <c r="S158" s="168" t="s">
        <v>257</v>
      </c>
      <c r="T158" s="168" t="s">
        <v>258</v>
      </c>
      <c r="U158" s="168">
        <v>0</v>
      </c>
      <c r="V158" s="168">
        <f t="shared" si="76"/>
        <v>0</v>
      </c>
      <c r="W158" s="168"/>
      <c r="X158" s="157"/>
      <c r="Y158" s="157"/>
      <c r="Z158" s="157"/>
      <c r="AA158" s="157"/>
      <c r="AB158" s="157"/>
      <c r="AC158" s="157"/>
      <c r="AD158" s="157"/>
      <c r="AE158" s="157"/>
      <c r="AF158" s="157"/>
      <c r="AG158" s="157" t="s">
        <v>290</v>
      </c>
      <c r="AH158" s="157"/>
      <c r="AI158" s="157"/>
      <c r="AJ158" s="157"/>
      <c r="AK158" s="157"/>
      <c r="AL158" s="157"/>
      <c r="AM158" s="157"/>
      <c r="AN158" s="157"/>
      <c r="AO158" s="157"/>
      <c r="AP158" s="157"/>
      <c r="AQ158" s="157"/>
      <c r="AR158" s="157"/>
      <c r="AS158" s="157"/>
      <c r="AT158" s="157"/>
      <c r="AU158" s="157"/>
      <c r="AV158" s="157"/>
      <c r="AW158" s="157"/>
      <c r="AX158" s="157"/>
      <c r="AY158" s="157"/>
      <c r="AZ158" s="157"/>
      <c r="BA158" s="157"/>
      <c r="BB158" s="157"/>
      <c r="BC158" s="157"/>
      <c r="BD158" s="157"/>
      <c r="BE158" s="157"/>
      <c r="BF158" s="157"/>
      <c r="BG158" s="157"/>
      <c r="BH158" s="157"/>
    </row>
    <row r="159" spans="1:60" ht="20.399999999999999" outlineLevel="1">
      <c r="A159" s="183">
        <v>136</v>
      </c>
      <c r="B159" s="184"/>
      <c r="C159" s="191" t="s">
        <v>403</v>
      </c>
      <c r="D159" s="185" t="s">
        <v>278</v>
      </c>
      <c r="E159" s="186">
        <v>13.314</v>
      </c>
      <c r="F159" s="187"/>
      <c r="G159" s="188">
        <f t="shared" si="70"/>
        <v>0</v>
      </c>
      <c r="H159" s="169"/>
      <c r="I159" s="168">
        <f t="shared" si="71"/>
        <v>0</v>
      </c>
      <c r="J159" s="169"/>
      <c r="K159" s="168">
        <f t="shared" si="72"/>
        <v>0</v>
      </c>
      <c r="L159" s="168">
        <v>21</v>
      </c>
      <c r="M159" s="168">
        <f t="shared" si="73"/>
        <v>0</v>
      </c>
      <c r="N159" s="168">
        <v>0</v>
      </c>
      <c r="O159" s="168">
        <f t="shared" si="74"/>
        <v>0</v>
      </c>
      <c r="P159" s="168">
        <v>0</v>
      </c>
      <c r="Q159" s="168">
        <f t="shared" si="75"/>
        <v>0</v>
      </c>
      <c r="R159" s="168"/>
      <c r="S159" s="168" t="s">
        <v>257</v>
      </c>
      <c r="T159" s="168" t="s">
        <v>258</v>
      </c>
      <c r="U159" s="168">
        <v>0</v>
      </c>
      <c r="V159" s="168">
        <f t="shared" si="76"/>
        <v>0</v>
      </c>
      <c r="W159" s="168"/>
      <c r="X159" s="157"/>
      <c r="Y159" s="157"/>
      <c r="Z159" s="157"/>
      <c r="AA159" s="157"/>
      <c r="AB159" s="157"/>
      <c r="AC159" s="157"/>
      <c r="AD159" s="157"/>
      <c r="AE159" s="157"/>
      <c r="AF159" s="157"/>
      <c r="AG159" s="157" t="s">
        <v>372</v>
      </c>
      <c r="AH159" s="157"/>
      <c r="AI159" s="157"/>
      <c r="AJ159" s="157"/>
      <c r="AK159" s="157"/>
      <c r="AL159" s="157"/>
      <c r="AM159" s="157"/>
      <c r="AN159" s="157"/>
      <c r="AO159" s="157"/>
      <c r="AP159" s="157"/>
      <c r="AQ159" s="157"/>
      <c r="AR159" s="157"/>
      <c r="AS159" s="157"/>
      <c r="AT159" s="157"/>
      <c r="AU159" s="157"/>
      <c r="AV159" s="157"/>
      <c r="AW159" s="157"/>
      <c r="AX159" s="157"/>
      <c r="AY159" s="157"/>
      <c r="AZ159" s="157"/>
      <c r="BA159" s="157"/>
      <c r="BB159" s="157"/>
      <c r="BC159" s="157"/>
      <c r="BD159" s="157"/>
      <c r="BE159" s="157"/>
      <c r="BF159" s="157"/>
      <c r="BG159" s="157"/>
      <c r="BH159" s="157"/>
    </row>
    <row r="160" spans="1:60" outlineLevel="1">
      <c r="A160" s="183">
        <v>137</v>
      </c>
      <c r="B160" s="184"/>
      <c r="C160" s="191" t="s">
        <v>404</v>
      </c>
      <c r="D160" s="185" t="s">
        <v>278</v>
      </c>
      <c r="E160" s="186">
        <v>13.58</v>
      </c>
      <c r="F160" s="187"/>
      <c r="G160" s="188">
        <f t="shared" si="70"/>
        <v>0</v>
      </c>
      <c r="H160" s="169"/>
      <c r="I160" s="168">
        <f t="shared" si="71"/>
        <v>0</v>
      </c>
      <c r="J160" s="169"/>
      <c r="K160" s="168">
        <f t="shared" si="72"/>
        <v>0</v>
      </c>
      <c r="L160" s="168">
        <v>21</v>
      </c>
      <c r="M160" s="168">
        <f t="shared" si="73"/>
        <v>0</v>
      </c>
      <c r="N160" s="168">
        <v>1.3600000000000001E-3</v>
      </c>
      <c r="O160" s="168">
        <f t="shared" si="74"/>
        <v>0.02</v>
      </c>
      <c r="P160" s="168">
        <v>0</v>
      </c>
      <c r="Q160" s="168">
        <f t="shared" si="75"/>
        <v>0</v>
      </c>
      <c r="R160" s="168"/>
      <c r="S160" s="168" t="s">
        <v>257</v>
      </c>
      <c r="T160" s="168" t="s">
        <v>258</v>
      </c>
      <c r="U160" s="168">
        <v>0</v>
      </c>
      <c r="V160" s="168">
        <f t="shared" si="76"/>
        <v>0</v>
      </c>
      <c r="W160" s="168"/>
      <c r="X160" s="157"/>
      <c r="Y160" s="157"/>
      <c r="Z160" s="157"/>
      <c r="AA160" s="157"/>
      <c r="AB160" s="157"/>
      <c r="AC160" s="157"/>
      <c r="AD160" s="157"/>
      <c r="AE160" s="157"/>
      <c r="AF160" s="157"/>
      <c r="AG160" s="157" t="s">
        <v>290</v>
      </c>
      <c r="AH160" s="157"/>
      <c r="AI160" s="157"/>
      <c r="AJ160" s="157"/>
      <c r="AK160" s="157"/>
      <c r="AL160" s="157"/>
      <c r="AM160" s="157"/>
      <c r="AN160" s="157"/>
      <c r="AO160" s="157"/>
      <c r="AP160" s="157"/>
      <c r="AQ160" s="157"/>
      <c r="AR160" s="157"/>
      <c r="AS160" s="157"/>
      <c r="AT160" s="157"/>
      <c r="AU160" s="157"/>
      <c r="AV160" s="157"/>
      <c r="AW160" s="157"/>
      <c r="AX160" s="157"/>
      <c r="AY160" s="157"/>
      <c r="AZ160" s="157"/>
      <c r="BA160" s="157"/>
      <c r="BB160" s="157"/>
      <c r="BC160" s="157"/>
      <c r="BD160" s="157"/>
      <c r="BE160" s="157"/>
      <c r="BF160" s="157"/>
      <c r="BG160" s="157"/>
      <c r="BH160" s="157"/>
    </row>
    <row r="161" spans="1:60" outlineLevel="1">
      <c r="A161" s="183">
        <v>138</v>
      </c>
      <c r="B161" s="184"/>
      <c r="C161" s="191" t="s">
        <v>405</v>
      </c>
      <c r="D161" s="185" t="s">
        <v>278</v>
      </c>
      <c r="E161" s="186">
        <v>81.771000000000001</v>
      </c>
      <c r="F161" s="187"/>
      <c r="G161" s="188">
        <f t="shared" si="70"/>
        <v>0</v>
      </c>
      <c r="H161" s="169"/>
      <c r="I161" s="168">
        <f t="shared" si="71"/>
        <v>0</v>
      </c>
      <c r="J161" s="169"/>
      <c r="K161" s="168">
        <f t="shared" si="72"/>
        <v>0</v>
      </c>
      <c r="L161" s="168">
        <v>21</v>
      </c>
      <c r="M161" s="168">
        <f t="shared" si="73"/>
        <v>0</v>
      </c>
      <c r="N161" s="168">
        <v>8.5000000000000006E-4</v>
      </c>
      <c r="O161" s="168">
        <f t="shared" si="74"/>
        <v>7.0000000000000007E-2</v>
      </c>
      <c r="P161" s="168">
        <v>0</v>
      </c>
      <c r="Q161" s="168">
        <f t="shared" si="75"/>
        <v>0</v>
      </c>
      <c r="R161" s="168"/>
      <c r="S161" s="168" t="s">
        <v>257</v>
      </c>
      <c r="T161" s="168" t="s">
        <v>258</v>
      </c>
      <c r="U161" s="168">
        <v>0</v>
      </c>
      <c r="V161" s="168">
        <f t="shared" si="76"/>
        <v>0</v>
      </c>
      <c r="W161" s="168"/>
      <c r="X161" s="157"/>
      <c r="Y161" s="157"/>
      <c r="Z161" s="157"/>
      <c r="AA161" s="157"/>
      <c r="AB161" s="157"/>
      <c r="AC161" s="157"/>
      <c r="AD161" s="157"/>
      <c r="AE161" s="157"/>
      <c r="AF161" s="157"/>
      <c r="AG161" s="157" t="s">
        <v>290</v>
      </c>
      <c r="AH161" s="157"/>
      <c r="AI161" s="157"/>
      <c r="AJ161" s="157"/>
      <c r="AK161" s="157"/>
      <c r="AL161" s="157"/>
      <c r="AM161" s="157"/>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c r="BH161" s="157"/>
    </row>
    <row r="162" spans="1:60" ht="20.399999999999999" outlineLevel="1">
      <c r="A162" s="183">
        <v>139</v>
      </c>
      <c r="B162" s="184"/>
      <c r="C162" s="191" t="s">
        <v>406</v>
      </c>
      <c r="D162" s="185" t="s">
        <v>278</v>
      </c>
      <c r="E162" s="186">
        <v>55.940000000000005</v>
      </c>
      <c r="F162" s="187"/>
      <c r="G162" s="188">
        <f t="shared" si="70"/>
        <v>0</v>
      </c>
      <c r="H162" s="169"/>
      <c r="I162" s="168">
        <f t="shared" si="71"/>
        <v>0</v>
      </c>
      <c r="J162" s="169"/>
      <c r="K162" s="168">
        <f t="shared" si="72"/>
        <v>0</v>
      </c>
      <c r="L162" s="168">
        <v>21</v>
      </c>
      <c r="M162" s="168">
        <f t="shared" si="73"/>
        <v>0</v>
      </c>
      <c r="N162" s="168">
        <v>1.4000000000000001E-4</v>
      </c>
      <c r="O162" s="168">
        <f t="shared" si="74"/>
        <v>0.01</v>
      </c>
      <c r="P162" s="168">
        <v>0</v>
      </c>
      <c r="Q162" s="168">
        <f t="shared" si="75"/>
        <v>0</v>
      </c>
      <c r="R162" s="168"/>
      <c r="S162" s="168" t="s">
        <v>257</v>
      </c>
      <c r="T162" s="168" t="s">
        <v>258</v>
      </c>
      <c r="U162" s="168">
        <v>0</v>
      </c>
      <c r="V162" s="168">
        <f t="shared" si="76"/>
        <v>0</v>
      </c>
      <c r="W162" s="168"/>
      <c r="X162" s="157"/>
      <c r="Y162" s="157"/>
      <c r="Z162" s="157"/>
      <c r="AA162" s="157"/>
      <c r="AB162" s="157"/>
      <c r="AC162" s="157"/>
      <c r="AD162" s="157"/>
      <c r="AE162" s="157"/>
      <c r="AF162" s="157"/>
      <c r="AG162" s="157" t="s">
        <v>372</v>
      </c>
      <c r="AH162" s="157"/>
      <c r="AI162" s="157"/>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row>
    <row r="163" spans="1:60" ht="20.399999999999999" outlineLevel="1">
      <c r="A163" s="183">
        <v>140</v>
      </c>
      <c r="B163" s="184"/>
      <c r="C163" s="191" t="s">
        <v>407</v>
      </c>
      <c r="D163" s="185" t="s">
        <v>278</v>
      </c>
      <c r="E163" s="186">
        <v>123.35000000000001</v>
      </c>
      <c r="F163" s="187"/>
      <c r="G163" s="188">
        <f t="shared" si="70"/>
        <v>0</v>
      </c>
      <c r="H163" s="169"/>
      <c r="I163" s="168">
        <f t="shared" si="71"/>
        <v>0</v>
      </c>
      <c r="J163" s="169"/>
      <c r="K163" s="168">
        <f t="shared" si="72"/>
        <v>0</v>
      </c>
      <c r="L163" s="168">
        <v>21</v>
      </c>
      <c r="M163" s="168">
        <f t="shared" si="73"/>
        <v>0</v>
      </c>
      <c r="N163" s="168">
        <v>2.7E-4</v>
      </c>
      <c r="O163" s="168">
        <f t="shared" si="74"/>
        <v>0.03</v>
      </c>
      <c r="P163" s="168">
        <v>0</v>
      </c>
      <c r="Q163" s="168">
        <f t="shared" si="75"/>
        <v>0</v>
      </c>
      <c r="R163" s="168"/>
      <c r="S163" s="168" t="s">
        <v>257</v>
      </c>
      <c r="T163" s="168" t="s">
        <v>258</v>
      </c>
      <c r="U163" s="168">
        <v>0</v>
      </c>
      <c r="V163" s="168">
        <f t="shared" si="76"/>
        <v>0</v>
      </c>
      <c r="W163" s="168"/>
      <c r="X163" s="157"/>
      <c r="Y163" s="157"/>
      <c r="Z163" s="157"/>
      <c r="AA163" s="157"/>
      <c r="AB163" s="157"/>
      <c r="AC163" s="157"/>
      <c r="AD163" s="157"/>
      <c r="AE163" s="157"/>
      <c r="AF163" s="157"/>
      <c r="AG163" s="157" t="s">
        <v>372</v>
      </c>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57"/>
      <c r="BH163" s="157"/>
    </row>
    <row r="164" spans="1:60" ht="20.399999999999999" outlineLevel="1">
      <c r="A164" s="183">
        <v>141</v>
      </c>
      <c r="B164" s="184"/>
      <c r="C164" s="191" t="s">
        <v>408</v>
      </c>
      <c r="D164" s="185" t="s">
        <v>278</v>
      </c>
      <c r="E164" s="186">
        <v>182.876</v>
      </c>
      <c r="F164" s="187"/>
      <c r="G164" s="188">
        <f t="shared" si="70"/>
        <v>0</v>
      </c>
      <c r="H164" s="169"/>
      <c r="I164" s="168">
        <f t="shared" si="71"/>
        <v>0</v>
      </c>
      <c r="J164" s="169"/>
      <c r="K164" s="168">
        <f t="shared" si="72"/>
        <v>0</v>
      </c>
      <c r="L164" s="168">
        <v>21</v>
      </c>
      <c r="M164" s="168">
        <f t="shared" si="73"/>
        <v>0</v>
      </c>
      <c r="N164" s="168">
        <v>5.0000000000000001E-3</v>
      </c>
      <c r="O164" s="168">
        <f t="shared" si="74"/>
        <v>0.91</v>
      </c>
      <c r="P164" s="168">
        <v>0</v>
      </c>
      <c r="Q164" s="168">
        <f t="shared" si="75"/>
        <v>0</v>
      </c>
      <c r="R164" s="168"/>
      <c r="S164" s="168" t="s">
        <v>257</v>
      </c>
      <c r="T164" s="168" t="s">
        <v>258</v>
      </c>
      <c r="U164" s="168">
        <v>0</v>
      </c>
      <c r="V164" s="168">
        <f t="shared" si="76"/>
        <v>0</v>
      </c>
      <c r="W164" s="168"/>
      <c r="X164" s="157"/>
      <c r="Y164" s="157"/>
      <c r="Z164" s="157"/>
      <c r="AA164" s="157"/>
      <c r="AB164" s="157"/>
      <c r="AC164" s="157"/>
      <c r="AD164" s="157"/>
      <c r="AE164" s="157"/>
      <c r="AF164" s="157"/>
      <c r="AG164" s="157" t="s">
        <v>290</v>
      </c>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57"/>
      <c r="BH164" s="157"/>
    </row>
    <row r="165" spans="1:60" ht="20.399999999999999" outlineLevel="1">
      <c r="A165" s="183">
        <v>142</v>
      </c>
      <c r="B165" s="184"/>
      <c r="C165" s="191" t="s">
        <v>409</v>
      </c>
      <c r="D165" s="185" t="s">
        <v>278</v>
      </c>
      <c r="E165" s="186">
        <v>179.28</v>
      </c>
      <c r="F165" s="187"/>
      <c r="G165" s="188">
        <f t="shared" si="70"/>
        <v>0</v>
      </c>
      <c r="H165" s="169"/>
      <c r="I165" s="168">
        <f t="shared" si="71"/>
        <v>0</v>
      </c>
      <c r="J165" s="169"/>
      <c r="K165" s="168">
        <f t="shared" si="72"/>
        <v>0</v>
      </c>
      <c r="L165" s="168">
        <v>21</v>
      </c>
      <c r="M165" s="168">
        <f t="shared" si="73"/>
        <v>0</v>
      </c>
      <c r="N165" s="168">
        <v>1.0200000000000001E-3</v>
      </c>
      <c r="O165" s="168">
        <f t="shared" si="74"/>
        <v>0.18</v>
      </c>
      <c r="P165" s="168">
        <v>0</v>
      </c>
      <c r="Q165" s="168">
        <f t="shared" si="75"/>
        <v>0</v>
      </c>
      <c r="R165" s="168"/>
      <c r="S165" s="168" t="s">
        <v>257</v>
      </c>
      <c r="T165" s="168" t="s">
        <v>258</v>
      </c>
      <c r="U165" s="168">
        <v>0</v>
      </c>
      <c r="V165" s="168">
        <f t="shared" si="76"/>
        <v>0</v>
      </c>
      <c r="W165" s="168"/>
      <c r="X165" s="157"/>
      <c r="Y165" s="157"/>
      <c r="Z165" s="157"/>
      <c r="AA165" s="157"/>
      <c r="AB165" s="157"/>
      <c r="AC165" s="157"/>
      <c r="AD165" s="157"/>
      <c r="AE165" s="157"/>
      <c r="AF165" s="157"/>
      <c r="AG165" s="157" t="s">
        <v>372</v>
      </c>
      <c r="AH165" s="157"/>
      <c r="AI165" s="157"/>
      <c r="AJ165" s="157"/>
      <c r="AK165" s="157"/>
      <c r="AL165" s="157"/>
      <c r="AM165" s="157"/>
      <c r="AN165" s="157"/>
      <c r="AO165" s="157"/>
      <c r="AP165" s="157"/>
      <c r="AQ165" s="157"/>
      <c r="AR165" s="157"/>
      <c r="AS165" s="157"/>
      <c r="AT165" s="157"/>
      <c r="AU165" s="157"/>
      <c r="AV165" s="157"/>
      <c r="AW165" s="157"/>
      <c r="AX165" s="157"/>
      <c r="AY165" s="157"/>
      <c r="AZ165" s="157"/>
      <c r="BA165" s="157"/>
      <c r="BB165" s="157"/>
      <c r="BC165" s="157"/>
      <c r="BD165" s="157"/>
      <c r="BE165" s="157"/>
      <c r="BF165" s="157"/>
      <c r="BG165" s="157"/>
      <c r="BH165" s="157"/>
    </row>
    <row r="166" spans="1:60" outlineLevel="1">
      <c r="A166" s="183">
        <v>143</v>
      </c>
      <c r="B166" s="184"/>
      <c r="C166" s="191" t="s">
        <v>410</v>
      </c>
      <c r="D166" s="185" t="s">
        <v>261</v>
      </c>
      <c r="E166" s="186">
        <v>10.757000000000001</v>
      </c>
      <c r="F166" s="187"/>
      <c r="G166" s="188">
        <f t="shared" si="70"/>
        <v>0</v>
      </c>
      <c r="H166" s="169"/>
      <c r="I166" s="168">
        <f t="shared" si="71"/>
        <v>0</v>
      </c>
      <c r="J166" s="169"/>
      <c r="K166" s="168">
        <f t="shared" si="72"/>
        <v>0</v>
      </c>
      <c r="L166" s="168">
        <v>21</v>
      </c>
      <c r="M166" s="168">
        <f t="shared" si="73"/>
        <v>0</v>
      </c>
      <c r="N166" s="168">
        <v>0.02</v>
      </c>
      <c r="O166" s="168">
        <f t="shared" si="74"/>
        <v>0.22</v>
      </c>
      <c r="P166" s="168">
        <v>0</v>
      </c>
      <c r="Q166" s="168">
        <f t="shared" si="75"/>
        <v>0</v>
      </c>
      <c r="R166" s="168"/>
      <c r="S166" s="168" t="s">
        <v>257</v>
      </c>
      <c r="T166" s="168" t="s">
        <v>258</v>
      </c>
      <c r="U166" s="168">
        <v>0</v>
      </c>
      <c r="V166" s="168">
        <f t="shared" si="76"/>
        <v>0</v>
      </c>
      <c r="W166" s="168"/>
      <c r="X166" s="157"/>
      <c r="Y166" s="157"/>
      <c r="Z166" s="157"/>
      <c r="AA166" s="157"/>
      <c r="AB166" s="157"/>
      <c r="AC166" s="157"/>
      <c r="AD166" s="157"/>
      <c r="AE166" s="157"/>
      <c r="AF166" s="157"/>
      <c r="AG166" s="157" t="s">
        <v>290</v>
      </c>
      <c r="AH166" s="157"/>
      <c r="AI166" s="157"/>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57"/>
      <c r="BH166" s="157"/>
    </row>
    <row r="167" spans="1:60">
      <c r="A167" s="171" t="s">
        <v>240</v>
      </c>
      <c r="B167" s="172" t="s">
        <v>174</v>
      </c>
      <c r="C167" s="190" t="s">
        <v>176</v>
      </c>
      <c r="D167" s="173"/>
      <c r="E167" s="174"/>
      <c r="F167" s="175"/>
      <c r="G167" s="176">
        <f>SUMIF(AG168:AG168,"&lt;&gt;NOR",G168:G168)</f>
        <v>0</v>
      </c>
      <c r="H167" s="170"/>
      <c r="I167" s="170">
        <f>SUM(I168:I168)</f>
        <v>0</v>
      </c>
      <c r="J167" s="170"/>
      <c r="K167" s="170">
        <f>SUM(K168:K168)</f>
        <v>0</v>
      </c>
      <c r="L167" s="170"/>
      <c r="M167" s="170">
        <f>SUM(M168:M168)</f>
        <v>0</v>
      </c>
      <c r="N167" s="170"/>
      <c r="O167" s="170">
        <f>SUM(O168:O168)</f>
        <v>0.24</v>
      </c>
      <c r="P167" s="170"/>
      <c r="Q167" s="170">
        <f>SUM(Q168:Q168)</f>
        <v>0</v>
      </c>
      <c r="R167" s="170"/>
      <c r="S167" s="170"/>
      <c r="T167" s="170"/>
      <c r="U167" s="170"/>
      <c r="V167" s="170">
        <f>SUM(V168:V168)</f>
        <v>0</v>
      </c>
      <c r="W167" s="170"/>
      <c r="AG167" t="s">
        <v>241</v>
      </c>
    </row>
    <row r="168" spans="1:60" ht="20.399999999999999" outlineLevel="1">
      <c r="A168" s="183">
        <v>144</v>
      </c>
      <c r="B168" s="184"/>
      <c r="C168" s="191" t="s">
        <v>411</v>
      </c>
      <c r="D168" s="185" t="s">
        <v>278</v>
      </c>
      <c r="E168" s="186">
        <v>136.60000000000002</v>
      </c>
      <c r="F168" s="187"/>
      <c r="G168" s="188">
        <f>ROUND(E168*F168,2)</f>
        <v>0</v>
      </c>
      <c r="H168" s="169"/>
      <c r="I168" s="168">
        <f>ROUND(E168*H168,2)</f>
        <v>0</v>
      </c>
      <c r="J168" s="169"/>
      <c r="K168" s="168">
        <f>ROUND(E168*J168,2)</f>
        <v>0</v>
      </c>
      <c r="L168" s="168">
        <v>21</v>
      </c>
      <c r="M168" s="168">
        <f>G168*(1+L168/100)</f>
        <v>0</v>
      </c>
      <c r="N168" s="168">
        <v>1.74E-3</v>
      </c>
      <c r="O168" s="168">
        <f>ROUND(E168*N168,2)</f>
        <v>0.24</v>
      </c>
      <c r="P168" s="168">
        <v>0</v>
      </c>
      <c r="Q168" s="168">
        <f>ROUND(E168*P168,2)</f>
        <v>0</v>
      </c>
      <c r="R168" s="168"/>
      <c r="S168" s="168" t="s">
        <v>257</v>
      </c>
      <c r="T168" s="168" t="s">
        <v>258</v>
      </c>
      <c r="U168" s="168">
        <v>0</v>
      </c>
      <c r="V168" s="168">
        <f>ROUND(E168*U168,2)</f>
        <v>0</v>
      </c>
      <c r="W168" s="168"/>
      <c r="X168" s="157"/>
      <c r="Y168" s="157"/>
      <c r="Z168" s="157"/>
      <c r="AA168" s="157"/>
      <c r="AB168" s="157"/>
      <c r="AC168" s="157"/>
      <c r="AD168" s="157"/>
      <c r="AE168" s="157"/>
      <c r="AF168" s="157"/>
      <c r="AG168" s="157" t="s">
        <v>372</v>
      </c>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row>
    <row r="169" spans="1:60">
      <c r="A169" s="171" t="s">
        <v>240</v>
      </c>
      <c r="B169" s="172" t="s">
        <v>179</v>
      </c>
      <c r="C169" s="190" t="s">
        <v>180</v>
      </c>
      <c r="D169" s="173"/>
      <c r="E169" s="174"/>
      <c r="F169" s="175"/>
      <c r="G169" s="176">
        <f>SUMIF(AG170:AG182,"&lt;&gt;NOR",G170:G182)</f>
        <v>0</v>
      </c>
      <c r="H169" s="170"/>
      <c r="I169" s="170">
        <f>SUM(I170:I182)</f>
        <v>0</v>
      </c>
      <c r="J169" s="170"/>
      <c r="K169" s="170">
        <f>SUM(K170:K182)</f>
        <v>0</v>
      </c>
      <c r="L169" s="170"/>
      <c r="M169" s="170">
        <f>SUM(M170:M182)</f>
        <v>0</v>
      </c>
      <c r="N169" s="170"/>
      <c r="O169" s="170">
        <f>SUM(O170:O182)</f>
        <v>9.09</v>
      </c>
      <c r="P169" s="170"/>
      <c r="Q169" s="170">
        <f>SUM(Q170:Q182)</f>
        <v>18.47</v>
      </c>
      <c r="R169" s="170"/>
      <c r="S169" s="170"/>
      <c r="T169" s="170"/>
      <c r="U169" s="170"/>
      <c r="V169" s="170">
        <f>SUM(V170:V182)</f>
        <v>0</v>
      </c>
      <c r="W169" s="170"/>
      <c r="AG169" t="s">
        <v>241</v>
      </c>
    </row>
    <row r="170" spans="1:60" ht="20.399999999999999" outlineLevel="1">
      <c r="A170" s="183">
        <v>145</v>
      </c>
      <c r="B170" s="184"/>
      <c r="C170" s="191" t="s">
        <v>412</v>
      </c>
      <c r="D170" s="185" t="s">
        <v>278</v>
      </c>
      <c r="E170" s="186">
        <v>15.24</v>
      </c>
      <c r="F170" s="187"/>
      <c r="G170" s="188">
        <f t="shared" ref="G170:G182" si="77">ROUND(E170*F170,2)</f>
        <v>0</v>
      </c>
      <c r="H170" s="169"/>
      <c r="I170" s="168">
        <f t="shared" ref="I170:I182" si="78">ROUND(E170*H170,2)</f>
        <v>0</v>
      </c>
      <c r="J170" s="169"/>
      <c r="K170" s="168">
        <f t="shared" ref="K170:K182" si="79">ROUND(E170*J170,2)</f>
        <v>0</v>
      </c>
      <c r="L170" s="168">
        <v>21</v>
      </c>
      <c r="M170" s="168">
        <f t="shared" ref="M170:M182" si="80">G170*(1+L170/100)</f>
        <v>0</v>
      </c>
      <c r="N170" s="168">
        <v>0</v>
      </c>
      <c r="O170" s="168">
        <f t="shared" ref="O170:O182" si="81">ROUND(E170*N170,2)</f>
        <v>0</v>
      </c>
      <c r="P170" s="168">
        <v>7.7000000000000013E-2</v>
      </c>
      <c r="Q170" s="168">
        <f t="shared" ref="Q170:Q182" si="82">ROUND(E170*P170,2)</f>
        <v>1.17</v>
      </c>
      <c r="R170" s="168"/>
      <c r="S170" s="168" t="s">
        <v>257</v>
      </c>
      <c r="T170" s="168" t="s">
        <v>258</v>
      </c>
      <c r="U170" s="168">
        <v>0</v>
      </c>
      <c r="V170" s="168">
        <f t="shared" ref="V170:V182" si="83">ROUND(E170*U170,2)</f>
        <v>0</v>
      </c>
      <c r="W170" s="168"/>
      <c r="X170" s="157"/>
      <c r="Y170" s="157"/>
      <c r="Z170" s="157"/>
      <c r="AA170" s="157"/>
      <c r="AB170" s="157"/>
      <c r="AC170" s="157"/>
      <c r="AD170" s="157"/>
      <c r="AE170" s="157"/>
      <c r="AF170" s="157"/>
      <c r="AG170" s="157" t="s">
        <v>372</v>
      </c>
      <c r="AH170" s="157"/>
      <c r="AI170" s="157"/>
      <c r="AJ170" s="157"/>
      <c r="AK170" s="157"/>
      <c r="AL170" s="157"/>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row>
    <row r="171" spans="1:60" ht="20.399999999999999" outlineLevel="1">
      <c r="A171" s="183">
        <v>146</v>
      </c>
      <c r="B171" s="184"/>
      <c r="C171" s="191" t="s">
        <v>413</v>
      </c>
      <c r="D171" s="185" t="s">
        <v>278</v>
      </c>
      <c r="E171" s="186">
        <v>30.48</v>
      </c>
      <c r="F171" s="187"/>
      <c r="G171" s="188">
        <f t="shared" si="77"/>
        <v>0</v>
      </c>
      <c r="H171" s="169"/>
      <c r="I171" s="168">
        <f t="shared" si="78"/>
        <v>0</v>
      </c>
      <c r="J171" s="169"/>
      <c r="K171" s="168">
        <f t="shared" si="79"/>
        <v>0</v>
      </c>
      <c r="L171" s="168">
        <v>21</v>
      </c>
      <c r="M171" s="168">
        <f t="shared" si="80"/>
        <v>0</v>
      </c>
      <c r="N171" s="168">
        <v>0</v>
      </c>
      <c r="O171" s="168">
        <f t="shared" si="81"/>
        <v>0</v>
      </c>
      <c r="P171" s="168">
        <v>1.4E-2</v>
      </c>
      <c r="Q171" s="168">
        <f t="shared" si="82"/>
        <v>0.43</v>
      </c>
      <c r="R171" s="168"/>
      <c r="S171" s="168" t="s">
        <v>257</v>
      </c>
      <c r="T171" s="168" t="s">
        <v>258</v>
      </c>
      <c r="U171" s="168">
        <v>0</v>
      </c>
      <c r="V171" s="168">
        <f t="shared" si="83"/>
        <v>0</v>
      </c>
      <c r="W171" s="168"/>
      <c r="X171" s="157"/>
      <c r="Y171" s="157"/>
      <c r="Z171" s="157"/>
      <c r="AA171" s="157"/>
      <c r="AB171" s="157"/>
      <c r="AC171" s="157"/>
      <c r="AD171" s="157"/>
      <c r="AE171" s="157"/>
      <c r="AF171" s="157"/>
      <c r="AG171" s="157" t="s">
        <v>372</v>
      </c>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row>
    <row r="172" spans="1:60" outlineLevel="1">
      <c r="A172" s="183">
        <v>147</v>
      </c>
      <c r="B172" s="184"/>
      <c r="C172" s="191" t="s">
        <v>414</v>
      </c>
      <c r="D172" s="185" t="s">
        <v>278</v>
      </c>
      <c r="E172" s="186">
        <v>426.27900000000005</v>
      </c>
      <c r="F172" s="187"/>
      <c r="G172" s="188">
        <f t="shared" si="77"/>
        <v>0</v>
      </c>
      <c r="H172" s="169"/>
      <c r="I172" s="168">
        <f t="shared" si="78"/>
        <v>0</v>
      </c>
      <c r="J172" s="169"/>
      <c r="K172" s="168">
        <f t="shared" si="79"/>
        <v>0</v>
      </c>
      <c r="L172" s="168">
        <v>21</v>
      </c>
      <c r="M172" s="168">
        <f t="shared" si="80"/>
        <v>0</v>
      </c>
      <c r="N172" s="168">
        <v>0</v>
      </c>
      <c r="O172" s="168">
        <f t="shared" si="81"/>
        <v>0</v>
      </c>
      <c r="P172" s="168">
        <v>1.5000000000000001E-2</v>
      </c>
      <c r="Q172" s="168">
        <f t="shared" si="82"/>
        <v>6.39</v>
      </c>
      <c r="R172" s="168"/>
      <c r="S172" s="168" t="s">
        <v>257</v>
      </c>
      <c r="T172" s="168" t="s">
        <v>258</v>
      </c>
      <c r="U172" s="168">
        <v>0</v>
      </c>
      <c r="V172" s="168">
        <f t="shared" si="83"/>
        <v>0</v>
      </c>
      <c r="W172" s="168"/>
      <c r="X172" s="157"/>
      <c r="Y172" s="157"/>
      <c r="Z172" s="157"/>
      <c r="AA172" s="157"/>
      <c r="AB172" s="157"/>
      <c r="AC172" s="157"/>
      <c r="AD172" s="157"/>
      <c r="AE172" s="157"/>
      <c r="AF172" s="157"/>
      <c r="AG172" s="157" t="s">
        <v>372</v>
      </c>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57"/>
      <c r="BH172" s="157"/>
    </row>
    <row r="173" spans="1:60" outlineLevel="1">
      <c r="A173" s="183">
        <v>148</v>
      </c>
      <c r="B173" s="184"/>
      <c r="C173" s="191" t="s">
        <v>415</v>
      </c>
      <c r="D173" s="185" t="s">
        <v>278</v>
      </c>
      <c r="E173" s="186">
        <v>144.16000000000003</v>
      </c>
      <c r="F173" s="187"/>
      <c r="G173" s="188">
        <f t="shared" si="77"/>
        <v>0</v>
      </c>
      <c r="H173" s="169"/>
      <c r="I173" s="168">
        <f t="shared" si="78"/>
        <v>0</v>
      </c>
      <c r="J173" s="169"/>
      <c r="K173" s="168">
        <f t="shared" si="79"/>
        <v>0</v>
      </c>
      <c r="L173" s="168">
        <v>21</v>
      </c>
      <c r="M173" s="168">
        <f t="shared" si="80"/>
        <v>0</v>
      </c>
      <c r="N173" s="168">
        <v>0</v>
      </c>
      <c r="O173" s="168">
        <f t="shared" si="81"/>
        <v>0</v>
      </c>
      <c r="P173" s="168">
        <v>1.4E-2</v>
      </c>
      <c r="Q173" s="168">
        <f t="shared" si="82"/>
        <v>2.02</v>
      </c>
      <c r="R173" s="168"/>
      <c r="S173" s="168" t="s">
        <v>257</v>
      </c>
      <c r="T173" s="168" t="s">
        <v>258</v>
      </c>
      <c r="U173" s="168">
        <v>0</v>
      </c>
      <c r="V173" s="168">
        <f t="shared" si="83"/>
        <v>0</v>
      </c>
      <c r="W173" s="168"/>
      <c r="X173" s="157"/>
      <c r="Y173" s="157"/>
      <c r="Z173" s="157"/>
      <c r="AA173" s="157"/>
      <c r="AB173" s="157"/>
      <c r="AC173" s="157"/>
      <c r="AD173" s="157"/>
      <c r="AE173" s="157"/>
      <c r="AF173" s="157"/>
      <c r="AG173" s="157" t="s">
        <v>372</v>
      </c>
      <c r="AH173" s="157"/>
      <c r="AI173" s="157"/>
      <c r="AJ173" s="157"/>
      <c r="AK173" s="157"/>
      <c r="AL173" s="157"/>
      <c r="AM173" s="157"/>
      <c r="AN173" s="157"/>
      <c r="AO173" s="157"/>
      <c r="AP173" s="157"/>
      <c r="AQ173" s="157"/>
      <c r="AR173" s="157"/>
      <c r="AS173" s="157"/>
      <c r="AT173" s="157"/>
      <c r="AU173" s="157"/>
      <c r="AV173" s="157"/>
      <c r="AW173" s="157"/>
      <c r="AX173" s="157"/>
      <c r="AY173" s="157"/>
      <c r="AZ173" s="157"/>
      <c r="BA173" s="157"/>
      <c r="BB173" s="157"/>
      <c r="BC173" s="157"/>
      <c r="BD173" s="157"/>
      <c r="BE173" s="157"/>
      <c r="BF173" s="157"/>
      <c r="BG173" s="157"/>
      <c r="BH173" s="157"/>
    </row>
    <row r="174" spans="1:60" ht="20.399999999999999" outlineLevel="1">
      <c r="A174" s="183">
        <v>149</v>
      </c>
      <c r="B174" s="184"/>
      <c r="C174" s="191" t="s">
        <v>416</v>
      </c>
      <c r="D174" s="185" t="s">
        <v>278</v>
      </c>
      <c r="E174" s="186">
        <v>191.95000000000002</v>
      </c>
      <c r="F174" s="187"/>
      <c r="G174" s="188">
        <f t="shared" si="77"/>
        <v>0</v>
      </c>
      <c r="H174" s="169"/>
      <c r="I174" s="168">
        <f t="shared" si="78"/>
        <v>0</v>
      </c>
      <c r="J174" s="169"/>
      <c r="K174" s="168">
        <f t="shared" si="79"/>
        <v>0</v>
      </c>
      <c r="L174" s="168">
        <v>21</v>
      </c>
      <c r="M174" s="168">
        <f t="shared" si="80"/>
        <v>0</v>
      </c>
      <c r="N174" s="168">
        <v>0</v>
      </c>
      <c r="O174" s="168">
        <f t="shared" si="81"/>
        <v>0</v>
      </c>
      <c r="P174" s="168">
        <v>1.4E-2</v>
      </c>
      <c r="Q174" s="168">
        <f t="shared" si="82"/>
        <v>2.69</v>
      </c>
      <c r="R174" s="168"/>
      <c r="S174" s="168" t="s">
        <v>257</v>
      </c>
      <c r="T174" s="168" t="s">
        <v>258</v>
      </c>
      <c r="U174" s="168">
        <v>0</v>
      </c>
      <c r="V174" s="168">
        <f t="shared" si="83"/>
        <v>0</v>
      </c>
      <c r="W174" s="168"/>
      <c r="X174" s="157"/>
      <c r="Y174" s="157"/>
      <c r="Z174" s="157"/>
      <c r="AA174" s="157"/>
      <c r="AB174" s="157"/>
      <c r="AC174" s="157"/>
      <c r="AD174" s="157"/>
      <c r="AE174" s="157"/>
      <c r="AF174" s="157"/>
      <c r="AG174" s="157" t="s">
        <v>372</v>
      </c>
      <c r="AH174" s="157"/>
      <c r="AI174" s="157"/>
      <c r="AJ174" s="157"/>
      <c r="AK174" s="157"/>
      <c r="AL174" s="157"/>
      <c r="AM174" s="157"/>
      <c r="AN174" s="157"/>
      <c r="AO174" s="157"/>
      <c r="AP174" s="157"/>
      <c r="AQ174" s="157"/>
      <c r="AR174" s="157"/>
      <c r="AS174" s="157"/>
      <c r="AT174" s="157"/>
      <c r="AU174" s="157"/>
      <c r="AV174" s="157"/>
      <c r="AW174" s="157"/>
      <c r="AX174" s="157"/>
      <c r="AY174" s="157"/>
      <c r="AZ174" s="157"/>
      <c r="BA174" s="157"/>
      <c r="BB174" s="157"/>
      <c r="BC174" s="157"/>
      <c r="BD174" s="157"/>
      <c r="BE174" s="157"/>
      <c r="BF174" s="157"/>
      <c r="BG174" s="157"/>
      <c r="BH174" s="157"/>
    </row>
    <row r="175" spans="1:60" ht="20.399999999999999" outlineLevel="1">
      <c r="A175" s="183">
        <v>150</v>
      </c>
      <c r="B175" s="184"/>
      <c r="C175" s="191" t="s">
        <v>417</v>
      </c>
      <c r="D175" s="185" t="s">
        <v>278</v>
      </c>
      <c r="E175" s="186">
        <v>144.16000000000003</v>
      </c>
      <c r="F175" s="187"/>
      <c r="G175" s="188">
        <f t="shared" si="77"/>
        <v>0</v>
      </c>
      <c r="H175" s="169"/>
      <c r="I175" s="168">
        <f t="shared" si="78"/>
        <v>0</v>
      </c>
      <c r="J175" s="169"/>
      <c r="K175" s="168">
        <f t="shared" si="79"/>
        <v>0</v>
      </c>
      <c r="L175" s="168">
        <v>21</v>
      </c>
      <c r="M175" s="168">
        <f t="shared" si="80"/>
        <v>0</v>
      </c>
      <c r="N175" s="168">
        <v>0</v>
      </c>
      <c r="O175" s="168">
        <f t="shared" si="81"/>
        <v>0</v>
      </c>
      <c r="P175" s="168">
        <v>0.04</v>
      </c>
      <c r="Q175" s="168">
        <f t="shared" si="82"/>
        <v>5.77</v>
      </c>
      <c r="R175" s="168"/>
      <c r="S175" s="168" t="s">
        <v>257</v>
      </c>
      <c r="T175" s="168" t="s">
        <v>258</v>
      </c>
      <c r="U175" s="168">
        <v>0</v>
      </c>
      <c r="V175" s="168">
        <f t="shared" si="83"/>
        <v>0</v>
      </c>
      <c r="W175" s="168"/>
      <c r="X175" s="157"/>
      <c r="Y175" s="157"/>
      <c r="Z175" s="157"/>
      <c r="AA175" s="157"/>
      <c r="AB175" s="157"/>
      <c r="AC175" s="157"/>
      <c r="AD175" s="157"/>
      <c r="AE175" s="157"/>
      <c r="AF175" s="157"/>
      <c r="AG175" s="157" t="s">
        <v>372</v>
      </c>
      <c r="AH175" s="157"/>
      <c r="AI175" s="157"/>
      <c r="AJ175" s="157"/>
      <c r="AK175" s="157"/>
      <c r="AL175" s="157"/>
      <c r="AM175" s="157"/>
      <c r="AN175" s="157"/>
      <c r="AO175" s="157"/>
      <c r="AP175" s="157"/>
      <c r="AQ175" s="157"/>
      <c r="AR175" s="157"/>
      <c r="AS175" s="157"/>
      <c r="AT175" s="157"/>
      <c r="AU175" s="157"/>
      <c r="AV175" s="157"/>
      <c r="AW175" s="157"/>
      <c r="AX175" s="157"/>
      <c r="AY175" s="157"/>
      <c r="AZ175" s="157"/>
      <c r="BA175" s="157"/>
      <c r="BB175" s="157"/>
      <c r="BC175" s="157"/>
      <c r="BD175" s="157"/>
      <c r="BE175" s="157"/>
      <c r="BF175" s="157"/>
      <c r="BG175" s="157"/>
      <c r="BH175" s="157"/>
    </row>
    <row r="176" spans="1:60" ht="20.399999999999999" outlineLevel="1">
      <c r="A176" s="183">
        <v>151</v>
      </c>
      <c r="B176" s="184"/>
      <c r="C176" s="191" t="s">
        <v>418</v>
      </c>
      <c r="D176" s="185" t="s">
        <v>278</v>
      </c>
      <c r="E176" s="186">
        <v>213.36100000000002</v>
      </c>
      <c r="F176" s="187"/>
      <c r="G176" s="188">
        <f t="shared" si="77"/>
        <v>0</v>
      </c>
      <c r="H176" s="169"/>
      <c r="I176" s="168">
        <f t="shared" si="78"/>
        <v>0</v>
      </c>
      <c r="J176" s="169"/>
      <c r="K176" s="168">
        <f t="shared" si="79"/>
        <v>0</v>
      </c>
      <c r="L176" s="168">
        <v>21</v>
      </c>
      <c r="M176" s="168">
        <f t="shared" si="80"/>
        <v>0</v>
      </c>
      <c r="N176" s="168">
        <v>1.1520000000000001E-2</v>
      </c>
      <c r="O176" s="168">
        <f t="shared" si="81"/>
        <v>2.46</v>
      </c>
      <c r="P176" s="168">
        <v>0</v>
      </c>
      <c r="Q176" s="168">
        <f t="shared" si="82"/>
        <v>0</v>
      </c>
      <c r="R176" s="168"/>
      <c r="S176" s="168" t="s">
        <v>257</v>
      </c>
      <c r="T176" s="168" t="s">
        <v>258</v>
      </c>
      <c r="U176" s="168">
        <v>0</v>
      </c>
      <c r="V176" s="168">
        <f t="shared" si="83"/>
        <v>0</v>
      </c>
      <c r="W176" s="168"/>
      <c r="X176" s="157"/>
      <c r="Y176" s="157"/>
      <c r="Z176" s="157"/>
      <c r="AA176" s="157"/>
      <c r="AB176" s="157"/>
      <c r="AC176" s="157"/>
      <c r="AD176" s="157"/>
      <c r="AE176" s="157"/>
      <c r="AF176" s="157"/>
      <c r="AG176" s="157" t="s">
        <v>372</v>
      </c>
      <c r="AH176" s="157"/>
      <c r="AI176" s="157"/>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57"/>
      <c r="BH176" s="157"/>
    </row>
    <row r="177" spans="1:60" ht="20.399999999999999" outlineLevel="1">
      <c r="A177" s="183">
        <v>152</v>
      </c>
      <c r="B177" s="184"/>
      <c r="C177" s="191" t="s">
        <v>419</v>
      </c>
      <c r="D177" s="185" t="s">
        <v>328</v>
      </c>
      <c r="E177" s="186">
        <v>181</v>
      </c>
      <c r="F177" s="187"/>
      <c r="G177" s="188">
        <f t="shared" si="77"/>
        <v>0</v>
      </c>
      <c r="H177" s="169"/>
      <c r="I177" s="168">
        <f t="shared" si="78"/>
        <v>0</v>
      </c>
      <c r="J177" s="169"/>
      <c r="K177" s="168">
        <f t="shared" si="79"/>
        <v>0</v>
      </c>
      <c r="L177" s="168">
        <v>21</v>
      </c>
      <c r="M177" s="168">
        <f t="shared" si="80"/>
        <v>0</v>
      </c>
      <c r="N177" s="168">
        <v>0</v>
      </c>
      <c r="O177" s="168">
        <f t="shared" si="81"/>
        <v>0</v>
      </c>
      <c r="P177" s="168">
        <v>0</v>
      </c>
      <c r="Q177" s="168">
        <f t="shared" si="82"/>
        <v>0</v>
      </c>
      <c r="R177" s="168"/>
      <c r="S177" s="168" t="s">
        <v>257</v>
      </c>
      <c r="T177" s="168" t="s">
        <v>258</v>
      </c>
      <c r="U177" s="168">
        <v>0</v>
      </c>
      <c r="V177" s="168">
        <f t="shared" si="83"/>
        <v>0</v>
      </c>
      <c r="W177" s="168"/>
      <c r="X177" s="157"/>
      <c r="Y177" s="157"/>
      <c r="Z177" s="157"/>
      <c r="AA177" s="157"/>
      <c r="AB177" s="157"/>
      <c r="AC177" s="157"/>
      <c r="AD177" s="157"/>
      <c r="AE177" s="157"/>
      <c r="AF177" s="157"/>
      <c r="AG177" s="157" t="s">
        <v>372</v>
      </c>
      <c r="AH177" s="157"/>
      <c r="AI177" s="157"/>
      <c r="AJ177" s="157"/>
      <c r="AK177" s="157"/>
      <c r="AL177" s="157"/>
      <c r="AM177" s="157"/>
      <c r="AN177" s="157"/>
      <c r="AO177" s="157"/>
      <c r="AP177" s="157"/>
      <c r="AQ177" s="157"/>
      <c r="AR177" s="157"/>
      <c r="AS177" s="157"/>
      <c r="AT177" s="157"/>
      <c r="AU177" s="157"/>
      <c r="AV177" s="157"/>
      <c r="AW177" s="157"/>
      <c r="AX177" s="157"/>
      <c r="AY177" s="157"/>
      <c r="AZ177" s="157"/>
      <c r="BA177" s="157"/>
      <c r="BB177" s="157"/>
      <c r="BC177" s="157"/>
      <c r="BD177" s="157"/>
      <c r="BE177" s="157"/>
      <c r="BF177" s="157"/>
      <c r="BG177" s="157"/>
      <c r="BH177" s="157"/>
    </row>
    <row r="178" spans="1:60" outlineLevel="1">
      <c r="A178" s="183">
        <v>153</v>
      </c>
      <c r="B178" s="184"/>
      <c r="C178" s="191" t="s">
        <v>420</v>
      </c>
      <c r="D178" s="185" t="s">
        <v>261</v>
      </c>
      <c r="E178" s="186">
        <v>0.47700000000000004</v>
      </c>
      <c r="F178" s="187"/>
      <c r="G178" s="188">
        <f t="shared" si="77"/>
        <v>0</v>
      </c>
      <c r="H178" s="169"/>
      <c r="I178" s="168">
        <f t="shared" si="78"/>
        <v>0</v>
      </c>
      <c r="J178" s="169"/>
      <c r="K178" s="168">
        <f t="shared" si="79"/>
        <v>0</v>
      </c>
      <c r="L178" s="168">
        <v>21</v>
      </c>
      <c r="M178" s="168">
        <f t="shared" si="80"/>
        <v>0</v>
      </c>
      <c r="N178" s="168">
        <v>0.55000000000000004</v>
      </c>
      <c r="O178" s="168">
        <f t="shared" si="81"/>
        <v>0.26</v>
      </c>
      <c r="P178" s="168">
        <v>0</v>
      </c>
      <c r="Q178" s="168">
        <f t="shared" si="82"/>
        <v>0</v>
      </c>
      <c r="R178" s="168"/>
      <c r="S178" s="168" t="s">
        <v>257</v>
      </c>
      <c r="T178" s="168" t="s">
        <v>258</v>
      </c>
      <c r="U178" s="168">
        <v>0</v>
      </c>
      <c r="V178" s="168">
        <f t="shared" si="83"/>
        <v>0</v>
      </c>
      <c r="W178" s="168"/>
      <c r="X178" s="157"/>
      <c r="Y178" s="157"/>
      <c r="Z178" s="157"/>
      <c r="AA178" s="157"/>
      <c r="AB178" s="157"/>
      <c r="AC178" s="157"/>
      <c r="AD178" s="157"/>
      <c r="AE178" s="157"/>
      <c r="AF178" s="157"/>
      <c r="AG178" s="157" t="s">
        <v>290</v>
      </c>
      <c r="AH178" s="157"/>
      <c r="AI178" s="157"/>
      <c r="AJ178" s="157"/>
      <c r="AK178" s="157"/>
      <c r="AL178" s="157"/>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row>
    <row r="179" spans="1:60" ht="20.399999999999999" outlineLevel="1">
      <c r="A179" s="183">
        <v>154</v>
      </c>
      <c r="B179" s="184"/>
      <c r="C179" s="191" t="s">
        <v>421</v>
      </c>
      <c r="D179" s="185" t="s">
        <v>278</v>
      </c>
      <c r="E179" s="186">
        <v>213.36100000000002</v>
      </c>
      <c r="F179" s="187"/>
      <c r="G179" s="188">
        <f t="shared" si="77"/>
        <v>0</v>
      </c>
      <c r="H179" s="169"/>
      <c r="I179" s="168">
        <f t="shared" si="78"/>
        <v>0</v>
      </c>
      <c r="J179" s="169"/>
      <c r="K179" s="168">
        <f t="shared" si="79"/>
        <v>0</v>
      </c>
      <c r="L179" s="168">
        <v>21</v>
      </c>
      <c r="M179" s="168">
        <f t="shared" si="80"/>
        <v>0</v>
      </c>
      <c r="N179" s="168">
        <v>1.6100000000000003E-2</v>
      </c>
      <c r="O179" s="168">
        <f t="shared" si="81"/>
        <v>3.44</v>
      </c>
      <c r="P179" s="168">
        <v>0</v>
      </c>
      <c r="Q179" s="168">
        <f t="shared" si="82"/>
        <v>0</v>
      </c>
      <c r="R179" s="168"/>
      <c r="S179" s="168" t="s">
        <v>257</v>
      </c>
      <c r="T179" s="168" t="s">
        <v>258</v>
      </c>
      <c r="U179" s="168">
        <v>0</v>
      </c>
      <c r="V179" s="168">
        <f t="shared" si="83"/>
        <v>0</v>
      </c>
      <c r="W179" s="168"/>
      <c r="X179" s="157"/>
      <c r="Y179" s="157"/>
      <c r="Z179" s="157"/>
      <c r="AA179" s="157"/>
      <c r="AB179" s="157"/>
      <c r="AC179" s="157"/>
      <c r="AD179" s="157"/>
      <c r="AE179" s="157"/>
      <c r="AF179" s="157"/>
      <c r="AG179" s="157" t="s">
        <v>372</v>
      </c>
      <c r="AH179" s="157"/>
      <c r="AI179" s="157"/>
      <c r="AJ179" s="157"/>
      <c r="AK179" s="157"/>
      <c r="AL179" s="157"/>
      <c r="AM179" s="157"/>
      <c r="AN179" s="157"/>
      <c r="AO179" s="157"/>
      <c r="AP179" s="157"/>
      <c r="AQ179" s="157"/>
      <c r="AR179" s="157"/>
      <c r="AS179" s="157"/>
      <c r="AT179" s="157"/>
      <c r="AU179" s="157"/>
      <c r="AV179" s="157"/>
      <c r="AW179" s="157"/>
      <c r="AX179" s="157"/>
      <c r="AY179" s="157"/>
      <c r="AZ179" s="157"/>
      <c r="BA179" s="157"/>
      <c r="BB179" s="157"/>
      <c r="BC179" s="157"/>
      <c r="BD179" s="157"/>
      <c r="BE179" s="157"/>
      <c r="BF179" s="157"/>
      <c r="BG179" s="157"/>
      <c r="BH179" s="157"/>
    </row>
    <row r="180" spans="1:60" ht="20.399999999999999" outlineLevel="1">
      <c r="A180" s="183">
        <v>155</v>
      </c>
      <c r="B180" s="184"/>
      <c r="C180" s="191" t="s">
        <v>422</v>
      </c>
      <c r="D180" s="185" t="s">
        <v>278</v>
      </c>
      <c r="E180" s="186">
        <v>212.91800000000001</v>
      </c>
      <c r="F180" s="187"/>
      <c r="G180" s="188">
        <f t="shared" si="77"/>
        <v>0</v>
      </c>
      <c r="H180" s="169"/>
      <c r="I180" s="168">
        <f t="shared" si="78"/>
        <v>0</v>
      </c>
      <c r="J180" s="169"/>
      <c r="K180" s="168">
        <f t="shared" si="79"/>
        <v>0</v>
      </c>
      <c r="L180" s="168">
        <v>21</v>
      </c>
      <c r="M180" s="168">
        <f t="shared" si="80"/>
        <v>0</v>
      </c>
      <c r="N180" s="168">
        <v>0</v>
      </c>
      <c r="O180" s="168">
        <f t="shared" si="81"/>
        <v>0</v>
      </c>
      <c r="P180" s="168">
        <v>0</v>
      </c>
      <c r="Q180" s="168">
        <f t="shared" si="82"/>
        <v>0</v>
      </c>
      <c r="R180" s="168"/>
      <c r="S180" s="168" t="s">
        <v>257</v>
      </c>
      <c r="T180" s="168" t="s">
        <v>258</v>
      </c>
      <c r="U180" s="168">
        <v>0</v>
      </c>
      <c r="V180" s="168">
        <f t="shared" si="83"/>
        <v>0</v>
      </c>
      <c r="W180" s="168"/>
      <c r="X180" s="157"/>
      <c r="Y180" s="157"/>
      <c r="Z180" s="157"/>
      <c r="AA180" s="157"/>
      <c r="AB180" s="157"/>
      <c r="AC180" s="157"/>
      <c r="AD180" s="157"/>
      <c r="AE180" s="157"/>
      <c r="AF180" s="157"/>
      <c r="AG180" s="157" t="s">
        <v>372</v>
      </c>
      <c r="AH180" s="157"/>
      <c r="AI180" s="157"/>
      <c r="AJ180" s="157"/>
      <c r="AK180" s="157"/>
      <c r="AL180" s="157"/>
      <c r="AM180" s="157"/>
      <c r="AN180" s="157"/>
      <c r="AO180" s="157"/>
      <c r="AP180" s="157"/>
      <c r="AQ180" s="157"/>
      <c r="AR180" s="157"/>
      <c r="AS180" s="157"/>
      <c r="AT180" s="157"/>
      <c r="AU180" s="157"/>
      <c r="AV180" s="157"/>
      <c r="AW180" s="157"/>
      <c r="AX180" s="157"/>
      <c r="AY180" s="157"/>
      <c r="AZ180" s="157"/>
      <c r="BA180" s="157"/>
      <c r="BB180" s="157"/>
      <c r="BC180" s="157"/>
      <c r="BD180" s="157"/>
      <c r="BE180" s="157"/>
      <c r="BF180" s="157"/>
      <c r="BG180" s="157"/>
      <c r="BH180" s="157"/>
    </row>
    <row r="181" spans="1:60" outlineLevel="1">
      <c r="A181" s="183">
        <v>156</v>
      </c>
      <c r="B181" s="184"/>
      <c r="C181" s="191" t="s">
        <v>423</v>
      </c>
      <c r="D181" s="185" t="s">
        <v>261</v>
      </c>
      <c r="E181" s="186">
        <v>5.3230000000000004</v>
      </c>
      <c r="F181" s="187"/>
      <c r="G181" s="188">
        <f t="shared" si="77"/>
        <v>0</v>
      </c>
      <c r="H181" s="169"/>
      <c r="I181" s="168">
        <f t="shared" si="78"/>
        <v>0</v>
      </c>
      <c r="J181" s="169"/>
      <c r="K181" s="168">
        <f t="shared" si="79"/>
        <v>0</v>
      </c>
      <c r="L181" s="168">
        <v>21</v>
      </c>
      <c r="M181" s="168">
        <f t="shared" si="80"/>
        <v>0</v>
      </c>
      <c r="N181" s="168">
        <v>0.55000000000000004</v>
      </c>
      <c r="O181" s="168">
        <f t="shared" si="81"/>
        <v>2.93</v>
      </c>
      <c r="P181" s="168">
        <v>0</v>
      </c>
      <c r="Q181" s="168">
        <f t="shared" si="82"/>
        <v>0</v>
      </c>
      <c r="R181" s="168"/>
      <c r="S181" s="168" t="s">
        <v>257</v>
      </c>
      <c r="T181" s="168" t="s">
        <v>258</v>
      </c>
      <c r="U181" s="168">
        <v>0</v>
      </c>
      <c r="V181" s="168">
        <f t="shared" si="83"/>
        <v>0</v>
      </c>
      <c r="W181" s="168"/>
      <c r="X181" s="157"/>
      <c r="Y181" s="157"/>
      <c r="Z181" s="157"/>
      <c r="AA181" s="157"/>
      <c r="AB181" s="157"/>
      <c r="AC181" s="157"/>
      <c r="AD181" s="157"/>
      <c r="AE181" s="157"/>
      <c r="AF181" s="157"/>
      <c r="AG181" s="157" t="s">
        <v>290</v>
      </c>
      <c r="AH181" s="157"/>
      <c r="AI181" s="157"/>
      <c r="AJ181" s="157"/>
      <c r="AK181" s="157"/>
      <c r="AL181" s="157"/>
      <c r="AM181" s="157"/>
      <c r="AN181" s="157"/>
      <c r="AO181" s="157"/>
      <c r="AP181" s="157"/>
      <c r="AQ181" s="157"/>
      <c r="AR181" s="157"/>
      <c r="AS181" s="157"/>
      <c r="AT181" s="157"/>
      <c r="AU181" s="157"/>
      <c r="AV181" s="157"/>
      <c r="AW181" s="157"/>
      <c r="AX181" s="157"/>
      <c r="AY181" s="157"/>
      <c r="AZ181" s="157"/>
      <c r="BA181" s="157"/>
      <c r="BB181" s="157"/>
      <c r="BC181" s="157"/>
      <c r="BD181" s="157"/>
      <c r="BE181" s="157"/>
      <c r="BF181" s="157"/>
      <c r="BG181" s="157"/>
      <c r="BH181" s="157"/>
    </row>
    <row r="182" spans="1:60" ht="20.399999999999999" outlineLevel="1">
      <c r="A182" s="183">
        <v>157</v>
      </c>
      <c r="B182" s="184"/>
      <c r="C182" s="191" t="s">
        <v>424</v>
      </c>
      <c r="D182" s="185" t="s">
        <v>0</v>
      </c>
      <c r="E182" s="186">
        <v>2373.123</v>
      </c>
      <c r="F182" s="187"/>
      <c r="G182" s="188">
        <f t="shared" si="77"/>
        <v>0</v>
      </c>
      <c r="H182" s="169"/>
      <c r="I182" s="168">
        <f t="shared" si="78"/>
        <v>0</v>
      </c>
      <c r="J182" s="169"/>
      <c r="K182" s="168">
        <f t="shared" si="79"/>
        <v>0</v>
      </c>
      <c r="L182" s="168">
        <v>21</v>
      </c>
      <c r="M182" s="168">
        <f t="shared" si="80"/>
        <v>0</v>
      </c>
      <c r="N182" s="168">
        <v>0</v>
      </c>
      <c r="O182" s="168">
        <f t="shared" si="81"/>
        <v>0</v>
      </c>
      <c r="P182" s="168">
        <v>0</v>
      </c>
      <c r="Q182" s="168">
        <f t="shared" si="82"/>
        <v>0</v>
      </c>
      <c r="R182" s="168"/>
      <c r="S182" s="168" t="s">
        <v>257</v>
      </c>
      <c r="T182" s="168" t="s">
        <v>258</v>
      </c>
      <c r="U182" s="168">
        <v>0</v>
      </c>
      <c r="V182" s="168">
        <f t="shared" si="83"/>
        <v>0</v>
      </c>
      <c r="W182" s="168"/>
      <c r="X182" s="157"/>
      <c r="Y182" s="157"/>
      <c r="Z182" s="157"/>
      <c r="AA182" s="157"/>
      <c r="AB182" s="157"/>
      <c r="AC182" s="157"/>
      <c r="AD182" s="157"/>
      <c r="AE182" s="157"/>
      <c r="AF182" s="157"/>
      <c r="AG182" s="157" t="s">
        <v>372</v>
      </c>
      <c r="AH182" s="157"/>
      <c r="AI182" s="157"/>
      <c r="AJ182" s="157"/>
      <c r="AK182" s="157"/>
      <c r="AL182" s="157"/>
      <c r="AM182" s="157"/>
      <c r="AN182" s="157"/>
      <c r="AO182" s="157"/>
      <c r="AP182" s="157"/>
      <c r="AQ182" s="157"/>
      <c r="AR182" s="157"/>
      <c r="AS182" s="157"/>
      <c r="AT182" s="157"/>
      <c r="AU182" s="157"/>
      <c r="AV182" s="157"/>
      <c r="AW182" s="157"/>
      <c r="AX182" s="157"/>
      <c r="AY182" s="157"/>
      <c r="AZ182" s="157"/>
      <c r="BA182" s="157"/>
      <c r="BB182" s="157"/>
      <c r="BC182" s="157"/>
      <c r="BD182" s="157"/>
      <c r="BE182" s="157"/>
      <c r="BF182" s="157"/>
      <c r="BG182" s="157"/>
      <c r="BH182" s="157"/>
    </row>
    <row r="183" spans="1:60">
      <c r="A183" s="171" t="s">
        <v>240</v>
      </c>
      <c r="B183" s="172" t="s">
        <v>181</v>
      </c>
      <c r="C183" s="190" t="s">
        <v>182</v>
      </c>
      <c r="D183" s="173"/>
      <c r="E183" s="174"/>
      <c r="F183" s="175"/>
      <c r="G183" s="176">
        <f>SUMIF(AG184:AG194,"&lt;&gt;NOR",G184:G194)</f>
        <v>0</v>
      </c>
      <c r="H183" s="170"/>
      <c r="I183" s="170">
        <f>SUM(I184:I194)</f>
        <v>0</v>
      </c>
      <c r="J183" s="170"/>
      <c r="K183" s="170">
        <f>SUM(K184:K194)</f>
        <v>0</v>
      </c>
      <c r="L183" s="170"/>
      <c r="M183" s="170">
        <f>SUM(M184:M194)</f>
        <v>0</v>
      </c>
      <c r="N183" s="170"/>
      <c r="O183" s="170">
        <f>SUM(O184:O194)</f>
        <v>9.44</v>
      </c>
      <c r="P183" s="170"/>
      <c r="Q183" s="170">
        <f>SUM(Q184:Q194)</f>
        <v>0</v>
      </c>
      <c r="R183" s="170"/>
      <c r="S183" s="170"/>
      <c r="T183" s="170"/>
      <c r="U183" s="170"/>
      <c r="V183" s="170">
        <f>SUM(V184:V194)</f>
        <v>0</v>
      </c>
      <c r="W183" s="170"/>
      <c r="AG183" t="s">
        <v>241</v>
      </c>
    </row>
    <row r="184" spans="1:60" ht="20.399999999999999" outlineLevel="1">
      <c r="A184" s="183">
        <v>158</v>
      </c>
      <c r="B184" s="184"/>
      <c r="C184" s="191" t="s">
        <v>425</v>
      </c>
      <c r="D184" s="185" t="s">
        <v>278</v>
      </c>
      <c r="E184" s="186">
        <v>109.938</v>
      </c>
      <c r="F184" s="187"/>
      <c r="G184" s="188">
        <f t="shared" ref="G184:G194" si="84">ROUND(E184*F184,2)</f>
        <v>0</v>
      </c>
      <c r="H184" s="169"/>
      <c r="I184" s="168">
        <f t="shared" ref="I184:I194" si="85">ROUND(E184*H184,2)</f>
        <v>0</v>
      </c>
      <c r="J184" s="169"/>
      <c r="K184" s="168">
        <f t="shared" ref="K184:K194" si="86">ROUND(E184*J184,2)</f>
        <v>0</v>
      </c>
      <c r="L184" s="168">
        <v>21</v>
      </c>
      <c r="M184" s="168">
        <f t="shared" ref="M184:M194" si="87">G184*(1+L184/100)</f>
        <v>0</v>
      </c>
      <c r="N184" s="168">
        <v>2.503E-2</v>
      </c>
      <c r="O184" s="168">
        <f t="shared" ref="O184:O194" si="88">ROUND(E184*N184,2)</f>
        <v>2.75</v>
      </c>
      <c r="P184" s="168">
        <v>0</v>
      </c>
      <c r="Q184" s="168">
        <f t="shared" ref="Q184:Q194" si="89">ROUND(E184*P184,2)</f>
        <v>0</v>
      </c>
      <c r="R184" s="168"/>
      <c r="S184" s="168" t="s">
        <v>257</v>
      </c>
      <c r="T184" s="168" t="s">
        <v>258</v>
      </c>
      <c r="U184" s="168">
        <v>0</v>
      </c>
      <c r="V184" s="168">
        <f t="shared" ref="V184:V194" si="90">ROUND(E184*U184,2)</f>
        <v>0</v>
      </c>
      <c r="W184" s="168"/>
      <c r="X184" s="157"/>
      <c r="Y184" s="157"/>
      <c r="Z184" s="157"/>
      <c r="AA184" s="157"/>
      <c r="AB184" s="157"/>
      <c r="AC184" s="157"/>
      <c r="AD184" s="157"/>
      <c r="AE184" s="157"/>
      <c r="AF184" s="157"/>
      <c r="AG184" s="157" t="s">
        <v>372</v>
      </c>
      <c r="AH184" s="157"/>
      <c r="AI184" s="157"/>
      <c r="AJ184" s="157"/>
      <c r="AK184" s="157"/>
      <c r="AL184" s="157"/>
      <c r="AM184" s="157"/>
      <c r="AN184" s="157"/>
      <c r="AO184" s="157"/>
      <c r="AP184" s="157"/>
      <c r="AQ184" s="157"/>
      <c r="AR184" s="157"/>
      <c r="AS184" s="157"/>
      <c r="AT184" s="157"/>
      <c r="AU184" s="157"/>
      <c r="AV184" s="157"/>
      <c r="AW184" s="157"/>
      <c r="AX184" s="157"/>
      <c r="AY184" s="157"/>
      <c r="AZ184" s="157"/>
      <c r="BA184" s="157"/>
      <c r="BB184" s="157"/>
      <c r="BC184" s="157"/>
      <c r="BD184" s="157"/>
      <c r="BE184" s="157"/>
      <c r="BF184" s="157"/>
      <c r="BG184" s="157"/>
      <c r="BH184" s="157"/>
    </row>
    <row r="185" spans="1:60" ht="20.399999999999999" outlineLevel="1">
      <c r="A185" s="183">
        <v>159</v>
      </c>
      <c r="B185" s="184"/>
      <c r="C185" s="191" t="s">
        <v>426</v>
      </c>
      <c r="D185" s="185" t="s">
        <v>278</v>
      </c>
      <c r="E185" s="186">
        <v>62.516000000000005</v>
      </c>
      <c r="F185" s="187"/>
      <c r="G185" s="188">
        <f t="shared" si="84"/>
        <v>0</v>
      </c>
      <c r="H185" s="169"/>
      <c r="I185" s="168">
        <f t="shared" si="85"/>
        <v>0</v>
      </c>
      <c r="J185" s="169"/>
      <c r="K185" s="168">
        <f t="shared" si="86"/>
        <v>0</v>
      </c>
      <c r="L185" s="168">
        <v>21</v>
      </c>
      <c r="M185" s="168">
        <f t="shared" si="87"/>
        <v>0</v>
      </c>
      <c r="N185" s="168">
        <v>2.6870000000000002E-2</v>
      </c>
      <c r="O185" s="168">
        <f t="shared" si="88"/>
        <v>1.68</v>
      </c>
      <c r="P185" s="168">
        <v>0</v>
      </c>
      <c r="Q185" s="168">
        <f t="shared" si="89"/>
        <v>0</v>
      </c>
      <c r="R185" s="168"/>
      <c r="S185" s="168" t="s">
        <v>257</v>
      </c>
      <c r="T185" s="168" t="s">
        <v>258</v>
      </c>
      <c r="U185" s="168">
        <v>0</v>
      </c>
      <c r="V185" s="168">
        <f t="shared" si="90"/>
        <v>0</v>
      </c>
      <c r="W185" s="168"/>
      <c r="X185" s="157"/>
      <c r="Y185" s="157"/>
      <c r="Z185" s="157"/>
      <c r="AA185" s="157"/>
      <c r="AB185" s="157"/>
      <c r="AC185" s="157"/>
      <c r="AD185" s="157"/>
      <c r="AE185" s="157"/>
      <c r="AF185" s="157"/>
      <c r="AG185" s="157" t="s">
        <v>372</v>
      </c>
      <c r="AH185" s="157"/>
      <c r="AI185" s="157"/>
      <c r="AJ185" s="157"/>
      <c r="AK185" s="157"/>
      <c r="AL185" s="157"/>
      <c r="AM185" s="157"/>
      <c r="AN185" s="157"/>
      <c r="AO185" s="157"/>
      <c r="AP185" s="157"/>
      <c r="AQ185" s="157"/>
      <c r="AR185" s="157"/>
      <c r="AS185" s="157"/>
      <c r="AT185" s="157"/>
      <c r="AU185" s="157"/>
      <c r="AV185" s="157"/>
      <c r="AW185" s="157"/>
      <c r="AX185" s="157"/>
      <c r="AY185" s="157"/>
      <c r="AZ185" s="157"/>
      <c r="BA185" s="157"/>
      <c r="BB185" s="157"/>
      <c r="BC185" s="157"/>
      <c r="BD185" s="157"/>
      <c r="BE185" s="157"/>
      <c r="BF185" s="157"/>
      <c r="BG185" s="157"/>
      <c r="BH185" s="157"/>
    </row>
    <row r="186" spans="1:60" ht="20.399999999999999" outlineLevel="1">
      <c r="A186" s="183">
        <v>160</v>
      </c>
      <c r="B186" s="184"/>
      <c r="C186" s="191" t="s">
        <v>427</v>
      </c>
      <c r="D186" s="185" t="s">
        <v>278</v>
      </c>
      <c r="E186" s="186">
        <v>14.334000000000001</v>
      </c>
      <c r="F186" s="187"/>
      <c r="G186" s="188">
        <f t="shared" si="84"/>
        <v>0</v>
      </c>
      <c r="H186" s="169"/>
      <c r="I186" s="168">
        <f t="shared" si="85"/>
        <v>0</v>
      </c>
      <c r="J186" s="169"/>
      <c r="K186" s="168">
        <f t="shared" si="86"/>
        <v>0</v>
      </c>
      <c r="L186" s="168">
        <v>21</v>
      </c>
      <c r="M186" s="168">
        <f t="shared" si="87"/>
        <v>0</v>
      </c>
      <c r="N186" s="168">
        <v>2.5660000000000002E-2</v>
      </c>
      <c r="O186" s="168">
        <f t="shared" si="88"/>
        <v>0.37</v>
      </c>
      <c r="P186" s="168">
        <v>0</v>
      </c>
      <c r="Q186" s="168">
        <f t="shared" si="89"/>
        <v>0</v>
      </c>
      <c r="R186" s="168"/>
      <c r="S186" s="168" t="s">
        <v>257</v>
      </c>
      <c r="T186" s="168" t="s">
        <v>258</v>
      </c>
      <c r="U186" s="168">
        <v>0</v>
      </c>
      <c r="V186" s="168">
        <f t="shared" si="90"/>
        <v>0</v>
      </c>
      <c r="W186" s="168"/>
      <c r="X186" s="157"/>
      <c r="Y186" s="157"/>
      <c r="Z186" s="157"/>
      <c r="AA186" s="157"/>
      <c r="AB186" s="157"/>
      <c r="AC186" s="157"/>
      <c r="AD186" s="157"/>
      <c r="AE186" s="157"/>
      <c r="AF186" s="157"/>
      <c r="AG186" s="157" t="s">
        <v>372</v>
      </c>
      <c r="AH186" s="157"/>
      <c r="AI186" s="157"/>
      <c r="AJ186" s="157"/>
      <c r="AK186" s="157"/>
      <c r="AL186" s="157"/>
      <c r="AM186" s="157"/>
      <c r="AN186" s="157"/>
      <c r="AO186" s="157"/>
      <c r="AP186" s="157"/>
      <c r="AQ186" s="157"/>
      <c r="AR186" s="157"/>
      <c r="AS186" s="157"/>
      <c r="AT186" s="157"/>
      <c r="AU186" s="157"/>
      <c r="AV186" s="157"/>
      <c r="AW186" s="157"/>
      <c r="AX186" s="157"/>
      <c r="AY186" s="157"/>
      <c r="AZ186" s="157"/>
      <c r="BA186" s="157"/>
      <c r="BB186" s="157"/>
      <c r="BC186" s="157"/>
      <c r="BD186" s="157"/>
      <c r="BE186" s="157"/>
      <c r="BF186" s="157"/>
      <c r="BG186" s="157"/>
      <c r="BH186" s="157"/>
    </row>
    <row r="187" spans="1:60" ht="20.399999999999999" outlineLevel="1">
      <c r="A187" s="183">
        <v>161</v>
      </c>
      <c r="B187" s="184"/>
      <c r="C187" s="191" t="s">
        <v>428</v>
      </c>
      <c r="D187" s="185" t="s">
        <v>278</v>
      </c>
      <c r="E187" s="186">
        <v>117.80000000000001</v>
      </c>
      <c r="F187" s="187"/>
      <c r="G187" s="188">
        <f t="shared" si="84"/>
        <v>0</v>
      </c>
      <c r="H187" s="169"/>
      <c r="I187" s="168">
        <f t="shared" si="85"/>
        <v>0</v>
      </c>
      <c r="J187" s="169"/>
      <c r="K187" s="168">
        <f t="shared" si="86"/>
        <v>0</v>
      </c>
      <c r="L187" s="168">
        <v>21</v>
      </c>
      <c r="M187" s="168">
        <f t="shared" si="87"/>
        <v>0</v>
      </c>
      <c r="N187" s="168">
        <v>1.2230000000000001E-2</v>
      </c>
      <c r="O187" s="168">
        <f t="shared" si="88"/>
        <v>1.44</v>
      </c>
      <c r="P187" s="168">
        <v>0</v>
      </c>
      <c r="Q187" s="168">
        <f t="shared" si="89"/>
        <v>0</v>
      </c>
      <c r="R187" s="168"/>
      <c r="S187" s="168" t="s">
        <v>257</v>
      </c>
      <c r="T187" s="168" t="s">
        <v>258</v>
      </c>
      <c r="U187" s="168">
        <v>0</v>
      </c>
      <c r="V187" s="168">
        <f t="shared" si="90"/>
        <v>0</v>
      </c>
      <c r="W187" s="168"/>
      <c r="X187" s="157"/>
      <c r="Y187" s="157"/>
      <c r="Z187" s="157"/>
      <c r="AA187" s="157"/>
      <c r="AB187" s="157"/>
      <c r="AC187" s="157"/>
      <c r="AD187" s="157"/>
      <c r="AE187" s="157"/>
      <c r="AF187" s="157"/>
      <c r="AG187" s="157" t="s">
        <v>372</v>
      </c>
      <c r="AH187" s="157"/>
      <c r="AI187" s="157"/>
      <c r="AJ187" s="157"/>
      <c r="AK187" s="157"/>
      <c r="AL187" s="157"/>
      <c r="AM187" s="157"/>
      <c r="AN187" s="157"/>
      <c r="AO187" s="157"/>
      <c r="AP187" s="157"/>
      <c r="AQ187" s="157"/>
      <c r="AR187" s="157"/>
      <c r="AS187" s="157"/>
      <c r="AT187" s="157"/>
      <c r="AU187" s="157"/>
      <c r="AV187" s="157"/>
      <c r="AW187" s="157"/>
      <c r="AX187" s="157"/>
      <c r="AY187" s="157"/>
      <c r="AZ187" s="157"/>
      <c r="BA187" s="157"/>
      <c r="BB187" s="157"/>
      <c r="BC187" s="157"/>
      <c r="BD187" s="157"/>
      <c r="BE187" s="157"/>
      <c r="BF187" s="157"/>
      <c r="BG187" s="157"/>
      <c r="BH187" s="157"/>
    </row>
    <row r="188" spans="1:60" ht="20.399999999999999" outlineLevel="1">
      <c r="A188" s="183">
        <v>162</v>
      </c>
      <c r="B188" s="184"/>
      <c r="C188" s="191" t="s">
        <v>429</v>
      </c>
      <c r="D188" s="185" t="s">
        <v>278</v>
      </c>
      <c r="E188" s="186">
        <v>3.3000000000000003</v>
      </c>
      <c r="F188" s="187"/>
      <c r="G188" s="188">
        <f t="shared" si="84"/>
        <v>0</v>
      </c>
      <c r="H188" s="169"/>
      <c r="I188" s="168">
        <f t="shared" si="85"/>
        <v>0</v>
      </c>
      <c r="J188" s="169"/>
      <c r="K188" s="168">
        <f t="shared" si="86"/>
        <v>0</v>
      </c>
      <c r="L188" s="168">
        <v>21</v>
      </c>
      <c r="M188" s="168">
        <f t="shared" si="87"/>
        <v>0</v>
      </c>
      <c r="N188" s="168">
        <v>1.2540000000000001E-2</v>
      </c>
      <c r="O188" s="168">
        <f t="shared" si="88"/>
        <v>0.04</v>
      </c>
      <c r="P188" s="168">
        <v>0</v>
      </c>
      <c r="Q188" s="168">
        <f t="shared" si="89"/>
        <v>0</v>
      </c>
      <c r="R188" s="168"/>
      <c r="S188" s="168" t="s">
        <v>257</v>
      </c>
      <c r="T188" s="168" t="s">
        <v>258</v>
      </c>
      <c r="U188" s="168">
        <v>0</v>
      </c>
      <c r="V188" s="168">
        <f t="shared" si="90"/>
        <v>0</v>
      </c>
      <c r="W188" s="168"/>
      <c r="X188" s="157"/>
      <c r="Y188" s="157"/>
      <c r="Z188" s="157"/>
      <c r="AA188" s="157"/>
      <c r="AB188" s="157"/>
      <c r="AC188" s="157"/>
      <c r="AD188" s="157"/>
      <c r="AE188" s="157"/>
      <c r="AF188" s="157"/>
      <c r="AG188" s="157" t="s">
        <v>372</v>
      </c>
      <c r="AH188" s="157"/>
      <c r="AI188" s="157"/>
      <c r="AJ188" s="157"/>
      <c r="AK188" s="157"/>
      <c r="AL188" s="157"/>
      <c r="AM188" s="157"/>
      <c r="AN188" s="157"/>
      <c r="AO188" s="157"/>
      <c r="AP188" s="157"/>
      <c r="AQ188" s="157"/>
      <c r="AR188" s="157"/>
      <c r="AS188" s="157"/>
      <c r="AT188" s="157"/>
      <c r="AU188" s="157"/>
      <c r="AV188" s="157"/>
      <c r="AW188" s="157"/>
      <c r="AX188" s="157"/>
      <c r="AY188" s="157"/>
      <c r="AZ188" s="157"/>
      <c r="BA188" s="157"/>
      <c r="BB188" s="157"/>
      <c r="BC188" s="157"/>
      <c r="BD188" s="157"/>
      <c r="BE188" s="157"/>
      <c r="BF188" s="157"/>
      <c r="BG188" s="157"/>
      <c r="BH188" s="157"/>
    </row>
    <row r="189" spans="1:60" ht="20.399999999999999" outlineLevel="1">
      <c r="A189" s="183">
        <v>163</v>
      </c>
      <c r="B189" s="184"/>
      <c r="C189" s="191" t="s">
        <v>430</v>
      </c>
      <c r="D189" s="185" t="s">
        <v>278</v>
      </c>
      <c r="E189" s="186">
        <v>169.23400000000001</v>
      </c>
      <c r="F189" s="187"/>
      <c r="G189" s="188">
        <f t="shared" si="84"/>
        <v>0</v>
      </c>
      <c r="H189" s="169"/>
      <c r="I189" s="168">
        <f t="shared" si="85"/>
        <v>0</v>
      </c>
      <c r="J189" s="169"/>
      <c r="K189" s="168">
        <f t="shared" si="86"/>
        <v>0</v>
      </c>
      <c r="L189" s="168">
        <v>21</v>
      </c>
      <c r="M189" s="168">
        <f t="shared" si="87"/>
        <v>0</v>
      </c>
      <c r="N189" s="168">
        <v>1.3140000000000001E-2</v>
      </c>
      <c r="O189" s="168">
        <f t="shared" si="88"/>
        <v>2.2200000000000002</v>
      </c>
      <c r="P189" s="168">
        <v>0</v>
      </c>
      <c r="Q189" s="168">
        <f t="shared" si="89"/>
        <v>0</v>
      </c>
      <c r="R189" s="168"/>
      <c r="S189" s="168" t="s">
        <v>257</v>
      </c>
      <c r="T189" s="168" t="s">
        <v>258</v>
      </c>
      <c r="U189" s="168">
        <v>0</v>
      </c>
      <c r="V189" s="168">
        <f t="shared" si="90"/>
        <v>0</v>
      </c>
      <c r="W189" s="168"/>
      <c r="X189" s="157"/>
      <c r="Y189" s="157"/>
      <c r="Z189" s="157"/>
      <c r="AA189" s="157"/>
      <c r="AB189" s="157"/>
      <c r="AC189" s="157"/>
      <c r="AD189" s="157"/>
      <c r="AE189" s="157"/>
      <c r="AF189" s="157"/>
      <c r="AG189" s="157" t="s">
        <v>372</v>
      </c>
      <c r="AH189" s="157"/>
      <c r="AI189" s="157"/>
      <c r="AJ189" s="157"/>
      <c r="AK189" s="157"/>
      <c r="AL189" s="157"/>
      <c r="AM189" s="157"/>
      <c r="AN189" s="157"/>
      <c r="AO189" s="157"/>
      <c r="AP189" s="157"/>
      <c r="AQ189" s="157"/>
      <c r="AR189" s="157"/>
      <c r="AS189" s="157"/>
      <c r="AT189" s="157"/>
      <c r="AU189" s="157"/>
      <c r="AV189" s="157"/>
      <c r="AW189" s="157"/>
      <c r="AX189" s="157"/>
      <c r="AY189" s="157"/>
      <c r="AZ189" s="157"/>
      <c r="BA189" s="157"/>
      <c r="BB189" s="157"/>
      <c r="BC189" s="157"/>
      <c r="BD189" s="157"/>
      <c r="BE189" s="157"/>
      <c r="BF189" s="157"/>
      <c r="BG189" s="157"/>
      <c r="BH189" s="157"/>
    </row>
    <row r="190" spans="1:60" ht="20.399999999999999" outlineLevel="1">
      <c r="A190" s="183">
        <v>164</v>
      </c>
      <c r="B190" s="184"/>
      <c r="C190" s="191" t="s">
        <v>431</v>
      </c>
      <c r="D190" s="185" t="s">
        <v>328</v>
      </c>
      <c r="E190" s="186">
        <v>25.91</v>
      </c>
      <c r="F190" s="187"/>
      <c r="G190" s="188">
        <f t="shared" si="84"/>
        <v>0</v>
      </c>
      <c r="H190" s="169"/>
      <c r="I190" s="168">
        <f t="shared" si="85"/>
        <v>0</v>
      </c>
      <c r="J190" s="169"/>
      <c r="K190" s="168">
        <f t="shared" si="86"/>
        <v>0</v>
      </c>
      <c r="L190" s="168">
        <v>21</v>
      </c>
      <c r="M190" s="168">
        <f t="shared" si="87"/>
        <v>0</v>
      </c>
      <c r="N190" s="168">
        <v>1.0950000000000001E-2</v>
      </c>
      <c r="O190" s="168">
        <f t="shared" si="88"/>
        <v>0.28000000000000003</v>
      </c>
      <c r="P190" s="168">
        <v>0</v>
      </c>
      <c r="Q190" s="168">
        <f t="shared" si="89"/>
        <v>0</v>
      </c>
      <c r="R190" s="168"/>
      <c r="S190" s="168" t="s">
        <v>257</v>
      </c>
      <c r="T190" s="168" t="s">
        <v>258</v>
      </c>
      <c r="U190" s="168">
        <v>0</v>
      </c>
      <c r="V190" s="168">
        <f t="shared" si="90"/>
        <v>0</v>
      </c>
      <c r="W190" s="168"/>
      <c r="X190" s="157"/>
      <c r="Y190" s="157"/>
      <c r="Z190" s="157"/>
      <c r="AA190" s="157"/>
      <c r="AB190" s="157"/>
      <c r="AC190" s="157"/>
      <c r="AD190" s="157"/>
      <c r="AE190" s="157"/>
      <c r="AF190" s="157"/>
      <c r="AG190" s="157" t="s">
        <v>372</v>
      </c>
      <c r="AH190" s="157"/>
      <c r="AI190" s="157"/>
      <c r="AJ190" s="157"/>
      <c r="AK190" s="157"/>
      <c r="AL190" s="157"/>
      <c r="AM190" s="157"/>
      <c r="AN190" s="157"/>
      <c r="AO190" s="157"/>
      <c r="AP190" s="157"/>
      <c r="AQ190" s="157"/>
      <c r="AR190" s="157"/>
      <c r="AS190" s="157"/>
      <c r="AT190" s="157"/>
      <c r="AU190" s="157"/>
      <c r="AV190" s="157"/>
      <c r="AW190" s="157"/>
      <c r="AX190" s="157"/>
      <c r="AY190" s="157"/>
      <c r="AZ190" s="157"/>
      <c r="BA190" s="157"/>
      <c r="BB190" s="157"/>
      <c r="BC190" s="157"/>
      <c r="BD190" s="157"/>
      <c r="BE190" s="157"/>
      <c r="BF190" s="157"/>
      <c r="BG190" s="157"/>
      <c r="BH190" s="157"/>
    </row>
    <row r="191" spans="1:60" ht="20.399999999999999" outlineLevel="1">
      <c r="A191" s="183">
        <v>165</v>
      </c>
      <c r="B191" s="184"/>
      <c r="C191" s="191" t="s">
        <v>432</v>
      </c>
      <c r="D191" s="185" t="s">
        <v>328</v>
      </c>
      <c r="E191" s="186">
        <v>6.1050000000000004</v>
      </c>
      <c r="F191" s="187"/>
      <c r="G191" s="188">
        <f t="shared" si="84"/>
        <v>0</v>
      </c>
      <c r="H191" s="169"/>
      <c r="I191" s="168">
        <f t="shared" si="85"/>
        <v>0</v>
      </c>
      <c r="J191" s="169"/>
      <c r="K191" s="168">
        <f t="shared" si="86"/>
        <v>0</v>
      </c>
      <c r="L191" s="168">
        <v>21</v>
      </c>
      <c r="M191" s="168">
        <f t="shared" si="87"/>
        <v>0</v>
      </c>
      <c r="N191" s="168">
        <v>1.6250000000000001E-2</v>
      </c>
      <c r="O191" s="168">
        <f t="shared" si="88"/>
        <v>0.1</v>
      </c>
      <c r="P191" s="168">
        <v>0</v>
      </c>
      <c r="Q191" s="168">
        <f t="shared" si="89"/>
        <v>0</v>
      </c>
      <c r="R191" s="168"/>
      <c r="S191" s="168" t="s">
        <v>257</v>
      </c>
      <c r="T191" s="168" t="s">
        <v>258</v>
      </c>
      <c r="U191" s="168">
        <v>0</v>
      </c>
      <c r="V191" s="168">
        <f t="shared" si="90"/>
        <v>0</v>
      </c>
      <c r="W191" s="168"/>
      <c r="X191" s="157"/>
      <c r="Y191" s="157"/>
      <c r="Z191" s="157"/>
      <c r="AA191" s="157"/>
      <c r="AB191" s="157"/>
      <c r="AC191" s="157"/>
      <c r="AD191" s="157"/>
      <c r="AE191" s="157"/>
      <c r="AF191" s="157"/>
      <c r="AG191" s="157" t="s">
        <v>372</v>
      </c>
      <c r="AH191" s="157"/>
      <c r="AI191" s="157"/>
      <c r="AJ191" s="157"/>
      <c r="AK191" s="157"/>
      <c r="AL191" s="157"/>
      <c r="AM191" s="157"/>
      <c r="AN191" s="157"/>
      <c r="AO191" s="157"/>
      <c r="AP191" s="157"/>
      <c r="AQ191" s="157"/>
      <c r="AR191" s="157"/>
      <c r="AS191" s="157"/>
      <c r="AT191" s="157"/>
      <c r="AU191" s="157"/>
      <c r="AV191" s="157"/>
      <c r="AW191" s="157"/>
      <c r="AX191" s="157"/>
      <c r="AY191" s="157"/>
      <c r="AZ191" s="157"/>
      <c r="BA191" s="157"/>
      <c r="BB191" s="157"/>
      <c r="BC191" s="157"/>
      <c r="BD191" s="157"/>
      <c r="BE191" s="157"/>
      <c r="BF191" s="157"/>
      <c r="BG191" s="157"/>
      <c r="BH191" s="157"/>
    </row>
    <row r="192" spans="1:60" ht="20.399999999999999" outlineLevel="1">
      <c r="A192" s="183">
        <v>166</v>
      </c>
      <c r="B192" s="184"/>
      <c r="C192" s="191" t="s">
        <v>433</v>
      </c>
      <c r="D192" s="185" t="s">
        <v>328</v>
      </c>
      <c r="E192" s="186">
        <v>8.14</v>
      </c>
      <c r="F192" s="187"/>
      <c r="G192" s="188">
        <f t="shared" si="84"/>
        <v>0</v>
      </c>
      <c r="H192" s="169"/>
      <c r="I192" s="168">
        <f t="shared" si="85"/>
        <v>0</v>
      </c>
      <c r="J192" s="169"/>
      <c r="K192" s="168">
        <f t="shared" si="86"/>
        <v>0</v>
      </c>
      <c r="L192" s="168">
        <v>21</v>
      </c>
      <c r="M192" s="168">
        <f t="shared" si="87"/>
        <v>0</v>
      </c>
      <c r="N192" s="168">
        <v>2.1210000000000003E-2</v>
      </c>
      <c r="O192" s="168">
        <f t="shared" si="88"/>
        <v>0.17</v>
      </c>
      <c r="P192" s="168">
        <v>0</v>
      </c>
      <c r="Q192" s="168">
        <f t="shared" si="89"/>
        <v>0</v>
      </c>
      <c r="R192" s="168"/>
      <c r="S192" s="168" t="s">
        <v>257</v>
      </c>
      <c r="T192" s="168" t="s">
        <v>258</v>
      </c>
      <c r="U192" s="168">
        <v>0</v>
      </c>
      <c r="V192" s="168">
        <f t="shared" si="90"/>
        <v>0</v>
      </c>
      <c r="W192" s="168"/>
      <c r="X192" s="157"/>
      <c r="Y192" s="157"/>
      <c r="Z192" s="157"/>
      <c r="AA192" s="157"/>
      <c r="AB192" s="157"/>
      <c r="AC192" s="157"/>
      <c r="AD192" s="157"/>
      <c r="AE192" s="157"/>
      <c r="AF192" s="157"/>
      <c r="AG192" s="157" t="s">
        <v>372</v>
      </c>
      <c r="AH192" s="157"/>
      <c r="AI192" s="157"/>
      <c r="AJ192" s="157"/>
      <c r="AK192" s="157"/>
      <c r="AL192" s="157"/>
      <c r="AM192" s="157"/>
      <c r="AN192" s="157"/>
      <c r="AO192" s="157"/>
      <c r="AP192" s="157"/>
      <c r="AQ192" s="157"/>
      <c r="AR192" s="157"/>
      <c r="AS192" s="157"/>
      <c r="AT192" s="157"/>
      <c r="AU192" s="157"/>
      <c r="AV192" s="157"/>
      <c r="AW192" s="157"/>
      <c r="AX192" s="157"/>
      <c r="AY192" s="157"/>
      <c r="AZ192" s="157"/>
      <c r="BA192" s="157"/>
      <c r="BB192" s="157"/>
      <c r="BC192" s="157"/>
      <c r="BD192" s="157"/>
      <c r="BE192" s="157"/>
      <c r="BF192" s="157"/>
      <c r="BG192" s="157"/>
      <c r="BH192" s="157"/>
    </row>
    <row r="193" spans="1:60" ht="20.399999999999999" outlineLevel="1">
      <c r="A193" s="183">
        <v>167</v>
      </c>
      <c r="B193" s="184"/>
      <c r="C193" s="191" t="s">
        <v>434</v>
      </c>
      <c r="D193" s="185" t="s">
        <v>278</v>
      </c>
      <c r="E193" s="186">
        <v>22.610000000000003</v>
      </c>
      <c r="F193" s="187"/>
      <c r="G193" s="188">
        <f t="shared" si="84"/>
        <v>0</v>
      </c>
      <c r="H193" s="169"/>
      <c r="I193" s="168">
        <f t="shared" si="85"/>
        <v>0</v>
      </c>
      <c r="J193" s="169"/>
      <c r="K193" s="168">
        <f t="shared" si="86"/>
        <v>0</v>
      </c>
      <c r="L193" s="168">
        <v>21</v>
      </c>
      <c r="M193" s="168">
        <f t="shared" si="87"/>
        <v>0</v>
      </c>
      <c r="N193" s="168">
        <v>1.7030000000000003E-2</v>
      </c>
      <c r="O193" s="168">
        <f t="shared" si="88"/>
        <v>0.39</v>
      </c>
      <c r="P193" s="168">
        <v>0</v>
      </c>
      <c r="Q193" s="168">
        <f t="shared" si="89"/>
        <v>0</v>
      </c>
      <c r="R193" s="168"/>
      <c r="S193" s="168" t="s">
        <v>257</v>
      </c>
      <c r="T193" s="168" t="s">
        <v>258</v>
      </c>
      <c r="U193" s="168">
        <v>0</v>
      </c>
      <c r="V193" s="168">
        <f t="shared" si="90"/>
        <v>0</v>
      </c>
      <c r="W193" s="168"/>
      <c r="X193" s="157"/>
      <c r="Y193" s="157"/>
      <c r="Z193" s="157"/>
      <c r="AA193" s="157"/>
      <c r="AB193" s="157"/>
      <c r="AC193" s="157"/>
      <c r="AD193" s="157"/>
      <c r="AE193" s="157"/>
      <c r="AF193" s="157"/>
      <c r="AG193" s="157" t="s">
        <v>372</v>
      </c>
      <c r="AH193" s="157"/>
      <c r="AI193" s="157"/>
      <c r="AJ193" s="157"/>
      <c r="AK193" s="157"/>
      <c r="AL193" s="157"/>
      <c r="AM193" s="157"/>
      <c r="AN193" s="157"/>
      <c r="AO193" s="157"/>
      <c r="AP193" s="157"/>
      <c r="AQ193" s="157"/>
      <c r="AR193" s="157"/>
      <c r="AS193" s="157"/>
      <c r="AT193" s="157"/>
      <c r="AU193" s="157"/>
      <c r="AV193" s="157"/>
      <c r="AW193" s="157"/>
      <c r="AX193" s="157"/>
      <c r="AY193" s="157"/>
      <c r="AZ193" s="157"/>
      <c r="BA193" s="157"/>
      <c r="BB193" s="157"/>
      <c r="BC193" s="157"/>
      <c r="BD193" s="157"/>
      <c r="BE193" s="157"/>
      <c r="BF193" s="157"/>
      <c r="BG193" s="157"/>
      <c r="BH193" s="157"/>
    </row>
    <row r="194" spans="1:60" ht="20.399999999999999" outlineLevel="1">
      <c r="A194" s="183">
        <v>168</v>
      </c>
      <c r="B194" s="184"/>
      <c r="C194" s="191" t="s">
        <v>435</v>
      </c>
      <c r="D194" s="185" t="s">
        <v>0</v>
      </c>
      <c r="E194" s="186">
        <v>3718.7530000000002</v>
      </c>
      <c r="F194" s="187"/>
      <c r="G194" s="188">
        <f t="shared" si="84"/>
        <v>0</v>
      </c>
      <c r="H194" s="169"/>
      <c r="I194" s="168">
        <f t="shared" si="85"/>
        <v>0</v>
      </c>
      <c r="J194" s="169"/>
      <c r="K194" s="168">
        <f t="shared" si="86"/>
        <v>0</v>
      </c>
      <c r="L194" s="168">
        <v>21</v>
      </c>
      <c r="M194" s="168">
        <f t="shared" si="87"/>
        <v>0</v>
      </c>
      <c r="N194" s="168">
        <v>0</v>
      </c>
      <c r="O194" s="168">
        <f t="shared" si="88"/>
        <v>0</v>
      </c>
      <c r="P194" s="168">
        <v>0</v>
      </c>
      <c r="Q194" s="168">
        <f t="shared" si="89"/>
        <v>0</v>
      </c>
      <c r="R194" s="168"/>
      <c r="S194" s="168" t="s">
        <v>257</v>
      </c>
      <c r="T194" s="168" t="s">
        <v>258</v>
      </c>
      <c r="U194" s="168">
        <v>0</v>
      </c>
      <c r="V194" s="168">
        <f t="shared" si="90"/>
        <v>0</v>
      </c>
      <c r="W194" s="168"/>
      <c r="X194" s="157"/>
      <c r="Y194" s="157"/>
      <c r="Z194" s="157"/>
      <c r="AA194" s="157"/>
      <c r="AB194" s="157"/>
      <c r="AC194" s="157"/>
      <c r="AD194" s="157"/>
      <c r="AE194" s="157"/>
      <c r="AF194" s="157"/>
      <c r="AG194" s="157" t="s">
        <v>372</v>
      </c>
      <c r="AH194" s="157"/>
      <c r="AI194" s="157"/>
      <c r="AJ194" s="157"/>
      <c r="AK194" s="157"/>
      <c r="AL194" s="157"/>
      <c r="AM194" s="157"/>
      <c r="AN194" s="157"/>
      <c r="AO194" s="157"/>
      <c r="AP194" s="157"/>
      <c r="AQ194" s="157"/>
      <c r="AR194" s="157"/>
      <c r="AS194" s="157"/>
      <c r="AT194" s="157"/>
      <c r="AU194" s="157"/>
      <c r="AV194" s="157"/>
      <c r="AW194" s="157"/>
      <c r="AX194" s="157"/>
      <c r="AY194" s="157"/>
      <c r="AZ194" s="157"/>
      <c r="BA194" s="157"/>
      <c r="BB194" s="157"/>
      <c r="BC194" s="157"/>
      <c r="BD194" s="157"/>
      <c r="BE194" s="157"/>
      <c r="BF194" s="157"/>
      <c r="BG194" s="157"/>
      <c r="BH194" s="157"/>
    </row>
    <row r="195" spans="1:60">
      <c r="A195" s="171" t="s">
        <v>240</v>
      </c>
      <c r="B195" s="172" t="s">
        <v>183</v>
      </c>
      <c r="C195" s="190" t="s">
        <v>184</v>
      </c>
      <c r="D195" s="173"/>
      <c r="E195" s="174"/>
      <c r="F195" s="175"/>
      <c r="G195" s="176">
        <f>SUMIF(AG196:AG211,"&lt;&gt;NOR",G196:G211)</f>
        <v>0</v>
      </c>
      <c r="H195" s="170"/>
      <c r="I195" s="170">
        <f>SUM(I196:I211)</f>
        <v>0</v>
      </c>
      <c r="J195" s="170"/>
      <c r="K195" s="170">
        <f>SUM(K196:K211)</f>
        <v>0</v>
      </c>
      <c r="L195" s="170"/>
      <c r="M195" s="170">
        <f>SUM(M196:M211)</f>
        <v>0</v>
      </c>
      <c r="N195" s="170"/>
      <c r="O195" s="170">
        <f>SUM(O196:O211)</f>
        <v>2.9899999999999998</v>
      </c>
      <c r="P195" s="170"/>
      <c r="Q195" s="170">
        <f>SUM(Q196:Q211)</f>
        <v>2.8600000000000003</v>
      </c>
      <c r="R195" s="170"/>
      <c r="S195" s="170"/>
      <c r="T195" s="170"/>
      <c r="U195" s="170"/>
      <c r="V195" s="170">
        <f>SUM(V196:V211)</f>
        <v>0</v>
      </c>
      <c r="W195" s="170"/>
      <c r="AG195" t="s">
        <v>241</v>
      </c>
    </row>
    <row r="196" spans="1:60" outlineLevel="1">
      <c r="A196" s="183">
        <v>169</v>
      </c>
      <c r="B196" s="184"/>
      <c r="C196" s="191" t="s">
        <v>436</v>
      </c>
      <c r="D196" s="185" t="s">
        <v>278</v>
      </c>
      <c r="E196" s="186">
        <v>426.27900000000005</v>
      </c>
      <c r="F196" s="187"/>
      <c r="G196" s="188">
        <f t="shared" ref="G196:G211" si="91">ROUND(E196*F196,2)</f>
        <v>0</v>
      </c>
      <c r="H196" s="169"/>
      <c r="I196" s="168">
        <f t="shared" ref="I196:I211" si="92">ROUND(E196*H196,2)</f>
        <v>0</v>
      </c>
      <c r="J196" s="169"/>
      <c r="K196" s="168">
        <f t="shared" ref="K196:K211" si="93">ROUND(E196*J196,2)</f>
        <v>0</v>
      </c>
      <c r="L196" s="168">
        <v>21</v>
      </c>
      <c r="M196" s="168">
        <f t="shared" ref="M196:M211" si="94">G196*(1+L196/100)</f>
        <v>0</v>
      </c>
      <c r="N196" s="168">
        <v>0</v>
      </c>
      <c r="O196" s="168">
        <f t="shared" ref="O196:O211" si="95">ROUND(E196*N196,2)</f>
        <v>0</v>
      </c>
      <c r="P196" s="168">
        <v>5.7100000000000007E-3</v>
      </c>
      <c r="Q196" s="168">
        <f t="shared" ref="Q196:Q211" si="96">ROUND(E196*P196,2)</f>
        <v>2.4300000000000002</v>
      </c>
      <c r="R196" s="168"/>
      <c r="S196" s="168" t="s">
        <v>257</v>
      </c>
      <c r="T196" s="168" t="s">
        <v>258</v>
      </c>
      <c r="U196" s="168">
        <v>0</v>
      </c>
      <c r="V196" s="168">
        <f t="shared" ref="V196:V211" si="97">ROUND(E196*U196,2)</f>
        <v>0</v>
      </c>
      <c r="W196" s="168"/>
      <c r="X196" s="157"/>
      <c r="Y196" s="157"/>
      <c r="Z196" s="157"/>
      <c r="AA196" s="157"/>
      <c r="AB196" s="157"/>
      <c r="AC196" s="157"/>
      <c r="AD196" s="157"/>
      <c r="AE196" s="157"/>
      <c r="AF196" s="157"/>
      <c r="AG196" s="157" t="s">
        <v>372</v>
      </c>
      <c r="AH196" s="157"/>
      <c r="AI196" s="157"/>
      <c r="AJ196" s="157"/>
      <c r="AK196" s="157"/>
      <c r="AL196" s="157"/>
      <c r="AM196" s="157"/>
      <c r="AN196" s="157"/>
      <c r="AO196" s="157"/>
      <c r="AP196" s="157"/>
      <c r="AQ196" s="157"/>
      <c r="AR196" s="157"/>
      <c r="AS196" s="157"/>
      <c r="AT196" s="157"/>
      <c r="AU196" s="157"/>
      <c r="AV196" s="157"/>
      <c r="AW196" s="157"/>
      <c r="AX196" s="157"/>
      <c r="AY196" s="157"/>
      <c r="AZ196" s="157"/>
      <c r="BA196" s="157"/>
      <c r="BB196" s="157"/>
      <c r="BC196" s="157"/>
      <c r="BD196" s="157"/>
      <c r="BE196" s="157"/>
      <c r="BF196" s="157"/>
      <c r="BG196" s="157"/>
      <c r="BH196" s="157"/>
    </row>
    <row r="197" spans="1:60" outlineLevel="1">
      <c r="A197" s="183">
        <v>170</v>
      </c>
      <c r="B197" s="184"/>
      <c r="C197" s="191" t="s">
        <v>437</v>
      </c>
      <c r="D197" s="185" t="s">
        <v>328</v>
      </c>
      <c r="E197" s="186">
        <v>31.05</v>
      </c>
      <c r="F197" s="187"/>
      <c r="G197" s="188">
        <f t="shared" si="91"/>
        <v>0</v>
      </c>
      <c r="H197" s="169"/>
      <c r="I197" s="168">
        <f t="shared" si="92"/>
        <v>0</v>
      </c>
      <c r="J197" s="169"/>
      <c r="K197" s="168">
        <f t="shared" si="93"/>
        <v>0</v>
      </c>
      <c r="L197" s="168">
        <v>21</v>
      </c>
      <c r="M197" s="168">
        <f t="shared" si="94"/>
        <v>0</v>
      </c>
      <c r="N197" s="168">
        <v>0</v>
      </c>
      <c r="O197" s="168">
        <f t="shared" si="95"/>
        <v>0</v>
      </c>
      <c r="P197" s="168">
        <v>1.67E-3</v>
      </c>
      <c r="Q197" s="168">
        <f t="shared" si="96"/>
        <v>0.05</v>
      </c>
      <c r="R197" s="168"/>
      <c r="S197" s="168" t="s">
        <v>257</v>
      </c>
      <c r="T197" s="168" t="s">
        <v>258</v>
      </c>
      <c r="U197" s="168">
        <v>0</v>
      </c>
      <c r="V197" s="168">
        <f t="shared" si="97"/>
        <v>0</v>
      </c>
      <c r="W197" s="168"/>
      <c r="X197" s="157"/>
      <c r="Y197" s="157"/>
      <c r="Z197" s="157"/>
      <c r="AA197" s="157"/>
      <c r="AB197" s="157"/>
      <c r="AC197" s="157"/>
      <c r="AD197" s="157"/>
      <c r="AE197" s="157"/>
      <c r="AF197" s="157"/>
      <c r="AG197" s="157" t="s">
        <v>372</v>
      </c>
      <c r="AH197" s="157"/>
      <c r="AI197" s="157"/>
      <c r="AJ197" s="157"/>
      <c r="AK197" s="157"/>
      <c r="AL197" s="157"/>
      <c r="AM197" s="157"/>
      <c r="AN197" s="157"/>
      <c r="AO197" s="157"/>
      <c r="AP197" s="157"/>
      <c r="AQ197" s="157"/>
      <c r="AR197" s="157"/>
      <c r="AS197" s="157"/>
      <c r="AT197" s="157"/>
      <c r="AU197" s="157"/>
      <c r="AV197" s="157"/>
      <c r="AW197" s="157"/>
      <c r="AX197" s="157"/>
      <c r="AY197" s="157"/>
      <c r="AZ197" s="157"/>
      <c r="BA197" s="157"/>
      <c r="BB197" s="157"/>
      <c r="BC197" s="157"/>
      <c r="BD197" s="157"/>
      <c r="BE197" s="157"/>
      <c r="BF197" s="157"/>
      <c r="BG197" s="157"/>
      <c r="BH197" s="157"/>
    </row>
    <row r="198" spans="1:60" outlineLevel="1">
      <c r="A198" s="183">
        <v>171</v>
      </c>
      <c r="B198" s="184"/>
      <c r="C198" s="191" t="s">
        <v>438</v>
      </c>
      <c r="D198" s="185" t="s">
        <v>328</v>
      </c>
      <c r="E198" s="186">
        <v>101.58000000000001</v>
      </c>
      <c r="F198" s="187"/>
      <c r="G198" s="188">
        <f t="shared" si="91"/>
        <v>0</v>
      </c>
      <c r="H198" s="169"/>
      <c r="I198" s="168">
        <f t="shared" si="92"/>
        <v>0</v>
      </c>
      <c r="J198" s="169"/>
      <c r="K198" s="168">
        <f t="shared" si="93"/>
        <v>0</v>
      </c>
      <c r="L198" s="168">
        <v>21</v>
      </c>
      <c r="M198" s="168">
        <f t="shared" si="94"/>
        <v>0</v>
      </c>
      <c r="N198" s="168">
        <v>0</v>
      </c>
      <c r="O198" s="168">
        <f t="shared" si="95"/>
        <v>0</v>
      </c>
      <c r="P198" s="168">
        <v>2.6000000000000003E-3</v>
      </c>
      <c r="Q198" s="168">
        <f t="shared" si="96"/>
        <v>0.26</v>
      </c>
      <c r="R198" s="168"/>
      <c r="S198" s="168" t="s">
        <v>257</v>
      </c>
      <c r="T198" s="168" t="s">
        <v>258</v>
      </c>
      <c r="U198" s="168">
        <v>0</v>
      </c>
      <c r="V198" s="168">
        <f t="shared" si="97"/>
        <v>0</v>
      </c>
      <c r="W198" s="168"/>
      <c r="X198" s="157"/>
      <c r="Y198" s="157"/>
      <c r="Z198" s="157"/>
      <c r="AA198" s="157"/>
      <c r="AB198" s="157"/>
      <c r="AC198" s="157"/>
      <c r="AD198" s="157"/>
      <c r="AE198" s="157"/>
      <c r="AF198" s="157"/>
      <c r="AG198" s="157" t="s">
        <v>372</v>
      </c>
      <c r="AH198" s="157"/>
      <c r="AI198" s="157"/>
      <c r="AJ198" s="157"/>
      <c r="AK198" s="157"/>
      <c r="AL198" s="157"/>
      <c r="AM198" s="157"/>
      <c r="AN198" s="157"/>
      <c r="AO198" s="157"/>
      <c r="AP198" s="157"/>
      <c r="AQ198" s="157"/>
      <c r="AR198" s="157"/>
      <c r="AS198" s="157"/>
      <c r="AT198" s="157"/>
      <c r="AU198" s="157"/>
      <c r="AV198" s="157"/>
      <c r="AW198" s="157"/>
      <c r="AX198" s="157"/>
      <c r="AY198" s="157"/>
      <c r="AZ198" s="157"/>
      <c r="BA198" s="157"/>
      <c r="BB198" s="157"/>
      <c r="BC198" s="157"/>
      <c r="BD198" s="157"/>
      <c r="BE198" s="157"/>
      <c r="BF198" s="157"/>
      <c r="BG198" s="157"/>
      <c r="BH198" s="157"/>
    </row>
    <row r="199" spans="1:60" outlineLevel="1">
      <c r="A199" s="183">
        <v>172</v>
      </c>
      <c r="B199" s="184"/>
      <c r="C199" s="191" t="s">
        <v>439</v>
      </c>
      <c r="D199" s="185" t="s">
        <v>328</v>
      </c>
      <c r="E199" s="186">
        <v>29.200000000000003</v>
      </c>
      <c r="F199" s="187"/>
      <c r="G199" s="188">
        <f t="shared" si="91"/>
        <v>0</v>
      </c>
      <c r="H199" s="169"/>
      <c r="I199" s="168">
        <f t="shared" si="92"/>
        <v>0</v>
      </c>
      <c r="J199" s="169"/>
      <c r="K199" s="168">
        <f t="shared" si="93"/>
        <v>0</v>
      </c>
      <c r="L199" s="168">
        <v>21</v>
      </c>
      <c r="M199" s="168">
        <f t="shared" si="94"/>
        <v>0</v>
      </c>
      <c r="N199" s="168">
        <v>0</v>
      </c>
      <c r="O199" s="168">
        <f t="shared" si="95"/>
        <v>0</v>
      </c>
      <c r="P199" s="168">
        <v>3.9400000000000008E-3</v>
      </c>
      <c r="Q199" s="168">
        <f t="shared" si="96"/>
        <v>0.12</v>
      </c>
      <c r="R199" s="168"/>
      <c r="S199" s="168" t="s">
        <v>257</v>
      </c>
      <c r="T199" s="168" t="s">
        <v>258</v>
      </c>
      <c r="U199" s="168">
        <v>0</v>
      </c>
      <c r="V199" s="168">
        <f t="shared" si="97"/>
        <v>0</v>
      </c>
      <c r="W199" s="168"/>
      <c r="X199" s="157"/>
      <c r="Y199" s="157"/>
      <c r="Z199" s="157"/>
      <c r="AA199" s="157"/>
      <c r="AB199" s="157"/>
      <c r="AC199" s="157"/>
      <c r="AD199" s="157"/>
      <c r="AE199" s="157"/>
      <c r="AF199" s="157"/>
      <c r="AG199" s="157" t="s">
        <v>372</v>
      </c>
      <c r="AH199" s="157"/>
      <c r="AI199" s="157"/>
      <c r="AJ199" s="157"/>
      <c r="AK199" s="157"/>
      <c r="AL199" s="157"/>
      <c r="AM199" s="157"/>
      <c r="AN199" s="157"/>
      <c r="AO199" s="157"/>
      <c r="AP199" s="157"/>
      <c r="AQ199" s="157"/>
      <c r="AR199" s="157"/>
      <c r="AS199" s="157"/>
      <c r="AT199" s="157"/>
      <c r="AU199" s="157"/>
      <c r="AV199" s="157"/>
      <c r="AW199" s="157"/>
      <c r="AX199" s="157"/>
      <c r="AY199" s="157"/>
      <c r="AZ199" s="157"/>
      <c r="BA199" s="157"/>
      <c r="BB199" s="157"/>
      <c r="BC199" s="157"/>
      <c r="BD199" s="157"/>
      <c r="BE199" s="157"/>
      <c r="BF199" s="157"/>
      <c r="BG199" s="157"/>
      <c r="BH199" s="157"/>
    </row>
    <row r="200" spans="1:60" outlineLevel="1">
      <c r="A200" s="183">
        <v>173</v>
      </c>
      <c r="B200" s="184"/>
      <c r="C200" s="191" t="s">
        <v>440</v>
      </c>
      <c r="D200" s="185" t="s">
        <v>328</v>
      </c>
      <c r="E200" s="186">
        <v>142.24</v>
      </c>
      <c r="F200" s="187"/>
      <c r="G200" s="188">
        <f t="shared" si="91"/>
        <v>0</v>
      </c>
      <c r="H200" s="169"/>
      <c r="I200" s="168">
        <f t="shared" si="92"/>
        <v>0</v>
      </c>
      <c r="J200" s="169"/>
      <c r="K200" s="168">
        <f t="shared" si="93"/>
        <v>0</v>
      </c>
      <c r="L200" s="168">
        <v>21</v>
      </c>
      <c r="M200" s="168">
        <f t="shared" si="94"/>
        <v>0</v>
      </c>
      <c r="N200" s="168">
        <v>0</v>
      </c>
      <c r="O200" s="168">
        <f t="shared" si="95"/>
        <v>0</v>
      </c>
      <c r="P200" s="168">
        <v>0</v>
      </c>
      <c r="Q200" s="168">
        <f t="shared" si="96"/>
        <v>0</v>
      </c>
      <c r="R200" s="168"/>
      <c r="S200" s="168" t="s">
        <v>257</v>
      </c>
      <c r="T200" s="168" t="s">
        <v>389</v>
      </c>
      <c r="U200" s="168">
        <v>0</v>
      </c>
      <c r="V200" s="168">
        <f t="shared" si="97"/>
        <v>0</v>
      </c>
      <c r="W200" s="168"/>
      <c r="X200" s="157"/>
      <c r="Y200" s="157"/>
      <c r="Z200" s="157"/>
      <c r="AA200" s="157"/>
      <c r="AB200" s="157"/>
      <c r="AC200" s="157"/>
      <c r="AD200" s="157"/>
      <c r="AE200" s="157"/>
      <c r="AF200" s="157"/>
      <c r="AG200" s="157" t="s">
        <v>372</v>
      </c>
      <c r="AH200" s="157"/>
      <c r="AI200" s="157"/>
      <c r="AJ200" s="157"/>
      <c r="AK200" s="157"/>
      <c r="AL200" s="157"/>
      <c r="AM200" s="157"/>
      <c r="AN200" s="157"/>
      <c r="AO200" s="157"/>
      <c r="AP200" s="157"/>
      <c r="AQ200" s="157"/>
      <c r="AR200" s="157"/>
      <c r="AS200" s="157"/>
      <c r="AT200" s="157"/>
      <c r="AU200" s="157"/>
      <c r="AV200" s="157"/>
      <c r="AW200" s="157"/>
      <c r="AX200" s="157"/>
      <c r="AY200" s="157"/>
      <c r="AZ200" s="157"/>
      <c r="BA200" s="157"/>
      <c r="BB200" s="157"/>
      <c r="BC200" s="157"/>
      <c r="BD200" s="157"/>
      <c r="BE200" s="157"/>
      <c r="BF200" s="157"/>
      <c r="BG200" s="157"/>
      <c r="BH200" s="157"/>
    </row>
    <row r="201" spans="1:60" ht="20.399999999999999" outlineLevel="1">
      <c r="A201" s="183">
        <v>174</v>
      </c>
      <c r="B201" s="184"/>
      <c r="C201" s="191" t="s">
        <v>441</v>
      </c>
      <c r="D201" s="185" t="s">
        <v>278</v>
      </c>
      <c r="E201" s="186">
        <v>245.36500000000001</v>
      </c>
      <c r="F201" s="187"/>
      <c r="G201" s="188">
        <f t="shared" si="91"/>
        <v>0</v>
      </c>
      <c r="H201" s="169"/>
      <c r="I201" s="168">
        <f t="shared" si="92"/>
        <v>0</v>
      </c>
      <c r="J201" s="169"/>
      <c r="K201" s="168">
        <f t="shared" si="93"/>
        <v>0</v>
      </c>
      <c r="L201" s="168">
        <v>21</v>
      </c>
      <c r="M201" s="168">
        <f t="shared" si="94"/>
        <v>0</v>
      </c>
      <c r="N201" s="168">
        <v>0</v>
      </c>
      <c r="O201" s="168">
        <f t="shared" si="95"/>
        <v>0</v>
      </c>
      <c r="P201" s="168">
        <v>0</v>
      </c>
      <c r="Q201" s="168">
        <f t="shared" si="96"/>
        <v>0</v>
      </c>
      <c r="R201" s="168"/>
      <c r="S201" s="168" t="s">
        <v>289</v>
      </c>
      <c r="T201" s="168" t="s">
        <v>245</v>
      </c>
      <c r="U201" s="168">
        <v>0</v>
      </c>
      <c r="V201" s="168">
        <f t="shared" si="97"/>
        <v>0</v>
      </c>
      <c r="W201" s="168"/>
      <c r="X201" s="157"/>
      <c r="Y201" s="157"/>
      <c r="Z201" s="157"/>
      <c r="AA201" s="157"/>
      <c r="AB201" s="157"/>
      <c r="AC201" s="157"/>
      <c r="AD201" s="157"/>
      <c r="AE201" s="157"/>
      <c r="AF201" s="157"/>
      <c r="AG201" s="157" t="s">
        <v>290</v>
      </c>
      <c r="AH201" s="157"/>
      <c r="AI201" s="157"/>
      <c r="AJ201" s="157"/>
      <c r="AK201" s="157"/>
      <c r="AL201" s="157"/>
      <c r="AM201" s="157"/>
      <c r="AN201" s="157"/>
      <c r="AO201" s="157"/>
      <c r="AP201" s="157"/>
      <c r="AQ201" s="157"/>
      <c r="AR201" s="157"/>
      <c r="AS201" s="157"/>
      <c r="AT201" s="157"/>
      <c r="AU201" s="157"/>
      <c r="AV201" s="157"/>
      <c r="AW201" s="157"/>
      <c r="AX201" s="157"/>
      <c r="AY201" s="157"/>
      <c r="AZ201" s="157"/>
      <c r="BA201" s="157"/>
      <c r="BB201" s="157"/>
      <c r="BC201" s="157"/>
      <c r="BD201" s="157"/>
      <c r="BE201" s="157"/>
      <c r="BF201" s="157"/>
      <c r="BG201" s="157"/>
      <c r="BH201" s="157"/>
    </row>
    <row r="202" spans="1:60" ht="20.399999999999999" outlineLevel="1">
      <c r="A202" s="183">
        <v>175</v>
      </c>
      <c r="B202" s="184"/>
      <c r="C202" s="191" t="s">
        <v>442</v>
      </c>
      <c r="D202" s="185" t="s">
        <v>278</v>
      </c>
      <c r="E202" s="186">
        <v>426.27900000000005</v>
      </c>
      <c r="F202" s="187"/>
      <c r="G202" s="188">
        <f t="shared" si="91"/>
        <v>0</v>
      </c>
      <c r="H202" s="169"/>
      <c r="I202" s="168">
        <f t="shared" si="92"/>
        <v>0</v>
      </c>
      <c r="J202" s="169"/>
      <c r="K202" s="168">
        <f t="shared" si="93"/>
        <v>0</v>
      </c>
      <c r="L202" s="168">
        <v>21</v>
      </c>
      <c r="M202" s="168">
        <f t="shared" si="94"/>
        <v>0</v>
      </c>
      <c r="N202" s="168">
        <v>5.9400000000000008E-3</v>
      </c>
      <c r="O202" s="168">
        <f t="shared" si="95"/>
        <v>2.5299999999999998</v>
      </c>
      <c r="P202" s="168">
        <v>0</v>
      </c>
      <c r="Q202" s="168">
        <f t="shared" si="96"/>
        <v>0</v>
      </c>
      <c r="R202" s="168"/>
      <c r="S202" s="168" t="s">
        <v>257</v>
      </c>
      <c r="T202" s="168" t="s">
        <v>258</v>
      </c>
      <c r="U202" s="168">
        <v>0</v>
      </c>
      <c r="V202" s="168">
        <f t="shared" si="97"/>
        <v>0</v>
      </c>
      <c r="W202" s="168"/>
      <c r="X202" s="157"/>
      <c r="Y202" s="157"/>
      <c r="Z202" s="157"/>
      <c r="AA202" s="157"/>
      <c r="AB202" s="157"/>
      <c r="AC202" s="157"/>
      <c r="AD202" s="157"/>
      <c r="AE202" s="157"/>
      <c r="AF202" s="157"/>
      <c r="AG202" s="157" t="s">
        <v>372</v>
      </c>
      <c r="AH202" s="157"/>
      <c r="AI202" s="157"/>
      <c r="AJ202" s="157"/>
      <c r="AK202" s="157"/>
      <c r="AL202" s="157"/>
      <c r="AM202" s="157"/>
      <c r="AN202" s="157"/>
      <c r="AO202" s="157"/>
      <c r="AP202" s="157"/>
      <c r="AQ202" s="157"/>
      <c r="AR202" s="157"/>
      <c r="AS202" s="157"/>
      <c r="AT202" s="157"/>
      <c r="AU202" s="157"/>
      <c r="AV202" s="157"/>
      <c r="AW202" s="157"/>
      <c r="AX202" s="157"/>
      <c r="AY202" s="157"/>
      <c r="AZ202" s="157"/>
      <c r="BA202" s="157"/>
      <c r="BB202" s="157"/>
      <c r="BC202" s="157"/>
      <c r="BD202" s="157"/>
      <c r="BE202" s="157"/>
      <c r="BF202" s="157"/>
      <c r="BG202" s="157"/>
      <c r="BH202" s="157"/>
    </row>
    <row r="203" spans="1:60" ht="20.399999999999999" outlineLevel="1">
      <c r="A203" s="183">
        <v>176</v>
      </c>
      <c r="B203" s="184"/>
      <c r="C203" s="191" t="s">
        <v>443</v>
      </c>
      <c r="D203" s="185" t="s">
        <v>328</v>
      </c>
      <c r="E203" s="186">
        <v>76</v>
      </c>
      <c r="F203" s="187"/>
      <c r="G203" s="188">
        <f t="shared" si="91"/>
        <v>0</v>
      </c>
      <c r="H203" s="169"/>
      <c r="I203" s="168">
        <f t="shared" si="92"/>
        <v>0</v>
      </c>
      <c r="J203" s="169"/>
      <c r="K203" s="168">
        <f t="shared" si="93"/>
        <v>0</v>
      </c>
      <c r="L203" s="168">
        <v>21</v>
      </c>
      <c r="M203" s="168">
        <f t="shared" si="94"/>
        <v>0</v>
      </c>
      <c r="N203" s="168">
        <v>5.8400000000000006E-3</v>
      </c>
      <c r="O203" s="168">
        <f t="shared" si="95"/>
        <v>0.44</v>
      </c>
      <c r="P203" s="168">
        <v>0</v>
      </c>
      <c r="Q203" s="168">
        <f t="shared" si="96"/>
        <v>0</v>
      </c>
      <c r="R203" s="168"/>
      <c r="S203" s="168" t="s">
        <v>257</v>
      </c>
      <c r="T203" s="168" t="s">
        <v>258</v>
      </c>
      <c r="U203" s="168">
        <v>0</v>
      </c>
      <c r="V203" s="168">
        <f t="shared" si="97"/>
        <v>0</v>
      </c>
      <c r="W203" s="168"/>
      <c r="X203" s="157"/>
      <c r="Y203" s="157"/>
      <c r="Z203" s="157"/>
      <c r="AA203" s="157"/>
      <c r="AB203" s="157"/>
      <c r="AC203" s="157"/>
      <c r="AD203" s="157"/>
      <c r="AE203" s="157"/>
      <c r="AF203" s="157"/>
      <c r="AG203" s="157" t="s">
        <v>372</v>
      </c>
      <c r="AH203" s="157"/>
      <c r="AI203" s="157"/>
      <c r="AJ203" s="157"/>
      <c r="AK203" s="157"/>
      <c r="AL203" s="157"/>
      <c r="AM203" s="157"/>
      <c r="AN203" s="157"/>
      <c r="AO203" s="157"/>
      <c r="AP203" s="157"/>
      <c r="AQ203" s="157"/>
      <c r="AR203" s="157"/>
      <c r="AS203" s="157"/>
      <c r="AT203" s="157"/>
      <c r="AU203" s="157"/>
      <c r="AV203" s="157"/>
      <c r="AW203" s="157"/>
      <c r="AX203" s="157"/>
      <c r="AY203" s="157"/>
      <c r="AZ203" s="157"/>
      <c r="BA203" s="157"/>
      <c r="BB203" s="157"/>
      <c r="BC203" s="157"/>
      <c r="BD203" s="157"/>
      <c r="BE203" s="157"/>
      <c r="BF203" s="157"/>
      <c r="BG203" s="157"/>
      <c r="BH203" s="157"/>
    </row>
    <row r="204" spans="1:60" ht="20.399999999999999" outlineLevel="1">
      <c r="A204" s="183">
        <v>177</v>
      </c>
      <c r="B204" s="184"/>
      <c r="C204" s="191" t="s">
        <v>444</v>
      </c>
      <c r="D204" s="185" t="s">
        <v>256</v>
      </c>
      <c r="E204" s="186">
        <v>10</v>
      </c>
      <c r="F204" s="187"/>
      <c r="G204" s="188">
        <f t="shared" si="91"/>
        <v>0</v>
      </c>
      <c r="H204" s="169"/>
      <c r="I204" s="168">
        <f t="shared" si="92"/>
        <v>0</v>
      </c>
      <c r="J204" s="169"/>
      <c r="K204" s="168">
        <f t="shared" si="93"/>
        <v>0</v>
      </c>
      <c r="L204" s="168">
        <v>21</v>
      </c>
      <c r="M204" s="168">
        <f t="shared" si="94"/>
        <v>0</v>
      </c>
      <c r="N204" s="168">
        <v>0</v>
      </c>
      <c r="O204" s="168">
        <f t="shared" si="95"/>
        <v>0</v>
      </c>
      <c r="P204" s="168">
        <v>0</v>
      </c>
      <c r="Q204" s="168">
        <f t="shared" si="96"/>
        <v>0</v>
      </c>
      <c r="R204" s="168"/>
      <c r="S204" s="168" t="s">
        <v>257</v>
      </c>
      <c r="T204" s="168" t="s">
        <v>258</v>
      </c>
      <c r="U204" s="168">
        <v>0</v>
      </c>
      <c r="V204" s="168">
        <f t="shared" si="97"/>
        <v>0</v>
      </c>
      <c r="W204" s="168"/>
      <c r="X204" s="157"/>
      <c r="Y204" s="157"/>
      <c r="Z204" s="157"/>
      <c r="AA204" s="157"/>
      <c r="AB204" s="157"/>
      <c r="AC204" s="157"/>
      <c r="AD204" s="157"/>
      <c r="AE204" s="157"/>
      <c r="AF204" s="157"/>
      <c r="AG204" s="157" t="s">
        <v>372</v>
      </c>
      <c r="AH204" s="157"/>
      <c r="AI204" s="157"/>
      <c r="AJ204" s="157"/>
      <c r="AK204" s="157"/>
      <c r="AL204" s="157"/>
      <c r="AM204" s="157"/>
      <c r="AN204" s="157"/>
      <c r="AO204" s="157"/>
      <c r="AP204" s="157"/>
      <c r="AQ204" s="157"/>
      <c r="AR204" s="157"/>
      <c r="AS204" s="157"/>
      <c r="AT204" s="157"/>
      <c r="AU204" s="157"/>
      <c r="AV204" s="157"/>
      <c r="AW204" s="157"/>
      <c r="AX204" s="157"/>
      <c r="AY204" s="157"/>
      <c r="AZ204" s="157"/>
      <c r="BA204" s="157"/>
      <c r="BB204" s="157"/>
      <c r="BC204" s="157"/>
      <c r="BD204" s="157"/>
      <c r="BE204" s="157"/>
      <c r="BF204" s="157"/>
      <c r="BG204" s="157"/>
      <c r="BH204" s="157"/>
    </row>
    <row r="205" spans="1:60" outlineLevel="1">
      <c r="A205" s="183">
        <v>178</v>
      </c>
      <c r="B205" s="184"/>
      <c r="C205" s="191" t="s">
        <v>445</v>
      </c>
      <c r="D205" s="185" t="s">
        <v>256</v>
      </c>
      <c r="E205" s="186">
        <v>14</v>
      </c>
      <c r="F205" s="187"/>
      <c r="G205" s="188">
        <f t="shared" si="91"/>
        <v>0</v>
      </c>
      <c r="H205" s="169"/>
      <c r="I205" s="168">
        <f t="shared" si="92"/>
        <v>0</v>
      </c>
      <c r="J205" s="169"/>
      <c r="K205" s="168">
        <f t="shared" si="93"/>
        <v>0</v>
      </c>
      <c r="L205" s="168">
        <v>21</v>
      </c>
      <c r="M205" s="168">
        <f t="shared" si="94"/>
        <v>0</v>
      </c>
      <c r="N205" s="168">
        <v>0</v>
      </c>
      <c r="O205" s="168">
        <f t="shared" si="95"/>
        <v>0</v>
      </c>
      <c r="P205" s="168">
        <v>0</v>
      </c>
      <c r="Q205" s="168">
        <f t="shared" si="96"/>
        <v>0</v>
      </c>
      <c r="R205" s="168"/>
      <c r="S205" s="168" t="s">
        <v>289</v>
      </c>
      <c r="T205" s="168" t="s">
        <v>245</v>
      </c>
      <c r="U205" s="168">
        <v>0</v>
      </c>
      <c r="V205" s="168">
        <f t="shared" si="97"/>
        <v>0</v>
      </c>
      <c r="W205" s="168"/>
      <c r="X205" s="157"/>
      <c r="Y205" s="157"/>
      <c r="Z205" s="157"/>
      <c r="AA205" s="157"/>
      <c r="AB205" s="157"/>
      <c r="AC205" s="157"/>
      <c r="AD205" s="157"/>
      <c r="AE205" s="157"/>
      <c r="AF205" s="157"/>
      <c r="AG205" s="157" t="s">
        <v>372</v>
      </c>
      <c r="AH205" s="157"/>
      <c r="AI205" s="157"/>
      <c r="AJ205" s="157"/>
      <c r="AK205" s="157"/>
      <c r="AL205" s="157"/>
      <c r="AM205" s="157"/>
      <c r="AN205" s="157"/>
      <c r="AO205" s="157"/>
      <c r="AP205" s="157"/>
      <c r="AQ205" s="157"/>
      <c r="AR205" s="157"/>
      <c r="AS205" s="157"/>
      <c r="AT205" s="157"/>
      <c r="AU205" s="157"/>
      <c r="AV205" s="157"/>
      <c r="AW205" s="157"/>
      <c r="AX205" s="157"/>
      <c r="AY205" s="157"/>
      <c r="AZ205" s="157"/>
      <c r="BA205" s="157"/>
      <c r="BB205" s="157"/>
      <c r="BC205" s="157"/>
      <c r="BD205" s="157"/>
      <c r="BE205" s="157"/>
      <c r="BF205" s="157"/>
      <c r="BG205" s="157"/>
      <c r="BH205" s="157"/>
    </row>
    <row r="206" spans="1:60" ht="20.399999999999999" outlineLevel="1">
      <c r="A206" s="183">
        <v>179</v>
      </c>
      <c r="B206" s="184"/>
      <c r="C206" s="191" t="s">
        <v>446</v>
      </c>
      <c r="D206" s="185" t="s">
        <v>447</v>
      </c>
      <c r="E206" s="186">
        <v>14</v>
      </c>
      <c r="F206" s="187"/>
      <c r="G206" s="188">
        <f t="shared" si="91"/>
        <v>0</v>
      </c>
      <c r="H206" s="169"/>
      <c r="I206" s="168">
        <f t="shared" si="92"/>
        <v>0</v>
      </c>
      <c r="J206" s="169"/>
      <c r="K206" s="168">
        <f t="shared" si="93"/>
        <v>0</v>
      </c>
      <c r="L206" s="168">
        <v>21</v>
      </c>
      <c r="M206" s="168">
        <f t="shared" si="94"/>
        <v>0</v>
      </c>
      <c r="N206" s="168">
        <v>1.6000000000000001E-3</v>
      </c>
      <c r="O206" s="168">
        <f t="shared" si="95"/>
        <v>0.02</v>
      </c>
      <c r="P206" s="168">
        <v>0</v>
      </c>
      <c r="Q206" s="168">
        <f t="shared" si="96"/>
        <v>0</v>
      </c>
      <c r="R206" s="168"/>
      <c r="S206" s="168" t="s">
        <v>257</v>
      </c>
      <c r="T206" s="168" t="s">
        <v>258</v>
      </c>
      <c r="U206" s="168">
        <v>0</v>
      </c>
      <c r="V206" s="168">
        <f t="shared" si="97"/>
        <v>0</v>
      </c>
      <c r="W206" s="168"/>
      <c r="X206" s="157"/>
      <c r="Y206" s="157"/>
      <c r="Z206" s="157"/>
      <c r="AA206" s="157"/>
      <c r="AB206" s="157"/>
      <c r="AC206" s="157"/>
      <c r="AD206" s="157"/>
      <c r="AE206" s="157"/>
      <c r="AF206" s="157"/>
      <c r="AG206" s="157" t="s">
        <v>290</v>
      </c>
      <c r="AH206" s="157"/>
      <c r="AI206" s="157"/>
      <c r="AJ206" s="157"/>
      <c r="AK206" s="157"/>
      <c r="AL206" s="157"/>
      <c r="AM206" s="157"/>
      <c r="AN206" s="157"/>
      <c r="AO206" s="157"/>
      <c r="AP206" s="157"/>
      <c r="AQ206" s="157"/>
      <c r="AR206" s="157"/>
      <c r="AS206" s="157"/>
      <c r="AT206" s="157"/>
      <c r="AU206" s="157"/>
      <c r="AV206" s="157"/>
      <c r="AW206" s="157"/>
      <c r="AX206" s="157"/>
      <c r="AY206" s="157"/>
      <c r="AZ206" s="157"/>
      <c r="BA206" s="157"/>
      <c r="BB206" s="157"/>
      <c r="BC206" s="157"/>
      <c r="BD206" s="157"/>
      <c r="BE206" s="157"/>
      <c r="BF206" s="157"/>
      <c r="BG206" s="157"/>
      <c r="BH206" s="157"/>
    </row>
    <row r="207" spans="1:60" outlineLevel="1">
      <c r="A207" s="183">
        <v>180</v>
      </c>
      <c r="B207" s="184"/>
      <c r="C207" s="191" t="s">
        <v>448</v>
      </c>
      <c r="D207" s="185" t="s">
        <v>256</v>
      </c>
      <c r="E207" s="186">
        <v>1</v>
      </c>
      <c r="F207" s="187"/>
      <c r="G207" s="188">
        <f t="shared" si="91"/>
        <v>0</v>
      </c>
      <c r="H207" s="169"/>
      <c r="I207" s="168">
        <f t="shared" si="92"/>
        <v>0</v>
      </c>
      <c r="J207" s="169"/>
      <c r="K207" s="168">
        <f t="shared" si="93"/>
        <v>0</v>
      </c>
      <c r="L207" s="168">
        <v>21</v>
      </c>
      <c r="M207" s="168">
        <f t="shared" si="94"/>
        <v>0</v>
      </c>
      <c r="N207" s="168">
        <v>0</v>
      </c>
      <c r="O207" s="168">
        <f t="shared" si="95"/>
        <v>0</v>
      </c>
      <c r="P207" s="168">
        <v>0</v>
      </c>
      <c r="Q207" s="168">
        <f t="shared" si="96"/>
        <v>0</v>
      </c>
      <c r="R207" s="168"/>
      <c r="S207" s="168" t="s">
        <v>289</v>
      </c>
      <c r="T207" s="168" t="s">
        <v>245</v>
      </c>
      <c r="U207" s="168">
        <v>0</v>
      </c>
      <c r="V207" s="168">
        <f t="shared" si="97"/>
        <v>0</v>
      </c>
      <c r="W207" s="168"/>
      <c r="X207" s="157"/>
      <c r="Y207" s="157"/>
      <c r="Z207" s="157"/>
      <c r="AA207" s="157"/>
      <c r="AB207" s="157"/>
      <c r="AC207" s="157"/>
      <c r="AD207" s="157"/>
      <c r="AE207" s="157"/>
      <c r="AF207" s="157"/>
      <c r="AG207" s="157" t="s">
        <v>372</v>
      </c>
      <c r="AH207" s="157"/>
      <c r="AI207" s="157"/>
      <c r="AJ207" s="157"/>
      <c r="AK207" s="157"/>
      <c r="AL207" s="157"/>
      <c r="AM207" s="157"/>
      <c r="AN207" s="157"/>
      <c r="AO207" s="157"/>
      <c r="AP207" s="157"/>
      <c r="AQ207" s="157"/>
      <c r="AR207" s="157"/>
      <c r="AS207" s="157"/>
      <c r="AT207" s="157"/>
      <c r="AU207" s="157"/>
      <c r="AV207" s="157"/>
      <c r="AW207" s="157"/>
      <c r="AX207" s="157"/>
      <c r="AY207" s="157"/>
      <c r="AZ207" s="157"/>
      <c r="BA207" s="157"/>
      <c r="BB207" s="157"/>
      <c r="BC207" s="157"/>
      <c r="BD207" s="157"/>
      <c r="BE207" s="157"/>
      <c r="BF207" s="157"/>
      <c r="BG207" s="157"/>
      <c r="BH207" s="157"/>
    </row>
    <row r="208" spans="1:60" ht="20.399999999999999" outlineLevel="1">
      <c r="A208" s="183">
        <v>181</v>
      </c>
      <c r="B208" s="184"/>
      <c r="C208" s="191" t="s">
        <v>449</v>
      </c>
      <c r="D208" s="185" t="s">
        <v>447</v>
      </c>
      <c r="E208" s="186">
        <v>1</v>
      </c>
      <c r="F208" s="187"/>
      <c r="G208" s="188">
        <f t="shared" si="91"/>
        <v>0</v>
      </c>
      <c r="H208" s="169"/>
      <c r="I208" s="168">
        <f t="shared" si="92"/>
        <v>0</v>
      </c>
      <c r="J208" s="169"/>
      <c r="K208" s="168">
        <f t="shared" si="93"/>
        <v>0</v>
      </c>
      <c r="L208" s="168">
        <v>21</v>
      </c>
      <c r="M208" s="168">
        <f t="shared" si="94"/>
        <v>0</v>
      </c>
      <c r="N208" s="168">
        <v>2.3000000000000004E-3</v>
      </c>
      <c r="O208" s="168">
        <f t="shared" si="95"/>
        <v>0</v>
      </c>
      <c r="P208" s="168">
        <v>0</v>
      </c>
      <c r="Q208" s="168">
        <f t="shared" si="96"/>
        <v>0</v>
      </c>
      <c r="R208" s="168"/>
      <c r="S208" s="168" t="s">
        <v>257</v>
      </c>
      <c r="T208" s="168" t="s">
        <v>258</v>
      </c>
      <c r="U208" s="168">
        <v>0</v>
      </c>
      <c r="V208" s="168">
        <f t="shared" si="97"/>
        <v>0</v>
      </c>
      <c r="W208" s="168"/>
      <c r="X208" s="157"/>
      <c r="Y208" s="157"/>
      <c r="Z208" s="157"/>
      <c r="AA208" s="157"/>
      <c r="AB208" s="157"/>
      <c r="AC208" s="157"/>
      <c r="AD208" s="157"/>
      <c r="AE208" s="157"/>
      <c r="AF208" s="157"/>
      <c r="AG208" s="157" t="s">
        <v>290</v>
      </c>
      <c r="AH208" s="157"/>
      <c r="AI208" s="157"/>
      <c r="AJ208" s="157"/>
      <c r="AK208" s="157"/>
      <c r="AL208" s="157"/>
      <c r="AM208" s="157"/>
      <c r="AN208" s="157"/>
      <c r="AO208" s="157"/>
      <c r="AP208" s="157"/>
      <c r="AQ208" s="157"/>
      <c r="AR208" s="157"/>
      <c r="AS208" s="157"/>
      <c r="AT208" s="157"/>
      <c r="AU208" s="157"/>
      <c r="AV208" s="157"/>
      <c r="AW208" s="157"/>
      <c r="AX208" s="157"/>
      <c r="AY208" s="157"/>
      <c r="AZ208" s="157"/>
      <c r="BA208" s="157"/>
      <c r="BB208" s="157"/>
      <c r="BC208" s="157"/>
      <c r="BD208" s="157"/>
      <c r="BE208" s="157"/>
      <c r="BF208" s="157"/>
      <c r="BG208" s="157"/>
      <c r="BH208" s="157"/>
    </row>
    <row r="209" spans="1:60" outlineLevel="1">
      <c r="A209" s="183">
        <v>182</v>
      </c>
      <c r="B209" s="184"/>
      <c r="C209" s="191" t="s">
        <v>450</v>
      </c>
      <c r="D209" s="185" t="s">
        <v>256</v>
      </c>
      <c r="E209" s="186">
        <v>1</v>
      </c>
      <c r="F209" s="187"/>
      <c r="G209" s="188">
        <f t="shared" si="91"/>
        <v>0</v>
      </c>
      <c r="H209" s="169"/>
      <c r="I209" s="168">
        <f t="shared" si="92"/>
        <v>0</v>
      </c>
      <c r="J209" s="169"/>
      <c r="K209" s="168">
        <f t="shared" si="93"/>
        <v>0</v>
      </c>
      <c r="L209" s="168">
        <v>21</v>
      </c>
      <c r="M209" s="168">
        <f t="shared" si="94"/>
        <v>0</v>
      </c>
      <c r="N209" s="168">
        <v>0</v>
      </c>
      <c r="O209" s="168">
        <f t="shared" si="95"/>
        <v>0</v>
      </c>
      <c r="P209" s="168">
        <v>0</v>
      </c>
      <c r="Q209" s="168">
        <f t="shared" si="96"/>
        <v>0</v>
      </c>
      <c r="R209" s="168"/>
      <c r="S209" s="168" t="s">
        <v>289</v>
      </c>
      <c r="T209" s="168" t="s">
        <v>245</v>
      </c>
      <c r="U209" s="168">
        <v>0</v>
      </c>
      <c r="V209" s="168">
        <f t="shared" si="97"/>
        <v>0</v>
      </c>
      <c r="W209" s="168"/>
      <c r="X209" s="157"/>
      <c r="Y209" s="157"/>
      <c r="Z209" s="157"/>
      <c r="AA209" s="157"/>
      <c r="AB209" s="157"/>
      <c r="AC209" s="157"/>
      <c r="AD209" s="157"/>
      <c r="AE209" s="157"/>
      <c r="AF209" s="157"/>
      <c r="AG209" s="157" t="s">
        <v>372</v>
      </c>
      <c r="AH209" s="157"/>
      <c r="AI209" s="157"/>
      <c r="AJ209" s="157"/>
      <c r="AK209" s="157"/>
      <c r="AL209" s="157"/>
      <c r="AM209" s="157"/>
      <c r="AN209" s="157"/>
      <c r="AO209" s="157"/>
      <c r="AP209" s="157"/>
      <c r="AQ209" s="157"/>
      <c r="AR209" s="157"/>
      <c r="AS209" s="157"/>
      <c r="AT209" s="157"/>
      <c r="AU209" s="157"/>
      <c r="AV209" s="157"/>
      <c r="AW209" s="157"/>
      <c r="AX209" s="157"/>
      <c r="AY209" s="157"/>
      <c r="AZ209" s="157"/>
      <c r="BA209" s="157"/>
      <c r="BB209" s="157"/>
      <c r="BC209" s="157"/>
      <c r="BD209" s="157"/>
      <c r="BE209" s="157"/>
      <c r="BF209" s="157"/>
      <c r="BG209" s="157"/>
      <c r="BH209" s="157"/>
    </row>
    <row r="210" spans="1:60" outlineLevel="1">
      <c r="A210" s="183">
        <v>183</v>
      </c>
      <c r="B210" s="184"/>
      <c r="C210" s="191" t="s">
        <v>451</v>
      </c>
      <c r="D210" s="185" t="s">
        <v>447</v>
      </c>
      <c r="E210" s="186">
        <v>1</v>
      </c>
      <c r="F210" s="187"/>
      <c r="G210" s="188">
        <f t="shared" si="91"/>
        <v>0</v>
      </c>
      <c r="H210" s="169"/>
      <c r="I210" s="168">
        <f t="shared" si="92"/>
        <v>0</v>
      </c>
      <c r="J210" s="169"/>
      <c r="K210" s="168">
        <f t="shared" si="93"/>
        <v>0</v>
      </c>
      <c r="L210" s="168">
        <v>21</v>
      </c>
      <c r="M210" s="168">
        <f t="shared" si="94"/>
        <v>0</v>
      </c>
      <c r="N210" s="168">
        <v>6.0000000000000006E-4</v>
      </c>
      <c r="O210" s="168">
        <f t="shared" si="95"/>
        <v>0</v>
      </c>
      <c r="P210" s="168">
        <v>0</v>
      </c>
      <c r="Q210" s="168">
        <f t="shared" si="96"/>
        <v>0</v>
      </c>
      <c r="R210" s="168"/>
      <c r="S210" s="168" t="s">
        <v>257</v>
      </c>
      <c r="T210" s="168" t="s">
        <v>258</v>
      </c>
      <c r="U210" s="168">
        <v>0</v>
      </c>
      <c r="V210" s="168">
        <f t="shared" si="97"/>
        <v>0</v>
      </c>
      <c r="W210" s="168"/>
      <c r="X210" s="157"/>
      <c r="Y210" s="157"/>
      <c r="Z210" s="157"/>
      <c r="AA210" s="157"/>
      <c r="AB210" s="157"/>
      <c r="AC210" s="157"/>
      <c r="AD210" s="157"/>
      <c r="AE210" s="157"/>
      <c r="AF210" s="157"/>
      <c r="AG210" s="157" t="s">
        <v>290</v>
      </c>
      <c r="AH210" s="157"/>
      <c r="AI210" s="157"/>
      <c r="AJ210" s="157"/>
      <c r="AK210" s="157"/>
      <c r="AL210" s="157"/>
      <c r="AM210" s="157"/>
      <c r="AN210" s="157"/>
      <c r="AO210" s="157"/>
      <c r="AP210" s="157"/>
      <c r="AQ210" s="157"/>
      <c r="AR210" s="157"/>
      <c r="AS210" s="157"/>
      <c r="AT210" s="157"/>
      <c r="AU210" s="157"/>
      <c r="AV210" s="157"/>
      <c r="AW210" s="157"/>
      <c r="AX210" s="157"/>
      <c r="AY210" s="157"/>
      <c r="AZ210" s="157"/>
      <c r="BA210" s="157"/>
      <c r="BB210" s="157"/>
      <c r="BC210" s="157"/>
      <c r="BD210" s="157"/>
      <c r="BE210" s="157"/>
      <c r="BF210" s="157"/>
      <c r="BG210" s="157"/>
      <c r="BH210" s="157"/>
    </row>
    <row r="211" spans="1:60" ht="20.399999999999999" outlineLevel="1">
      <c r="A211" s="183">
        <v>184</v>
      </c>
      <c r="B211" s="184"/>
      <c r="C211" s="191" t="s">
        <v>452</v>
      </c>
      <c r="D211" s="185" t="s">
        <v>0</v>
      </c>
      <c r="E211" s="186">
        <v>5922.6570000000002</v>
      </c>
      <c r="F211" s="187"/>
      <c r="G211" s="188">
        <f t="shared" si="91"/>
        <v>0</v>
      </c>
      <c r="H211" s="169"/>
      <c r="I211" s="168">
        <f t="shared" si="92"/>
        <v>0</v>
      </c>
      <c r="J211" s="169"/>
      <c r="K211" s="168">
        <f t="shared" si="93"/>
        <v>0</v>
      </c>
      <c r="L211" s="168">
        <v>21</v>
      </c>
      <c r="M211" s="168">
        <f t="shared" si="94"/>
        <v>0</v>
      </c>
      <c r="N211" s="168">
        <v>0</v>
      </c>
      <c r="O211" s="168">
        <f t="shared" si="95"/>
        <v>0</v>
      </c>
      <c r="P211" s="168">
        <v>0</v>
      </c>
      <c r="Q211" s="168">
        <f t="shared" si="96"/>
        <v>0</v>
      </c>
      <c r="R211" s="168"/>
      <c r="S211" s="168" t="s">
        <v>257</v>
      </c>
      <c r="T211" s="168" t="s">
        <v>258</v>
      </c>
      <c r="U211" s="168">
        <v>0</v>
      </c>
      <c r="V211" s="168">
        <f t="shared" si="97"/>
        <v>0</v>
      </c>
      <c r="W211" s="168"/>
      <c r="X211" s="157"/>
      <c r="Y211" s="157"/>
      <c r="Z211" s="157"/>
      <c r="AA211" s="157"/>
      <c r="AB211" s="157"/>
      <c r="AC211" s="157"/>
      <c r="AD211" s="157"/>
      <c r="AE211" s="157"/>
      <c r="AF211" s="157"/>
      <c r="AG211" s="157" t="s">
        <v>372</v>
      </c>
      <c r="AH211" s="157"/>
      <c r="AI211" s="157"/>
      <c r="AJ211" s="157"/>
      <c r="AK211" s="157"/>
      <c r="AL211" s="157"/>
      <c r="AM211" s="157"/>
      <c r="AN211" s="157"/>
      <c r="AO211" s="157"/>
      <c r="AP211" s="157"/>
      <c r="AQ211" s="157"/>
      <c r="AR211" s="157"/>
      <c r="AS211" s="157"/>
      <c r="AT211" s="157"/>
      <c r="AU211" s="157"/>
      <c r="AV211" s="157"/>
      <c r="AW211" s="157"/>
      <c r="AX211" s="157"/>
      <c r="AY211" s="157"/>
      <c r="AZ211" s="157"/>
      <c r="BA211" s="157"/>
      <c r="BB211" s="157"/>
      <c r="BC211" s="157"/>
      <c r="BD211" s="157"/>
      <c r="BE211" s="157"/>
      <c r="BF211" s="157"/>
      <c r="BG211" s="157"/>
      <c r="BH211" s="157"/>
    </row>
    <row r="212" spans="1:60">
      <c r="A212" s="171" t="s">
        <v>240</v>
      </c>
      <c r="B212" s="172" t="s">
        <v>185</v>
      </c>
      <c r="C212" s="190" t="s">
        <v>186</v>
      </c>
      <c r="D212" s="173"/>
      <c r="E212" s="174"/>
      <c r="F212" s="175"/>
      <c r="G212" s="176">
        <f>SUMIF(AG213:AG213,"&lt;&gt;NOR",G213:G213)</f>
        <v>0</v>
      </c>
      <c r="H212" s="170"/>
      <c r="I212" s="170">
        <f>SUM(I213:I213)</f>
        <v>0</v>
      </c>
      <c r="J212" s="170"/>
      <c r="K212" s="170">
        <f>SUM(K213:K213)</f>
        <v>0</v>
      </c>
      <c r="L212" s="170"/>
      <c r="M212" s="170">
        <f>SUM(M213:M213)</f>
        <v>0</v>
      </c>
      <c r="N212" s="170"/>
      <c r="O212" s="170">
        <f>SUM(O213:O213)</f>
        <v>0</v>
      </c>
      <c r="P212" s="170"/>
      <c r="Q212" s="170">
        <f>SUM(Q213:Q213)</f>
        <v>0</v>
      </c>
      <c r="R212" s="170"/>
      <c r="S212" s="170"/>
      <c r="T212" s="170"/>
      <c r="U212" s="170"/>
      <c r="V212" s="170">
        <f>SUM(V213:V213)</f>
        <v>0</v>
      </c>
      <c r="W212" s="170"/>
      <c r="AG212" t="s">
        <v>241</v>
      </c>
    </row>
    <row r="213" spans="1:60" ht="20.399999999999999" outlineLevel="1">
      <c r="A213" s="183">
        <v>185</v>
      </c>
      <c r="B213" s="184"/>
      <c r="C213" s="191" t="s">
        <v>453</v>
      </c>
      <c r="D213" s="185" t="s">
        <v>0</v>
      </c>
      <c r="E213" s="186">
        <v>14627.336000000001</v>
      </c>
      <c r="F213" s="187"/>
      <c r="G213" s="188">
        <f>ROUND(E213*F213,2)</f>
        <v>0</v>
      </c>
      <c r="H213" s="169"/>
      <c r="I213" s="168">
        <f>ROUND(E213*H213,2)</f>
        <v>0</v>
      </c>
      <c r="J213" s="169"/>
      <c r="K213" s="168">
        <f>ROUND(E213*J213,2)</f>
        <v>0</v>
      </c>
      <c r="L213" s="168">
        <v>21</v>
      </c>
      <c r="M213" s="168">
        <f>G213*(1+L213/100)</f>
        <v>0</v>
      </c>
      <c r="N213" s="168">
        <v>0</v>
      </c>
      <c r="O213" s="168">
        <f>ROUND(E213*N213,2)</f>
        <v>0</v>
      </c>
      <c r="P213" s="168">
        <v>0</v>
      </c>
      <c r="Q213" s="168">
        <f>ROUND(E213*P213,2)</f>
        <v>0</v>
      </c>
      <c r="R213" s="168"/>
      <c r="S213" s="168" t="s">
        <v>257</v>
      </c>
      <c r="T213" s="168" t="s">
        <v>258</v>
      </c>
      <c r="U213" s="168">
        <v>0</v>
      </c>
      <c r="V213" s="168">
        <f>ROUND(E213*U213,2)</f>
        <v>0</v>
      </c>
      <c r="W213" s="168"/>
      <c r="X213" s="157"/>
      <c r="Y213" s="157"/>
      <c r="Z213" s="157"/>
      <c r="AA213" s="157"/>
      <c r="AB213" s="157"/>
      <c r="AC213" s="157"/>
      <c r="AD213" s="157"/>
      <c r="AE213" s="157"/>
      <c r="AF213" s="157"/>
      <c r="AG213" s="157" t="s">
        <v>372</v>
      </c>
      <c r="AH213" s="157"/>
      <c r="AI213" s="157"/>
      <c r="AJ213" s="157"/>
      <c r="AK213" s="157"/>
      <c r="AL213" s="157"/>
      <c r="AM213" s="157"/>
      <c r="AN213" s="157"/>
      <c r="AO213" s="157"/>
      <c r="AP213" s="157"/>
      <c r="AQ213" s="157"/>
      <c r="AR213" s="157"/>
      <c r="AS213" s="157"/>
      <c r="AT213" s="157"/>
      <c r="AU213" s="157"/>
      <c r="AV213" s="157"/>
      <c r="AW213" s="157"/>
      <c r="AX213" s="157"/>
      <c r="AY213" s="157"/>
      <c r="AZ213" s="157"/>
      <c r="BA213" s="157"/>
      <c r="BB213" s="157"/>
      <c r="BC213" s="157"/>
      <c r="BD213" s="157"/>
      <c r="BE213" s="157"/>
      <c r="BF213" s="157"/>
      <c r="BG213" s="157"/>
      <c r="BH213" s="157"/>
    </row>
    <row r="214" spans="1:60" ht="26.4">
      <c r="A214" s="171" t="s">
        <v>240</v>
      </c>
      <c r="B214" s="172" t="s">
        <v>187</v>
      </c>
      <c r="C214" s="190" t="s">
        <v>188</v>
      </c>
      <c r="D214" s="173"/>
      <c r="E214" s="174"/>
      <c r="F214" s="175"/>
      <c r="G214" s="176">
        <f>SUMIF(AG215:AG229,"&lt;&gt;NOR",G215:G229)</f>
        <v>0</v>
      </c>
      <c r="H214" s="170"/>
      <c r="I214" s="170">
        <f>SUM(I215:I229)</f>
        <v>0</v>
      </c>
      <c r="J214" s="170"/>
      <c r="K214" s="170">
        <f>SUM(K215:K229)</f>
        <v>0</v>
      </c>
      <c r="L214" s="170"/>
      <c r="M214" s="170">
        <f>SUM(M215:M229)</f>
        <v>0</v>
      </c>
      <c r="N214" s="170"/>
      <c r="O214" s="170">
        <f>SUM(O215:O229)</f>
        <v>0</v>
      </c>
      <c r="P214" s="170"/>
      <c r="Q214" s="170">
        <f>SUM(Q215:Q229)</f>
        <v>0</v>
      </c>
      <c r="R214" s="170"/>
      <c r="S214" s="170"/>
      <c r="T214" s="170"/>
      <c r="U214" s="170"/>
      <c r="V214" s="170">
        <f>SUM(V215:V229)</f>
        <v>0</v>
      </c>
      <c r="W214" s="170"/>
      <c r="AG214" t="s">
        <v>241</v>
      </c>
    </row>
    <row r="215" spans="1:60" ht="20.399999999999999" outlineLevel="1">
      <c r="A215" s="183">
        <v>186</v>
      </c>
      <c r="B215" s="184"/>
      <c r="C215" s="191" t="s">
        <v>454</v>
      </c>
      <c r="D215" s="185" t="s">
        <v>334</v>
      </c>
      <c r="E215" s="186">
        <v>1</v>
      </c>
      <c r="F215" s="187"/>
      <c r="G215" s="188">
        <f t="shared" ref="G215:G229" si="98">ROUND(E215*F215,2)</f>
        <v>0</v>
      </c>
      <c r="H215" s="169"/>
      <c r="I215" s="168">
        <f t="shared" ref="I215:I229" si="99">ROUND(E215*H215,2)</f>
        <v>0</v>
      </c>
      <c r="J215" s="169"/>
      <c r="K215" s="168">
        <f t="shared" ref="K215:K229" si="100">ROUND(E215*J215,2)</f>
        <v>0</v>
      </c>
      <c r="L215" s="168">
        <v>21</v>
      </c>
      <c r="M215" s="168">
        <f t="shared" ref="M215:M229" si="101">G215*(1+L215/100)</f>
        <v>0</v>
      </c>
      <c r="N215" s="168">
        <v>0</v>
      </c>
      <c r="O215" s="168">
        <f t="shared" ref="O215:O229" si="102">ROUND(E215*N215,2)</f>
        <v>0</v>
      </c>
      <c r="P215" s="168">
        <v>0</v>
      </c>
      <c r="Q215" s="168">
        <f t="shared" ref="Q215:Q229" si="103">ROUND(E215*P215,2)</f>
        <v>0</v>
      </c>
      <c r="R215" s="168"/>
      <c r="S215" s="168" t="s">
        <v>289</v>
      </c>
      <c r="T215" s="168" t="s">
        <v>245</v>
      </c>
      <c r="U215" s="168">
        <v>0</v>
      </c>
      <c r="V215" s="168">
        <f t="shared" ref="V215:V229" si="104">ROUND(E215*U215,2)</f>
        <v>0</v>
      </c>
      <c r="W215" s="168"/>
      <c r="X215" s="157"/>
      <c r="Y215" s="157"/>
      <c r="Z215" s="157"/>
      <c r="AA215" s="157"/>
      <c r="AB215" s="157"/>
      <c r="AC215" s="157"/>
      <c r="AD215" s="157"/>
      <c r="AE215" s="157"/>
      <c r="AF215" s="157"/>
      <c r="AG215" s="157" t="s">
        <v>290</v>
      </c>
      <c r="AH215" s="157"/>
      <c r="AI215" s="157"/>
      <c r="AJ215" s="157"/>
      <c r="AK215" s="157"/>
      <c r="AL215" s="157"/>
      <c r="AM215" s="157"/>
      <c r="AN215" s="157"/>
      <c r="AO215" s="157"/>
      <c r="AP215" s="157"/>
      <c r="AQ215" s="157"/>
      <c r="AR215" s="157"/>
      <c r="AS215" s="157"/>
      <c r="AT215" s="157"/>
      <c r="AU215" s="157"/>
      <c r="AV215" s="157"/>
      <c r="AW215" s="157"/>
      <c r="AX215" s="157"/>
      <c r="AY215" s="157"/>
      <c r="AZ215" s="157"/>
      <c r="BA215" s="157"/>
      <c r="BB215" s="157"/>
      <c r="BC215" s="157"/>
      <c r="BD215" s="157"/>
      <c r="BE215" s="157"/>
      <c r="BF215" s="157"/>
      <c r="BG215" s="157"/>
      <c r="BH215" s="157"/>
    </row>
    <row r="216" spans="1:60" ht="20.399999999999999" outlineLevel="1">
      <c r="A216" s="183">
        <v>187</v>
      </c>
      <c r="B216" s="184"/>
      <c r="C216" s="191" t="s">
        <v>455</v>
      </c>
      <c r="D216" s="185" t="s">
        <v>334</v>
      </c>
      <c r="E216" s="186">
        <v>1</v>
      </c>
      <c r="F216" s="187"/>
      <c r="G216" s="188">
        <f t="shared" si="98"/>
        <v>0</v>
      </c>
      <c r="H216" s="169"/>
      <c r="I216" s="168">
        <f t="shared" si="99"/>
        <v>0</v>
      </c>
      <c r="J216" s="169"/>
      <c r="K216" s="168">
        <f t="shared" si="100"/>
        <v>0</v>
      </c>
      <c r="L216" s="168">
        <v>21</v>
      </c>
      <c r="M216" s="168">
        <f t="shared" si="101"/>
        <v>0</v>
      </c>
      <c r="N216" s="168">
        <v>0</v>
      </c>
      <c r="O216" s="168">
        <f t="shared" si="102"/>
        <v>0</v>
      </c>
      <c r="P216" s="168">
        <v>0</v>
      </c>
      <c r="Q216" s="168">
        <f t="shared" si="103"/>
        <v>0</v>
      </c>
      <c r="R216" s="168"/>
      <c r="S216" s="168" t="s">
        <v>289</v>
      </c>
      <c r="T216" s="168" t="s">
        <v>245</v>
      </c>
      <c r="U216" s="168">
        <v>0</v>
      </c>
      <c r="V216" s="168">
        <f t="shared" si="104"/>
        <v>0</v>
      </c>
      <c r="W216" s="168"/>
      <c r="X216" s="157"/>
      <c r="Y216" s="157"/>
      <c r="Z216" s="157"/>
      <c r="AA216" s="157"/>
      <c r="AB216" s="157"/>
      <c r="AC216" s="157"/>
      <c r="AD216" s="157"/>
      <c r="AE216" s="157"/>
      <c r="AF216" s="157"/>
      <c r="AG216" s="157" t="s">
        <v>290</v>
      </c>
      <c r="AH216" s="157"/>
      <c r="AI216" s="157"/>
      <c r="AJ216" s="157"/>
      <c r="AK216" s="157"/>
      <c r="AL216" s="157"/>
      <c r="AM216" s="157"/>
      <c r="AN216" s="157"/>
      <c r="AO216" s="157"/>
      <c r="AP216" s="157"/>
      <c r="AQ216" s="157"/>
      <c r="AR216" s="157"/>
      <c r="AS216" s="157"/>
      <c r="AT216" s="157"/>
      <c r="AU216" s="157"/>
      <c r="AV216" s="157"/>
      <c r="AW216" s="157"/>
      <c r="AX216" s="157"/>
      <c r="AY216" s="157"/>
      <c r="AZ216" s="157"/>
      <c r="BA216" s="157"/>
      <c r="BB216" s="157"/>
      <c r="BC216" s="157"/>
      <c r="BD216" s="157"/>
      <c r="BE216" s="157"/>
      <c r="BF216" s="157"/>
      <c r="BG216" s="157"/>
      <c r="BH216" s="157"/>
    </row>
    <row r="217" spans="1:60" ht="20.399999999999999" outlineLevel="1">
      <c r="A217" s="183">
        <v>188</v>
      </c>
      <c r="B217" s="184"/>
      <c r="C217" s="191" t="s">
        <v>456</v>
      </c>
      <c r="D217" s="185" t="s">
        <v>334</v>
      </c>
      <c r="E217" s="186">
        <v>2</v>
      </c>
      <c r="F217" s="187"/>
      <c r="G217" s="188">
        <f t="shared" si="98"/>
        <v>0</v>
      </c>
      <c r="H217" s="169"/>
      <c r="I217" s="168">
        <f t="shared" si="99"/>
        <v>0</v>
      </c>
      <c r="J217" s="169"/>
      <c r="K217" s="168">
        <f t="shared" si="100"/>
        <v>0</v>
      </c>
      <c r="L217" s="168">
        <v>21</v>
      </c>
      <c r="M217" s="168">
        <f t="shared" si="101"/>
        <v>0</v>
      </c>
      <c r="N217" s="168">
        <v>0</v>
      </c>
      <c r="O217" s="168">
        <f t="shared" si="102"/>
        <v>0</v>
      </c>
      <c r="P217" s="168">
        <v>0</v>
      </c>
      <c r="Q217" s="168">
        <f t="shared" si="103"/>
        <v>0</v>
      </c>
      <c r="R217" s="168"/>
      <c r="S217" s="168" t="s">
        <v>289</v>
      </c>
      <c r="T217" s="168" t="s">
        <v>245</v>
      </c>
      <c r="U217" s="168">
        <v>0</v>
      </c>
      <c r="V217" s="168">
        <f t="shared" si="104"/>
        <v>0</v>
      </c>
      <c r="W217" s="168"/>
      <c r="X217" s="157"/>
      <c r="Y217" s="157"/>
      <c r="Z217" s="157"/>
      <c r="AA217" s="157"/>
      <c r="AB217" s="157"/>
      <c r="AC217" s="157"/>
      <c r="AD217" s="157"/>
      <c r="AE217" s="157"/>
      <c r="AF217" s="157"/>
      <c r="AG217" s="157" t="s">
        <v>290</v>
      </c>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157"/>
      <c r="BE217" s="157"/>
      <c r="BF217" s="157"/>
      <c r="BG217" s="157"/>
      <c r="BH217" s="157"/>
    </row>
    <row r="218" spans="1:60" ht="20.399999999999999" outlineLevel="1">
      <c r="A218" s="183">
        <v>189</v>
      </c>
      <c r="B218" s="184"/>
      <c r="C218" s="191" t="s">
        <v>457</v>
      </c>
      <c r="D218" s="185" t="s">
        <v>334</v>
      </c>
      <c r="E218" s="186">
        <v>1</v>
      </c>
      <c r="F218" s="187"/>
      <c r="G218" s="188">
        <f t="shared" si="98"/>
        <v>0</v>
      </c>
      <c r="H218" s="169"/>
      <c r="I218" s="168">
        <f t="shared" si="99"/>
        <v>0</v>
      </c>
      <c r="J218" s="169"/>
      <c r="K218" s="168">
        <f t="shared" si="100"/>
        <v>0</v>
      </c>
      <c r="L218" s="168">
        <v>21</v>
      </c>
      <c r="M218" s="168">
        <f t="shared" si="101"/>
        <v>0</v>
      </c>
      <c r="N218" s="168">
        <v>0</v>
      </c>
      <c r="O218" s="168">
        <f t="shared" si="102"/>
        <v>0</v>
      </c>
      <c r="P218" s="168">
        <v>0</v>
      </c>
      <c r="Q218" s="168">
        <f t="shared" si="103"/>
        <v>0</v>
      </c>
      <c r="R218" s="168"/>
      <c r="S218" s="168" t="s">
        <v>289</v>
      </c>
      <c r="T218" s="168" t="s">
        <v>245</v>
      </c>
      <c r="U218" s="168">
        <v>0</v>
      </c>
      <c r="V218" s="168">
        <f t="shared" si="104"/>
        <v>0</v>
      </c>
      <c r="W218" s="168"/>
      <c r="X218" s="157"/>
      <c r="Y218" s="157"/>
      <c r="Z218" s="157"/>
      <c r="AA218" s="157"/>
      <c r="AB218" s="157"/>
      <c r="AC218" s="157"/>
      <c r="AD218" s="157"/>
      <c r="AE218" s="157"/>
      <c r="AF218" s="157"/>
      <c r="AG218" s="157" t="s">
        <v>290</v>
      </c>
      <c r="AH218" s="157"/>
      <c r="AI218" s="157"/>
      <c r="AJ218" s="157"/>
      <c r="AK218" s="157"/>
      <c r="AL218" s="157"/>
      <c r="AM218" s="157"/>
      <c r="AN218" s="157"/>
      <c r="AO218" s="157"/>
      <c r="AP218" s="157"/>
      <c r="AQ218" s="157"/>
      <c r="AR218" s="157"/>
      <c r="AS218" s="157"/>
      <c r="AT218" s="157"/>
      <c r="AU218" s="157"/>
      <c r="AV218" s="157"/>
      <c r="AW218" s="157"/>
      <c r="AX218" s="157"/>
      <c r="AY218" s="157"/>
      <c r="AZ218" s="157"/>
      <c r="BA218" s="157"/>
      <c r="BB218" s="157"/>
      <c r="BC218" s="157"/>
      <c r="BD218" s="157"/>
      <c r="BE218" s="157"/>
      <c r="BF218" s="157"/>
      <c r="BG218" s="157"/>
      <c r="BH218" s="157"/>
    </row>
    <row r="219" spans="1:60" ht="20.399999999999999" outlineLevel="1">
      <c r="A219" s="183">
        <v>190</v>
      </c>
      <c r="B219" s="184"/>
      <c r="C219" s="191" t="s">
        <v>458</v>
      </c>
      <c r="D219" s="185" t="s">
        <v>334</v>
      </c>
      <c r="E219" s="186">
        <v>1</v>
      </c>
      <c r="F219" s="187"/>
      <c r="G219" s="188">
        <f t="shared" si="98"/>
        <v>0</v>
      </c>
      <c r="H219" s="169"/>
      <c r="I219" s="168">
        <f t="shared" si="99"/>
        <v>0</v>
      </c>
      <c r="J219" s="169"/>
      <c r="K219" s="168">
        <f t="shared" si="100"/>
        <v>0</v>
      </c>
      <c r="L219" s="168">
        <v>21</v>
      </c>
      <c r="M219" s="168">
        <f t="shared" si="101"/>
        <v>0</v>
      </c>
      <c r="N219" s="168">
        <v>0</v>
      </c>
      <c r="O219" s="168">
        <f t="shared" si="102"/>
        <v>0</v>
      </c>
      <c r="P219" s="168">
        <v>0</v>
      </c>
      <c r="Q219" s="168">
        <f t="shared" si="103"/>
        <v>0</v>
      </c>
      <c r="R219" s="168"/>
      <c r="S219" s="168" t="s">
        <v>289</v>
      </c>
      <c r="T219" s="168" t="s">
        <v>245</v>
      </c>
      <c r="U219" s="168">
        <v>0</v>
      </c>
      <c r="V219" s="168">
        <f t="shared" si="104"/>
        <v>0</v>
      </c>
      <c r="W219" s="168"/>
      <c r="X219" s="157"/>
      <c r="Y219" s="157"/>
      <c r="Z219" s="157"/>
      <c r="AA219" s="157"/>
      <c r="AB219" s="157"/>
      <c r="AC219" s="157"/>
      <c r="AD219" s="157"/>
      <c r="AE219" s="157"/>
      <c r="AF219" s="157"/>
      <c r="AG219" s="157" t="s">
        <v>290</v>
      </c>
      <c r="AH219" s="157"/>
      <c r="AI219" s="157"/>
      <c r="AJ219" s="157"/>
      <c r="AK219" s="157"/>
      <c r="AL219" s="157"/>
      <c r="AM219" s="157"/>
      <c r="AN219" s="157"/>
      <c r="AO219" s="157"/>
      <c r="AP219" s="157"/>
      <c r="AQ219" s="157"/>
      <c r="AR219" s="157"/>
      <c r="AS219" s="157"/>
      <c r="AT219" s="157"/>
      <c r="AU219" s="157"/>
      <c r="AV219" s="157"/>
      <c r="AW219" s="157"/>
      <c r="AX219" s="157"/>
      <c r="AY219" s="157"/>
      <c r="AZ219" s="157"/>
      <c r="BA219" s="157"/>
      <c r="BB219" s="157"/>
      <c r="BC219" s="157"/>
      <c r="BD219" s="157"/>
      <c r="BE219" s="157"/>
      <c r="BF219" s="157"/>
      <c r="BG219" s="157"/>
      <c r="BH219" s="157"/>
    </row>
    <row r="220" spans="1:60" ht="20.399999999999999" outlineLevel="1">
      <c r="A220" s="183">
        <v>191</v>
      </c>
      <c r="B220" s="184"/>
      <c r="C220" s="191" t="s">
        <v>459</v>
      </c>
      <c r="D220" s="185" t="s">
        <v>334</v>
      </c>
      <c r="E220" s="186">
        <v>1</v>
      </c>
      <c r="F220" s="187"/>
      <c r="G220" s="188">
        <f t="shared" si="98"/>
        <v>0</v>
      </c>
      <c r="H220" s="169"/>
      <c r="I220" s="168">
        <f t="shared" si="99"/>
        <v>0</v>
      </c>
      <c r="J220" s="169"/>
      <c r="K220" s="168">
        <f t="shared" si="100"/>
        <v>0</v>
      </c>
      <c r="L220" s="168">
        <v>21</v>
      </c>
      <c r="M220" s="168">
        <f t="shared" si="101"/>
        <v>0</v>
      </c>
      <c r="N220" s="168">
        <v>0</v>
      </c>
      <c r="O220" s="168">
        <f t="shared" si="102"/>
        <v>0</v>
      </c>
      <c r="P220" s="168">
        <v>0</v>
      </c>
      <c r="Q220" s="168">
        <f t="shared" si="103"/>
        <v>0</v>
      </c>
      <c r="R220" s="168"/>
      <c r="S220" s="168" t="s">
        <v>289</v>
      </c>
      <c r="T220" s="168" t="s">
        <v>245</v>
      </c>
      <c r="U220" s="168">
        <v>0</v>
      </c>
      <c r="V220" s="168">
        <f t="shared" si="104"/>
        <v>0</v>
      </c>
      <c r="W220" s="168"/>
      <c r="X220" s="157"/>
      <c r="Y220" s="157"/>
      <c r="Z220" s="157"/>
      <c r="AA220" s="157"/>
      <c r="AB220" s="157"/>
      <c r="AC220" s="157"/>
      <c r="AD220" s="157"/>
      <c r="AE220" s="157"/>
      <c r="AF220" s="157"/>
      <c r="AG220" s="157" t="s">
        <v>290</v>
      </c>
      <c r="AH220" s="157"/>
      <c r="AI220" s="157"/>
      <c r="AJ220" s="157"/>
      <c r="AK220" s="157"/>
      <c r="AL220" s="157"/>
      <c r="AM220" s="157"/>
      <c r="AN220" s="157"/>
      <c r="AO220" s="157"/>
      <c r="AP220" s="157"/>
      <c r="AQ220" s="157"/>
      <c r="AR220" s="157"/>
      <c r="AS220" s="157"/>
      <c r="AT220" s="157"/>
      <c r="AU220" s="157"/>
      <c r="AV220" s="157"/>
      <c r="AW220" s="157"/>
      <c r="AX220" s="157"/>
      <c r="AY220" s="157"/>
      <c r="AZ220" s="157"/>
      <c r="BA220" s="157"/>
      <c r="BB220" s="157"/>
      <c r="BC220" s="157"/>
      <c r="BD220" s="157"/>
      <c r="BE220" s="157"/>
      <c r="BF220" s="157"/>
      <c r="BG220" s="157"/>
      <c r="BH220" s="157"/>
    </row>
    <row r="221" spans="1:60" ht="20.399999999999999" outlineLevel="1">
      <c r="A221" s="183">
        <v>192</v>
      </c>
      <c r="B221" s="184"/>
      <c r="C221" s="191" t="s">
        <v>460</v>
      </c>
      <c r="D221" s="185" t="s">
        <v>334</v>
      </c>
      <c r="E221" s="186">
        <v>1</v>
      </c>
      <c r="F221" s="187"/>
      <c r="G221" s="188">
        <f t="shared" si="98"/>
        <v>0</v>
      </c>
      <c r="H221" s="169"/>
      <c r="I221" s="168">
        <f t="shared" si="99"/>
        <v>0</v>
      </c>
      <c r="J221" s="169"/>
      <c r="K221" s="168">
        <f t="shared" si="100"/>
        <v>0</v>
      </c>
      <c r="L221" s="168">
        <v>21</v>
      </c>
      <c r="M221" s="168">
        <f t="shared" si="101"/>
        <v>0</v>
      </c>
      <c r="N221" s="168">
        <v>0</v>
      </c>
      <c r="O221" s="168">
        <f t="shared" si="102"/>
        <v>0</v>
      </c>
      <c r="P221" s="168">
        <v>0</v>
      </c>
      <c r="Q221" s="168">
        <f t="shared" si="103"/>
        <v>0</v>
      </c>
      <c r="R221" s="168"/>
      <c r="S221" s="168" t="s">
        <v>289</v>
      </c>
      <c r="T221" s="168" t="s">
        <v>245</v>
      </c>
      <c r="U221" s="168">
        <v>0</v>
      </c>
      <c r="V221" s="168">
        <f t="shared" si="104"/>
        <v>0</v>
      </c>
      <c r="W221" s="168"/>
      <c r="X221" s="157"/>
      <c r="Y221" s="157"/>
      <c r="Z221" s="157"/>
      <c r="AA221" s="157"/>
      <c r="AB221" s="157"/>
      <c r="AC221" s="157"/>
      <c r="AD221" s="157"/>
      <c r="AE221" s="157"/>
      <c r="AF221" s="157"/>
      <c r="AG221" s="157" t="s">
        <v>290</v>
      </c>
      <c r="AH221" s="157"/>
      <c r="AI221" s="157"/>
      <c r="AJ221" s="157"/>
      <c r="AK221" s="157"/>
      <c r="AL221" s="157"/>
      <c r="AM221" s="157"/>
      <c r="AN221" s="157"/>
      <c r="AO221" s="157"/>
      <c r="AP221" s="157"/>
      <c r="AQ221" s="157"/>
      <c r="AR221" s="157"/>
      <c r="AS221" s="157"/>
      <c r="AT221" s="157"/>
      <c r="AU221" s="157"/>
      <c r="AV221" s="157"/>
      <c r="AW221" s="157"/>
      <c r="AX221" s="157"/>
      <c r="AY221" s="157"/>
      <c r="AZ221" s="157"/>
      <c r="BA221" s="157"/>
      <c r="BB221" s="157"/>
      <c r="BC221" s="157"/>
      <c r="BD221" s="157"/>
      <c r="BE221" s="157"/>
      <c r="BF221" s="157"/>
      <c r="BG221" s="157"/>
      <c r="BH221" s="157"/>
    </row>
    <row r="222" spans="1:60" ht="20.399999999999999" outlineLevel="1">
      <c r="A222" s="183">
        <v>193</v>
      </c>
      <c r="B222" s="184"/>
      <c r="C222" s="191" t="s">
        <v>461</v>
      </c>
      <c r="D222" s="185" t="s">
        <v>334</v>
      </c>
      <c r="E222" s="186">
        <v>2</v>
      </c>
      <c r="F222" s="187"/>
      <c r="G222" s="188">
        <f t="shared" si="98"/>
        <v>0</v>
      </c>
      <c r="H222" s="169"/>
      <c r="I222" s="168">
        <f t="shared" si="99"/>
        <v>0</v>
      </c>
      <c r="J222" s="169"/>
      <c r="K222" s="168">
        <f t="shared" si="100"/>
        <v>0</v>
      </c>
      <c r="L222" s="168">
        <v>21</v>
      </c>
      <c r="M222" s="168">
        <f t="shared" si="101"/>
        <v>0</v>
      </c>
      <c r="N222" s="168">
        <v>0</v>
      </c>
      <c r="O222" s="168">
        <f t="shared" si="102"/>
        <v>0</v>
      </c>
      <c r="P222" s="168">
        <v>0</v>
      </c>
      <c r="Q222" s="168">
        <f t="shared" si="103"/>
        <v>0</v>
      </c>
      <c r="R222" s="168"/>
      <c r="S222" s="168" t="s">
        <v>289</v>
      </c>
      <c r="T222" s="168" t="s">
        <v>245</v>
      </c>
      <c r="U222" s="168">
        <v>0</v>
      </c>
      <c r="V222" s="168">
        <f t="shared" si="104"/>
        <v>0</v>
      </c>
      <c r="W222" s="168"/>
      <c r="X222" s="157"/>
      <c r="Y222" s="157"/>
      <c r="Z222" s="157"/>
      <c r="AA222" s="157"/>
      <c r="AB222" s="157"/>
      <c r="AC222" s="157"/>
      <c r="AD222" s="157"/>
      <c r="AE222" s="157"/>
      <c r="AF222" s="157"/>
      <c r="AG222" s="157" t="s">
        <v>290</v>
      </c>
      <c r="AH222" s="157"/>
      <c r="AI222" s="157"/>
      <c r="AJ222" s="157"/>
      <c r="AK222" s="157"/>
      <c r="AL222" s="157"/>
      <c r="AM222" s="157"/>
      <c r="AN222" s="157"/>
      <c r="AO222" s="157"/>
      <c r="AP222" s="157"/>
      <c r="AQ222" s="157"/>
      <c r="AR222" s="157"/>
      <c r="AS222" s="157"/>
      <c r="AT222" s="157"/>
      <c r="AU222" s="157"/>
      <c r="AV222" s="157"/>
      <c r="AW222" s="157"/>
      <c r="AX222" s="157"/>
      <c r="AY222" s="157"/>
      <c r="AZ222" s="157"/>
      <c r="BA222" s="157"/>
      <c r="BB222" s="157"/>
      <c r="BC222" s="157"/>
      <c r="BD222" s="157"/>
      <c r="BE222" s="157"/>
      <c r="BF222" s="157"/>
      <c r="BG222" s="157"/>
      <c r="BH222" s="157"/>
    </row>
    <row r="223" spans="1:60" ht="20.399999999999999" outlineLevel="1">
      <c r="A223" s="183">
        <v>194</v>
      </c>
      <c r="B223" s="184"/>
      <c r="C223" s="191" t="s">
        <v>462</v>
      </c>
      <c r="D223" s="185" t="s">
        <v>334</v>
      </c>
      <c r="E223" s="186">
        <v>2</v>
      </c>
      <c r="F223" s="187"/>
      <c r="G223" s="188">
        <f t="shared" si="98"/>
        <v>0</v>
      </c>
      <c r="H223" s="169"/>
      <c r="I223" s="168">
        <f t="shared" si="99"/>
        <v>0</v>
      </c>
      <c r="J223" s="169"/>
      <c r="K223" s="168">
        <f t="shared" si="100"/>
        <v>0</v>
      </c>
      <c r="L223" s="168">
        <v>21</v>
      </c>
      <c r="M223" s="168">
        <f t="shared" si="101"/>
        <v>0</v>
      </c>
      <c r="N223" s="168">
        <v>0</v>
      </c>
      <c r="O223" s="168">
        <f t="shared" si="102"/>
        <v>0</v>
      </c>
      <c r="P223" s="168">
        <v>0</v>
      </c>
      <c r="Q223" s="168">
        <f t="shared" si="103"/>
        <v>0</v>
      </c>
      <c r="R223" s="168"/>
      <c r="S223" s="168" t="s">
        <v>289</v>
      </c>
      <c r="T223" s="168" t="s">
        <v>245</v>
      </c>
      <c r="U223" s="168">
        <v>0</v>
      </c>
      <c r="V223" s="168">
        <f t="shared" si="104"/>
        <v>0</v>
      </c>
      <c r="W223" s="168"/>
      <c r="X223" s="157"/>
      <c r="Y223" s="157"/>
      <c r="Z223" s="157"/>
      <c r="AA223" s="157"/>
      <c r="AB223" s="157"/>
      <c r="AC223" s="157"/>
      <c r="AD223" s="157"/>
      <c r="AE223" s="157"/>
      <c r="AF223" s="157"/>
      <c r="AG223" s="157" t="s">
        <v>290</v>
      </c>
      <c r="AH223" s="157"/>
      <c r="AI223" s="157"/>
      <c r="AJ223" s="157"/>
      <c r="AK223" s="157"/>
      <c r="AL223" s="157"/>
      <c r="AM223" s="157"/>
      <c r="AN223" s="157"/>
      <c r="AO223" s="157"/>
      <c r="AP223" s="157"/>
      <c r="AQ223" s="157"/>
      <c r="AR223" s="157"/>
      <c r="AS223" s="157"/>
      <c r="AT223" s="157"/>
      <c r="AU223" s="157"/>
      <c r="AV223" s="157"/>
      <c r="AW223" s="157"/>
      <c r="AX223" s="157"/>
      <c r="AY223" s="157"/>
      <c r="AZ223" s="157"/>
      <c r="BA223" s="157"/>
      <c r="BB223" s="157"/>
      <c r="BC223" s="157"/>
      <c r="BD223" s="157"/>
      <c r="BE223" s="157"/>
      <c r="BF223" s="157"/>
      <c r="BG223" s="157"/>
      <c r="BH223" s="157"/>
    </row>
    <row r="224" spans="1:60" ht="20.399999999999999" outlineLevel="1">
      <c r="A224" s="183">
        <v>195</v>
      </c>
      <c r="B224" s="184"/>
      <c r="C224" s="191" t="s">
        <v>463</v>
      </c>
      <c r="D224" s="185" t="s">
        <v>334</v>
      </c>
      <c r="E224" s="186">
        <v>3</v>
      </c>
      <c r="F224" s="187"/>
      <c r="G224" s="188">
        <f t="shared" si="98"/>
        <v>0</v>
      </c>
      <c r="H224" s="169"/>
      <c r="I224" s="168">
        <f t="shared" si="99"/>
        <v>0</v>
      </c>
      <c r="J224" s="169"/>
      <c r="K224" s="168">
        <f t="shared" si="100"/>
        <v>0</v>
      </c>
      <c r="L224" s="168">
        <v>21</v>
      </c>
      <c r="M224" s="168">
        <f t="shared" si="101"/>
        <v>0</v>
      </c>
      <c r="N224" s="168">
        <v>0</v>
      </c>
      <c r="O224" s="168">
        <f t="shared" si="102"/>
        <v>0</v>
      </c>
      <c r="P224" s="168">
        <v>0</v>
      </c>
      <c r="Q224" s="168">
        <f t="shared" si="103"/>
        <v>0</v>
      </c>
      <c r="R224" s="168"/>
      <c r="S224" s="168" t="s">
        <v>289</v>
      </c>
      <c r="T224" s="168" t="s">
        <v>245</v>
      </c>
      <c r="U224" s="168">
        <v>0</v>
      </c>
      <c r="V224" s="168">
        <f t="shared" si="104"/>
        <v>0</v>
      </c>
      <c r="W224" s="168"/>
      <c r="X224" s="157"/>
      <c r="Y224" s="157"/>
      <c r="Z224" s="157"/>
      <c r="AA224" s="157"/>
      <c r="AB224" s="157"/>
      <c r="AC224" s="157"/>
      <c r="AD224" s="157"/>
      <c r="AE224" s="157"/>
      <c r="AF224" s="157"/>
      <c r="AG224" s="157" t="s">
        <v>290</v>
      </c>
      <c r="AH224" s="157"/>
      <c r="AI224" s="157"/>
      <c r="AJ224" s="157"/>
      <c r="AK224" s="157"/>
      <c r="AL224" s="157"/>
      <c r="AM224" s="157"/>
      <c r="AN224" s="157"/>
      <c r="AO224" s="157"/>
      <c r="AP224" s="157"/>
      <c r="AQ224" s="157"/>
      <c r="AR224" s="157"/>
      <c r="AS224" s="157"/>
      <c r="AT224" s="157"/>
      <c r="AU224" s="157"/>
      <c r="AV224" s="157"/>
      <c r="AW224" s="157"/>
      <c r="AX224" s="157"/>
      <c r="AY224" s="157"/>
      <c r="AZ224" s="157"/>
      <c r="BA224" s="157"/>
      <c r="BB224" s="157"/>
      <c r="BC224" s="157"/>
      <c r="BD224" s="157"/>
      <c r="BE224" s="157"/>
      <c r="BF224" s="157"/>
      <c r="BG224" s="157"/>
      <c r="BH224" s="157"/>
    </row>
    <row r="225" spans="1:60" ht="20.399999999999999" outlineLevel="1">
      <c r="A225" s="183">
        <v>196</v>
      </c>
      <c r="B225" s="184"/>
      <c r="C225" s="191" t="s">
        <v>464</v>
      </c>
      <c r="D225" s="185" t="s">
        <v>334</v>
      </c>
      <c r="E225" s="186">
        <v>2</v>
      </c>
      <c r="F225" s="187"/>
      <c r="G225" s="188">
        <f t="shared" si="98"/>
        <v>0</v>
      </c>
      <c r="H225" s="169"/>
      <c r="I225" s="168">
        <f t="shared" si="99"/>
        <v>0</v>
      </c>
      <c r="J225" s="169"/>
      <c r="K225" s="168">
        <f t="shared" si="100"/>
        <v>0</v>
      </c>
      <c r="L225" s="168">
        <v>21</v>
      </c>
      <c r="M225" s="168">
        <f t="shared" si="101"/>
        <v>0</v>
      </c>
      <c r="N225" s="168">
        <v>0</v>
      </c>
      <c r="O225" s="168">
        <f t="shared" si="102"/>
        <v>0</v>
      </c>
      <c r="P225" s="168">
        <v>0</v>
      </c>
      <c r="Q225" s="168">
        <f t="shared" si="103"/>
        <v>0</v>
      </c>
      <c r="R225" s="168"/>
      <c r="S225" s="168" t="s">
        <v>289</v>
      </c>
      <c r="T225" s="168" t="s">
        <v>245</v>
      </c>
      <c r="U225" s="168">
        <v>0</v>
      </c>
      <c r="V225" s="168">
        <f t="shared" si="104"/>
        <v>0</v>
      </c>
      <c r="W225" s="168"/>
      <c r="X225" s="157"/>
      <c r="Y225" s="157"/>
      <c r="Z225" s="157"/>
      <c r="AA225" s="157"/>
      <c r="AB225" s="157"/>
      <c r="AC225" s="157"/>
      <c r="AD225" s="157"/>
      <c r="AE225" s="157"/>
      <c r="AF225" s="157"/>
      <c r="AG225" s="157" t="s">
        <v>290</v>
      </c>
      <c r="AH225" s="157"/>
      <c r="AI225" s="157"/>
      <c r="AJ225" s="157"/>
      <c r="AK225" s="157"/>
      <c r="AL225" s="157"/>
      <c r="AM225" s="157"/>
      <c r="AN225" s="157"/>
      <c r="AO225" s="157"/>
      <c r="AP225" s="157"/>
      <c r="AQ225" s="157"/>
      <c r="AR225" s="157"/>
      <c r="AS225" s="157"/>
      <c r="AT225" s="157"/>
      <c r="AU225" s="157"/>
      <c r="AV225" s="157"/>
      <c r="AW225" s="157"/>
      <c r="AX225" s="157"/>
      <c r="AY225" s="157"/>
      <c r="AZ225" s="157"/>
      <c r="BA225" s="157"/>
      <c r="BB225" s="157"/>
      <c r="BC225" s="157"/>
      <c r="BD225" s="157"/>
      <c r="BE225" s="157"/>
      <c r="BF225" s="157"/>
      <c r="BG225" s="157"/>
      <c r="BH225" s="157"/>
    </row>
    <row r="226" spans="1:60" ht="20.399999999999999" outlineLevel="1">
      <c r="A226" s="183">
        <v>197</v>
      </c>
      <c r="B226" s="184"/>
      <c r="C226" s="191" t="s">
        <v>465</v>
      </c>
      <c r="D226" s="185" t="s">
        <v>334</v>
      </c>
      <c r="E226" s="186">
        <v>3</v>
      </c>
      <c r="F226" s="187"/>
      <c r="G226" s="188">
        <f t="shared" si="98"/>
        <v>0</v>
      </c>
      <c r="H226" s="169"/>
      <c r="I226" s="168">
        <f t="shared" si="99"/>
        <v>0</v>
      </c>
      <c r="J226" s="169"/>
      <c r="K226" s="168">
        <f t="shared" si="100"/>
        <v>0</v>
      </c>
      <c r="L226" s="168">
        <v>21</v>
      </c>
      <c r="M226" s="168">
        <f t="shared" si="101"/>
        <v>0</v>
      </c>
      <c r="N226" s="168">
        <v>0</v>
      </c>
      <c r="O226" s="168">
        <f t="shared" si="102"/>
        <v>0</v>
      </c>
      <c r="P226" s="168">
        <v>0</v>
      </c>
      <c r="Q226" s="168">
        <f t="shared" si="103"/>
        <v>0</v>
      </c>
      <c r="R226" s="168"/>
      <c r="S226" s="168" t="s">
        <v>289</v>
      </c>
      <c r="T226" s="168" t="s">
        <v>245</v>
      </c>
      <c r="U226" s="168">
        <v>0</v>
      </c>
      <c r="V226" s="168">
        <f t="shared" si="104"/>
        <v>0</v>
      </c>
      <c r="W226" s="168"/>
      <c r="X226" s="157"/>
      <c r="Y226" s="157"/>
      <c r="Z226" s="157"/>
      <c r="AA226" s="157"/>
      <c r="AB226" s="157"/>
      <c r="AC226" s="157"/>
      <c r="AD226" s="157"/>
      <c r="AE226" s="157"/>
      <c r="AF226" s="157"/>
      <c r="AG226" s="157" t="s">
        <v>290</v>
      </c>
      <c r="AH226" s="157"/>
      <c r="AI226" s="157"/>
      <c r="AJ226" s="157"/>
      <c r="AK226" s="157"/>
      <c r="AL226" s="157"/>
      <c r="AM226" s="157"/>
      <c r="AN226" s="157"/>
      <c r="AO226" s="157"/>
      <c r="AP226" s="157"/>
      <c r="AQ226" s="157"/>
      <c r="AR226" s="157"/>
      <c r="AS226" s="157"/>
      <c r="AT226" s="157"/>
      <c r="AU226" s="157"/>
      <c r="AV226" s="157"/>
      <c r="AW226" s="157"/>
      <c r="AX226" s="157"/>
      <c r="AY226" s="157"/>
      <c r="AZ226" s="157"/>
      <c r="BA226" s="157"/>
      <c r="BB226" s="157"/>
      <c r="BC226" s="157"/>
      <c r="BD226" s="157"/>
      <c r="BE226" s="157"/>
      <c r="BF226" s="157"/>
      <c r="BG226" s="157"/>
      <c r="BH226" s="157"/>
    </row>
    <row r="227" spans="1:60" ht="20.399999999999999" outlineLevel="1">
      <c r="A227" s="183">
        <v>198</v>
      </c>
      <c r="B227" s="184"/>
      <c r="C227" s="191" t="s">
        <v>466</v>
      </c>
      <c r="D227" s="185" t="s">
        <v>334</v>
      </c>
      <c r="E227" s="186">
        <v>4</v>
      </c>
      <c r="F227" s="187"/>
      <c r="G227" s="188">
        <f t="shared" si="98"/>
        <v>0</v>
      </c>
      <c r="H227" s="169"/>
      <c r="I227" s="168">
        <f t="shared" si="99"/>
        <v>0</v>
      </c>
      <c r="J227" s="169"/>
      <c r="K227" s="168">
        <f t="shared" si="100"/>
        <v>0</v>
      </c>
      <c r="L227" s="168">
        <v>21</v>
      </c>
      <c r="M227" s="168">
        <f t="shared" si="101"/>
        <v>0</v>
      </c>
      <c r="N227" s="168">
        <v>0</v>
      </c>
      <c r="O227" s="168">
        <f t="shared" si="102"/>
        <v>0</v>
      </c>
      <c r="P227" s="168">
        <v>0</v>
      </c>
      <c r="Q227" s="168">
        <f t="shared" si="103"/>
        <v>0</v>
      </c>
      <c r="R227" s="168"/>
      <c r="S227" s="168" t="s">
        <v>289</v>
      </c>
      <c r="T227" s="168" t="s">
        <v>245</v>
      </c>
      <c r="U227" s="168">
        <v>0</v>
      </c>
      <c r="V227" s="168">
        <f t="shared" si="104"/>
        <v>0</v>
      </c>
      <c r="W227" s="168"/>
      <c r="X227" s="157"/>
      <c r="Y227" s="157"/>
      <c r="Z227" s="157"/>
      <c r="AA227" s="157"/>
      <c r="AB227" s="157"/>
      <c r="AC227" s="157"/>
      <c r="AD227" s="157"/>
      <c r="AE227" s="157"/>
      <c r="AF227" s="157"/>
      <c r="AG227" s="157" t="s">
        <v>290</v>
      </c>
      <c r="AH227" s="157"/>
      <c r="AI227" s="157"/>
      <c r="AJ227" s="157"/>
      <c r="AK227" s="157"/>
      <c r="AL227" s="157"/>
      <c r="AM227" s="157"/>
      <c r="AN227" s="157"/>
      <c r="AO227" s="157"/>
      <c r="AP227" s="157"/>
      <c r="AQ227" s="157"/>
      <c r="AR227" s="157"/>
      <c r="AS227" s="157"/>
      <c r="AT227" s="157"/>
      <c r="AU227" s="157"/>
      <c r="AV227" s="157"/>
      <c r="AW227" s="157"/>
      <c r="AX227" s="157"/>
      <c r="AY227" s="157"/>
      <c r="AZ227" s="157"/>
      <c r="BA227" s="157"/>
      <c r="BB227" s="157"/>
      <c r="BC227" s="157"/>
      <c r="BD227" s="157"/>
      <c r="BE227" s="157"/>
      <c r="BF227" s="157"/>
      <c r="BG227" s="157"/>
      <c r="BH227" s="157"/>
    </row>
    <row r="228" spans="1:60" ht="20.399999999999999" outlineLevel="1">
      <c r="A228" s="183">
        <v>199</v>
      </c>
      <c r="B228" s="184"/>
      <c r="C228" s="191" t="s">
        <v>467</v>
      </c>
      <c r="D228" s="185" t="s">
        <v>334</v>
      </c>
      <c r="E228" s="186">
        <v>1</v>
      </c>
      <c r="F228" s="187"/>
      <c r="G228" s="188">
        <f t="shared" si="98"/>
        <v>0</v>
      </c>
      <c r="H228" s="169"/>
      <c r="I228" s="168">
        <f t="shared" si="99"/>
        <v>0</v>
      </c>
      <c r="J228" s="169"/>
      <c r="K228" s="168">
        <f t="shared" si="100"/>
        <v>0</v>
      </c>
      <c r="L228" s="168">
        <v>21</v>
      </c>
      <c r="M228" s="168">
        <f t="shared" si="101"/>
        <v>0</v>
      </c>
      <c r="N228" s="168">
        <v>0</v>
      </c>
      <c r="O228" s="168">
        <f t="shared" si="102"/>
        <v>0</v>
      </c>
      <c r="P228" s="168">
        <v>0</v>
      </c>
      <c r="Q228" s="168">
        <f t="shared" si="103"/>
        <v>0</v>
      </c>
      <c r="R228" s="168"/>
      <c r="S228" s="168" t="s">
        <v>289</v>
      </c>
      <c r="T228" s="168" t="s">
        <v>245</v>
      </c>
      <c r="U228" s="168">
        <v>0</v>
      </c>
      <c r="V228" s="168">
        <f t="shared" si="104"/>
        <v>0</v>
      </c>
      <c r="W228" s="168"/>
      <c r="X228" s="157"/>
      <c r="Y228" s="157"/>
      <c r="Z228" s="157"/>
      <c r="AA228" s="157"/>
      <c r="AB228" s="157"/>
      <c r="AC228" s="157"/>
      <c r="AD228" s="157"/>
      <c r="AE228" s="157"/>
      <c r="AF228" s="157"/>
      <c r="AG228" s="157" t="s">
        <v>290</v>
      </c>
      <c r="AH228" s="157"/>
      <c r="AI228" s="157"/>
      <c r="AJ228" s="157"/>
      <c r="AK228" s="157"/>
      <c r="AL228" s="157"/>
      <c r="AM228" s="157"/>
      <c r="AN228" s="157"/>
      <c r="AO228" s="157"/>
      <c r="AP228" s="157"/>
      <c r="AQ228" s="157"/>
      <c r="AR228" s="157"/>
      <c r="AS228" s="157"/>
      <c r="AT228" s="157"/>
      <c r="AU228" s="157"/>
      <c r="AV228" s="157"/>
      <c r="AW228" s="157"/>
      <c r="AX228" s="157"/>
      <c r="AY228" s="157"/>
      <c r="AZ228" s="157"/>
      <c r="BA228" s="157"/>
      <c r="BB228" s="157"/>
      <c r="BC228" s="157"/>
      <c r="BD228" s="157"/>
      <c r="BE228" s="157"/>
      <c r="BF228" s="157"/>
      <c r="BG228" s="157"/>
      <c r="BH228" s="157"/>
    </row>
    <row r="229" spans="1:60" ht="20.399999999999999" outlineLevel="1">
      <c r="A229" s="183">
        <v>200</v>
      </c>
      <c r="B229" s="184"/>
      <c r="C229" s="191" t="s">
        <v>468</v>
      </c>
      <c r="D229" s="185" t="s">
        <v>334</v>
      </c>
      <c r="E229" s="186">
        <v>2</v>
      </c>
      <c r="F229" s="187"/>
      <c r="G229" s="188">
        <f t="shared" si="98"/>
        <v>0</v>
      </c>
      <c r="H229" s="169"/>
      <c r="I229" s="168">
        <f t="shared" si="99"/>
        <v>0</v>
      </c>
      <c r="J229" s="169"/>
      <c r="K229" s="168">
        <f t="shared" si="100"/>
        <v>0</v>
      </c>
      <c r="L229" s="168">
        <v>21</v>
      </c>
      <c r="M229" s="168">
        <f t="shared" si="101"/>
        <v>0</v>
      </c>
      <c r="N229" s="168">
        <v>0</v>
      </c>
      <c r="O229" s="168">
        <f t="shared" si="102"/>
        <v>0</v>
      </c>
      <c r="P229" s="168">
        <v>0</v>
      </c>
      <c r="Q229" s="168">
        <f t="shared" si="103"/>
        <v>0</v>
      </c>
      <c r="R229" s="168"/>
      <c r="S229" s="168" t="s">
        <v>289</v>
      </c>
      <c r="T229" s="168" t="s">
        <v>245</v>
      </c>
      <c r="U229" s="168">
        <v>0</v>
      </c>
      <c r="V229" s="168">
        <f t="shared" si="104"/>
        <v>0</v>
      </c>
      <c r="W229" s="168"/>
      <c r="X229" s="157"/>
      <c r="Y229" s="157"/>
      <c r="Z229" s="157"/>
      <c r="AA229" s="157"/>
      <c r="AB229" s="157"/>
      <c r="AC229" s="157"/>
      <c r="AD229" s="157"/>
      <c r="AE229" s="157"/>
      <c r="AF229" s="157"/>
      <c r="AG229" s="157" t="s">
        <v>290</v>
      </c>
      <c r="AH229" s="157"/>
      <c r="AI229" s="157"/>
      <c r="AJ229" s="157"/>
      <c r="AK229" s="157"/>
      <c r="AL229" s="157"/>
      <c r="AM229" s="157"/>
      <c r="AN229" s="157"/>
      <c r="AO229" s="157"/>
      <c r="AP229" s="157"/>
      <c r="AQ229" s="157"/>
      <c r="AR229" s="157"/>
      <c r="AS229" s="157"/>
      <c r="AT229" s="157"/>
      <c r="AU229" s="157"/>
      <c r="AV229" s="157"/>
      <c r="AW229" s="157"/>
      <c r="AX229" s="157"/>
      <c r="AY229" s="157"/>
      <c r="AZ229" s="157"/>
      <c r="BA229" s="157"/>
      <c r="BB229" s="157"/>
      <c r="BC229" s="157"/>
      <c r="BD229" s="157"/>
      <c r="BE229" s="157"/>
      <c r="BF229" s="157"/>
      <c r="BG229" s="157"/>
      <c r="BH229" s="157"/>
    </row>
    <row r="230" spans="1:60" ht="26.4">
      <c r="A230" s="171" t="s">
        <v>240</v>
      </c>
      <c r="B230" s="172" t="s">
        <v>189</v>
      </c>
      <c r="C230" s="190" t="s">
        <v>190</v>
      </c>
      <c r="D230" s="173"/>
      <c r="E230" s="174"/>
      <c r="F230" s="175"/>
      <c r="G230" s="176">
        <f>SUMIF(AG231:AG240,"&lt;&gt;NOR",G231:G240)</f>
        <v>0</v>
      </c>
      <c r="H230" s="170"/>
      <c r="I230" s="170">
        <f>SUM(I231:I240)</f>
        <v>0</v>
      </c>
      <c r="J230" s="170"/>
      <c r="K230" s="170">
        <f>SUM(K231:K240)</f>
        <v>0</v>
      </c>
      <c r="L230" s="170"/>
      <c r="M230" s="170">
        <f>SUM(M231:M240)</f>
        <v>0</v>
      </c>
      <c r="N230" s="170"/>
      <c r="O230" s="170">
        <f>SUM(O231:O240)</f>
        <v>0</v>
      </c>
      <c r="P230" s="170"/>
      <c r="Q230" s="170">
        <f>SUM(Q231:Q240)</f>
        <v>0</v>
      </c>
      <c r="R230" s="170"/>
      <c r="S230" s="170"/>
      <c r="T230" s="170"/>
      <c r="U230" s="170"/>
      <c r="V230" s="170">
        <f>SUM(V231:V240)</f>
        <v>0</v>
      </c>
      <c r="W230" s="170"/>
      <c r="AG230" t="s">
        <v>241</v>
      </c>
    </row>
    <row r="231" spans="1:60" ht="20.399999999999999" outlineLevel="1">
      <c r="A231" s="183">
        <v>201</v>
      </c>
      <c r="B231" s="184"/>
      <c r="C231" s="191" t="s">
        <v>469</v>
      </c>
      <c r="D231" s="185" t="s">
        <v>334</v>
      </c>
      <c r="E231" s="186">
        <v>5</v>
      </c>
      <c r="F231" s="187"/>
      <c r="G231" s="188">
        <f t="shared" ref="G231:G240" si="105">ROUND(E231*F231,2)</f>
        <v>0</v>
      </c>
      <c r="H231" s="169"/>
      <c r="I231" s="168">
        <f t="shared" ref="I231:I240" si="106">ROUND(E231*H231,2)</f>
        <v>0</v>
      </c>
      <c r="J231" s="169"/>
      <c r="K231" s="168">
        <f t="shared" ref="K231:K240" si="107">ROUND(E231*J231,2)</f>
        <v>0</v>
      </c>
      <c r="L231" s="168">
        <v>21</v>
      </c>
      <c r="M231" s="168">
        <f t="shared" ref="M231:M240" si="108">G231*(1+L231/100)</f>
        <v>0</v>
      </c>
      <c r="N231" s="168">
        <v>0</v>
      </c>
      <c r="O231" s="168">
        <f t="shared" ref="O231:O240" si="109">ROUND(E231*N231,2)</f>
        <v>0</v>
      </c>
      <c r="P231" s="168">
        <v>0</v>
      </c>
      <c r="Q231" s="168">
        <f t="shared" ref="Q231:Q240" si="110">ROUND(E231*P231,2)</f>
        <v>0</v>
      </c>
      <c r="R231" s="168"/>
      <c r="S231" s="168" t="s">
        <v>289</v>
      </c>
      <c r="T231" s="168" t="s">
        <v>245</v>
      </c>
      <c r="U231" s="168">
        <v>0</v>
      </c>
      <c r="V231" s="168">
        <f t="shared" ref="V231:V240" si="111">ROUND(E231*U231,2)</f>
        <v>0</v>
      </c>
      <c r="W231" s="168"/>
      <c r="X231" s="157"/>
      <c r="Y231" s="157"/>
      <c r="Z231" s="157"/>
      <c r="AA231" s="157"/>
      <c r="AB231" s="157"/>
      <c r="AC231" s="157"/>
      <c r="AD231" s="157"/>
      <c r="AE231" s="157"/>
      <c r="AF231" s="157"/>
      <c r="AG231" s="157" t="s">
        <v>290</v>
      </c>
      <c r="AH231" s="157"/>
      <c r="AI231" s="157"/>
      <c r="AJ231" s="157"/>
      <c r="AK231" s="157"/>
      <c r="AL231" s="157"/>
      <c r="AM231" s="157"/>
      <c r="AN231" s="157"/>
      <c r="AO231" s="157"/>
      <c r="AP231" s="157"/>
      <c r="AQ231" s="157"/>
      <c r="AR231" s="157"/>
      <c r="AS231" s="157"/>
      <c r="AT231" s="157"/>
      <c r="AU231" s="157"/>
      <c r="AV231" s="157"/>
      <c r="AW231" s="157"/>
      <c r="AX231" s="157"/>
      <c r="AY231" s="157"/>
      <c r="AZ231" s="157"/>
      <c r="BA231" s="157"/>
      <c r="BB231" s="157"/>
      <c r="BC231" s="157"/>
      <c r="BD231" s="157"/>
      <c r="BE231" s="157"/>
      <c r="BF231" s="157"/>
      <c r="BG231" s="157"/>
      <c r="BH231" s="157"/>
    </row>
    <row r="232" spans="1:60" ht="20.399999999999999" outlineLevel="1">
      <c r="A232" s="183">
        <v>202</v>
      </c>
      <c r="B232" s="184"/>
      <c r="C232" s="191" t="s">
        <v>470</v>
      </c>
      <c r="D232" s="185" t="s">
        <v>334</v>
      </c>
      <c r="E232" s="186">
        <v>2</v>
      </c>
      <c r="F232" s="187"/>
      <c r="G232" s="188">
        <f t="shared" si="105"/>
        <v>0</v>
      </c>
      <c r="H232" s="169"/>
      <c r="I232" s="168">
        <f t="shared" si="106"/>
        <v>0</v>
      </c>
      <c r="J232" s="169"/>
      <c r="K232" s="168">
        <f t="shared" si="107"/>
        <v>0</v>
      </c>
      <c r="L232" s="168">
        <v>21</v>
      </c>
      <c r="M232" s="168">
        <f t="shared" si="108"/>
        <v>0</v>
      </c>
      <c r="N232" s="168">
        <v>0</v>
      </c>
      <c r="O232" s="168">
        <f t="shared" si="109"/>
        <v>0</v>
      </c>
      <c r="P232" s="168">
        <v>0</v>
      </c>
      <c r="Q232" s="168">
        <f t="shared" si="110"/>
        <v>0</v>
      </c>
      <c r="R232" s="168"/>
      <c r="S232" s="168" t="s">
        <v>289</v>
      </c>
      <c r="T232" s="168" t="s">
        <v>245</v>
      </c>
      <c r="U232" s="168">
        <v>0</v>
      </c>
      <c r="V232" s="168">
        <f t="shared" si="111"/>
        <v>0</v>
      </c>
      <c r="W232" s="168"/>
      <c r="X232" s="157"/>
      <c r="Y232" s="157"/>
      <c r="Z232" s="157"/>
      <c r="AA232" s="157"/>
      <c r="AB232" s="157"/>
      <c r="AC232" s="157"/>
      <c r="AD232" s="157"/>
      <c r="AE232" s="157"/>
      <c r="AF232" s="157"/>
      <c r="AG232" s="157" t="s">
        <v>290</v>
      </c>
      <c r="AH232" s="157"/>
      <c r="AI232" s="157"/>
      <c r="AJ232" s="157"/>
      <c r="AK232" s="157"/>
      <c r="AL232" s="157"/>
      <c r="AM232" s="157"/>
      <c r="AN232" s="157"/>
      <c r="AO232" s="157"/>
      <c r="AP232" s="157"/>
      <c r="AQ232" s="157"/>
      <c r="AR232" s="157"/>
      <c r="AS232" s="157"/>
      <c r="AT232" s="157"/>
      <c r="AU232" s="157"/>
      <c r="AV232" s="157"/>
      <c r="AW232" s="157"/>
      <c r="AX232" s="157"/>
      <c r="AY232" s="157"/>
      <c r="AZ232" s="157"/>
      <c r="BA232" s="157"/>
      <c r="BB232" s="157"/>
      <c r="BC232" s="157"/>
      <c r="BD232" s="157"/>
      <c r="BE232" s="157"/>
      <c r="BF232" s="157"/>
      <c r="BG232" s="157"/>
      <c r="BH232" s="157"/>
    </row>
    <row r="233" spans="1:60" ht="20.399999999999999" outlineLevel="1">
      <c r="A233" s="183">
        <v>203</v>
      </c>
      <c r="B233" s="184"/>
      <c r="C233" s="191" t="s">
        <v>471</v>
      </c>
      <c r="D233" s="185" t="s">
        <v>334</v>
      </c>
      <c r="E233" s="186">
        <v>2</v>
      </c>
      <c r="F233" s="187"/>
      <c r="G233" s="188">
        <f t="shared" si="105"/>
        <v>0</v>
      </c>
      <c r="H233" s="169"/>
      <c r="I233" s="168">
        <f t="shared" si="106"/>
        <v>0</v>
      </c>
      <c r="J233" s="169"/>
      <c r="K233" s="168">
        <f t="shared" si="107"/>
        <v>0</v>
      </c>
      <c r="L233" s="168">
        <v>21</v>
      </c>
      <c r="M233" s="168">
        <f t="shared" si="108"/>
        <v>0</v>
      </c>
      <c r="N233" s="168">
        <v>0</v>
      </c>
      <c r="O233" s="168">
        <f t="shared" si="109"/>
        <v>0</v>
      </c>
      <c r="P233" s="168">
        <v>0</v>
      </c>
      <c r="Q233" s="168">
        <f t="shared" si="110"/>
        <v>0</v>
      </c>
      <c r="R233" s="168"/>
      <c r="S233" s="168" t="s">
        <v>289</v>
      </c>
      <c r="T233" s="168" t="s">
        <v>245</v>
      </c>
      <c r="U233" s="168">
        <v>0</v>
      </c>
      <c r="V233" s="168">
        <f t="shared" si="111"/>
        <v>0</v>
      </c>
      <c r="W233" s="168"/>
      <c r="X233" s="157"/>
      <c r="Y233" s="157"/>
      <c r="Z233" s="157"/>
      <c r="AA233" s="157"/>
      <c r="AB233" s="157"/>
      <c r="AC233" s="157"/>
      <c r="AD233" s="157"/>
      <c r="AE233" s="157"/>
      <c r="AF233" s="157"/>
      <c r="AG233" s="157" t="s">
        <v>290</v>
      </c>
      <c r="AH233" s="157"/>
      <c r="AI233" s="157"/>
      <c r="AJ233" s="157"/>
      <c r="AK233" s="157"/>
      <c r="AL233" s="157"/>
      <c r="AM233" s="157"/>
      <c r="AN233" s="157"/>
      <c r="AO233" s="157"/>
      <c r="AP233" s="157"/>
      <c r="AQ233" s="157"/>
      <c r="AR233" s="157"/>
      <c r="AS233" s="157"/>
      <c r="AT233" s="157"/>
      <c r="AU233" s="157"/>
      <c r="AV233" s="157"/>
      <c r="AW233" s="157"/>
      <c r="AX233" s="157"/>
      <c r="AY233" s="157"/>
      <c r="AZ233" s="157"/>
      <c r="BA233" s="157"/>
      <c r="BB233" s="157"/>
      <c r="BC233" s="157"/>
      <c r="BD233" s="157"/>
      <c r="BE233" s="157"/>
      <c r="BF233" s="157"/>
      <c r="BG233" s="157"/>
      <c r="BH233" s="157"/>
    </row>
    <row r="234" spans="1:60" ht="20.399999999999999" outlineLevel="1">
      <c r="A234" s="183">
        <v>204</v>
      </c>
      <c r="B234" s="184"/>
      <c r="C234" s="191" t="s">
        <v>472</v>
      </c>
      <c r="D234" s="185" t="s">
        <v>334</v>
      </c>
      <c r="E234" s="186">
        <v>1</v>
      </c>
      <c r="F234" s="187"/>
      <c r="G234" s="188">
        <f t="shared" si="105"/>
        <v>0</v>
      </c>
      <c r="H234" s="169"/>
      <c r="I234" s="168">
        <f t="shared" si="106"/>
        <v>0</v>
      </c>
      <c r="J234" s="169"/>
      <c r="K234" s="168">
        <f t="shared" si="107"/>
        <v>0</v>
      </c>
      <c r="L234" s="168">
        <v>21</v>
      </c>
      <c r="M234" s="168">
        <f t="shared" si="108"/>
        <v>0</v>
      </c>
      <c r="N234" s="168">
        <v>0</v>
      </c>
      <c r="O234" s="168">
        <f t="shared" si="109"/>
        <v>0</v>
      </c>
      <c r="P234" s="168">
        <v>0</v>
      </c>
      <c r="Q234" s="168">
        <f t="shared" si="110"/>
        <v>0</v>
      </c>
      <c r="R234" s="168"/>
      <c r="S234" s="168" t="s">
        <v>289</v>
      </c>
      <c r="T234" s="168" t="s">
        <v>245</v>
      </c>
      <c r="U234" s="168">
        <v>0</v>
      </c>
      <c r="V234" s="168">
        <f t="shared" si="111"/>
        <v>0</v>
      </c>
      <c r="W234" s="168"/>
      <c r="X234" s="157"/>
      <c r="Y234" s="157"/>
      <c r="Z234" s="157"/>
      <c r="AA234" s="157"/>
      <c r="AB234" s="157"/>
      <c r="AC234" s="157"/>
      <c r="AD234" s="157"/>
      <c r="AE234" s="157"/>
      <c r="AF234" s="157"/>
      <c r="AG234" s="157" t="s">
        <v>290</v>
      </c>
      <c r="AH234" s="157"/>
      <c r="AI234" s="157"/>
      <c r="AJ234" s="157"/>
      <c r="AK234" s="157"/>
      <c r="AL234" s="157"/>
      <c r="AM234" s="157"/>
      <c r="AN234" s="157"/>
      <c r="AO234" s="157"/>
      <c r="AP234" s="157"/>
      <c r="AQ234" s="157"/>
      <c r="AR234" s="157"/>
      <c r="AS234" s="157"/>
      <c r="AT234" s="157"/>
      <c r="AU234" s="157"/>
      <c r="AV234" s="157"/>
      <c r="AW234" s="157"/>
      <c r="AX234" s="157"/>
      <c r="AY234" s="157"/>
      <c r="AZ234" s="157"/>
      <c r="BA234" s="157"/>
      <c r="BB234" s="157"/>
      <c r="BC234" s="157"/>
      <c r="BD234" s="157"/>
      <c r="BE234" s="157"/>
      <c r="BF234" s="157"/>
      <c r="BG234" s="157"/>
      <c r="BH234" s="157"/>
    </row>
    <row r="235" spans="1:60" ht="20.399999999999999" outlineLevel="1">
      <c r="A235" s="183">
        <v>205</v>
      </c>
      <c r="B235" s="184"/>
      <c r="C235" s="191" t="s">
        <v>473</v>
      </c>
      <c r="D235" s="185" t="s">
        <v>334</v>
      </c>
      <c r="E235" s="186">
        <v>5</v>
      </c>
      <c r="F235" s="187"/>
      <c r="G235" s="188">
        <f t="shared" si="105"/>
        <v>0</v>
      </c>
      <c r="H235" s="169"/>
      <c r="I235" s="168">
        <f t="shared" si="106"/>
        <v>0</v>
      </c>
      <c r="J235" s="169"/>
      <c r="K235" s="168">
        <f t="shared" si="107"/>
        <v>0</v>
      </c>
      <c r="L235" s="168">
        <v>21</v>
      </c>
      <c r="M235" s="168">
        <f t="shared" si="108"/>
        <v>0</v>
      </c>
      <c r="N235" s="168">
        <v>0</v>
      </c>
      <c r="O235" s="168">
        <f t="shared" si="109"/>
        <v>0</v>
      </c>
      <c r="P235" s="168">
        <v>0</v>
      </c>
      <c r="Q235" s="168">
        <f t="shared" si="110"/>
        <v>0</v>
      </c>
      <c r="R235" s="168"/>
      <c r="S235" s="168" t="s">
        <v>289</v>
      </c>
      <c r="T235" s="168" t="s">
        <v>245</v>
      </c>
      <c r="U235" s="168">
        <v>0</v>
      </c>
      <c r="V235" s="168">
        <f t="shared" si="111"/>
        <v>0</v>
      </c>
      <c r="W235" s="168"/>
      <c r="X235" s="157"/>
      <c r="Y235" s="157"/>
      <c r="Z235" s="157"/>
      <c r="AA235" s="157"/>
      <c r="AB235" s="157"/>
      <c r="AC235" s="157"/>
      <c r="AD235" s="157"/>
      <c r="AE235" s="157"/>
      <c r="AF235" s="157"/>
      <c r="AG235" s="157" t="s">
        <v>290</v>
      </c>
      <c r="AH235" s="157"/>
      <c r="AI235" s="157"/>
      <c r="AJ235" s="157"/>
      <c r="AK235" s="157"/>
      <c r="AL235" s="157"/>
      <c r="AM235" s="157"/>
      <c r="AN235" s="157"/>
      <c r="AO235" s="157"/>
      <c r="AP235" s="157"/>
      <c r="AQ235" s="157"/>
      <c r="AR235" s="157"/>
      <c r="AS235" s="157"/>
      <c r="AT235" s="157"/>
      <c r="AU235" s="157"/>
      <c r="AV235" s="157"/>
      <c r="AW235" s="157"/>
      <c r="AX235" s="157"/>
      <c r="AY235" s="157"/>
      <c r="AZ235" s="157"/>
      <c r="BA235" s="157"/>
      <c r="BB235" s="157"/>
      <c r="BC235" s="157"/>
      <c r="BD235" s="157"/>
      <c r="BE235" s="157"/>
      <c r="BF235" s="157"/>
      <c r="BG235" s="157"/>
      <c r="BH235" s="157"/>
    </row>
    <row r="236" spans="1:60" ht="20.399999999999999" outlineLevel="1">
      <c r="A236" s="183">
        <v>206</v>
      </c>
      <c r="B236" s="184"/>
      <c r="C236" s="191" t="s">
        <v>474</v>
      </c>
      <c r="D236" s="185" t="s">
        <v>334</v>
      </c>
      <c r="E236" s="186">
        <v>2</v>
      </c>
      <c r="F236" s="187"/>
      <c r="G236" s="188">
        <f t="shared" si="105"/>
        <v>0</v>
      </c>
      <c r="H236" s="169"/>
      <c r="I236" s="168">
        <f t="shared" si="106"/>
        <v>0</v>
      </c>
      <c r="J236" s="169"/>
      <c r="K236" s="168">
        <f t="shared" si="107"/>
        <v>0</v>
      </c>
      <c r="L236" s="168">
        <v>21</v>
      </c>
      <c r="M236" s="168">
        <f t="shared" si="108"/>
        <v>0</v>
      </c>
      <c r="N236" s="168">
        <v>0</v>
      </c>
      <c r="O236" s="168">
        <f t="shared" si="109"/>
        <v>0</v>
      </c>
      <c r="P236" s="168">
        <v>0</v>
      </c>
      <c r="Q236" s="168">
        <f t="shared" si="110"/>
        <v>0</v>
      </c>
      <c r="R236" s="168"/>
      <c r="S236" s="168" t="s">
        <v>289</v>
      </c>
      <c r="T236" s="168" t="s">
        <v>245</v>
      </c>
      <c r="U236" s="168">
        <v>0</v>
      </c>
      <c r="V236" s="168">
        <f t="shared" si="111"/>
        <v>0</v>
      </c>
      <c r="W236" s="168"/>
      <c r="X236" s="157"/>
      <c r="Y236" s="157"/>
      <c r="Z236" s="157"/>
      <c r="AA236" s="157"/>
      <c r="AB236" s="157"/>
      <c r="AC236" s="157"/>
      <c r="AD236" s="157"/>
      <c r="AE236" s="157"/>
      <c r="AF236" s="157"/>
      <c r="AG236" s="157" t="s">
        <v>290</v>
      </c>
      <c r="AH236" s="157"/>
      <c r="AI236" s="157"/>
      <c r="AJ236" s="157"/>
      <c r="AK236" s="157"/>
      <c r="AL236" s="157"/>
      <c r="AM236" s="157"/>
      <c r="AN236" s="157"/>
      <c r="AO236" s="157"/>
      <c r="AP236" s="157"/>
      <c r="AQ236" s="157"/>
      <c r="AR236" s="157"/>
      <c r="AS236" s="157"/>
      <c r="AT236" s="157"/>
      <c r="AU236" s="157"/>
      <c r="AV236" s="157"/>
      <c r="AW236" s="157"/>
      <c r="AX236" s="157"/>
      <c r="AY236" s="157"/>
      <c r="AZ236" s="157"/>
      <c r="BA236" s="157"/>
      <c r="BB236" s="157"/>
      <c r="BC236" s="157"/>
      <c r="BD236" s="157"/>
      <c r="BE236" s="157"/>
      <c r="BF236" s="157"/>
      <c r="BG236" s="157"/>
      <c r="BH236" s="157"/>
    </row>
    <row r="237" spans="1:60" ht="20.399999999999999" outlineLevel="1">
      <c r="A237" s="183">
        <v>207</v>
      </c>
      <c r="B237" s="184"/>
      <c r="C237" s="191" t="s">
        <v>475</v>
      </c>
      <c r="D237" s="185" t="s">
        <v>334</v>
      </c>
      <c r="E237" s="186">
        <v>7</v>
      </c>
      <c r="F237" s="187"/>
      <c r="G237" s="188">
        <f t="shared" si="105"/>
        <v>0</v>
      </c>
      <c r="H237" s="169"/>
      <c r="I237" s="168">
        <f t="shared" si="106"/>
        <v>0</v>
      </c>
      <c r="J237" s="169"/>
      <c r="K237" s="168">
        <f t="shared" si="107"/>
        <v>0</v>
      </c>
      <c r="L237" s="168">
        <v>21</v>
      </c>
      <c r="M237" s="168">
        <f t="shared" si="108"/>
        <v>0</v>
      </c>
      <c r="N237" s="168">
        <v>0</v>
      </c>
      <c r="O237" s="168">
        <f t="shared" si="109"/>
        <v>0</v>
      </c>
      <c r="P237" s="168">
        <v>0</v>
      </c>
      <c r="Q237" s="168">
        <f t="shared" si="110"/>
        <v>0</v>
      </c>
      <c r="R237" s="168"/>
      <c r="S237" s="168" t="s">
        <v>289</v>
      </c>
      <c r="T237" s="168" t="s">
        <v>245</v>
      </c>
      <c r="U237" s="168">
        <v>0</v>
      </c>
      <c r="V237" s="168">
        <f t="shared" si="111"/>
        <v>0</v>
      </c>
      <c r="W237" s="168"/>
      <c r="X237" s="157"/>
      <c r="Y237" s="157"/>
      <c r="Z237" s="157"/>
      <c r="AA237" s="157"/>
      <c r="AB237" s="157"/>
      <c r="AC237" s="157"/>
      <c r="AD237" s="157"/>
      <c r="AE237" s="157"/>
      <c r="AF237" s="157"/>
      <c r="AG237" s="157" t="s">
        <v>290</v>
      </c>
      <c r="AH237" s="157"/>
      <c r="AI237" s="157"/>
      <c r="AJ237" s="157"/>
      <c r="AK237" s="157"/>
      <c r="AL237" s="157"/>
      <c r="AM237" s="157"/>
      <c r="AN237" s="157"/>
      <c r="AO237" s="157"/>
      <c r="AP237" s="157"/>
      <c r="AQ237" s="157"/>
      <c r="AR237" s="157"/>
      <c r="AS237" s="157"/>
      <c r="AT237" s="157"/>
      <c r="AU237" s="157"/>
      <c r="AV237" s="157"/>
      <c r="AW237" s="157"/>
      <c r="AX237" s="157"/>
      <c r="AY237" s="157"/>
      <c r="AZ237" s="157"/>
      <c r="BA237" s="157"/>
      <c r="BB237" s="157"/>
      <c r="BC237" s="157"/>
      <c r="BD237" s="157"/>
      <c r="BE237" s="157"/>
      <c r="BF237" s="157"/>
      <c r="BG237" s="157"/>
      <c r="BH237" s="157"/>
    </row>
    <row r="238" spans="1:60" ht="20.399999999999999" outlineLevel="1">
      <c r="A238" s="183">
        <v>208</v>
      </c>
      <c r="B238" s="184"/>
      <c r="C238" s="191" t="s">
        <v>476</v>
      </c>
      <c r="D238" s="185" t="s">
        <v>334</v>
      </c>
      <c r="E238" s="186">
        <v>3</v>
      </c>
      <c r="F238" s="187"/>
      <c r="G238" s="188">
        <f t="shared" si="105"/>
        <v>0</v>
      </c>
      <c r="H238" s="169"/>
      <c r="I238" s="168">
        <f t="shared" si="106"/>
        <v>0</v>
      </c>
      <c r="J238" s="169"/>
      <c r="K238" s="168">
        <f t="shared" si="107"/>
        <v>0</v>
      </c>
      <c r="L238" s="168">
        <v>21</v>
      </c>
      <c r="M238" s="168">
        <f t="shared" si="108"/>
        <v>0</v>
      </c>
      <c r="N238" s="168">
        <v>0</v>
      </c>
      <c r="O238" s="168">
        <f t="shared" si="109"/>
        <v>0</v>
      </c>
      <c r="P238" s="168">
        <v>0</v>
      </c>
      <c r="Q238" s="168">
        <f t="shared" si="110"/>
        <v>0</v>
      </c>
      <c r="R238" s="168"/>
      <c r="S238" s="168" t="s">
        <v>289</v>
      </c>
      <c r="T238" s="168" t="s">
        <v>245</v>
      </c>
      <c r="U238" s="168">
        <v>0</v>
      </c>
      <c r="V238" s="168">
        <f t="shared" si="111"/>
        <v>0</v>
      </c>
      <c r="W238" s="168"/>
      <c r="X238" s="157"/>
      <c r="Y238" s="157"/>
      <c r="Z238" s="157"/>
      <c r="AA238" s="157"/>
      <c r="AB238" s="157"/>
      <c r="AC238" s="157"/>
      <c r="AD238" s="157"/>
      <c r="AE238" s="157"/>
      <c r="AF238" s="157"/>
      <c r="AG238" s="157" t="s">
        <v>290</v>
      </c>
      <c r="AH238" s="157"/>
      <c r="AI238" s="157"/>
      <c r="AJ238" s="157"/>
      <c r="AK238" s="157"/>
      <c r="AL238" s="157"/>
      <c r="AM238" s="157"/>
      <c r="AN238" s="157"/>
      <c r="AO238" s="157"/>
      <c r="AP238" s="157"/>
      <c r="AQ238" s="157"/>
      <c r="AR238" s="157"/>
      <c r="AS238" s="157"/>
      <c r="AT238" s="157"/>
      <c r="AU238" s="157"/>
      <c r="AV238" s="157"/>
      <c r="AW238" s="157"/>
      <c r="AX238" s="157"/>
      <c r="AY238" s="157"/>
      <c r="AZ238" s="157"/>
      <c r="BA238" s="157"/>
      <c r="BB238" s="157"/>
      <c r="BC238" s="157"/>
      <c r="BD238" s="157"/>
      <c r="BE238" s="157"/>
      <c r="BF238" s="157"/>
      <c r="BG238" s="157"/>
      <c r="BH238" s="157"/>
    </row>
    <row r="239" spans="1:60" outlineLevel="1">
      <c r="A239" s="183">
        <v>209</v>
      </c>
      <c r="B239" s="184"/>
      <c r="C239" s="191" t="s">
        <v>477</v>
      </c>
      <c r="D239" s="185" t="s">
        <v>334</v>
      </c>
      <c r="E239" s="186">
        <v>10</v>
      </c>
      <c r="F239" s="187"/>
      <c r="G239" s="188">
        <f t="shared" si="105"/>
        <v>0</v>
      </c>
      <c r="H239" s="169"/>
      <c r="I239" s="168">
        <f t="shared" si="106"/>
        <v>0</v>
      </c>
      <c r="J239" s="169"/>
      <c r="K239" s="168">
        <f t="shared" si="107"/>
        <v>0</v>
      </c>
      <c r="L239" s="168">
        <v>21</v>
      </c>
      <c r="M239" s="168">
        <f t="shared" si="108"/>
        <v>0</v>
      </c>
      <c r="N239" s="168">
        <v>0</v>
      </c>
      <c r="O239" s="168">
        <f t="shared" si="109"/>
        <v>0</v>
      </c>
      <c r="P239" s="168">
        <v>0</v>
      </c>
      <c r="Q239" s="168">
        <f t="shared" si="110"/>
        <v>0</v>
      </c>
      <c r="R239" s="168"/>
      <c r="S239" s="168" t="s">
        <v>289</v>
      </c>
      <c r="T239" s="168" t="s">
        <v>245</v>
      </c>
      <c r="U239" s="168">
        <v>0</v>
      </c>
      <c r="V239" s="168">
        <f t="shared" si="111"/>
        <v>0</v>
      </c>
      <c r="W239" s="168"/>
      <c r="X239" s="157"/>
      <c r="Y239" s="157"/>
      <c r="Z239" s="157"/>
      <c r="AA239" s="157"/>
      <c r="AB239" s="157"/>
      <c r="AC239" s="157"/>
      <c r="AD239" s="157"/>
      <c r="AE239" s="157"/>
      <c r="AF239" s="157"/>
      <c r="AG239" s="157" t="s">
        <v>290</v>
      </c>
      <c r="AH239" s="157"/>
      <c r="AI239" s="157"/>
      <c r="AJ239" s="157"/>
      <c r="AK239" s="157"/>
      <c r="AL239" s="157"/>
      <c r="AM239" s="157"/>
      <c r="AN239" s="157"/>
      <c r="AO239" s="157"/>
      <c r="AP239" s="157"/>
      <c r="AQ239" s="157"/>
      <c r="AR239" s="157"/>
      <c r="AS239" s="157"/>
      <c r="AT239" s="157"/>
      <c r="AU239" s="157"/>
      <c r="AV239" s="157"/>
      <c r="AW239" s="157"/>
      <c r="AX239" s="157"/>
      <c r="AY239" s="157"/>
      <c r="AZ239" s="157"/>
      <c r="BA239" s="157"/>
      <c r="BB239" s="157"/>
      <c r="BC239" s="157"/>
      <c r="BD239" s="157"/>
      <c r="BE239" s="157"/>
      <c r="BF239" s="157"/>
      <c r="BG239" s="157"/>
      <c r="BH239" s="157"/>
    </row>
    <row r="240" spans="1:60" ht="20.399999999999999" outlineLevel="1">
      <c r="A240" s="183">
        <v>210</v>
      </c>
      <c r="B240" s="184"/>
      <c r="C240" s="191" t="s">
        <v>478</v>
      </c>
      <c r="D240" s="185" t="s">
        <v>334</v>
      </c>
      <c r="E240" s="186">
        <v>1</v>
      </c>
      <c r="F240" s="187"/>
      <c r="G240" s="188">
        <f t="shared" si="105"/>
        <v>0</v>
      </c>
      <c r="H240" s="169"/>
      <c r="I240" s="168">
        <f t="shared" si="106"/>
        <v>0</v>
      </c>
      <c r="J240" s="169"/>
      <c r="K240" s="168">
        <f t="shared" si="107"/>
        <v>0</v>
      </c>
      <c r="L240" s="168">
        <v>21</v>
      </c>
      <c r="M240" s="168">
        <f t="shared" si="108"/>
        <v>0</v>
      </c>
      <c r="N240" s="168">
        <v>0</v>
      </c>
      <c r="O240" s="168">
        <f t="shared" si="109"/>
        <v>0</v>
      </c>
      <c r="P240" s="168">
        <v>0</v>
      </c>
      <c r="Q240" s="168">
        <f t="shared" si="110"/>
        <v>0</v>
      </c>
      <c r="R240" s="168"/>
      <c r="S240" s="168" t="s">
        <v>289</v>
      </c>
      <c r="T240" s="168" t="s">
        <v>245</v>
      </c>
      <c r="U240" s="168">
        <v>0</v>
      </c>
      <c r="V240" s="168">
        <f t="shared" si="111"/>
        <v>0</v>
      </c>
      <c r="W240" s="168"/>
      <c r="X240" s="157"/>
      <c r="Y240" s="157"/>
      <c r="Z240" s="157"/>
      <c r="AA240" s="157"/>
      <c r="AB240" s="157"/>
      <c r="AC240" s="157"/>
      <c r="AD240" s="157"/>
      <c r="AE240" s="157"/>
      <c r="AF240" s="157"/>
      <c r="AG240" s="157" t="s">
        <v>290</v>
      </c>
      <c r="AH240" s="157"/>
      <c r="AI240" s="157"/>
      <c r="AJ240" s="157"/>
      <c r="AK240" s="157"/>
      <c r="AL240" s="157"/>
      <c r="AM240" s="157"/>
      <c r="AN240" s="157"/>
      <c r="AO240" s="157"/>
      <c r="AP240" s="157"/>
      <c r="AQ240" s="157"/>
      <c r="AR240" s="157"/>
      <c r="AS240" s="157"/>
      <c r="AT240" s="157"/>
      <c r="AU240" s="157"/>
      <c r="AV240" s="157"/>
      <c r="AW240" s="157"/>
      <c r="AX240" s="157"/>
      <c r="AY240" s="157"/>
      <c r="AZ240" s="157"/>
      <c r="BA240" s="157"/>
      <c r="BB240" s="157"/>
      <c r="BC240" s="157"/>
      <c r="BD240" s="157"/>
      <c r="BE240" s="157"/>
      <c r="BF240" s="157"/>
      <c r="BG240" s="157"/>
      <c r="BH240" s="157"/>
    </row>
    <row r="241" spans="1:60">
      <c r="A241" s="171" t="s">
        <v>240</v>
      </c>
      <c r="B241" s="172" t="s">
        <v>191</v>
      </c>
      <c r="C241" s="190" t="s">
        <v>192</v>
      </c>
      <c r="D241" s="173"/>
      <c r="E241" s="174"/>
      <c r="F241" s="175"/>
      <c r="G241" s="176">
        <f>SUMIF(AG242:AG254,"&lt;&gt;NOR",G242:G254)</f>
        <v>0</v>
      </c>
      <c r="H241" s="170"/>
      <c r="I241" s="170">
        <f>SUM(I242:I254)</f>
        <v>0</v>
      </c>
      <c r="J241" s="170"/>
      <c r="K241" s="170">
        <f>SUM(K242:K254)</f>
        <v>0</v>
      </c>
      <c r="L241" s="170"/>
      <c r="M241" s="170">
        <f>SUM(M242:M254)</f>
        <v>0</v>
      </c>
      <c r="N241" s="170"/>
      <c r="O241" s="170">
        <f>SUM(O242:O254)</f>
        <v>3.24</v>
      </c>
      <c r="P241" s="170"/>
      <c r="Q241" s="170">
        <f>SUM(Q242:Q254)</f>
        <v>1.37</v>
      </c>
      <c r="R241" s="170"/>
      <c r="S241" s="170"/>
      <c r="T241" s="170"/>
      <c r="U241" s="170"/>
      <c r="V241" s="170">
        <f>SUM(V242:V254)</f>
        <v>0</v>
      </c>
      <c r="W241" s="170"/>
      <c r="AG241" t="s">
        <v>241</v>
      </c>
    </row>
    <row r="242" spans="1:60" ht="20.399999999999999" outlineLevel="1">
      <c r="A242" s="183">
        <v>211</v>
      </c>
      <c r="B242" s="184"/>
      <c r="C242" s="191" t="s">
        <v>479</v>
      </c>
      <c r="D242" s="185" t="s">
        <v>256</v>
      </c>
      <c r="E242" s="186">
        <v>23</v>
      </c>
      <c r="F242" s="187"/>
      <c r="G242" s="188">
        <f t="shared" ref="G242:G254" si="112">ROUND(E242*F242,2)</f>
        <v>0</v>
      </c>
      <c r="H242" s="169"/>
      <c r="I242" s="168">
        <f t="shared" ref="I242:I254" si="113">ROUND(E242*H242,2)</f>
        <v>0</v>
      </c>
      <c r="J242" s="169"/>
      <c r="K242" s="168">
        <f t="shared" ref="K242:K254" si="114">ROUND(E242*J242,2)</f>
        <v>0</v>
      </c>
      <c r="L242" s="168">
        <v>21</v>
      </c>
      <c r="M242" s="168">
        <f t="shared" ref="M242:M254" si="115">G242*(1+L242/100)</f>
        <v>0</v>
      </c>
      <c r="N242" s="168">
        <v>0</v>
      </c>
      <c r="O242" s="168">
        <f t="shared" ref="O242:O254" si="116">ROUND(E242*N242,2)</f>
        <v>0</v>
      </c>
      <c r="P242" s="168">
        <v>5.0000000000000001E-3</v>
      </c>
      <c r="Q242" s="168">
        <f t="shared" ref="Q242:Q254" si="117">ROUND(E242*P242,2)</f>
        <v>0.12</v>
      </c>
      <c r="R242" s="168"/>
      <c r="S242" s="168" t="s">
        <v>257</v>
      </c>
      <c r="T242" s="168" t="s">
        <v>258</v>
      </c>
      <c r="U242" s="168">
        <v>0</v>
      </c>
      <c r="V242" s="168">
        <f t="shared" ref="V242:V254" si="118">ROUND(E242*U242,2)</f>
        <v>0</v>
      </c>
      <c r="W242" s="168"/>
      <c r="X242" s="157"/>
      <c r="Y242" s="157"/>
      <c r="Z242" s="157"/>
      <c r="AA242" s="157"/>
      <c r="AB242" s="157"/>
      <c r="AC242" s="157"/>
      <c r="AD242" s="157"/>
      <c r="AE242" s="157"/>
      <c r="AF242" s="157"/>
      <c r="AG242" s="157" t="s">
        <v>372</v>
      </c>
      <c r="AH242" s="157"/>
      <c r="AI242" s="157"/>
      <c r="AJ242" s="157"/>
      <c r="AK242" s="157"/>
      <c r="AL242" s="157"/>
      <c r="AM242" s="157"/>
      <c r="AN242" s="157"/>
      <c r="AO242" s="157"/>
      <c r="AP242" s="157"/>
      <c r="AQ242" s="157"/>
      <c r="AR242" s="157"/>
      <c r="AS242" s="157"/>
      <c r="AT242" s="157"/>
      <c r="AU242" s="157"/>
      <c r="AV242" s="157"/>
      <c r="AW242" s="157"/>
      <c r="AX242" s="157"/>
      <c r="AY242" s="157"/>
      <c r="AZ242" s="157"/>
      <c r="BA242" s="157"/>
      <c r="BB242" s="157"/>
      <c r="BC242" s="157"/>
      <c r="BD242" s="157"/>
      <c r="BE242" s="157"/>
      <c r="BF242" s="157"/>
      <c r="BG242" s="157"/>
      <c r="BH242" s="157"/>
    </row>
    <row r="243" spans="1:60" outlineLevel="1">
      <c r="A243" s="183">
        <v>212</v>
      </c>
      <c r="B243" s="184"/>
      <c r="C243" s="191" t="s">
        <v>480</v>
      </c>
      <c r="D243" s="185" t="s">
        <v>278</v>
      </c>
      <c r="E243" s="186">
        <v>48.690000000000005</v>
      </c>
      <c r="F243" s="187"/>
      <c r="G243" s="188">
        <f t="shared" si="112"/>
        <v>0</v>
      </c>
      <c r="H243" s="169"/>
      <c r="I243" s="168">
        <f t="shared" si="113"/>
        <v>0</v>
      </c>
      <c r="J243" s="169"/>
      <c r="K243" s="168">
        <f t="shared" si="114"/>
        <v>0</v>
      </c>
      <c r="L243" s="168">
        <v>21</v>
      </c>
      <c r="M243" s="168">
        <f t="shared" si="115"/>
        <v>0</v>
      </c>
      <c r="N243" s="168">
        <v>0</v>
      </c>
      <c r="O243" s="168">
        <f t="shared" si="116"/>
        <v>0</v>
      </c>
      <c r="P243" s="168">
        <v>1.6380000000000002E-2</v>
      </c>
      <c r="Q243" s="168">
        <f t="shared" si="117"/>
        <v>0.8</v>
      </c>
      <c r="R243" s="168"/>
      <c r="S243" s="168" t="s">
        <v>257</v>
      </c>
      <c r="T243" s="168" t="s">
        <v>258</v>
      </c>
      <c r="U243" s="168">
        <v>0</v>
      </c>
      <c r="V243" s="168">
        <f t="shared" si="118"/>
        <v>0</v>
      </c>
      <c r="W243" s="168"/>
      <c r="X243" s="157"/>
      <c r="Y243" s="157"/>
      <c r="Z243" s="157"/>
      <c r="AA243" s="157"/>
      <c r="AB243" s="157"/>
      <c r="AC243" s="157"/>
      <c r="AD243" s="157"/>
      <c r="AE243" s="157"/>
      <c r="AF243" s="157"/>
      <c r="AG243" s="157" t="s">
        <v>372</v>
      </c>
      <c r="AH243" s="157"/>
      <c r="AI243" s="157"/>
      <c r="AJ243" s="157"/>
      <c r="AK243" s="157"/>
      <c r="AL243" s="157"/>
      <c r="AM243" s="157"/>
      <c r="AN243" s="157"/>
      <c r="AO243" s="157"/>
      <c r="AP243" s="157"/>
      <c r="AQ243" s="157"/>
      <c r="AR243" s="157"/>
      <c r="AS243" s="157"/>
      <c r="AT243" s="157"/>
      <c r="AU243" s="157"/>
      <c r="AV243" s="157"/>
      <c r="AW243" s="157"/>
      <c r="AX243" s="157"/>
      <c r="AY243" s="157"/>
      <c r="AZ243" s="157"/>
      <c r="BA243" s="157"/>
      <c r="BB243" s="157"/>
      <c r="BC243" s="157"/>
      <c r="BD243" s="157"/>
      <c r="BE243" s="157"/>
      <c r="BF243" s="157"/>
      <c r="BG243" s="157"/>
      <c r="BH243" s="157"/>
    </row>
    <row r="244" spans="1:60" outlineLevel="1">
      <c r="A244" s="183">
        <v>213</v>
      </c>
      <c r="B244" s="184"/>
      <c r="C244" s="191" t="s">
        <v>481</v>
      </c>
      <c r="D244" s="185" t="s">
        <v>328</v>
      </c>
      <c r="E244" s="186">
        <v>37.200000000000003</v>
      </c>
      <c r="F244" s="187"/>
      <c r="G244" s="188">
        <f t="shared" si="112"/>
        <v>0</v>
      </c>
      <c r="H244" s="169"/>
      <c r="I244" s="168">
        <f t="shared" si="113"/>
        <v>0</v>
      </c>
      <c r="J244" s="169"/>
      <c r="K244" s="168">
        <f t="shared" si="114"/>
        <v>0</v>
      </c>
      <c r="L244" s="168">
        <v>21</v>
      </c>
      <c r="M244" s="168">
        <f t="shared" si="115"/>
        <v>0</v>
      </c>
      <c r="N244" s="168">
        <v>0</v>
      </c>
      <c r="O244" s="168">
        <f t="shared" si="116"/>
        <v>0</v>
      </c>
      <c r="P244" s="168">
        <v>1.2070000000000001E-2</v>
      </c>
      <c r="Q244" s="168">
        <f t="shared" si="117"/>
        <v>0.45</v>
      </c>
      <c r="R244" s="168"/>
      <c r="S244" s="168" t="s">
        <v>289</v>
      </c>
      <c r="T244" s="168" t="s">
        <v>245</v>
      </c>
      <c r="U244" s="168">
        <v>0</v>
      </c>
      <c r="V244" s="168">
        <f t="shared" si="118"/>
        <v>0</v>
      </c>
      <c r="W244" s="168"/>
      <c r="X244" s="157"/>
      <c r="Y244" s="157"/>
      <c r="Z244" s="157"/>
      <c r="AA244" s="157"/>
      <c r="AB244" s="157"/>
      <c r="AC244" s="157"/>
      <c r="AD244" s="157"/>
      <c r="AE244" s="157"/>
      <c r="AF244" s="157"/>
      <c r="AG244" s="157" t="s">
        <v>372</v>
      </c>
      <c r="AH244" s="157"/>
      <c r="AI244" s="157"/>
      <c r="AJ244" s="157"/>
      <c r="AK244" s="157"/>
      <c r="AL244" s="157"/>
      <c r="AM244" s="157"/>
      <c r="AN244" s="157"/>
      <c r="AO244" s="157"/>
      <c r="AP244" s="157"/>
      <c r="AQ244" s="157"/>
      <c r="AR244" s="157"/>
      <c r="AS244" s="157"/>
      <c r="AT244" s="157"/>
      <c r="AU244" s="157"/>
      <c r="AV244" s="157"/>
      <c r="AW244" s="157"/>
      <c r="AX244" s="157"/>
      <c r="AY244" s="157"/>
      <c r="AZ244" s="157"/>
      <c r="BA244" s="157"/>
      <c r="BB244" s="157"/>
      <c r="BC244" s="157"/>
      <c r="BD244" s="157"/>
      <c r="BE244" s="157"/>
      <c r="BF244" s="157"/>
      <c r="BG244" s="157"/>
      <c r="BH244" s="157"/>
    </row>
    <row r="245" spans="1:60" outlineLevel="1">
      <c r="A245" s="183">
        <v>214</v>
      </c>
      <c r="B245" s="184"/>
      <c r="C245" s="191" t="s">
        <v>482</v>
      </c>
      <c r="D245" s="185" t="s">
        <v>328</v>
      </c>
      <c r="E245" s="186">
        <v>287.26700000000005</v>
      </c>
      <c r="F245" s="187"/>
      <c r="G245" s="188">
        <f t="shared" si="112"/>
        <v>0</v>
      </c>
      <c r="H245" s="169"/>
      <c r="I245" s="168">
        <f t="shared" si="113"/>
        <v>0</v>
      </c>
      <c r="J245" s="169"/>
      <c r="K245" s="168">
        <f t="shared" si="114"/>
        <v>0</v>
      </c>
      <c r="L245" s="168">
        <v>21</v>
      </c>
      <c r="M245" s="168">
        <f t="shared" si="115"/>
        <v>0</v>
      </c>
      <c r="N245" s="168">
        <v>2.0000000000000002E-5</v>
      </c>
      <c r="O245" s="168">
        <f t="shared" si="116"/>
        <v>0.01</v>
      </c>
      <c r="P245" s="168">
        <v>0</v>
      </c>
      <c r="Q245" s="168">
        <f t="shared" si="117"/>
        <v>0</v>
      </c>
      <c r="R245" s="168"/>
      <c r="S245" s="168" t="s">
        <v>257</v>
      </c>
      <c r="T245" s="168" t="s">
        <v>258</v>
      </c>
      <c r="U245" s="168">
        <v>0</v>
      </c>
      <c r="V245" s="168">
        <f t="shared" si="118"/>
        <v>0</v>
      </c>
      <c r="W245" s="168"/>
      <c r="X245" s="157"/>
      <c r="Y245" s="157"/>
      <c r="Z245" s="157"/>
      <c r="AA245" s="157"/>
      <c r="AB245" s="157"/>
      <c r="AC245" s="157"/>
      <c r="AD245" s="157"/>
      <c r="AE245" s="157"/>
      <c r="AF245" s="157"/>
      <c r="AG245" s="157" t="s">
        <v>372</v>
      </c>
      <c r="AH245" s="157"/>
      <c r="AI245" s="157"/>
      <c r="AJ245" s="157"/>
      <c r="AK245" s="157"/>
      <c r="AL245" s="157"/>
      <c r="AM245" s="157"/>
      <c r="AN245" s="157"/>
      <c r="AO245" s="157"/>
      <c r="AP245" s="157"/>
      <c r="AQ245" s="157"/>
      <c r="AR245" s="157"/>
      <c r="AS245" s="157"/>
      <c r="AT245" s="157"/>
      <c r="AU245" s="157"/>
      <c r="AV245" s="157"/>
      <c r="AW245" s="157"/>
      <c r="AX245" s="157"/>
      <c r="AY245" s="157"/>
      <c r="AZ245" s="157"/>
      <c r="BA245" s="157"/>
      <c r="BB245" s="157"/>
      <c r="BC245" s="157"/>
      <c r="BD245" s="157"/>
      <c r="BE245" s="157"/>
      <c r="BF245" s="157"/>
      <c r="BG245" s="157"/>
      <c r="BH245" s="157"/>
    </row>
    <row r="246" spans="1:60" outlineLevel="1">
      <c r="A246" s="183">
        <v>215</v>
      </c>
      <c r="B246" s="184"/>
      <c r="C246" s="191" t="s">
        <v>420</v>
      </c>
      <c r="D246" s="185" t="s">
        <v>261</v>
      </c>
      <c r="E246" s="186">
        <v>0.71800000000000008</v>
      </c>
      <c r="F246" s="187"/>
      <c r="G246" s="188">
        <f t="shared" si="112"/>
        <v>0</v>
      </c>
      <c r="H246" s="169"/>
      <c r="I246" s="168">
        <f t="shared" si="113"/>
        <v>0</v>
      </c>
      <c r="J246" s="169"/>
      <c r="K246" s="168">
        <f t="shared" si="114"/>
        <v>0</v>
      </c>
      <c r="L246" s="168">
        <v>21</v>
      </c>
      <c r="M246" s="168">
        <f t="shared" si="115"/>
        <v>0</v>
      </c>
      <c r="N246" s="168">
        <v>0.55000000000000004</v>
      </c>
      <c r="O246" s="168">
        <f t="shared" si="116"/>
        <v>0.39</v>
      </c>
      <c r="P246" s="168">
        <v>0</v>
      </c>
      <c r="Q246" s="168">
        <f t="shared" si="117"/>
        <v>0</v>
      </c>
      <c r="R246" s="168"/>
      <c r="S246" s="168" t="s">
        <v>257</v>
      </c>
      <c r="T246" s="168" t="s">
        <v>258</v>
      </c>
      <c r="U246" s="168">
        <v>0</v>
      </c>
      <c r="V246" s="168">
        <f t="shared" si="118"/>
        <v>0</v>
      </c>
      <c r="W246" s="168"/>
      <c r="X246" s="157"/>
      <c r="Y246" s="157"/>
      <c r="Z246" s="157"/>
      <c r="AA246" s="157"/>
      <c r="AB246" s="157"/>
      <c r="AC246" s="157"/>
      <c r="AD246" s="157"/>
      <c r="AE246" s="157"/>
      <c r="AF246" s="157"/>
      <c r="AG246" s="157" t="s">
        <v>290</v>
      </c>
      <c r="AH246" s="157"/>
      <c r="AI246" s="157"/>
      <c r="AJ246" s="157"/>
      <c r="AK246" s="157"/>
      <c r="AL246" s="157"/>
      <c r="AM246" s="157"/>
      <c r="AN246" s="157"/>
      <c r="AO246" s="157"/>
      <c r="AP246" s="157"/>
      <c r="AQ246" s="157"/>
      <c r="AR246" s="157"/>
      <c r="AS246" s="157"/>
      <c r="AT246" s="157"/>
      <c r="AU246" s="157"/>
      <c r="AV246" s="157"/>
      <c r="AW246" s="157"/>
      <c r="AX246" s="157"/>
      <c r="AY246" s="157"/>
      <c r="AZ246" s="157"/>
      <c r="BA246" s="157"/>
      <c r="BB246" s="157"/>
      <c r="BC246" s="157"/>
      <c r="BD246" s="157"/>
      <c r="BE246" s="157"/>
      <c r="BF246" s="157"/>
      <c r="BG246" s="157"/>
      <c r="BH246" s="157"/>
    </row>
    <row r="247" spans="1:60" ht="20.399999999999999" outlineLevel="1">
      <c r="A247" s="183">
        <v>216</v>
      </c>
      <c r="B247" s="184"/>
      <c r="C247" s="191" t="s">
        <v>483</v>
      </c>
      <c r="D247" s="185" t="s">
        <v>278</v>
      </c>
      <c r="E247" s="186">
        <v>172.36</v>
      </c>
      <c r="F247" s="187"/>
      <c r="G247" s="188">
        <f t="shared" si="112"/>
        <v>0</v>
      </c>
      <c r="H247" s="169"/>
      <c r="I247" s="168">
        <f t="shared" si="113"/>
        <v>0</v>
      </c>
      <c r="J247" s="169"/>
      <c r="K247" s="168">
        <f t="shared" si="114"/>
        <v>0</v>
      </c>
      <c r="L247" s="168">
        <v>21</v>
      </c>
      <c r="M247" s="168">
        <f t="shared" si="115"/>
        <v>0</v>
      </c>
      <c r="N247" s="168">
        <v>0</v>
      </c>
      <c r="O247" s="168">
        <f t="shared" si="116"/>
        <v>0</v>
      </c>
      <c r="P247" s="168">
        <v>0</v>
      </c>
      <c r="Q247" s="168">
        <f t="shared" si="117"/>
        <v>0</v>
      </c>
      <c r="R247" s="168"/>
      <c r="S247" s="168" t="s">
        <v>257</v>
      </c>
      <c r="T247" s="168" t="s">
        <v>258</v>
      </c>
      <c r="U247" s="168">
        <v>0</v>
      </c>
      <c r="V247" s="168">
        <f t="shared" si="118"/>
        <v>0</v>
      </c>
      <c r="W247" s="168"/>
      <c r="X247" s="157"/>
      <c r="Y247" s="157"/>
      <c r="Z247" s="157"/>
      <c r="AA247" s="157"/>
      <c r="AB247" s="157"/>
      <c r="AC247" s="157"/>
      <c r="AD247" s="157"/>
      <c r="AE247" s="157"/>
      <c r="AF247" s="157"/>
      <c r="AG247" s="157" t="s">
        <v>372</v>
      </c>
      <c r="AH247" s="157"/>
      <c r="AI247" s="157"/>
      <c r="AJ247" s="157"/>
      <c r="AK247" s="157"/>
      <c r="AL247" s="157"/>
      <c r="AM247" s="157"/>
      <c r="AN247" s="157"/>
      <c r="AO247" s="157"/>
      <c r="AP247" s="157"/>
      <c r="AQ247" s="157"/>
      <c r="AR247" s="157"/>
      <c r="AS247" s="157"/>
      <c r="AT247" s="157"/>
      <c r="AU247" s="157"/>
      <c r="AV247" s="157"/>
      <c r="AW247" s="157"/>
      <c r="AX247" s="157"/>
      <c r="AY247" s="157"/>
      <c r="AZ247" s="157"/>
      <c r="BA247" s="157"/>
      <c r="BB247" s="157"/>
      <c r="BC247" s="157"/>
      <c r="BD247" s="157"/>
      <c r="BE247" s="157"/>
      <c r="BF247" s="157"/>
      <c r="BG247" s="157"/>
      <c r="BH247" s="157"/>
    </row>
    <row r="248" spans="1:60" outlineLevel="1">
      <c r="A248" s="183">
        <v>217</v>
      </c>
      <c r="B248" s="184"/>
      <c r="C248" s="191" t="s">
        <v>484</v>
      </c>
      <c r="D248" s="185" t="s">
        <v>278</v>
      </c>
      <c r="E248" s="186">
        <v>172.36</v>
      </c>
      <c r="F248" s="187"/>
      <c r="G248" s="188">
        <f t="shared" si="112"/>
        <v>0</v>
      </c>
      <c r="H248" s="169"/>
      <c r="I248" s="168">
        <f t="shared" si="113"/>
        <v>0</v>
      </c>
      <c r="J248" s="169"/>
      <c r="K248" s="168">
        <f t="shared" si="114"/>
        <v>0</v>
      </c>
      <c r="L248" s="168">
        <v>21</v>
      </c>
      <c r="M248" s="168">
        <f t="shared" si="115"/>
        <v>0</v>
      </c>
      <c r="N248" s="168">
        <v>9.3100000000000006E-3</v>
      </c>
      <c r="O248" s="168">
        <f t="shared" si="116"/>
        <v>1.6</v>
      </c>
      <c r="P248" s="168">
        <v>0</v>
      </c>
      <c r="Q248" s="168">
        <f t="shared" si="117"/>
        <v>0</v>
      </c>
      <c r="R248" s="168"/>
      <c r="S248" s="168" t="s">
        <v>257</v>
      </c>
      <c r="T248" s="168" t="s">
        <v>258</v>
      </c>
      <c r="U248" s="168">
        <v>0</v>
      </c>
      <c r="V248" s="168">
        <f t="shared" si="118"/>
        <v>0</v>
      </c>
      <c r="W248" s="168"/>
      <c r="X248" s="157"/>
      <c r="Y248" s="157"/>
      <c r="Z248" s="157"/>
      <c r="AA248" s="157"/>
      <c r="AB248" s="157"/>
      <c r="AC248" s="157"/>
      <c r="AD248" s="157"/>
      <c r="AE248" s="157"/>
      <c r="AF248" s="157"/>
      <c r="AG248" s="157" t="s">
        <v>290</v>
      </c>
      <c r="AH248" s="157"/>
      <c r="AI248" s="157"/>
      <c r="AJ248" s="157"/>
      <c r="AK248" s="157"/>
      <c r="AL248" s="157"/>
      <c r="AM248" s="157"/>
      <c r="AN248" s="157"/>
      <c r="AO248" s="157"/>
      <c r="AP248" s="157"/>
      <c r="AQ248" s="157"/>
      <c r="AR248" s="157"/>
      <c r="AS248" s="157"/>
      <c r="AT248" s="157"/>
      <c r="AU248" s="157"/>
      <c r="AV248" s="157"/>
      <c r="AW248" s="157"/>
      <c r="AX248" s="157"/>
      <c r="AY248" s="157"/>
      <c r="AZ248" s="157"/>
      <c r="BA248" s="157"/>
      <c r="BB248" s="157"/>
      <c r="BC248" s="157"/>
      <c r="BD248" s="157"/>
      <c r="BE248" s="157"/>
      <c r="BF248" s="157"/>
      <c r="BG248" s="157"/>
      <c r="BH248" s="157"/>
    </row>
    <row r="249" spans="1:60" ht="20.399999999999999" outlineLevel="1">
      <c r="A249" s="183">
        <v>218</v>
      </c>
      <c r="B249" s="184"/>
      <c r="C249" s="191" t="s">
        <v>485</v>
      </c>
      <c r="D249" s="185" t="s">
        <v>278</v>
      </c>
      <c r="E249" s="186">
        <v>169.23400000000001</v>
      </c>
      <c r="F249" s="187"/>
      <c r="G249" s="188">
        <f t="shared" si="112"/>
        <v>0</v>
      </c>
      <c r="H249" s="169"/>
      <c r="I249" s="168">
        <f t="shared" si="113"/>
        <v>0</v>
      </c>
      <c r="J249" s="169"/>
      <c r="K249" s="168">
        <f t="shared" si="114"/>
        <v>0</v>
      </c>
      <c r="L249" s="168">
        <v>21</v>
      </c>
      <c r="M249" s="168">
        <f t="shared" si="115"/>
        <v>0</v>
      </c>
      <c r="N249" s="168">
        <v>0</v>
      </c>
      <c r="O249" s="168">
        <f t="shared" si="116"/>
        <v>0</v>
      </c>
      <c r="P249" s="168">
        <v>0</v>
      </c>
      <c r="Q249" s="168">
        <f t="shared" si="117"/>
        <v>0</v>
      </c>
      <c r="R249" s="168"/>
      <c r="S249" s="168" t="s">
        <v>257</v>
      </c>
      <c r="T249" s="168" t="s">
        <v>258</v>
      </c>
      <c r="U249" s="168">
        <v>0</v>
      </c>
      <c r="V249" s="168">
        <f t="shared" si="118"/>
        <v>0</v>
      </c>
      <c r="W249" s="168"/>
      <c r="X249" s="157"/>
      <c r="Y249" s="157"/>
      <c r="Z249" s="157"/>
      <c r="AA249" s="157"/>
      <c r="AB249" s="157"/>
      <c r="AC249" s="157"/>
      <c r="AD249" s="157"/>
      <c r="AE249" s="157"/>
      <c r="AF249" s="157"/>
      <c r="AG249" s="157" t="s">
        <v>372</v>
      </c>
      <c r="AH249" s="157"/>
      <c r="AI249" s="157"/>
      <c r="AJ249" s="157"/>
      <c r="AK249" s="157"/>
      <c r="AL249" s="157"/>
      <c r="AM249" s="157"/>
      <c r="AN249" s="157"/>
      <c r="AO249" s="157"/>
      <c r="AP249" s="157"/>
      <c r="AQ249" s="157"/>
      <c r="AR249" s="157"/>
      <c r="AS249" s="157"/>
      <c r="AT249" s="157"/>
      <c r="AU249" s="157"/>
      <c r="AV249" s="157"/>
      <c r="AW249" s="157"/>
      <c r="AX249" s="157"/>
      <c r="AY249" s="157"/>
      <c r="AZ249" s="157"/>
      <c r="BA249" s="157"/>
      <c r="BB249" s="157"/>
      <c r="BC249" s="157"/>
      <c r="BD249" s="157"/>
      <c r="BE249" s="157"/>
      <c r="BF249" s="157"/>
      <c r="BG249" s="157"/>
      <c r="BH249" s="157"/>
    </row>
    <row r="250" spans="1:60" outlineLevel="1">
      <c r="A250" s="183">
        <v>219</v>
      </c>
      <c r="B250" s="184"/>
      <c r="C250" s="191" t="s">
        <v>486</v>
      </c>
      <c r="D250" s="185" t="s">
        <v>278</v>
      </c>
      <c r="E250" s="186">
        <v>169.23400000000001</v>
      </c>
      <c r="F250" s="187"/>
      <c r="G250" s="188">
        <f t="shared" si="112"/>
        <v>0</v>
      </c>
      <c r="H250" s="169"/>
      <c r="I250" s="168">
        <f t="shared" si="113"/>
        <v>0</v>
      </c>
      <c r="J250" s="169"/>
      <c r="K250" s="168">
        <f t="shared" si="114"/>
        <v>0</v>
      </c>
      <c r="L250" s="168">
        <v>21</v>
      </c>
      <c r="M250" s="168">
        <f t="shared" si="115"/>
        <v>0</v>
      </c>
      <c r="N250" s="168">
        <v>7.3500000000000006E-3</v>
      </c>
      <c r="O250" s="168">
        <f t="shared" si="116"/>
        <v>1.24</v>
      </c>
      <c r="P250" s="168">
        <v>0</v>
      </c>
      <c r="Q250" s="168">
        <f t="shared" si="117"/>
        <v>0</v>
      </c>
      <c r="R250" s="168"/>
      <c r="S250" s="168" t="s">
        <v>257</v>
      </c>
      <c r="T250" s="168" t="s">
        <v>258</v>
      </c>
      <c r="U250" s="168">
        <v>0</v>
      </c>
      <c r="V250" s="168">
        <f t="shared" si="118"/>
        <v>0</v>
      </c>
      <c r="W250" s="168"/>
      <c r="X250" s="157"/>
      <c r="Y250" s="157"/>
      <c r="Z250" s="157"/>
      <c r="AA250" s="157"/>
      <c r="AB250" s="157"/>
      <c r="AC250" s="157"/>
      <c r="AD250" s="157"/>
      <c r="AE250" s="157"/>
      <c r="AF250" s="157"/>
      <c r="AG250" s="157" t="s">
        <v>290</v>
      </c>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row r="251" spans="1:60" outlineLevel="1">
      <c r="A251" s="183">
        <v>220</v>
      </c>
      <c r="B251" s="184"/>
      <c r="C251" s="191" t="s">
        <v>487</v>
      </c>
      <c r="D251" s="185" t="s">
        <v>328</v>
      </c>
      <c r="E251" s="186">
        <v>30</v>
      </c>
      <c r="F251" s="187"/>
      <c r="G251" s="188">
        <f t="shared" si="112"/>
        <v>0</v>
      </c>
      <c r="H251" s="169"/>
      <c r="I251" s="168">
        <f t="shared" si="113"/>
        <v>0</v>
      </c>
      <c r="J251" s="169"/>
      <c r="K251" s="168">
        <f t="shared" si="114"/>
        <v>0</v>
      </c>
      <c r="L251" s="168">
        <v>21</v>
      </c>
      <c r="M251" s="168">
        <f t="shared" si="115"/>
        <v>0</v>
      </c>
      <c r="N251" s="168">
        <v>0</v>
      </c>
      <c r="O251" s="168">
        <f t="shared" si="116"/>
        <v>0</v>
      </c>
      <c r="P251" s="168">
        <v>0</v>
      </c>
      <c r="Q251" s="168">
        <f t="shared" si="117"/>
        <v>0</v>
      </c>
      <c r="R251" s="168"/>
      <c r="S251" s="168" t="s">
        <v>289</v>
      </c>
      <c r="T251" s="168" t="s">
        <v>245</v>
      </c>
      <c r="U251" s="168">
        <v>0</v>
      </c>
      <c r="V251" s="168">
        <f t="shared" si="118"/>
        <v>0</v>
      </c>
      <c r="W251" s="168"/>
      <c r="X251" s="157"/>
      <c r="Y251" s="157"/>
      <c r="Z251" s="157"/>
      <c r="AA251" s="157"/>
      <c r="AB251" s="157"/>
      <c r="AC251" s="157"/>
      <c r="AD251" s="157"/>
      <c r="AE251" s="157"/>
      <c r="AF251" s="157"/>
      <c r="AG251" s="157" t="s">
        <v>372</v>
      </c>
      <c r="AH251" s="157"/>
      <c r="AI251" s="157"/>
      <c r="AJ251" s="157"/>
      <c r="AK251" s="157"/>
      <c r="AL251" s="157"/>
      <c r="AM251" s="157"/>
      <c r="AN251" s="157"/>
      <c r="AO251" s="157"/>
      <c r="AP251" s="157"/>
      <c r="AQ251" s="157"/>
      <c r="AR251" s="157"/>
      <c r="AS251" s="157"/>
      <c r="AT251" s="157"/>
      <c r="AU251" s="157"/>
      <c r="AV251" s="157"/>
      <c r="AW251" s="157"/>
      <c r="AX251" s="157"/>
      <c r="AY251" s="157"/>
      <c r="AZ251" s="157"/>
      <c r="BA251" s="157"/>
      <c r="BB251" s="157"/>
      <c r="BC251" s="157"/>
      <c r="BD251" s="157"/>
      <c r="BE251" s="157"/>
      <c r="BF251" s="157"/>
      <c r="BG251" s="157"/>
      <c r="BH251" s="157"/>
    </row>
    <row r="252" spans="1:60" outlineLevel="1">
      <c r="A252" s="183">
        <v>221</v>
      </c>
      <c r="B252" s="184"/>
      <c r="C252" s="191" t="s">
        <v>488</v>
      </c>
      <c r="D252" s="185" t="s">
        <v>328</v>
      </c>
      <c r="E252" s="186">
        <v>92</v>
      </c>
      <c r="F252" s="187"/>
      <c r="G252" s="188">
        <f t="shared" si="112"/>
        <v>0</v>
      </c>
      <c r="H252" s="169"/>
      <c r="I252" s="168">
        <f t="shared" si="113"/>
        <v>0</v>
      </c>
      <c r="J252" s="169"/>
      <c r="K252" s="168">
        <f t="shared" si="114"/>
        <v>0</v>
      </c>
      <c r="L252" s="168">
        <v>21</v>
      </c>
      <c r="M252" s="168">
        <f t="shared" si="115"/>
        <v>0</v>
      </c>
      <c r="N252" s="168">
        <v>0</v>
      </c>
      <c r="O252" s="168">
        <f t="shared" si="116"/>
        <v>0</v>
      </c>
      <c r="P252" s="168">
        <v>0</v>
      </c>
      <c r="Q252" s="168">
        <f t="shared" si="117"/>
        <v>0</v>
      </c>
      <c r="R252" s="168"/>
      <c r="S252" s="168" t="s">
        <v>289</v>
      </c>
      <c r="T252" s="168" t="s">
        <v>245</v>
      </c>
      <c r="U252" s="168">
        <v>0</v>
      </c>
      <c r="V252" s="168">
        <f t="shared" si="118"/>
        <v>0</v>
      </c>
      <c r="W252" s="168"/>
      <c r="X252" s="157"/>
      <c r="Y252" s="157"/>
      <c r="Z252" s="157"/>
      <c r="AA252" s="157"/>
      <c r="AB252" s="157"/>
      <c r="AC252" s="157"/>
      <c r="AD252" s="157"/>
      <c r="AE252" s="157"/>
      <c r="AF252" s="157"/>
      <c r="AG252" s="157" t="s">
        <v>372</v>
      </c>
      <c r="AH252" s="157"/>
      <c r="AI252" s="157"/>
      <c r="AJ252" s="157"/>
      <c r="AK252" s="157"/>
      <c r="AL252" s="157"/>
      <c r="AM252" s="157"/>
      <c r="AN252" s="157"/>
      <c r="AO252" s="157"/>
      <c r="AP252" s="157"/>
      <c r="AQ252" s="157"/>
      <c r="AR252" s="157"/>
      <c r="AS252" s="157"/>
      <c r="AT252" s="157"/>
      <c r="AU252" s="157"/>
      <c r="AV252" s="157"/>
      <c r="AW252" s="157"/>
      <c r="AX252" s="157"/>
      <c r="AY252" s="157"/>
      <c r="AZ252" s="157"/>
      <c r="BA252" s="157"/>
      <c r="BB252" s="157"/>
      <c r="BC252" s="157"/>
      <c r="BD252" s="157"/>
      <c r="BE252" s="157"/>
      <c r="BF252" s="157"/>
      <c r="BG252" s="157"/>
      <c r="BH252" s="157"/>
    </row>
    <row r="253" spans="1:60" outlineLevel="1">
      <c r="A253" s="183">
        <v>222</v>
      </c>
      <c r="B253" s="184"/>
      <c r="C253" s="191" t="s">
        <v>489</v>
      </c>
      <c r="D253" s="185" t="s">
        <v>490</v>
      </c>
      <c r="E253" s="186">
        <v>2</v>
      </c>
      <c r="F253" s="187"/>
      <c r="G253" s="188">
        <f t="shared" si="112"/>
        <v>0</v>
      </c>
      <c r="H253" s="169"/>
      <c r="I253" s="168">
        <f t="shared" si="113"/>
        <v>0</v>
      </c>
      <c r="J253" s="169"/>
      <c r="K253" s="168">
        <f t="shared" si="114"/>
        <v>0</v>
      </c>
      <c r="L253" s="168">
        <v>21</v>
      </c>
      <c r="M253" s="168">
        <f t="shared" si="115"/>
        <v>0</v>
      </c>
      <c r="N253" s="168">
        <v>0</v>
      </c>
      <c r="O253" s="168">
        <f t="shared" si="116"/>
        <v>0</v>
      </c>
      <c r="P253" s="168">
        <v>0</v>
      </c>
      <c r="Q253" s="168">
        <f t="shared" si="117"/>
        <v>0</v>
      </c>
      <c r="R253" s="168"/>
      <c r="S253" s="168" t="s">
        <v>289</v>
      </c>
      <c r="T253" s="168" t="s">
        <v>245</v>
      </c>
      <c r="U253" s="168">
        <v>0</v>
      </c>
      <c r="V253" s="168">
        <f t="shared" si="118"/>
        <v>0</v>
      </c>
      <c r="W253" s="168"/>
      <c r="X253" s="157"/>
      <c r="Y253" s="157"/>
      <c r="Z253" s="157"/>
      <c r="AA253" s="157"/>
      <c r="AB253" s="157"/>
      <c r="AC253" s="157"/>
      <c r="AD253" s="157"/>
      <c r="AE253" s="157"/>
      <c r="AF253" s="157"/>
      <c r="AG253" s="157" t="s">
        <v>372</v>
      </c>
      <c r="AH253" s="157"/>
      <c r="AI253" s="157"/>
      <c r="AJ253" s="157"/>
      <c r="AK253" s="157"/>
      <c r="AL253" s="157"/>
      <c r="AM253" s="157"/>
      <c r="AN253" s="157"/>
      <c r="AO253" s="157"/>
      <c r="AP253" s="157"/>
      <c r="AQ253" s="157"/>
      <c r="AR253" s="157"/>
      <c r="AS253" s="157"/>
      <c r="AT253" s="157"/>
      <c r="AU253" s="157"/>
      <c r="AV253" s="157"/>
      <c r="AW253" s="157"/>
      <c r="AX253" s="157"/>
      <c r="AY253" s="157"/>
      <c r="AZ253" s="157"/>
      <c r="BA253" s="157"/>
      <c r="BB253" s="157"/>
      <c r="BC253" s="157"/>
      <c r="BD253" s="157"/>
      <c r="BE253" s="157"/>
      <c r="BF253" s="157"/>
      <c r="BG253" s="157"/>
      <c r="BH253" s="157"/>
    </row>
    <row r="254" spans="1:60" outlineLevel="1">
      <c r="A254" s="183">
        <v>223</v>
      </c>
      <c r="B254" s="184"/>
      <c r="C254" s="191" t="s">
        <v>491</v>
      </c>
      <c r="D254" s="185" t="s">
        <v>278</v>
      </c>
      <c r="E254" s="186">
        <v>181.70000000000002</v>
      </c>
      <c r="F254" s="187"/>
      <c r="G254" s="188">
        <f t="shared" si="112"/>
        <v>0</v>
      </c>
      <c r="H254" s="169"/>
      <c r="I254" s="168">
        <f t="shared" si="113"/>
        <v>0</v>
      </c>
      <c r="J254" s="169"/>
      <c r="K254" s="168">
        <f t="shared" si="114"/>
        <v>0</v>
      </c>
      <c r="L254" s="168">
        <v>21</v>
      </c>
      <c r="M254" s="168">
        <f t="shared" si="115"/>
        <v>0</v>
      </c>
      <c r="N254" s="168">
        <v>0</v>
      </c>
      <c r="O254" s="168">
        <f t="shared" si="116"/>
        <v>0</v>
      </c>
      <c r="P254" s="168">
        <v>0</v>
      </c>
      <c r="Q254" s="168">
        <f t="shared" si="117"/>
        <v>0</v>
      </c>
      <c r="R254" s="168"/>
      <c r="S254" s="168" t="s">
        <v>289</v>
      </c>
      <c r="T254" s="168" t="s">
        <v>245</v>
      </c>
      <c r="U254" s="168">
        <v>0</v>
      </c>
      <c r="V254" s="168">
        <f t="shared" si="118"/>
        <v>0</v>
      </c>
      <c r="W254" s="168"/>
      <c r="X254" s="157"/>
      <c r="Y254" s="157"/>
      <c r="Z254" s="157"/>
      <c r="AA254" s="157"/>
      <c r="AB254" s="157"/>
      <c r="AC254" s="157"/>
      <c r="AD254" s="157"/>
      <c r="AE254" s="157"/>
      <c r="AF254" s="157"/>
      <c r="AG254" s="157" t="s">
        <v>290</v>
      </c>
      <c r="AH254" s="157"/>
      <c r="AI254" s="157"/>
      <c r="AJ254" s="157"/>
      <c r="AK254" s="157"/>
      <c r="AL254" s="157"/>
      <c r="AM254" s="157"/>
      <c r="AN254" s="157"/>
      <c r="AO254" s="157"/>
      <c r="AP254" s="157"/>
      <c r="AQ254" s="157"/>
      <c r="AR254" s="157"/>
      <c r="AS254" s="157"/>
      <c r="AT254" s="157"/>
      <c r="AU254" s="157"/>
      <c r="AV254" s="157"/>
      <c r="AW254" s="157"/>
      <c r="AX254" s="157"/>
      <c r="AY254" s="157"/>
      <c r="AZ254" s="157"/>
      <c r="BA254" s="157"/>
      <c r="BB254" s="157"/>
      <c r="BC254" s="157"/>
      <c r="BD254" s="157"/>
      <c r="BE254" s="157"/>
      <c r="BF254" s="157"/>
      <c r="BG254" s="157"/>
      <c r="BH254" s="157"/>
    </row>
    <row r="255" spans="1:60">
      <c r="A255" s="171" t="s">
        <v>240</v>
      </c>
      <c r="B255" s="172" t="s">
        <v>193</v>
      </c>
      <c r="C255" s="190" t="s">
        <v>194</v>
      </c>
      <c r="D255" s="173"/>
      <c r="E255" s="174"/>
      <c r="F255" s="175"/>
      <c r="G255" s="176">
        <f>SUMIF(AG256:AG273,"&lt;&gt;NOR",G256:G273)</f>
        <v>0</v>
      </c>
      <c r="H255" s="170"/>
      <c r="I255" s="170">
        <f>SUM(I256:I273)</f>
        <v>0</v>
      </c>
      <c r="J255" s="170"/>
      <c r="K255" s="170">
        <f>SUM(K256:K273)</f>
        <v>0</v>
      </c>
      <c r="L255" s="170"/>
      <c r="M255" s="170">
        <f>SUM(M256:M273)</f>
        <v>0</v>
      </c>
      <c r="N255" s="170"/>
      <c r="O255" s="170">
        <f>SUM(O256:O273)</f>
        <v>1.79</v>
      </c>
      <c r="P255" s="170"/>
      <c r="Q255" s="170">
        <f>SUM(Q256:Q273)</f>
        <v>0</v>
      </c>
      <c r="R255" s="170"/>
      <c r="S255" s="170"/>
      <c r="T255" s="170"/>
      <c r="U255" s="170"/>
      <c r="V255" s="170">
        <f>SUM(V256:V273)</f>
        <v>0</v>
      </c>
      <c r="W255" s="170"/>
      <c r="AG255" t="s">
        <v>241</v>
      </c>
    </row>
    <row r="256" spans="1:60" ht="20.399999999999999" outlineLevel="1">
      <c r="A256" s="183">
        <v>224</v>
      </c>
      <c r="B256" s="184"/>
      <c r="C256" s="191" t="s">
        <v>492</v>
      </c>
      <c r="D256" s="185" t="s">
        <v>493</v>
      </c>
      <c r="E256" s="186">
        <v>34.146000000000001</v>
      </c>
      <c r="F256" s="187"/>
      <c r="G256" s="188">
        <f t="shared" ref="G256:G273" si="119">ROUND(E256*F256,2)</f>
        <v>0</v>
      </c>
      <c r="H256" s="169"/>
      <c r="I256" s="168">
        <f t="shared" ref="I256:I273" si="120">ROUND(E256*H256,2)</f>
        <v>0</v>
      </c>
      <c r="J256" s="169"/>
      <c r="K256" s="168">
        <f t="shared" ref="K256:K273" si="121">ROUND(E256*J256,2)</f>
        <v>0</v>
      </c>
      <c r="L256" s="168">
        <v>21</v>
      </c>
      <c r="M256" s="168">
        <f t="shared" ref="M256:M273" si="122">G256*(1+L256/100)</f>
        <v>0</v>
      </c>
      <c r="N256" s="168">
        <v>7.0000000000000007E-5</v>
      </c>
      <c r="O256" s="168">
        <f t="shared" ref="O256:O273" si="123">ROUND(E256*N256,2)</f>
        <v>0</v>
      </c>
      <c r="P256" s="168">
        <v>0</v>
      </c>
      <c r="Q256" s="168">
        <f t="shared" ref="Q256:Q273" si="124">ROUND(E256*P256,2)</f>
        <v>0</v>
      </c>
      <c r="R256" s="168"/>
      <c r="S256" s="168" t="s">
        <v>257</v>
      </c>
      <c r="T256" s="168" t="s">
        <v>258</v>
      </c>
      <c r="U256" s="168">
        <v>0</v>
      </c>
      <c r="V256" s="168">
        <f t="shared" ref="V256:V273" si="125">ROUND(E256*U256,2)</f>
        <v>0</v>
      </c>
      <c r="W256" s="168"/>
      <c r="X256" s="157"/>
      <c r="Y256" s="157"/>
      <c r="Z256" s="157"/>
      <c r="AA256" s="157"/>
      <c r="AB256" s="157"/>
      <c r="AC256" s="157"/>
      <c r="AD256" s="157"/>
      <c r="AE256" s="157"/>
      <c r="AF256" s="157"/>
      <c r="AG256" s="157" t="s">
        <v>372</v>
      </c>
      <c r="AH256" s="157"/>
      <c r="AI256" s="157"/>
      <c r="AJ256" s="157"/>
      <c r="AK256" s="157"/>
      <c r="AL256" s="157"/>
      <c r="AM256" s="157"/>
      <c r="AN256" s="157"/>
      <c r="AO256" s="157"/>
      <c r="AP256" s="157"/>
      <c r="AQ256" s="157"/>
      <c r="AR256" s="157"/>
      <c r="AS256" s="157"/>
      <c r="AT256" s="157"/>
      <c r="AU256" s="157"/>
      <c r="AV256" s="157"/>
      <c r="AW256" s="157"/>
      <c r="AX256" s="157"/>
      <c r="AY256" s="157"/>
      <c r="AZ256" s="157"/>
      <c r="BA256" s="157"/>
      <c r="BB256" s="157"/>
      <c r="BC256" s="157"/>
      <c r="BD256" s="157"/>
      <c r="BE256" s="157"/>
      <c r="BF256" s="157"/>
      <c r="BG256" s="157"/>
      <c r="BH256" s="157"/>
    </row>
    <row r="257" spans="1:60" ht="20.399999999999999" outlineLevel="1">
      <c r="A257" s="183">
        <v>225</v>
      </c>
      <c r="B257" s="184"/>
      <c r="C257" s="191" t="s">
        <v>494</v>
      </c>
      <c r="D257" s="185" t="s">
        <v>493</v>
      </c>
      <c r="E257" s="186">
        <v>169.73200000000003</v>
      </c>
      <c r="F257" s="187"/>
      <c r="G257" s="188">
        <f t="shared" si="119"/>
        <v>0</v>
      </c>
      <c r="H257" s="169"/>
      <c r="I257" s="168">
        <f t="shared" si="120"/>
        <v>0</v>
      </c>
      <c r="J257" s="169"/>
      <c r="K257" s="168">
        <f t="shared" si="121"/>
        <v>0</v>
      </c>
      <c r="L257" s="168">
        <v>21</v>
      </c>
      <c r="M257" s="168">
        <f t="shared" si="122"/>
        <v>0</v>
      </c>
      <c r="N257" s="168">
        <v>6.0000000000000002E-5</v>
      </c>
      <c r="O257" s="168">
        <f t="shared" si="123"/>
        <v>0.01</v>
      </c>
      <c r="P257" s="168">
        <v>0</v>
      </c>
      <c r="Q257" s="168">
        <f t="shared" si="124"/>
        <v>0</v>
      </c>
      <c r="R257" s="168"/>
      <c r="S257" s="168" t="s">
        <v>257</v>
      </c>
      <c r="T257" s="168" t="s">
        <v>258</v>
      </c>
      <c r="U257" s="168">
        <v>0</v>
      </c>
      <c r="V257" s="168">
        <f t="shared" si="125"/>
        <v>0</v>
      </c>
      <c r="W257" s="168"/>
      <c r="X257" s="157"/>
      <c r="Y257" s="157"/>
      <c r="Z257" s="157"/>
      <c r="AA257" s="157"/>
      <c r="AB257" s="157"/>
      <c r="AC257" s="157"/>
      <c r="AD257" s="157"/>
      <c r="AE257" s="157"/>
      <c r="AF257" s="157"/>
      <c r="AG257" s="157" t="s">
        <v>372</v>
      </c>
      <c r="AH257" s="157"/>
      <c r="AI257" s="157"/>
      <c r="AJ257" s="157"/>
      <c r="AK257" s="157"/>
      <c r="AL257" s="157"/>
      <c r="AM257" s="157"/>
      <c r="AN257" s="157"/>
      <c r="AO257" s="157"/>
      <c r="AP257" s="157"/>
      <c r="AQ257" s="157"/>
      <c r="AR257" s="157"/>
      <c r="AS257" s="157"/>
      <c r="AT257" s="157"/>
      <c r="AU257" s="157"/>
      <c r="AV257" s="157"/>
      <c r="AW257" s="157"/>
      <c r="AX257" s="157"/>
      <c r="AY257" s="157"/>
      <c r="AZ257" s="157"/>
      <c r="BA257" s="157"/>
      <c r="BB257" s="157"/>
      <c r="BC257" s="157"/>
      <c r="BD257" s="157"/>
      <c r="BE257" s="157"/>
      <c r="BF257" s="157"/>
      <c r="BG257" s="157"/>
      <c r="BH257" s="157"/>
    </row>
    <row r="258" spans="1:60" ht="20.399999999999999" outlineLevel="1">
      <c r="A258" s="183">
        <v>226</v>
      </c>
      <c r="B258" s="184"/>
      <c r="C258" s="191" t="s">
        <v>495</v>
      </c>
      <c r="D258" s="185" t="s">
        <v>271</v>
      </c>
      <c r="E258" s="186">
        <v>0.15300000000000002</v>
      </c>
      <c r="F258" s="187"/>
      <c r="G258" s="188">
        <f t="shared" si="119"/>
        <v>0</v>
      </c>
      <c r="H258" s="169"/>
      <c r="I258" s="168">
        <f t="shared" si="120"/>
        <v>0</v>
      </c>
      <c r="J258" s="169"/>
      <c r="K258" s="168">
        <f t="shared" si="121"/>
        <v>0</v>
      </c>
      <c r="L258" s="168">
        <v>21</v>
      </c>
      <c r="M258" s="168">
        <f t="shared" si="122"/>
        <v>0</v>
      </c>
      <c r="N258" s="168">
        <v>1</v>
      </c>
      <c r="O258" s="168">
        <f t="shared" si="123"/>
        <v>0.15</v>
      </c>
      <c r="P258" s="168">
        <v>0</v>
      </c>
      <c r="Q258" s="168">
        <f t="shared" si="124"/>
        <v>0</v>
      </c>
      <c r="R258" s="168"/>
      <c r="S258" s="168" t="s">
        <v>289</v>
      </c>
      <c r="T258" s="168" t="s">
        <v>245</v>
      </c>
      <c r="U258" s="168">
        <v>0</v>
      </c>
      <c r="V258" s="168">
        <f t="shared" si="125"/>
        <v>0</v>
      </c>
      <c r="W258" s="168"/>
      <c r="X258" s="157"/>
      <c r="Y258" s="157"/>
      <c r="Z258" s="157"/>
      <c r="AA258" s="157"/>
      <c r="AB258" s="157"/>
      <c r="AC258" s="157"/>
      <c r="AD258" s="157"/>
      <c r="AE258" s="157"/>
      <c r="AF258" s="157"/>
      <c r="AG258" s="157" t="s">
        <v>290</v>
      </c>
      <c r="AH258" s="157"/>
      <c r="AI258" s="157"/>
      <c r="AJ258" s="157"/>
      <c r="AK258" s="157"/>
      <c r="AL258" s="157"/>
      <c r="AM258" s="157"/>
      <c r="AN258" s="157"/>
      <c r="AO258" s="157"/>
      <c r="AP258" s="157"/>
      <c r="AQ258" s="157"/>
      <c r="AR258" s="157"/>
      <c r="AS258" s="157"/>
      <c r="AT258" s="157"/>
      <c r="AU258" s="157"/>
      <c r="AV258" s="157"/>
      <c r="AW258" s="157"/>
      <c r="AX258" s="157"/>
      <c r="AY258" s="157"/>
      <c r="AZ258" s="157"/>
      <c r="BA258" s="157"/>
      <c r="BB258" s="157"/>
      <c r="BC258" s="157"/>
      <c r="BD258" s="157"/>
      <c r="BE258" s="157"/>
      <c r="BF258" s="157"/>
      <c r="BG258" s="157"/>
      <c r="BH258" s="157"/>
    </row>
    <row r="259" spans="1:60" ht="20.399999999999999" outlineLevel="1">
      <c r="A259" s="183">
        <v>227</v>
      </c>
      <c r="B259" s="184"/>
      <c r="C259" s="191" t="s">
        <v>496</v>
      </c>
      <c r="D259" s="185" t="s">
        <v>493</v>
      </c>
      <c r="E259" s="186">
        <v>114.51</v>
      </c>
      <c r="F259" s="187"/>
      <c r="G259" s="188">
        <f t="shared" si="119"/>
        <v>0</v>
      </c>
      <c r="H259" s="169"/>
      <c r="I259" s="168">
        <f t="shared" si="120"/>
        <v>0</v>
      </c>
      <c r="J259" s="169"/>
      <c r="K259" s="168">
        <f t="shared" si="121"/>
        <v>0</v>
      </c>
      <c r="L259" s="168">
        <v>21</v>
      </c>
      <c r="M259" s="168">
        <f t="shared" si="122"/>
        <v>0</v>
      </c>
      <c r="N259" s="168">
        <v>6.0000000000000002E-5</v>
      </c>
      <c r="O259" s="168">
        <f t="shared" si="123"/>
        <v>0.01</v>
      </c>
      <c r="P259" s="168">
        <v>0</v>
      </c>
      <c r="Q259" s="168">
        <f t="shared" si="124"/>
        <v>0</v>
      </c>
      <c r="R259" s="168"/>
      <c r="S259" s="168" t="s">
        <v>257</v>
      </c>
      <c r="T259" s="168" t="s">
        <v>258</v>
      </c>
      <c r="U259" s="168">
        <v>0</v>
      </c>
      <c r="V259" s="168">
        <f t="shared" si="125"/>
        <v>0</v>
      </c>
      <c r="W259" s="168"/>
      <c r="X259" s="157"/>
      <c r="Y259" s="157"/>
      <c r="Z259" s="157"/>
      <c r="AA259" s="157"/>
      <c r="AB259" s="157"/>
      <c r="AC259" s="157"/>
      <c r="AD259" s="157"/>
      <c r="AE259" s="157"/>
      <c r="AF259" s="157"/>
      <c r="AG259" s="157" t="s">
        <v>372</v>
      </c>
      <c r="AH259" s="157"/>
      <c r="AI259" s="157"/>
      <c r="AJ259" s="157"/>
      <c r="AK259" s="157"/>
      <c r="AL259" s="157"/>
      <c r="AM259" s="157"/>
      <c r="AN259" s="157"/>
      <c r="AO259" s="157"/>
      <c r="AP259" s="157"/>
      <c r="AQ259" s="157"/>
      <c r="AR259" s="157"/>
      <c r="AS259" s="157"/>
      <c r="AT259" s="157"/>
      <c r="AU259" s="157"/>
      <c r="AV259" s="157"/>
      <c r="AW259" s="157"/>
      <c r="AX259" s="157"/>
      <c r="AY259" s="157"/>
      <c r="AZ259" s="157"/>
      <c r="BA259" s="157"/>
      <c r="BB259" s="157"/>
      <c r="BC259" s="157"/>
      <c r="BD259" s="157"/>
      <c r="BE259" s="157"/>
      <c r="BF259" s="157"/>
      <c r="BG259" s="157"/>
      <c r="BH259" s="157"/>
    </row>
    <row r="260" spans="1:60" outlineLevel="1">
      <c r="A260" s="183">
        <v>228</v>
      </c>
      <c r="B260" s="184"/>
      <c r="C260" s="191" t="s">
        <v>497</v>
      </c>
      <c r="D260" s="185" t="s">
        <v>271</v>
      </c>
      <c r="E260" s="186">
        <v>6.6000000000000003E-2</v>
      </c>
      <c r="F260" s="187"/>
      <c r="G260" s="188">
        <f t="shared" si="119"/>
        <v>0</v>
      </c>
      <c r="H260" s="169"/>
      <c r="I260" s="168">
        <f t="shared" si="120"/>
        <v>0</v>
      </c>
      <c r="J260" s="169"/>
      <c r="K260" s="168">
        <f t="shared" si="121"/>
        <v>0</v>
      </c>
      <c r="L260" s="168">
        <v>21</v>
      </c>
      <c r="M260" s="168">
        <f t="shared" si="122"/>
        <v>0</v>
      </c>
      <c r="N260" s="168">
        <v>1</v>
      </c>
      <c r="O260" s="168">
        <f t="shared" si="123"/>
        <v>7.0000000000000007E-2</v>
      </c>
      <c r="P260" s="168">
        <v>0</v>
      </c>
      <c r="Q260" s="168">
        <f t="shared" si="124"/>
        <v>0</v>
      </c>
      <c r="R260" s="168"/>
      <c r="S260" s="168" t="s">
        <v>289</v>
      </c>
      <c r="T260" s="168" t="s">
        <v>245</v>
      </c>
      <c r="U260" s="168">
        <v>0</v>
      </c>
      <c r="V260" s="168">
        <f t="shared" si="125"/>
        <v>0</v>
      </c>
      <c r="W260" s="168"/>
      <c r="X260" s="157"/>
      <c r="Y260" s="157"/>
      <c r="Z260" s="157"/>
      <c r="AA260" s="157"/>
      <c r="AB260" s="157"/>
      <c r="AC260" s="157"/>
      <c r="AD260" s="157"/>
      <c r="AE260" s="157"/>
      <c r="AF260" s="157"/>
      <c r="AG260" s="157" t="s">
        <v>290</v>
      </c>
      <c r="AH260" s="157"/>
      <c r="AI260" s="157"/>
      <c r="AJ260" s="157"/>
      <c r="AK260" s="157"/>
      <c r="AL260" s="157"/>
      <c r="AM260" s="157"/>
      <c r="AN260" s="157"/>
      <c r="AO260" s="157"/>
      <c r="AP260" s="157"/>
      <c r="AQ260" s="157"/>
      <c r="AR260" s="157"/>
      <c r="AS260" s="157"/>
      <c r="AT260" s="157"/>
      <c r="AU260" s="157"/>
      <c r="AV260" s="157"/>
      <c r="AW260" s="157"/>
      <c r="AX260" s="157"/>
      <c r="AY260" s="157"/>
      <c r="AZ260" s="157"/>
      <c r="BA260" s="157"/>
      <c r="BB260" s="157"/>
      <c r="BC260" s="157"/>
      <c r="BD260" s="157"/>
      <c r="BE260" s="157"/>
      <c r="BF260" s="157"/>
      <c r="BG260" s="157"/>
      <c r="BH260" s="157"/>
    </row>
    <row r="261" spans="1:60" ht="20.399999999999999" outlineLevel="1">
      <c r="A261" s="183">
        <v>229</v>
      </c>
      <c r="B261" s="184"/>
      <c r="C261" s="191" t="s">
        <v>498</v>
      </c>
      <c r="D261" s="185" t="s">
        <v>493</v>
      </c>
      <c r="E261" s="186">
        <v>123.87200000000001</v>
      </c>
      <c r="F261" s="187"/>
      <c r="G261" s="188">
        <f t="shared" si="119"/>
        <v>0</v>
      </c>
      <c r="H261" s="169"/>
      <c r="I261" s="168">
        <f t="shared" si="120"/>
        <v>0</v>
      </c>
      <c r="J261" s="169"/>
      <c r="K261" s="168">
        <f t="shared" si="121"/>
        <v>0</v>
      </c>
      <c r="L261" s="168">
        <v>21</v>
      </c>
      <c r="M261" s="168">
        <f t="shared" si="122"/>
        <v>0</v>
      </c>
      <c r="N261" s="168">
        <v>5.0000000000000002E-5</v>
      </c>
      <c r="O261" s="168">
        <f t="shared" si="123"/>
        <v>0.01</v>
      </c>
      <c r="P261" s="168">
        <v>0</v>
      </c>
      <c r="Q261" s="168">
        <f t="shared" si="124"/>
        <v>0</v>
      </c>
      <c r="R261" s="168"/>
      <c r="S261" s="168" t="s">
        <v>257</v>
      </c>
      <c r="T261" s="168" t="s">
        <v>258</v>
      </c>
      <c r="U261" s="168">
        <v>0</v>
      </c>
      <c r="V261" s="168">
        <f t="shared" si="125"/>
        <v>0</v>
      </c>
      <c r="W261" s="168"/>
      <c r="X261" s="157"/>
      <c r="Y261" s="157"/>
      <c r="Z261" s="157"/>
      <c r="AA261" s="157"/>
      <c r="AB261" s="157"/>
      <c r="AC261" s="157"/>
      <c r="AD261" s="157"/>
      <c r="AE261" s="157"/>
      <c r="AF261" s="157"/>
      <c r="AG261" s="157" t="s">
        <v>372</v>
      </c>
      <c r="AH261" s="157"/>
      <c r="AI261" s="157"/>
      <c r="AJ261" s="157"/>
      <c r="AK261" s="157"/>
      <c r="AL261" s="157"/>
      <c r="AM261" s="157"/>
      <c r="AN261" s="157"/>
      <c r="AO261" s="157"/>
      <c r="AP261" s="157"/>
      <c r="AQ261" s="157"/>
      <c r="AR261" s="157"/>
      <c r="AS261" s="157"/>
      <c r="AT261" s="157"/>
      <c r="AU261" s="157"/>
      <c r="AV261" s="157"/>
      <c r="AW261" s="157"/>
      <c r="AX261" s="157"/>
      <c r="AY261" s="157"/>
      <c r="AZ261" s="157"/>
      <c r="BA261" s="157"/>
      <c r="BB261" s="157"/>
      <c r="BC261" s="157"/>
      <c r="BD261" s="157"/>
      <c r="BE261" s="157"/>
      <c r="BF261" s="157"/>
      <c r="BG261" s="157"/>
      <c r="BH261" s="157"/>
    </row>
    <row r="262" spans="1:60" ht="20.399999999999999" outlineLevel="1">
      <c r="A262" s="183">
        <v>230</v>
      </c>
      <c r="B262" s="184"/>
      <c r="C262" s="191" t="s">
        <v>499</v>
      </c>
      <c r="D262" s="185" t="s">
        <v>493</v>
      </c>
      <c r="E262" s="186">
        <v>708.53600000000006</v>
      </c>
      <c r="F262" s="187"/>
      <c r="G262" s="188">
        <f t="shared" si="119"/>
        <v>0</v>
      </c>
      <c r="H262" s="169"/>
      <c r="I262" s="168">
        <f t="shared" si="120"/>
        <v>0</v>
      </c>
      <c r="J262" s="169"/>
      <c r="K262" s="168">
        <f t="shared" si="121"/>
        <v>0</v>
      </c>
      <c r="L262" s="168">
        <v>21</v>
      </c>
      <c r="M262" s="168">
        <f t="shared" si="122"/>
        <v>0</v>
      </c>
      <c r="N262" s="168">
        <v>5.0000000000000002E-5</v>
      </c>
      <c r="O262" s="168">
        <f t="shared" si="123"/>
        <v>0.04</v>
      </c>
      <c r="P262" s="168">
        <v>0</v>
      </c>
      <c r="Q262" s="168">
        <f t="shared" si="124"/>
        <v>0</v>
      </c>
      <c r="R262" s="168"/>
      <c r="S262" s="168" t="s">
        <v>257</v>
      </c>
      <c r="T262" s="168" t="s">
        <v>258</v>
      </c>
      <c r="U262" s="168">
        <v>0</v>
      </c>
      <c r="V262" s="168">
        <f t="shared" si="125"/>
        <v>0</v>
      </c>
      <c r="W262" s="168"/>
      <c r="X262" s="157"/>
      <c r="Y262" s="157"/>
      <c r="Z262" s="157"/>
      <c r="AA262" s="157"/>
      <c r="AB262" s="157"/>
      <c r="AC262" s="157"/>
      <c r="AD262" s="157"/>
      <c r="AE262" s="157"/>
      <c r="AF262" s="157"/>
      <c r="AG262" s="157" t="s">
        <v>372</v>
      </c>
      <c r="AH262" s="157"/>
      <c r="AI262" s="157"/>
      <c r="AJ262" s="157"/>
      <c r="AK262" s="157"/>
      <c r="AL262" s="157"/>
      <c r="AM262" s="157"/>
      <c r="AN262" s="157"/>
      <c r="AO262" s="157"/>
      <c r="AP262" s="157"/>
      <c r="AQ262" s="157"/>
      <c r="AR262" s="157"/>
      <c r="AS262" s="157"/>
      <c r="AT262" s="157"/>
      <c r="AU262" s="157"/>
      <c r="AV262" s="157"/>
      <c r="AW262" s="157"/>
      <c r="AX262" s="157"/>
      <c r="AY262" s="157"/>
      <c r="AZ262" s="157"/>
      <c r="BA262" s="157"/>
      <c r="BB262" s="157"/>
      <c r="BC262" s="157"/>
      <c r="BD262" s="157"/>
      <c r="BE262" s="157"/>
      <c r="BF262" s="157"/>
      <c r="BG262" s="157"/>
      <c r="BH262" s="157"/>
    </row>
    <row r="263" spans="1:60" outlineLevel="1">
      <c r="A263" s="183">
        <v>231</v>
      </c>
      <c r="B263" s="184"/>
      <c r="C263" s="191" t="s">
        <v>500</v>
      </c>
      <c r="D263" s="185" t="s">
        <v>271</v>
      </c>
      <c r="E263" s="186">
        <v>0.21300000000000002</v>
      </c>
      <c r="F263" s="187"/>
      <c r="G263" s="188">
        <f t="shared" si="119"/>
        <v>0</v>
      </c>
      <c r="H263" s="169"/>
      <c r="I263" s="168">
        <f t="shared" si="120"/>
        <v>0</v>
      </c>
      <c r="J263" s="169"/>
      <c r="K263" s="168">
        <f t="shared" si="121"/>
        <v>0</v>
      </c>
      <c r="L263" s="168">
        <v>21</v>
      </c>
      <c r="M263" s="168">
        <f t="shared" si="122"/>
        <v>0</v>
      </c>
      <c r="N263" s="168">
        <v>1</v>
      </c>
      <c r="O263" s="168">
        <f t="shared" si="123"/>
        <v>0.21</v>
      </c>
      <c r="P263" s="168">
        <v>0</v>
      </c>
      <c r="Q263" s="168">
        <f t="shared" si="124"/>
        <v>0</v>
      </c>
      <c r="R263" s="168"/>
      <c r="S263" s="168" t="s">
        <v>289</v>
      </c>
      <c r="T263" s="168" t="s">
        <v>245</v>
      </c>
      <c r="U263" s="168">
        <v>0</v>
      </c>
      <c r="V263" s="168">
        <f t="shared" si="125"/>
        <v>0</v>
      </c>
      <c r="W263" s="168"/>
      <c r="X263" s="157"/>
      <c r="Y263" s="157"/>
      <c r="Z263" s="157"/>
      <c r="AA263" s="157"/>
      <c r="AB263" s="157"/>
      <c r="AC263" s="157"/>
      <c r="AD263" s="157"/>
      <c r="AE263" s="157"/>
      <c r="AF263" s="157"/>
      <c r="AG263" s="157" t="s">
        <v>290</v>
      </c>
      <c r="AH263" s="157"/>
      <c r="AI263" s="157"/>
      <c r="AJ263" s="157"/>
      <c r="AK263" s="157"/>
      <c r="AL263" s="157"/>
      <c r="AM263" s="157"/>
      <c r="AN263" s="157"/>
      <c r="AO263" s="157"/>
      <c r="AP263" s="157"/>
      <c r="AQ263" s="157"/>
      <c r="AR263" s="157"/>
      <c r="AS263" s="157"/>
      <c r="AT263" s="157"/>
      <c r="AU263" s="157"/>
      <c r="AV263" s="157"/>
      <c r="AW263" s="157"/>
      <c r="AX263" s="157"/>
      <c r="AY263" s="157"/>
      <c r="AZ263" s="157"/>
      <c r="BA263" s="157"/>
      <c r="BB263" s="157"/>
      <c r="BC263" s="157"/>
      <c r="BD263" s="157"/>
      <c r="BE263" s="157"/>
      <c r="BF263" s="157"/>
      <c r="BG263" s="157"/>
      <c r="BH263" s="157"/>
    </row>
    <row r="264" spans="1:60" ht="20.399999999999999" outlineLevel="1">
      <c r="A264" s="183">
        <v>232</v>
      </c>
      <c r="B264" s="184"/>
      <c r="C264" s="191" t="s">
        <v>501</v>
      </c>
      <c r="D264" s="185" t="s">
        <v>493</v>
      </c>
      <c r="E264" s="186">
        <v>515.30100000000004</v>
      </c>
      <c r="F264" s="187"/>
      <c r="G264" s="188">
        <f t="shared" si="119"/>
        <v>0</v>
      </c>
      <c r="H264" s="169"/>
      <c r="I264" s="168">
        <f t="shared" si="120"/>
        <v>0</v>
      </c>
      <c r="J264" s="169"/>
      <c r="K264" s="168">
        <f t="shared" si="121"/>
        <v>0</v>
      </c>
      <c r="L264" s="168">
        <v>21</v>
      </c>
      <c r="M264" s="168">
        <f t="shared" si="122"/>
        <v>0</v>
      </c>
      <c r="N264" s="168">
        <v>5.0000000000000002E-5</v>
      </c>
      <c r="O264" s="168">
        <f t="shared" si="123"/>
        <v>0.03</v>
      </c>
      <c r="P264" s="168">
        <v>0</v>
      </c>
      <c r="Q264" s="168">
        <f t="shared" si="124"/>
        <v>0</v>
      </c>
      <c r="R264" s="168"/>
      <c r="S264" s="168" t="s">
        <v>257</v>
      </c>
      <c r="T264" s="168" t="s">
        <v>258</v>
      </c>
      <c r="U264" s="168">
        <v>0</v>
      </c>
      <c r="V264" s="168">
        <f t="shared" si="125"/>
        <v>0</v>
      </c>
      <c r="W264" s="168"/>
      <c r="X264" s="157"/>
      <c r="Y264" s="157"/>
      <c r="Z264" s="157"/>
      <c r="AA264" s="157"/>
      <c r="AB264" s="157"/>
      <c r="AC264" s="157"/>
      <c r="AD264" s="157"/>
      <c r="AE264" s="157"/>
      <c r="AF264" s="157"/>
      <c r="AG264" s="157" t="s">
        <v>372</v>
      </c>
      <c r="AH264" s="157"/>
      <c r="AI264" s="157"/>
      <c r="AJ264" s="157"/>
      <c r="AK264" s="157"/>
      <c r="AL264" s="157"/>
      <c r="AM264" s="157"/>
      <c r="AN264" s="157"/>
      <c r="AO264" s="157"/>
      <c r="AP264" s="157"/>
      <c r="AQ264" s="157"/>
      <c r="AR264" s="157"/>
      <c r="AS264" s="157"/>
      <c r="AT264" s="157"/>
      <c r="AU264" s="157"/>
      <c r="AV264" s="157"/>
      <c r="AW264" s="157"/>
      <c r="AX264" s="157"/>
      <c r="AY264" s="157"/>
      <c r="AZ264" s="157"/>
      <c r="BA264" s="157"/>
      <c r="BB264" s="157"/>
      <c r="BC264" s="157"/>
      <c r="BD264" s="157"/>
      <c r="BE264" s="157"/>
      <c r="BF264" s="157"/>
      <c r="BG264" s="157"/>
      <c r="BH264" s="157"/>
    </row>
    <row r="265" spans="1:60" outlineLevel="1">
      <c r="A265" s="183">
        <v>233</v>
      </c>
      <c r="B265" s="184"/>
      <c r="C265" s="191" t="s">
        <v>502</v>
      </c>
      <c r="D265" s="185" t="s">
        <v>271</v>
      </c>
      <c r="E265" s="186">
        <v>0.8660000000000001</v>
      </c>
      <c r="F265" s="187"/>
      <c r="G265" s="188">
        <f t="shared" si="119"/>
        <v>0</v>
      </c>
      <c r="H265" s="169"/>
      <c r="I265" s="168">
        <f t="shared" si="120"/>
        <v>0</v>
      </c>
      <c r="J265" s="169"/>
      <c r="K265" s="168">
        <f t="shared" si="121"/>
        <v>0</v>
      </c>
      <c r="L265" s="168">
        <v>21</v>
      </c>
      <c r="M265" s="168">
        <f t="shared" si="122"/>
        <v>0</v>
      </c>
      <c r="N265" s="168">
        <v>1</v>
      </c>
      <c r="O265" s="168">
        <f t="shared" si="123"/>
        <v>0.87</v>
      </c>
      <c r="P265" s="168">
        <v>0</v>
      </c>
      <c r="Q265" s="168">
        <f t="shared" si="124"/>
        <v>0</v>
      </c>
      <c r="R265" s="168"/>
      <c r="S265" s="168" t="s">
        <v>289</v>
      </c>
      <c r="T265" s="168" t="s">
        <v>245</v>
      </c>
      <c r="U265" s="168">
        <v>0</v>
      </c>
      <c r="V265" s="168">
        <f t="shared" si="125"/>
        <v>0</v>
      </c>
      <c r="W265" s="168"/>
      <c r="X265" s="157"/>
      <c r="Y265" s="157"/>
      <c r="Z265" s="157"/>
      <c r="AA265" s="157"/>
      <c r="AB265" s="157"/>
      <c r="AC265" s="157"/>
      <c r="AD265" s="157"/>
      <c r="AE265" s="157"/>
      <c r="AF265" s="157"/>
      <c r="AG265" s="157" t="s">
        <v>290</v>
      </c>
      <c r="AH265" s="157"/>
      <c r="AI265" s="157"/>
      <c r="AJ265" s="157"/>
      <c r="AK265" s="157"/>
      <c r="AL265" s="157"/>
      <c r="AM265" s="157"/>
      <c r="AN265" s="157"/>
      <c r="AO265" s="157"/>
      <c r="AP265" s="157"/>
      <c r="AQ265" s="157"/>
      <c r="AR265" s="157"/>
      <c r="AS265" s="157"/>
      <c r="AT265" s="157"/>
      <c r="AU265" s="157"/>
      <c r="AV265" s="157"/>
      <c r="AW265" s="157"/>
      <c r="AX265" s="157"/>
      <c r="AY265" s="157"/>
      <c r="AZ265" s="157"/>
      <c r="BA265" s="157"/>
      <c r="BB265" s="157"/>
      <c r="BC265" s="157"/>
      <c r="BD265" s="157"/>
      <c r="BE265" s="157"/>
      <c r="BF265" s="157"/>
      <c r="BG265" s="157"/>
      <c r="BH265" s="157"/>
    </row>
    <row r="266" spans="1:60" outlineLevel="1">
      <c r="A266" s="183">
        <v>234</v>
      </c>
      <c r="B266" s="184"/>
      <c r="C266" s="191" t="s">
        <v>503</v>
      </c>
      <c r="D266" s="185" t="s">
        <v>271</v>
      </c>
      <c r="E266" s="186">
        <v>0.10400000000000001</v>
      </c>
      <c r="F266" s="187"/>
      <c r="G266" s="188">
        <f t="shared" si="119"/>
        <v>0</v>
      </c>
      <c r="H266" s="169"/>
      <c r="I266" s="168">
        <f t="shared" si="120"/>
        <v>0</v>
      </c>
      <c r="J266" s="169"/>
      <c r="K266" s="168">
        <f t="shared" si="121"/>
        <v>0</v>
      </c>
      <c r="L266" s="168">
        <v>21</v>
      </c>
      <c r="M266" s="168">
        <f t="shared" si="122"/>
        <v>0</v>
      </c>
      <c r="N266" s="168">
        <v>1</v>
      </c>
      <c r="O266" s="168">
        <f t="shared" si="123"/>
        <v>0.1</v>
      </c>
      <c r="P266" s="168">
        <v>0</v>
      </c>
      <c r="Q266" s="168">
        <f t="shared" si="124"/>
        <v>0</v>
      </c>
      <c r="R266" s="168"/>
      <c r="S266" s="168" t="s">
        <v>289</v>
      </c>
      <c r="T266" s="168" t="s">
        <v>245</v>
      </c>
      <c r="U266" s="168">
        <v>0</v>
      </c>
      <c r="V266" s="168">
        <f t="shared" si="125"/>
        <v>0</v>
      </c>
      <c r="W266" s="168"/>
      <c r="X266" s="157"/>
      <c r="Y266" s="157"/>
      <c r="Z266" s="157"/>
      <c r="AA266" s="157"/>
      <c r="AB266" s="157"/>
      <c r="AC266" s="157"/>
      <c r="AD266" s="157"/>
      <c r="AE266" s="157"/>
      <c r="AF266" s="157"/>
      <c r="AG266" s="157" t="s">
        <v>290</v>
      </c>
      <c r="AH266" s="157"/>
      <c r="AI266" s="157"/>
      <c r="AJ266" s="157"/>
      <c r="AK266" s="157"/>
      <c r="AL266" s="157"/>
      <c r="AM266" s="157"/>
      <c r="AN266" s="157"/>
      <c r="AO266" s="157"/>
      <c r="AP266" s="157"/>
      <c r="AQ266" s="157"/>
      <c r="AR266" s="157"/>
      <c r="AS266" s="157"/>
      <c r="AT266" s="157"/>
      <c r="AU266" s="157"/>
      <c r="AV266" s="157"/>
      <c r="AW266" s="157"/>
      <c r="AX266" s="157"/>
      <c r="AY266" s="157"/>
      <c r="AZ266" s="157"/>
      <c r="BA266" s="157"/>
      <c r="BB266" s="157"/>
      <c r="BC266" s="157"/>
      <c r="BD266" s="157"/>
      <c r="BE266" s="157"/>
      <c r="BF266" s="157"/>
      <c r="BG266" s="157"/>
      <c r="BH266" s="157"/>
    </row>
    <row r="267" spans="1:60" outlineLevel="1">
      <c r="A267" s="183">
        <v>235</v>
      </c>
      <c r="B267" s="184"/>
      <c r="C267" s="191" t="s">
        <v>298</v>
      </c>
      <c r="D267" s="185" t="s">
        <v>271</v>
      </c>
      <c r="E267" s="186">
        <v>0.28500000000000003</v>
      </c>
      <c r="F267" s="187"/>
      <c r="G267" s="188">
        <f t="shared" si="119"/>
        <v>0</v>
      </c>
      <c r="H267" s="169"/>
      <c r="I267" s="168">
        <f t="shared" si="120"/>
        <v>0</v>
      </c>
      <c r="J267" s="169"/>
      <c r="K267" s="168">
        <f t="shared" si="121"/>
        <v>0</v>
      </c>
      <c r="L267" s="168">
        <v>21</v>
      </c>
      <c r="M267" s="168">
        <f t="shared" si="122"/>
        <v>0</v>
      </c>
      <c r="N267" s="168">
        <v>1</v>
      </c>
      <c r="O267" s="168">
        <f t="shared" si="123"/>
        <v>0.28999999999999998</v>
      </c>
      <c r="P267" s="168">
        <v>0</v>
      </c>
      <c r="Q267" s="168">
        <f t="shared" si="124"/>
        <v>0</v>
      </c>
      <c r="R267" s="168"/>
      <c r="S267" s="168" t="s">
        <v>289</v>
      </c>
      <c r="T267" s="168" t="s">
        <v>245</v>
      </c>
      <c r="U267" s="168">
        <v>0</v>
      </c>
      <c r="V267" s="168">
        <f t="shared" si="125"/>
        <v>0</v>
      </c>
      <c r="W267" s="168"/>
      <c r="X267" s="157"/>
      <c r="Y267" s="157"/>
      <c r="Z267" s="157"/>
      <c r="AA267" s="157"/>
      <c r="AB267" s="157"/>
      <c r="AC267" s="157"/>
      <c r="AD267" s="157"/>
      <c r="AE267" s="157"/>
      <c r="AF267" s="157"/>
      <c r="AG267" s="157" t="s">
        <v>504</v>
      </c>
      <c r="AH267" s="157"/>
      <c r="AI267" s="157"/>
      <c r="AJ267" s="157"/>
      <c r="AK267" s="157"/>
      <c r="AL267" s="157"/>
      <c r="AM267" s="157"/>
      <c r="AN267" s="157"/>
      <c r="AO267" s="157"/>
      <c r="AP267" s="157"/>
      <c r="AQ267" s="157"/>
      <c r="AR267" s="157"/>
      <c r="AS267" s="157"/>
      <c r="AT267" s="157"/>
      <c r="AU267" s="157"/>
      <c r="AV267" s="157"/>
      <c r="AW267" s="157"/>
      <c r="AX267" s="157"/>
      <c r="AY267" s="157"/>
      <c r="AZ267" s="157"/>
      <c r="BA267" s="157"/>
      <c r="BB267" s="157"/>
      <c r="BC267" s="157"/>
      <c r="BD267" s="157"/>
      <c r="BE267" s="157"/>
      <c r="BF267" s="157"/>
      <c r="BG267" s="157"/>
      <c r="BH267" s="157"/>
    </row>
    <row r="268" spans="1:60" ht="20.399999999999999" outlineLevel="1">
      <c r="A268" s="183">
        <v>236</v>
      </c>
      <c r="B268" s="184"/>
      <c r="C268" s="191" t="s">
        <v>505</v>
      </c>
      <c r="D268" s="185" t="s">
        <v>278</v>
      </c>
      <c r="E268" s="186">
        <v>13.47</v>
      </c>
      <c r="F268" s="187"/>
      <c r="G268" s="188">
        <f t="shared" si="119"/>
        <v>0</v>
      </c>
      <c r="H268" s="169"/>
      <c r="I268" s="168">
        <f t="shared" si="120"/>
        <v>0</v>
      </c>
      <c r="J268" s="169"/>
      <c r="K268" s="168">
        <f t="shared" si="121"/>
        <v>0</v>
      </c>
      <c r="L268" s="168">
        <v>21</v>
      </c>
      <c r="M268" s="168">
        <f t="shared" si="122"/>
        <v>0</v>
      </c>
      <c r="N268" s="168">
        <v>0</v>
      </c>
      <c r="O268" s="168">
        <f t="shared" si="123"/>
        <v>0</v>
      </c>
      <c r="P268" s="168">
        <v>0</v>
      </c>
      <c r="Q268" s="168">
        <f t="shared" si="124"/>
        <v>0</v>
      </c>
      <c r="R268" s="168"/>
      <c r="S268" s="168" t="s">
        <v>289</v>
      </c>
      <c r="T268" s="168" t="s">
        <v>245</v>
      </c>
      <c r="U268" s="168">
        <v>0</v>
      </c>
      <c r="V268" s="168">
        <f t="shared" si="125"/>
        <v>0</v>
      </c>
      <c r="W268" s="168"/>
      <c r="X268" s="157"/>
      <c r="Y268" s="157"/>
      <c r="Z268" s="157"/>
      <c r="AA268" s="157"/>
      <c r="AB268" s="157"/>
      <c r="AC268" s="157"/>
      <c r="AD268" s="157"/>
      <c r="AE268" s="157"/>
      <c r="AF268" s="157"/>
      <c r="AG268" s="157" t="s">
        <v>290</v>
      </c>
      <c r="AH268" s="157"/>
      <c r="AI268" s="157"/>
      <c r="AJ268" s="157"/>
      <c r="AK268" s="157"/>
      <c r="AL268" s="157"/>
      <c r="AM268" s="157"/>
      <c r="AN268" s="157"/>
      <c r="AO268" s="157"/>
      <c r="AP268" s="157"/>
      <c r="AQ268" s="157"/>
      <c r="AR268" s="157"/>
      <c r="AS268" s="157"/>
      <c r="AT268" s="157"/>
      <c r="AU268" s="157"/>
      <c r="AV268" s="157"/>
      <c r="AW268" s="157"/>
      <c r="AX268" s="157"/>
      <c r="AY268" s="157"/>
      <c r="AZ268" s="157"/>
      <c r="BA268" s="157"/>
      <c r="BB268" s="157"/>
      <c r="BC268" s="157"/>
      <c r="BD268" s="157"/>
      <c r="BE268" s="157"/>
      <c r="BF268" s="157"/>
      <c r="BG268" s="157"/>
      <c r="BH268" s="157"/>
    </row>
    <row r="269" spans="1:60" outlineLevel="1">
      <c r="A269" s="183">
        <v>237</v>
      </c>
      <c r="B269" s="184"/>
      <c r="C269" s="191" t="s">
        <v>506</v>
      </c>
      <c r="D269" s="185" t="s">
        <v>493</v>
      </c>
      <c r="E269" s="186">
        <v>268</v>
      </c>
      <c r="F269" s="187"/>
      <c r="G269" s="188">
        <f t="shared" si="119"/>
        <v>0</v>
      </c>
      <c r="H269" s="169"/>
      <c r="I269" s="168">
        <f t="shared" si="120"/>
        <v>0</v>
      </c>
      <c r="J269" s="169"/>
      <c r="K269" s="168">
        <f t="shared" si="121"/>
        <v>0</v>
      </c>
      <c r="L269" s="168">
        <v>21</v>
      </c>
      <c r="M269" s="168">
        <f t="shared" si="122"/>
        <v>0</v>
      </c>
      <c r="N269" s="168">
        <v>0</v>
      </c>
      <c r="O269" s="168">
        <f t="shared" si="123"/>
        <v>0</v>
      </c>
      <c r="P269" s="168">
        <v>0</v>
      </c>
      <c r="Q269" s="168">
        <f t="shared" si="124"/>
        <v>0</v>
      </c>
      <c r="R269" s="168"/>
      <c r="S269" s="168" t="s">
        <v>289</v>
      </c>
      <c r="T269" s="168" t="s">
        <v>245</v>
      </c>
      <c r="U269" s="168">
        <v>0</v>
      </c>
      <c r="V269" s="168">
        <f t="shared" si="125"/>
        <v>0</v>
      </c>
      <c r="W269" s="168"/>
      <c r="X269" s="157"/>
      <c r="Y269" s="157"/>
      <c r="Z269" s="157"/>
      <c r="AA269" s="157"/>
      <c r="AB269" s="157"/>
      <c r="AC269" s="157"/>
      <c r="AD269" s="157"/>
      <c r="AE269" s="157"/>
      <c r="AF269" s="157"/>
      <c r="AG269" s="157" t="s">
        <v>290</v>
      </c>
      <c r="AH269" s="157"/>
      <c r="AI269" s="157"/>
      <c r="AJ269" s="157"/>
      <c r="AK269" s="157"/>
      <c r="AL269" s="157"/>
      <c r="AM269" s="157"/>
      <c r="AN269" s="157"/>
      <c r="AO269" s="157"/>
      <c r="AP269" s="157"/>
      <c r="AQ269" s="157"/>
      <c r="AR269" s="157"/>
      <c r="AS269" s="157"/>
      <c r="AT269" s="157"/>
      <c r="AU269" s="157"/>
      <c r="AV269" s="157"/>
      <c r="AW269" s="157"/>
      <c r="AX269" s="157"/>
      <c r="AY269" s="157"/>
      <c r="AZ269" s="157"/>
      <c r="BA269" s="157"/>
      <c r="BB269" s="157"/>
      <c r="BC269" s="157"/>
      <c r="BD269" s="157"/>
      <c r="BE269" s="157"/>
      <c r="BF269" s="157"/>
      <c r="BG269" s="157"/>
      <c r="BH269" s="157"/>
    </row>
    <row r="270" spans="1:60" outlineLevel="1">
      <c r="A270" s="183">
        <v>238</v>
      </c>
      <c r="B270" s="184"/>
      <c r="C270" s="191" t="s">
        <v>507</v>
      </c>
      <c r="D270" s="185" t="s">
        <v>493</v>
      </c>
      <c r="E270" s="186">
        <v>185</v>
      </c>
      <c r="F270" s="187"/>
      <c r="G270" s="188">
        <f t="shared" si="119"/>
        <v>0</v>
      </c>
      <c r="H270" s="169"/>
      <c r="I270" s="168">
        <f t="shared" si="120"/>
        <v>0</v>
      </c>
      <c r="J270" s="169"/>
      <c r="K270" s="168">
        <f t="shared" si="121"/>
        <v>0</v>
      </c>
      <c r="L270" s="168">
        <v>21</v>
      </c>
      <c r="M270" s="168">
        <f t="shared" si="122"/>
        <v>0</v>
      </c>
      <c r="N270" s="168">
        <v>0</v>
      </c>
      <c r="O270" s="168">
        <f t="shared" si="123"/>
        <v>0</v>
      </c>
      <c r="P270" s="168">
        <v>0</v>
      </c>
      <c r="Q270" s="168">
        <f t="shared" si="124"/>
        <v>0</v>
      </c>
      <c r="R270" s="168"/>
      <c r="S270" s="168" t="s">
        <v>289</v>
      </c>
      <c r="T270" s="168" t="s">
        <v>245</v>
      </c>
      <c r="U270" s="168">
        <v>0</v>
      </c>
      <c r="V270" s="168">
        <f t="shared" si="125"/>
        <v>0</v>
      </c>
      <c r="W270" s="168"/>
      <c r="X270" s="157"/>
      <c r="Y270" s="157"/>
      <c r="Z270" s="157"/>
      <c r="AA270" s="157"/>
      <c r="AB270" s="157"/>
      <c r="AC270" s="157"/>
      <c r="AD270" s="157"/>
      <c r="AE270" s="157"/>
      <c r="AF270" s="157"/>
      <c r="AG270" s="157" t="s">
        <v>290</v>
      </c>
      <c r="AH270" s="157"/>
      <c r="AI270" s="157"/>
      <c r="AJ270" s="157"/>
      <c r="AK270" s="157"/>
      <c r="AL270" s="157"/>
      <c r="AM270" s="157"/>
      <c r="AN270" s="157"/>
      <c r="AO270" s="157"/>
      <c r="AP270" s="157"/>
      <c r="AQ270" s="157"/>
      <c r="AR270" s="157"/>
      <c r="AS270" s="157"/>
      <c r="AT270" s="157"/>
      <c r="AU270" s="157"/>
      <c r="AV270" s="157"/>
      <c r="AW270" s="157"/>
      <c r="AX270" s="157"/>
      <c r="AY270" s="157"/>
      <c r="AZ270" s="157"/>
      <c r="BA270" s="157"/>
      <c r="BB270" s="157"/>
      <c r="BC270" s="157"/>
      <c r="BD270" s="157"/>
      <c r="BE270" s="157"/>
      <c r="BF270" s="157"/>
      <c r="BG270" s="157"/>
      <c r="BH270" s="157"/>
    </row>
    <row r="271" spans="1:60" outlineLevel="1">
      <c r="A271" s="183">
        <v>239</v>
      </c>
      <c r="B271" s="184"/>
      <c r="C271" s="191" t="s">
        <v>508</v>
      </c>
      <c r="D271" s="185" t="s">
        <v>328</v>
      </c>
      <c r="E271" s="186">
        <v>64</v>
      </c>
      <c r="F271" s="187"/>
      <c r="G271" s="188">
        <f t="shared" si="119"/>
        <v>0</v>
      </c>
      <c r="H271" s="169"/>
      <c r="I271" s="168">
        <f t="shared" si="120"/>
        <v>0</v>
      </c>
      <c r="J271" s="169"/>
      <c r="K271" s="168">
        <f t="shared" si="121"/>
        <v>0</v>
      </c>
      <c r="L271" s="168">
        <v>21</v>
      </c>
      <c r="M271" s="168">
        <f t="shared" si="122"/>
        <v>0</v>
      </c>
      <c r="N271" s="168">
        <v>0</v>
      </c>
      <c r="O271" s="168">
        <f t="shared" si="123"/>
        <v>0</v>
      </c>
      <c r="P271" s="168">
        <v>0</v>
      </c>
      <c r="Q271" s="168">
        <f t="shared" si="124"/>
        <v>0</v>
      </c>
      <c r="R271" s="168"/>
      <c r="S271" s="168" t="s">
        <v>289</v>
      </c>
      <c r="T271" s="168" t="s">
        <v>245</v>
      </c>
      <c r="U271" s="168">
        <v>0</v>
      </c>
      <c r="V271" s="168">
        <f t="shared" si="125"/>
        <v>0</v>
      </c>
      <c r="W271" s="168"/>
      <c r="X271" s="157"/>
      <c r="Y271" s="157"/>
      <c r="Z271" s="157"/>
      <c r="AA271" s="157"/>
      <c r="AB271" s="157"/>
      <c r="AC271" s="157"/>
      <c r="AD271" s="157"/>
      <c r="AE271" s="157"/>
      <c r="AF271" s="157"/>
      <c r="AG271" s="157" t="s">
        <v>290</v>
      </c>
      <c r="AH271" s="157"/>
      <c r="AI271" s="157"/>
      <c r="AJ271" s="157"/>
      <c r="AK271" s="157"/>
      <c r="AL271" s="157"/>
      <c r="AM271" s="157"/>
      <c r="AN271" s="157"/>
      <c r="AO271" s="157"/>
      <c r="AP271" s="157"/>
      <c r="AQ271" s="157"/>
      <c r="AR271" s="157"/>
      <c r="AS271" s="157"/>
      <c r="AT271" s="157"/>
      <c r="AU271" s="157"/>
      <c r="AV271" s="157"/>
      <c r="AW271" s="157"/>
      <c r="AX271" s="157"/>
      <c r="AY271" s="157"/>
      <c r="AZ271" s="157"/>
      <c r="BA271" s="157"/>
      <c r="BB271" s="157"/>
      <c r="BC271" s="157"/>
      <c r="BD271" s="157"/>
      <c r="BE271" s="157"/>
      <c r="BF271" s="157"/>
      <c r="BG271" s="157"/>
      <c r="BH271" s="157"/>
    </row>
    <row r="272" spans="1:60" outlineLevel="1">
      <c r="A272" s="183">
        <v>240</v>
      </c>
      <c r="B272" s="184"/>
      <c r="C272" s="191" t="s">
        <v>509</v>
      </c>
      <c r="D272" s="185" t="s">
        <v>278</v>
      </c>
      <c r="E272" s="186">
        <v>5.6000000000000005</v>
      </c>
      <c r="F272" s="187"/>
      <c r="G272" s="188">
        <f t="shared" si="119"/>
        <v>0</v>
      </c>
      <c r="H272" s="169"/>
      <c r="I272" s="168">
        <f t="shared" si="120"/>
        <v>0</v>
      </c>
      <c r="J272" s="169"/>
      <c r="K272" s="168">
        <f t="shared" si="121"/>
        <v>0</v>
      </c>
      <c r="L272" s="168">
        <v>21</v>
      </c>
      <c r="M272" s="168">
        <f t="shared" si="122"/>
        <v>0</v>
      </c>
      <c r="N272" s="168">
        <v>0</v>
      </c>
      <c r="O272" s="168">
        <f t="shared" si="123"/>
        <v>0</v>
      </c>
      <c r="P272" s="168">
        <v>0</v>
      </c>
      <c r="Q272" s="168">
        <f t="shared" si="124"/>
        <v>0</v>
      </c>
      <c r="R272" s="168"/>
      <c r="S272" s="168" t="s">
        <v>289</v>
      </c>
      <c r="T272" s="168" t="s">
        <v>245</v>
      </c>
      <c r="U272" s="168">
        <v>0</v>
      </c>
      <c r="V272" s="168">
        <f t="shared" si="125"/>
        <v>0</v>
      </c>
      <c r="W272" s="168"/>
      <c r="X272" s="157"/>
      <c r="Y272" s="157"/>
      <c r="Z272" s="157"/>
      <c r="AA272" s="157"/>
      <c r="AB272" s="157"/>
      <c r="AC272" s="157"/>
      <c r="AD272" s="157"/>
      <c r="AE272" s="157"/>
      <c r="AF272" s="157"/>
      <c r="AG272" s="157" t="s">
        <v>290</v>
      </c>
      <c r="AH272" s="157"/>
      <c r="AI272" s="157"/>
      <c r="AJ272" s="157"/>
      <c r="AK272" s="157"/>
      <c r="AL272" s="157"/>
      <c r="AM272" s="157"/>
      <c r="AN272" s="157"/>
      <c r="AO272" s="157"/>
      <c r="AP272" s="157"/>
      <c r="AQ272" s="157"/>
      <c r="AR272" s="157"/>
      <c r="AS272" s="157"/>
      <c r="AT272" s="157"/>
      <c r="AU272" s="157"/>
      <c r="AV272" s="157"/>
      <c r="AW272" s="157"/>
      <c r="AX272" s="157"/>
      <c r="AY272" s="157"/>
      <c r="AZ272" s="157"/>
      <c r="BA272" s="157"/>
      <c r="BB272" s="157"/>
      <c r="BC272" s="157"/>
      <c r="BD272" s="157"/>
      <c r="BE272" s="157"/>
      <c r="BF272" s="157"/>
      <c r="BG272" s="157"/>
      <c r="BH272" s="157"/>
    </row>
    <row r="273" spans="1:60" ht="20.399999999999999" outlineLevel="1">
      <c r="A273" s="183">
        <v>241</v>
      </c>
      <c r="B273" s="184"/>
      <c r="C273" s="191" t="s">
        <v>510</v>
      </c>
      <c r="D273" s="185" t="s">
        <v>0</v>
      </c>
      <c r="E273" s="186">
        <v>4091.4630000000002</v>
      </c>
      <c r="F273" s="187"/>
      <c r="G273" s="188">
        <f t="shared" si="119"/>
        <v>0</v>
      </c>
      <c r="H273" s="169"/>
      <c r="I273" s="168">
        <f t="shared" si="120"/>
        <v>0</v>
      </c>
      <c r="J273" s="169"/>
      <c r="K273" s="168">
        <f t="shared" si="121"/>
        <v>0</v>
      </c>
      <c r="L273" s="168">
        <v>21</v>
      </c>
      <c r="M273" s="168">
        <f t="shared" si="122"/>
        <v>0</v>
      </c>
      <c r="N273" s="168">
        <v>0</v>
      </c>
      <c r="O273" s="168">
        <f t="shared" si="123"/>
        <v>0</v>
      </c>
      <c r="P273" s="168">
        <v>0</v>
      </c>
      <c r="Q273" s="168">
        <f t="shared" si="124"/>
        <v>0</v>
      </c>
      <c r="R273" s="168"/>
      <c r="S273" s="168" t="s">
        <v>257</v>
      </c>
      <c r="T273" s="168" t="s">
        <v>258</v>
      </c>
      <c r="U273" s="168">
        <v>0</v>
      </c>
      <c r="V273" s="168">
        <f t="shared" si="125"/>
        <v>0</v>
      </c>
      <c r="W273" s="168"/>
      <c r="X273" s="157"/>
      <c r="Y273" s="157"/>
      <c r="Z273" s="157"/>
      <c r="AA273" s="157"/>
      <c r="AB273" s="157"/>
      <c r="AC273" s="157"/>
      <c r="AD273" s="157"/>
      <c r="AE273" s="157"/>
      <c r="AF273" s="157"/>
      <c r="AG273" s="157" t="s">
        <v>372</v>
      </c>
      <c r="AH273" s="157"/>
      <c r="AI273" s="157"/>
      <c r="AJ273" s="157"/>
      <c r="AK273" s="157"/>
      <c r="AL273" s="157"/>
      <c r="AM273" s="157"/>
      <c r="AN273" s="157"/>
      <c r="AO273" s="157"/>
      <c r="AP273" s="157"/>
      <c r="AQ273" s="157"/>
      <c r="AR273" s="157"/>
      <c r="AS273" s="157"/>
      <c r="AT273" s="157"/>
      <c r="AU273" s="157"/>
      <c r="AV273" s="157"/>
      <c r="AW273" s="157"/>
      <c r="AX273" s="157"/>
      <c r="AY273" s="157"/>
      <c r="AZ273" s="157"/>
      <c r="BA273" s="157"/>
      <c r="BB273" s="157"/>
      <c r="BC273" s="157"/>
      <c r="BD273" s="157"/>
      <c r="BE273" s="157"/>
      <c r="BF273" s="157"/>
      <c r="BG273" s="157"/>
      <c r="BH273" s="157"/>
    </row>
    <row r="274" spans="1:60">
      <c r="A274" s="171" t="s">
        <v>240</v>
      </c>
      <c r="B274" s="172" t="s">
        <v>195</v>
      </c>
      <c r="C274" s="190" t="s">
        <v>196</v>
      </c>
      <c r="D274" s="173"/>
      <c r="E274" s="174"/>
      <c r="F274" s="175"/>
      <c r="G274" s="176">
        <f>SUMIF(AG275:AG279,"&lt;&gt;NOR",G275:G279)</f>
        <v>0</v>
      </c>
      <c r="H274" s="170"/>
      <c r="I274" s="170">
        <f>SUM(I275:I279)</f>
        <v>0</v>
      </c>
      <c r="J274" s="170"/>
      <c r="K274" s="170">
        <f>SUM(K275:K279)</f>
        <v>0</v>
      </c>
      <c r="L274" s="170"/>
      <c r="M274" s="170">
        <f>SUM(M275:M279)</f>
        <v>0</v>
      </c>
      <c r="N274" s="170"/>
      <c r="O274" s="170">
        <f>SUM(O275:O279)</f>
        <v>7.2800000000000011</v>
      </c>
      <c r="P274" s="170"/>
      <c r="Q274" s="170">
        <f>SUM(Q275:Q279)</f>
        <v>0</v>
      </c>
      <c r="R274" s="170"/>
      <c r="S274" s="170"/>
      <c r="T274" s="170"/>
      <c r="U274" s="170"/>
      <c r="V274" s="170">
        <f>SUM(V275:V279)</f>
        <v>0</v>
      </c>
      <c r="W274" s="170"/>
      <c r="AG274" t="s">
        <v>241</v>
      </c>
    </row>
    <row r="275" spans="1:60" ht="20.399999999999999" outlineLevel="1">
      <c r="A275" s="183">
        <v>242</v>
      </c>
      <c r="B275" s="184"/>
      <c r="C275" s="191" t="s">
        <v>511</v>
      </c>
      <c r="D275" s="185" t="s">
        <v>278</v>
      </c>
      <c r="E275" s="186">
        <v>287.60000000000002</v>
      </c>
      <c r="F275" s="187"/>
      <c r="G275" s="188">
        <f>ROUND(E275*F275,2)</f>
        <v>0</v>
      </c>
      <c r="H275" s="169"/>
      <c r="I275" s="168">
        <f>ROUND(E275*H275,2)</f>
        <v>0</v>
      </c>
      <c r="J275" s="169"/>
      <c r="K275" s="168">
        <f>ROUND(E275*J275,2)</f>
        <v>0</v>
      </c>
      <c r="L275" s="168">
        <v>21</v>
      </c>
      <c r="M275" s="168">
        <f>G275*(1+L275/100)</f>
        <v>0</v>
      </c>
      <c r="N275" s="168">
        <v>3.6700000000000001E-3</v>
      </c>
      <c r="O275" s="168">
        <f>ROUND(E275*N275,2)</f>
        <v>1.06</v>
      </c>
      <c r="P275" s="168">
        <v>0</v>
      </c>
      <c r="Q275" s="168">
        <f>ROUND(E275*P275,2)</f>
        <v>0</v>
      </c>
      <c r="R275" s="168"/>
      <c r="S275" s="168" t="s">
        <v>257</v>
      </c>
      <c r="T275" s="168" t="s">
        <v>258</v>
      </c>
      <c r="U275" s="168">
        <v>0</v>
      </c>
      <c r="V275" s="168">
        <f>ROUND(E275*U275,2)</f>
        <v>0</v>
      </c>
      <c r="W275" s="168"/>
      <c r="X275" s="157"/>
      <c r="Y275" s="157"/>
      <c r="Z275" s="157"/>
      <c r="AA275" s="157"/>
      <c r="AB275" s="157"/>
      <c r="AC275" s="157"/>
      <c r="AD275" s="157"/>
      <c r="AE275" s="157"/>
      <c r="AF275" s="157"/>
      <c r="AG275" s="157" t="s">
        <v>372</v>
      </c>
      <c r="AH275" s="157"/>
      <c r="AI275" s="157"/>
      <c r="AJ275" s="157"/>
      <c r="AK275" s="157"/>
      <c r="AL275" s="157"/>
      <c r="AM275" s="157"/>
      <c r="AN275" s="157"/>
      <c r="AO275" s="157"/>
      <c r="AP275" s="157"/>
      <c r="AQ275" s="157"/>
      <c r="AR275" s="157"/>
      <c r="AS275" s="157"/>
      <c r="AT275" s="157"/>
      <c r="AU275" s="157"/>
      <c r="AV275" s="157"/>
      <c r="AW275" s="157"/>
      <c r="AX275" s="157"/>
      <c r="AY275" s="157"/>
      <c r="AZ275" s="157"/>
      <c r="BA275" s="157"/>
      <c r="BB275" s="157"/>
      <c r="BC275" s="157"/>
      <c r="BD275" s="157"/>
      <c r="BE275" s="157"/>
      <c r="BF275" s="157"/>
      <c r="BG275" s="157"/>
      <c r="BH275" s="157"/>
    </row>
    <row r="276" spans="1:60" ht="20.399999999999999" outlineLevel="1">
      <c r="A276" s="183">
        <v>243</v>
      </c>
      <c r="B276" s="184"/>
      <c r="C276" s="191" t="s">
        <v>512</v>
      </c>
      <c r="D276" s="185" t="s">
        <v>278</v>
      </c>
      <c r="E276" s="186">
        <v>316.36</v>
      </c>
      <c r="F276" s="187"/>
      <c r="G276" s="188">
        <f>ROUND(E276*F276,2)</f>
        <v>0</v>
      </c>
      <c r="H276" s="169"/>
      <c r="I276" s="168">
        <f>ROUND(E276*H276,2)</f>
        <v>0</v>
      </c>
      <c r="J276" s="169"/>
      <c r="K276" s="168">
        <f>ROUND(E276*J276,2)</f>
        <v>0</v>
      </c>
      <c r="L276" s="168">
        <v>21</v>
      </c>
      <c r="M276" s="168">
        <f>G276*(1+L276/100)</f>
        <v>0</v>
      </c>
      <c r="N276" s="168">
        <v>1.9200000000000002E-2</v>
      </c>
      <c r="O276" s="168">
        <f>ROUND(E276*N276,2)</f>
        <v>6.07</v>
      </c>
      <c r="P276" s="168">
        <v>0</v>
      </c>
      <c r="Q276" s="168">
        <f>ROUND(E276*P276,2)</f>
        <v>0</v>
      </c>
      <c r="R276" s="168"/>
      <c r="S276" s="168" t="s">
        <v>257</v>
      </c>
      <c r="T276" s="168" t="s">
        <v>258</v>
      </c>
      <c r="U276" s="168">
        <v>0</v>
      </c>
      <c r="V276" s="168">
        <f>ROUND(E276*U276,2)</f>
        <v>0</v>
      </c>
      <c r="W276" s="168"/>
      <c r="X276" s="157"/>
      <c r="Y276" s="157"/>
      <c r="Z276" s="157"/>
      <c r="AA276" s="157"/>
      <c r="AB276" s="157"/>
      <c r="AC276" s="157"/>
      <c r="AD276" s="157"/>
      <c r="AE276" s="157"/>
      <c r="AF276" s="157"/>
      <c r="AG276" s="157" t="s">
        <v>290</v>
      </c>
      <c r="AH276" s="157"/>
      <c r="AI276" s="157"/>
      <c r="AJ276" s="157"/>
      <c r="AK276" s="157"/>
      <c r="AL276" s="157"/>
      <c r="AM276" s="157"/>
      <c r="AN276" s="157"/>
      <c r="AO276" s="157"/>
      <c r="AP276" s="157"/>
      <c r="AQ276" s="157"/>
      <c r="AR276" s="157"/>
      <c r="AS276" s="157"/>
      <c r="AT276" s="157"/>
      <c r="AU276" s="157"/>
      <c r="AV276" s="157"/>
      <c r="AW276" s="157"/>
      <c r="AX276" s="157"/>
      <c r="AY276" s="157"/>
      <c r="AZ276" s="157"/>
      <c r="BA276" s="157"/>
      <c r="BB276" s="157"/>
      <c r="BC276" s="157"/>
      <c r="BD276" s="157"/>
      <c r="BE276" s="157"/>
      <c r="BF276" s="157"/>
      <c r="BG276" s="157"/>
      <c r="BH276" s="157"/>
    </row>
    <row r="277" spans="1:60" ht="20.399999999999999" outlineLevel="1">
      <c r="A277" s="183">
        <v>244</v>
      </c>
      <c r="B277" s="184"/>
      <c r="C277" s="191" t="s">
        <v>513</v>
      </c>
      <c r="D277" s="185" t="s">
        <v>328</v>
      </c>
      <c r="E277" s="186">
        <v>82</v>
      </c>
      <c r="F277" s="187"/>
      <c r="G277" s="188">
        <f>ROUND(E277*F277,2)</f>
        <v>0</v>
      </c>
      <c r="H277" s="169"/>
      <c r="I277" s="168">
        <f>ROUND(E277*H277,2)</f>
        <v>0</v>
      </c>
      <c r="J277" s="169"/>
      <c r="K277" s="168">
        <f>ROUND(E277*J277,2)</f>
        <v>0</v>
      </c>
      <c r="L277" s="168">
        <v>21</v>
      </c>
      <c r="M277" s="168">
        <f>G277*(1+L277/100)</f>
        <v>0</v>
      </c>
      <c r="N277" s="168">
        <v>4.6000000000000001E-4</v>
      </c>
      <c r="O277" s="168">
        <f>ROUND(E277*N277,2)</f>
        <v>0.04</v>
      </c>
      <c r="P277" s="168">
        <v>0</v>
      </c>
      <c r="Q277" s="168">
        <f>ROUND(E277*P277,2)</f>
        <v>0</v>
      </c>
      <c r="R277" s="168"/>
      <c r="S277" s="168" t="s">
        <v>257</v>
      </c>
      <c r="T277" s="168" t="s">
        <v>258</v>
      </c>
      <c r="U277" s="168">
        <v>0</v>
      </c>
      <c r="V277" s="168">
        <f>ROUND(E277*U277,2)</f>
        <v>0</v>
      </c>
      <c r="W277" s="168"/>
      <c r="X277" s="157"/>
      <c r="Y277" s="157"/>
      <c r="Z277" s="157"/>
      <c r="AA277" s="157"/>
      <c r="AB277" s="157"/>
      <c r="AC277" s="157"/>
      <c r="AD277" s="157"/>
      <c r="AE277" s="157"/>
      <c r="AF277" s="157"/>
      <c r="AG277" s="157" t="s">
        <v>372</v>
      </c>
      <c r="AH277" s="157"/>
      <c r="AI277" s="157"/>
      <c r="AJ277" s="157"/>
      <c r="AK277" s="157"/>
      <c r="AL277" s="157"/>
      <c r="AM277" s="157"/>
      <c r="AN277" s="157"/>
      <c r="AO277" s="157"/>
      <c r="AP277" s="157"/>
      <c r="AQ277" s="157"/>
      <c r="AR277" s="157"/>
      <c r="AS277" s="157"/>
      <c r="AT277" s="157"/>
      <c r="AU277" s="157"/>
      <c r="AV277" s="157"/>
      <c r="AW277" s="157"/>
      <c r="AX277" s="157"/>
      <c r="AY277" s="157"/>
      <c r="AZ277" s="157"/>
      <c r="BA277" s="157"/>
      <c r="BB277" s="157"/>
      <c r="BC277" s="157"/>
      <c r="BD277" s="157"/>
      <c r="BE277" s="157"/>
      <c r="BF277" s="157"/>
      <c r="BG277" s="157"/>
      <c r="BH277" s="157"/>
    </row>
    <row r="278" spans="1:60" outlineLevel="1">
      <c r="A278" s="183">
        <v>245</v>
      </c>
      <c r="B278" s="184"/>
      <c r="C278" s="191" t="s">
        <v>514</v>
      </c>
      <c r="D278" s="185" t="s">
        <v>256</v>
      </c>
      <c r="E278" s="186">
        <v>300.36600000000004</v>
      </c>
      <c r="F278" s="187"/>
      <c r="G278" s="188">
        <f>ROUND(E278*F278,2)</f>
        <v>0</v>
      </c>
      <c r="H278" s="169"/>
      <c r="I278" s="168">
        <f>ROUND(E278*H278,2)</f>
        <v>0</v>
      </c>
      <c r="J278" s="169"/>
      <c r="K278" s="168">
        <f>ROUND(E278*J278,2)</f>
        <v>0</v>
      </c>
      <c r="L278" s="168">
        <v>21</v>
      </c>
      <c r="M278" s="168">
        <f>G278*(1+L278/100)</f>
        <v>0</v>
      </c>
      <c r="N278" s="168">
        <v>3.6000000000000002E-4</v>
      </c>
      <c r="O278" s="168">
        <f>ROUND(E278*N278,2)</f>
        <v>0.11</v>
      </c>
      <c r="P278" s="168">
        <v>0</v>
      </c>
      <c r="Q278" s="168">
        <f>ROUND(E278*P278,2)</f>
        <v>0</v>
      </c>
      <c r="R278" s="168"/>
      <c r="S278" s="168" t="s">
        <v>257</v>
      </c>
      <c r="T278" s="168" t="s">
        <v>258</v>
      </c>
      <c r="U278" s="168">
        <v>0</v>
      </c>
      <c r="V278" s="168">
        <f>ROUND(E278*U278,2)</f>
        <v>0</v>
      </c>
      <c r="W278" s="168"/>
      <c r="X278" s="157"/>
      <c r="Y278" s="157"/>
      <c r="Z278" s="157"/>
      <c r="AA278" s="157"/>
      <c r="AB278" s="157"/>
      <c r="AC278" s="157"/>
      <c r="AD278" s="157"/>
      <c r="AE278" s="157"/>
      <c r="AF278" s="157"/>
      <c r="AG278" s="157" t="s">
        <v>290</v>
      </c>
      <c r="AH278" s="157"/>
      <c r="AI278" s="157"/>
      <c r="AJ278" s="157"/>
      <c r="AK278" s="157"/>
      <c r="AL278" s="157"/>
      <c r="AM278" s="157"/>
      <c r="AN278" s="157"/>
      <c r="AO278" s="157"/>
      <c r="AP278" s="157"/>
      <c r="AQ278" s="157"/>
      <c r="AR278" s="157"/>
      <c r="AS278" s="157"/>
      <c r="AT278" s="157"/>
      <c r="AU278" s="157"/>
      <c r="AV278" s="157"/>
      <c r="AW278" s="157"/>
      <c r="AX278" s="157"/>
      <c r="AY278" s="157"/>
      <c r="AZ278" s="157"/>
      <c r="BA278" s="157"/>
      <c r="BB278" s="157"/>
      <c r="BC278" s="157"/>
      <c r="BD278" s="157"/>
      <c r="BE278" s="157"/>
      <c r="BF278" s="157"/>
      <c r="BG278" s="157"/>
      <c r="BH278" s="157"/>
    </row>
    <row r="279" spans="1:60" ht="20.399999999999999" outlineLevel="1">
      <c r="A279" s="183">
        <v>246</v>
      </c>
      <c r="B279" s="184"/>
      <c r="C279" s="191" t="s">
        <v>515</v>
      </c>
      <c r="D279" s="185" t="s">
        <v>0</v>
      </c>
      <c r="E279" s="186">
        <v>3189.2540000000004</v>
      </c>
      <c r="F279" s="187"/>
      <c r="G279" s="188">
        <f>ROUND(E279*F279,2)</f>
        <v>0</v>
      </c>
      <c r="H279" s="169"/>
      <c r="I279" s="168">
        <f>ROUND(E279*H279,2)</f>
        <v>0</v>
      </c>
      <c r="J279" s="169"/>
      <c r="K279" s="168">
        <f>ROUND(E279*J279,2)</f>
        <v>0</v>
      </c>
      <c r="L279" s="168">
        <v>21</v>
      </c>
      <c r="M279" s="168">
        <f>G279*(1+L279/100)</f>
        <v>0</v>
      </c>
      <c r="N279" s="168">
        <v>0</v>
      </c>
      <c r="O279" s="168">
        <f>ROUND(E279*N279,2)</f>
        <v>0</v>
      </c>
      <c r="P279" s="168">
        <v>0</v>
      </c>
      <c r="Q279" s="168">
        <f>ROUND(E279*P279,2)</f>
        <v>0</v>
      </c>
      <c r="R279" s="168"/>
      <c r="S279" s="168" t="s">
        <v>257</v>
      </c>
      <c r="T279" s="168" t="s">
        <v>258</v>
      </c>
      <c r="U279" s="168">
        <v>0</v>
      </c>
      <c r="V279" s="168">
        <f>ROUND(E279*U279,2)</f>
        <v>0</v>
      </c>
      <c r="W279" s="168"/>
      <c r="X279" s="157"/>
      <c r="Y279" s="157"/>
      <c r="Z279" s="157"/>
      <c r="AA279" s="157"/>
      <c r="AB279" s="157"/>
      <c r="AC279" s="157"/>
      <c r="AD279" s="157"/>
      <c r="AE279" s="157"/>
      <c r="AF279" s="157"/>
      <c r="AG279" s="157" t="s">
        <v>372</v>
      </c>
      <c r="AH279" s="157"/>
      <c r="AI279" s="157"/>
      <c r="AJ279" s="157"/>
      <c r="AK279" s="157"/>
      <c r="AL279" s="157"/>
      <c r="AM279" s="157"/>
      <c r="AN279" s="157"/>
      <c r="AO279" s="157"/>
      <c r="AP279" s="157"/>
      <c r="AQ279" s="157"/>
      <c r="AR279" s="157"/>
      <c r="AS279" s="157"/>
      <c r="AT279" s="157"/>
      <c r="AU279" s="157"/>
      <c r="AV279" s="157"/>
      <c r="AW279" s="157"/>
      <c r="AX279" s="157"/>
      <c r="AY279" s="157"/>
      <c r="AZ279" s="157"/>
      <c r="BA279" s="157"/>
      <c r="BB279" s="157"/>
      <c r="BC279" s="157"/>
      <c r="BD279" s="157"/>
      <c r="BE279" s="157"/>
      <c r="BF279" s="157"/>
      <c r="BG279" s="157"/>
      <c r="BH279" s="157"/>
    </row>
    <row r="280" spans="1:60">
      <c r="A280" s="171" t="s">
        <v>240</v>
      </c>
      <c r="B280" s="172" t="s">
        <v>197</v>
      </c>
      <c r="C280" s="190" t="s">
        <v>198</v>
      </c>
      <c r="D280" s="173"/>
      <c r="E280" s="174"/>
      <c r="F280" s="175"/>
      <c r="G280" s="176">
        <f>SUMIF(AG281:AG286,"&lt;&gt;NOR",G281:G286)</f>
        <v>0</v>
      </c>
      <c r="H280" s="170"/>
      <c r="I280" s="170">
        <f>SUM(I281:I286)</f>
        <v>0</v>
      </c>
      <c r="J280" s="170"/>
      <c r="K280" s="170">
        <f>SUM(K281:K286)</f>
        <v>0</v>
      </c>
      <c r="L280" s="170"/>
      <c r="M280" s="170">
        <f>SUM(M281:M286)</f>
        <v>0</v>
      </c>
      <c r="N280" s="170"/>
      <c r="O280" s="170">
        <f>SUM(O281:O286)</f>
        <v>0.12000000000000001</v>
      </c>
      <c r="P280" s="170"/>
      <c r="Q280" s="170">
        <f>SUM(Q281:Q286)</f>
        <v>0.36</v>
      </c>
      <c r="R280" s="170"/>
      <c r="S280" s="170"/>
      <c r="T280" s="170"/>
      <c r="U280" s="170"/>
      <c r="V280" s="170">
        <f>SUM(V281:V286)</f>
        <v>0</v>
      </c>
      <c r="W280" s="170"/>
      <c r="AG280" t="s">
        <v>241</v>
      </c>
    </row>
    <row r="281" spans="1:60" ht="20.399999999999999" outlineLevel="1">
      <c r="A281" s="183">
        <v>247</v>
      </c>
      <c r="B281" s="184"/>
      <c r="C281" s="191" t="s">
        <v>516</v>
      </c>
      <c r="D281" s="185" t="s">
        <v>278</v>
      </c>
      <c r="E281" s="186">
        <v>144.16000000000003</v>
      </c>
      <c r="F281" s="187"/>
      <c r="G281" s="188">
        <f t="shared" ref="G281:G286" si="126">ROUND(E281*F281,2)</f>
        <v>0</v>
      </c>
      <c r="H281" s="169"/>
      <c r="I281" s="168">
        <f t="shared" ref="I281:I286" si="127">ROUND(E281*H281,2)</f>
        <v>0</v>
      </c>
      <c r="J281" s="169"/>
      <c r="K281" s="168">
        <f t="shared" ref="K281:K286" si="128">ROUND(E281*J281,2)</f>
        <v>0</v>
      </c>
      <c r="L281" s="168">
        <v>21</v>
      </c>
      <c r="M281" s="168">
        <f t="shared" ref="M281:M286" si="129">G281*(1+L281/100)</f>
        <v>0</v>
      </c>
      <c r="N281" s="168">
        <v>0</v>
      </c>
      <c r="O281" s="168">
        <f t="shared" ref="O281:O286" si="130">ROUND(E281*N281,2)</f>
        <v>0</v>
      </c>
      <c r="P281" s="168">
        <v>2.5000000000000001E-3</v>
      </c>
      <c r="Q281" s="168">
        <f t="shared" ref="Q281:Q286" si="131">ROUND(E281*P281,2)</f>
        <v>0.36</v>
      </c>
      <c r="R281" s="168"/>
      <c r="S281" s="168" t="s">
        <v>257</v>
      </c>
      <c r="T281" s="168" t="s">
        <v>258</v>
      </c>
      <c r="U281" s="168">
        <v>0</v>
      </c>
      <c r="V281" s="168">
        <f t="shared" ref="V281:V286" si="132">ROUND(E281*U281,2)</f>
        <v>0</v>
      </c>
      <c r="W281" s="168"/>
      <c r="X281" s="157"/>
      <c r="Y281" s="157"/>
      <c r="Z281" s="157"/>
      <c r="AA281" s="157"/>
      <c r="AB281" s="157"/>
      <c r="AC281" s="157"/>
      <c r="AD281" s="157"/>
      <c r="AE281" s="157"/>
      <c r="AF281" s="157"/>
      <c r="AG281" s="157" t="s">
        <v>372</v>
      </c>
      <c r="AH281" s="157"/>
      <c r="AI281" s="157"/>
      <c r="AJ281" s="157"/>
      <c r="AK281" s="157"/>
      <c r="AL281" s="157"/>
      <c r="AM281" s="157"/>
      <c r="AN281" s="157"/>
      <c r="AO281" s="157"/>
      <c r="AP281" s="157"/>
      <c r="AQ281" s="157"/>
      <c r="AR281" s="157"/>
      <c r="AS281" s="157"/>
      <c r="AT281" s="157"/>
      <c r="AU281" s="157"/>
      <c r="AV281" s="157"/>
      <c r="AW281" s="157"/>
      <c r="AX281" s="157"/>
      <c r="AY281" s="157"/>
      <c r="AZ281" s="157"/>
      <c r="BA281" s="157"/>
      <c r="BB281" s="157"/>
      <c r="BC281" s="157"/>
      <c r="BD281" s="157"/>
      <c r="BE281" s="157"/>
      <c r="BF281" s="157"/>
      <c r="BG281" s="157"/>
      <c r="BH281" s="157"/>
    </row>
    <row r="282" spans="1:60" ht="20.399999999999999" outlineLevel="1">
      <c r="A282" s="183">
        <v>248</v>
      </c>
      <c r="B282" s="184"/>
      <c r="C282" s="191" t="s">
        <v>517</v>
      </c>
      <c r="D282" s="185" t="s">
        <v>278</v>
      </c>
      <c r="E282" s="186">
        <v>26.5</v>
      </c>
      <c r="F282" s="187"/>
      <c r="G282" s="188">
        <f t="shared" si="126"/>
        <v>0</v>
      </c>
      <c r="H282" s="169"/>
      <c r="I282" s="168">
        <f t="shared" si="127"/>
        <v>0</v>
      </c>
      <c r="J282" s="169"/>
      <c r="K282" s="168">
        <f t="shared" si="128"/>
        <v>0</v>
      </c>
      <c r="L282" s="168">
        <v>21</v>
      </c>
      <c r="M282" s="168">
        <f t="shared" si="129"/>
        <v>0</v>
      </c>
      <c r="N282" s="168">
        <v>7.000000000000001E-4</v>
      </c>
      <c r="O282" s="168">
        <f t="shared" si="130"/>
        <v>0.02</v>
      </c>
      <c r="P282" s="168">
        <v>0</v>
      </c>
      <c r="Q282" s="168">
        <f t="shared" si="131"/>
        <v>0</v>
      </c>
      <c r="R282" s="168"/>
      <c r="S282" s="168" t="s">
        <v>257</v>
      </c>
      <c r="T282" s="168" t="s">
        <v>258</v>
      </c>
      <c r="U282" s="168">
        <v>0</v>
      </c>
      <c r="V282" s="168">
        <f t="shared" si="132"/>
        <v>0</v>
      </c>
      <c r="W282" s="168"/>
      <c r="X282" s="157"/>
      <c r="Y282" s="157"/>
      <c r="Z282" s="157"/>
      <c r="AA282" s="157"/>
      <c r="AB282" s="157"/>
      <c r="AC282" s="157"/>
      <c r="AD282" s="157"/>
      <c r="AE282" s="157"/>
      <c r="AF282" s="157"/>
      <c r="AG282" s="157" t="s">
        <v>372</v>
      </c>
      <c r="AH282" s="157"/>
      <c r="AI282" s="157"/>
      <c r="AJ282" s="157"/>
      <c r="AK282" s="157"/>
      <c r="AL282" s="157"/>
      <c r="AM282" s="157"/>
      <c r="AN282" s="157"/>
      <c r="AO282" s="157"/>
      <c r="AP282" s="157"/>
      <c r="AQ282" s="157"/>
      <c r="AR282" s="157"/>
      <c r="AS282" s="157"/>
      <c r="AT282" s="157"/>
      <c r="AU282" s="157"/>
      <c r="AV282" s="157"/>
      <c r="AW282" s="157"/>
      <c r="AX282" s="157"/>
      <c r="AY282" s="157"/>
      <c r="AZ282" s="157"/>
      <c r="BA282" s="157"/>
      <c r="BB282" s="157"/>
      <c r="BC282" s="157"/>
      <c r="BD282" s="157"/>
      <c r="BE282" s="157"/>
      <c r="BF282" s="157"/>
      <c r="BG282" s="157"/>
      <c r="BH282" s="157"/>
    </row>
    <row r="283" spans="1:60" ht="20.399999999999999" outlineLevel="1">
      <c r="A283" s="183">
        <v>249</v>
      </c>
      <c r="B283" s="184"/>
      <c r="C283" s="191" t="s">
        <v>518</v>
      </c>
      <c r="D283" s="185" t="s">
        <v>278</v>
      </c>
      <c r="E283" s="186">
        <v>29.150000000000002</v>
      </c>
      <c r="F283" s="187"/>
      <c r="G283" s="188">
        <f t="shared" si="126"/>
        <v>0</v>
      </c>
      <c r="H283" s="169"/>
      <c r="I283" s="168">
        <f t="shared" si="127"/>
        <v>0</v>
      </c>
      <c r="J283" s="169"/>
      <c r="K283" s="168">
        <f t="shared" si="128"/>
        <v>0</v>
      </c>
      <c r="L283" s="168">
        <v>21</v>
      </c>
      <c r="M283" s="168">
        <f t="shared" si="129"/>
        <v>0</v>
      </c>
      <c r="N283" s="168">
        <v>3.4000000000000002E-3</v>
      </c>
      <c r="O283" s="168">
        <f t="shared" si="130"/>
        <v>0.1</v>
      </c>
      <c r="P283" s="168">
        <v>0</v>
      </c>
      <c r="Q283" s="168">
        <f t="shared" si="131"/>
        <v>0</v>
      </c>
      <c r="R283" s="168"/>
      <c r="S283" s="168" t="s">
        <v>257</v>
      </c>
      <c r="T283" s="168" t="s">
        <v>258</v>
      </c>
      <c r="U283" s="168">
        <v>0</v>
      </c>
      <c r="V283" s="168">
        <f t="shared" si="132"/>
        <v>0</v>
      </c>
      <c r="W283" s="168"/>
      <c r="X283" s="157"/>
      <c r="Y283" s="157"/>
      <c r="Z283" s="157"/>
      <c r="AA283" s="157"/>
      <c r="AB283" s="157"/>
      <c r="AC283" s="157"/>
      <c r="AD283" s="157"/>
      <c r="AE283" s="157"/>
      <c r="AF283" s="157"/>
      <c r="AG283" s="157" t="s">
        <v>290</v>
      </c>
      <c r="AH283" s="157"/>
      <c r="AI283" s="157"/>
      <c r="AJ283" s="157"/>
      <c r="AK283" s="157"/>
      <c r="AL283" s="157"/>
      <c r="AM283" s="157"/>
      <c r="AN283" s="157"/>
      <c r="AO283" s="157"/>
      <c r="AP283" s="157"/>
      <c r="AQ283" s="157"/>
      <c r="AR283" s="157"/>
      <c r="AS283" s="157"/>
      <c r="AT283" s="157"/>
      <c r="AU283" s="157"/>
      <c r="AV283" s="157"/>
      <c r="AW283" s="157"/>
      <c r="AX283" s="157"/>
      <c r="AY283" s="157"/>
      <c r="AZ283" s="157"/>
      <c r="BA283" s="157"/>
      <c r="BB283" s="157"/>
      <c r="BC283" s="157"/>
      <c r="BD283" s="157"/>
      <c r="BE283" s="157"/>
      <c r="BF283" s="157"/>
      <c r="BG283" s="157"/>
      <c r="BH283" s="157"/>
    </row>
    <row r="284" spans="1:60" outlineLevel="1">
      <c r="A284" s="183">
        <v>250</v>
      </c>
      <c r="B284" s="184"/>
      <c r="C284" s="191" t="s">
        <v>519</v>
      </c>
      <c r="D284" s="185" t="s">
        <v>328</v>
      </c>
      <c r="E284" s="186">
        <v>34.49</v>
      </c>
      <c r="F284" s="187"/>
      <c r="G284" s="188">
        <f t="shared" si="126"/>
        <v>0</v>
      </c>
      <c r="H284" s="169"/>
      <c r="I284" s="168">
        <f t="shared" si="127"/>
        <v>0</v>
      </c>
      <c r="J284" s="169"/>
      <c r="K284" s="168">
        <f t="shared" si="128"/>
        <v>0</v>
      </c>
      <c r="L284" s="168">
        <v>21</v>
      </c>
      <c r="M284" s="168">
        <f t="shared" si="129"/>
        <v>0</v>
      </c>
      <c r="N284" s="168">
        <v>1.0000000000000001E-5</v>
      </c>
      <c r="O284" s="168">
        <f t="shared" si="130"/>
        <v>0</v>
      </c>
      <c r="P284" s="168">
        <v>0</v>
      </c>
      <c r="Q284" s="168">
        <f t="shared" si="131"/>
        <v>0</v>
      </c>
      <c r="R284" s="168"/>
      <c r="S284" s="168" t="s">
        <v>257</v>
      </c>
      <c r="T284" s="168" t="s">
        <v>258</v>
      </c>
      <c r="U284" s="168">
        <v>0</v>
      </c>
      <c r="V284" s="168">
        <f t="shared" si="132"/>
        <v>0</v>
      </c>
      <c r="W284" s="168"/>
      <c r="X284" s="157"/>
      <c r="Y284" s="157"/>
      <c r="Z284" s="157"/>
      <c r="AA284" s="157"/>
      <c r="AB284" s="157"/>
      <c r="AC284" s="157"/>
      <c r="AD284" s="157"/>
      <c r="AE284" s="157"/>
      <c r="AF284" s="157"/>
      <c r="AG284" s="157" t="s">
        <v>372</v>
      </c>
      <c r="AH284" s="157"/>
      <c r="AI284" s="157"/>
      <c r="AJ284" s="157"/>
      <c r="AK284" s="157"/>
      <c r="AL284" s="157"/>
      <c r="AM284" s="157"/>
      <c r="AN284" s="157"/>
      <c r="AO284" s="157"/>
      <c r="AP284" s="157"/>
      <c r="AQ284" s="157"/>
      <c r="AR284" s="157"/>
      <c r="AS284" s="157"/>
      <c r="AT284" s="157"/>
      <c r="AU284" s="157"/>
      <c r="AV284" s="157"/>
      <c r="AW284" s="157"/>
      <c r="AX284" s="157"/>
      <c r="AY284" s="157"/>
      <c r="AZ284" s="157"/>
      <c r="BA284" s="157"/>
      <c r="BB284" s="157"/>
      <c r="BC284" s="157"/>
      <c r="BD284" s="157"/>
      <c r="BE284" s="157"/>
      <c r="BF284" s="157"/>
      <c r="BG284" s="157"/>
      <c r="BH284" s="157"/>
    </row>
    <row r="285" spans="1:60" outlineLevel="1">
      <c r="A285" s="183">
        <v>251</v>
      </c>
      <c r="B285" s="184"/>
      <c r="C285" s="191" t="s">
        <v>520</v>
      </c>
      <c r="D285" s="185" t="s">
        <v>328</v>
      </c>
      <c r="E285" s="186">
        <v>35.180000000000007</v>
      </c>
      <c r="F285" s="187"/>
      <c r="G285" s="188">
        <f t="shared" si="126"/>
        <v>0</v>
      </c>
      <c r="H285" s="169"/>
      <c r="I285" s="168">
        <f t="shared" si="127"/>
        <v>0</v>
      </c>
      <c r="J285" s="169"/>
      <c r="K285" s="168">
        <f t="shared" si="128"/>
        <v>0</v>
      </c>
      <c r="L285" s="168">
        <v>21</v>
      </c>
      <c r="M285" s="168">
        <f t="shared" si="129"/>
        <v>0</v>
      </c>
      <c r="N285" s="168">
        <v>0</v>
      </c>
      <c r="O285" s="168">
        <f t="shared" si="130"/>
        <v>0</v>
      </c>
      <c r="P285" s="168">
        <v>0</v>
      </c>
      <c r="Q285" s="168">
        <f t="shared" si="131"/>
        <v>0</v>
      </c>
      <c r="R285" s="168"/>
      <c r="S285" s="168" t="s">
        <v>289</v>
      </c>
      <c r="T285" s="168" t="s">
        <v>245</v>
      </c>
      <c r="U285" s="168">
        <v>0</v>
      </c>
      <c r="V285" s="168">
        <f t="shared" si="132"/>
        <v>0</v>
      </c>
      <c r="W285" s="168"/>
      <c r="X285" s="157"/>
      <c r="Y285" s="157"/>
      <c r="Z285" s="157"/>
      <c r="AA285" s="157"/>
      <c r="AB285" s="157"/>
      <c r="AC285" s="157"/>
      <c r="AD285" s="157"/>
      <c r="AE285" s="157"/>
      <c r="AF285" s="157"/>
      <c r="AG285" s="157" t="s">
        <v>290</v>
      </c>
      <c r="AH285" s="157"/>
      <c r="AI285" s="157"/>
      <c r="AJ285" s="157"/>
      <c r="AK285" s="157"/>
      <c r="AL285" s="157"/>
      <c r="AM285" s="157"/>
      <c r="AN285" s="157"/>
      <c r="AO285" s="157"/>
      <c r="AP285" s="157"/>
      <c r="AQ285" s="157"/>
      <c r="AR285" s="157"/>
      <c r="AS285" s="157"/>
      <c r="AT285" s="157"/>
      <c r="AU285" s="157"/>
      <c r="AV285" s="157"/>
      <c r="AW285" s="157"/>
      <c r="AX285" s="157"/>
      <c r="AY285" s="157"/>
      <c r="AZ285" s="157"/>
      <c r="BA285" s="157"/>
      <c r="BB285" s="157"/>
      <c r="BC285" s="157"/>
      <c r="BD285" s="157"/>
      <c r="BE285" s="157"/>
      <c r="BF285" s="157"/>
      <c r="BG285" s="157"/>
      <c r="BH285" s="157"/>
    </row>
    <row r="286" spans="1:60" ht="20.399999999999999" outlineLevel="1">
      <c r="A286" s="183">
        <v>252</v>
      </c>
      <c r="B286" s="184"/>
      <c r="C286" s="191" t="s">
        <v>521</v>
      </c>
      <c r="D286" s="185" t="s">
        <v>0</v>
      </c>
      <c r="E286" s="186">
        <v>440.36800000000005</v>
      </c>
      <c r="F286" s="187"/>
      <c r="G286" s="188">
        <f t="shared" si="126"/>
        <v>0</v>
      </c>
      <c r="H286" s="169"/>
      <c r="I286" s="168">
        <f t="shared" si="127"/>
        <v>0</v>
      </c>
      <c r="J286" s="169"/>
      <c r="K286" s="168">
        <f t="shared" si="128"/>
        <v>0</v>
      </c>
      <c r="L286" s="168">
        <v>21</v>
      </c>
      <c r="M286" s="168">
        <f t="shared" si="129"/>
        <v>0</v>
      </c>
      <c r="N286" s="168">
        <v>0</v>
      </c>
      <c r="O286" s="168">
        <f t="shared" si="130"/>
        <v>0</v>
      </c>
      <c r="P286" s="168">
        <v>0</v>
      </c>
      <c r="Q286" s="168">
        <f t="shared" si="131"/>
        <v>0</v>
      </c>
      <c r="R286" s="168"/>
      <c r="S286" s="168" t="s">
        <v>257</v>
      </c>
      <c r="T286" s="168" t="s">
        <v>258</v>
      </c>
      <c r="U286" s="168">
        <v>0</v>
      </c>
      <c r="V286" s="168">
        <f t="shared" si="132"/>
        <v>0</v>
      </c>
      <c r="W286" s="168"/>
      <c r="X286" s="157"/>
      <c r="Y286" s="157"/>
      <c r="Z286" s="157"/>
      <c r="AA286" s="157"/>
      <c r="AB286" s="157"/>
      <c r="AC286" s="157"/>
      <c r="AD286" s="157"/>
      <c r="AE286" s="157"/>
      <c r="AF286" s="157"/>
      <c r="AG286" s="157" t="s">
        <v>372</v>
      </c>
      <c r="AH286" s="157"/>
      <c r="AI286" s="157"/>
      <c r="AJ286" s="157"/>
      <c r="AK286" s="157"/>
      <c r="AL286" s="157"/>
      <c r="AM286" s="157"/>
      <c r="AN286" s="157"/>
      <c r="AO286" s="157"/>
      <c r="AP286" s="157"/>
      <c r="AQ286" s="157"/>
      <c r="AR286" s="157"/>
      <c r="AS286" s="157"/>
      <c r="AT286" s="157"/>
      <c r="AU286" s="157"/>
      <c r="AV286" s="157"/>
      <c r="AW286" s="157"/>
      <c r="AX286" s="157"/>
      <c r="AY286" s="157"/>
      <c r="AZ286" s="157"/>
      <c r="BA286" s="157"/>
      <c r="BB286" s="157"/>
      <c r="BC286" s="157"/>
      <c r="BD286" s="157"/>
      <c r="BE286" s="157"/>
      <c r="BF286" s="157"/>
      <c r="BG286" s="157"/>
      <c r="BH286" s="157"/>
    </row>
    <row r="287" spans="1:60">
      <c r="A287" s="171" t="s">
        <v>240</v>
      </c>
      <c r="B287" s="172" t="s">
        <v>199</v>
      </c>
      <c r="C287" s="190" t="s">
        <v>200</v>
      </c>
      <c r="D287" s="173"/>
      <c r="E287" s="174"/>
      <c r="F287" s="175"/>
      <c r="G287" s="176">
        <f>SUMIF(AG288:AG290,"&lt;&gt;NOR",G288:G290)</f>
        <v>0</v>
      </c>
      <c r="H287" s="170"/>
      <c r="I287" s="170">
        <f>SUM(I288:I290)</f>
        <v>0</v>
      </c>
      <c r="J287" s="170"/>
      <c r="K287" s="170">
        <f>SUM(K288:K290)</f>
        <v>0</v>
      </c>
      <c r="L287" s="170"/>
      <c r="M287" s="170">
        <f>SUM(M288:M290)</f>
        <v>0</v>
      </c>
      <c r="N287" s="170"/>
      <c r="O287" s="170">
        <f>SUM(O288:O290)</f>
        <v>2.14</v>
      </c>
      <c r="P287" s="170"/>
      <c r="Q287" s="170">
        <f>SUM(Q288:Q290)</f>
        <v>0</v>
      </c>
      <c r="R287" s="170"/>
      <c r="S287" s="170"/>
      <c r="T287" s="170"/>
      <c r="U287" s="170"/>
      <c r="V287" s="170">
        <f>SUM(V288:V290)</f>
        <v>0</v>
      </c>
      <c r="W287" s="170"/>
      <c r="AG287" t="s">
        <v>241</v>
      </c>
    </row>
    <row r="288" spans="1:60" ht="20.399999999999999" outlineLevel="1">
      <c r="A288" s="183">
        <v>253</v>
      </c>
      <c r="B288" s="184"/>
      <c r="C288" s="191" t="s">
        <v>522</v>
      </c>
      <c r="D288" s="185" t="s">
        <v>278</v>
      </c>
      <c r="E288" s="186">
        <v>117.75500000000001</v>
      </c>
      <c r="F288" s="187"/>
      <c r="G288" s="188">
        <f>ROUND(E288*F288,2)</f>
        <v>0</v>
      </c>
      <c r="H288" s="169"/>
      <c r="I288" s="168">
        <f>ROUND(E288*H288,2)</f>
        <v>0</v>
      </c>
      <c r="J288" s="169"/>
      <c r="K288" s="168">
        <f>ROUND(E288*J288,2)</f>
        <v>0</v>
      </c>
      <c r="L288" s="168">
        <v>21</v>
      </c>
      <c r="M288" s="168">
        <f>G288*(1+L288/100)</f>
        <v>0</v>
      </c>
      <c r="N288" s="168">
        <v>3.0000000000000001E-3</v>
      </c>
      <c r="O288" s="168">
        <f>ROUND(E288*N288,2)</f>
        <v>0.35</v>
      </c>
      <c r="P288" s="168">
        <v>0</v>
      </c>
      <c r="Q288" s="168">
        <f>ROUND(E288*P288,2)</f>
        <v>0</v>
      </c>
      <c r="R288" s="168"/>
      <c r="S288" s="168" t="s">
        <v>257</v>
      </c>
      <c r="T288" s="168" t="s">
        <v>258</v>
      </c>
      <c r="U288" s="168">
        <v>0</v>
      </c>
      <c r="V288" s="168">
        <f>ROUND(E288*U288,2)</f>
        <v>0</v>
      </c>
      <c r="W288" s="168"/>
      <c r="X288" s="157"/>
      <c r="Y288" s="157"/>
      <c r="Z288" s="157"/>
      <c r="AA288" s="157"/>
      <c r="AB288" s="157"/>
      <c r="AC288" s="157"/>
      <c r="AD288" s="157"/>
      <c r="AE288" s="157"/>
      <c r="AF288" s="157"/>
      <c r="AG288" s="157" t="s">
        <v>372</v>
      </c>
      <c r="AH288" s="157"/>
      <c r="AI288" s="157"/>
      <c r="AJ288" s="157"/>
      <c r="AK288" s="157"/>
      <c r="AL288" s="157"/>
      <c r="AM288" s="157"/>
      <c r="AN288" s="157"/>
      <c r="AO288" s="157"/>
      <c r="AP288" s="157"/>
      <c r="AQ288" s="157"/>
      <c r="AR288" s="157"/>
      <c r="AS288" s="157"/>
      <c r="AT288" s="157"/>
      <c r="AU288" s="157"/>
      <c r="AV288" s="157"/>
      <c r="AW288" s="157"/>
      <c r="AX288" s="157"/>
      <c r="AY288" s="157"/>
      <c r="AZ288" s="157"/>
      <c r="BA288" s="157"/>
      <c r="BB288" s="157"/>
      <c r="BC288" s="157"/>
      <c r="BD288" s="157"/>
      <c r="BE288" s="157"/>
      <c r="BF288" s="157"/>
      <c r="BG288" s="157"/>
      <c r="BH288" s="157"/>
    </row>
    <row r="289" spans="1:60" ht="20.399999999999999" outlineLevel="1">
      <c r="A289" s="183">
        <v>254</v>
      </c>
      <c r="B289" s="184"/>
      <c r="C289" s="191" t="s">
        <v>523</v>
      </c>
      <c r="D289" s="185" t="s">
        <v>278</v>
      </c>
      <c r="E289" s="186">
        <v>129.53100000000001</v>
      </c>
      <c r="F289" s="187"/>
      <c r="G289" s="188">
        <f>ROUND(E289*F289,2)</f>
        <v>0</v>
      </c>
      <c r="H289" s="169"/>
      <c r="I289" s="168">
        <f>ROUND(E289*H289,2)</f>
        <v>0</v>
      </c>
      <c r="J289" s="169"/>
      <c r="K289" s="168">
        <f>ROUND(E289*J289,2)</f>
        <v>0</v>
      </c>
      <c r="L289" s="168">
        <v>21</v>
      </c>
      <c r="M289" s="168">
        <f>G289*(1+L289/100)</f>
        <v>0</v>
      </c>
      <c r="N289" s="168">
        <v>1.3800000000000002E-2</v>
      </c>
      <c r="O289" s="168">
        <f>ROUND(E289*N289,2)</f>
        <v>1.79</v>
      </c>
      <c r="P289" s="168">
        <v>0</v>
      </c>
      <c r="Q289" s="168">
        <f>ROUND(E289*P289,2)</f>
        <v>0</v>
      </c>
      <c r="R289" s="168"/>
      <c r="S289" s="168" t="s">
        <v>257</v>
      </c>
      <c r="T289" s="168" t="s">
        <v>258</v>
      </c>
      <c r="U289" s="168">
        <v>0</v>
      </c>
      <c r="V289" s="168">
        <f>ROUND(E289*U289,2)</f>
        <v>0</v>
      </c>
      <c r="W289" s="168"/>
      <c r="X289" s="157"/>
      <c r="Y289" s="157"/>
      <c r="Z289" s="157"/>
      <c r="AA289" s="157"/>
      <c r="AB289" s="157"/>
      <c r="AC289" s="157"/>
      <c r="AD289" s="157"/>
      <c r="AE289" s="157"/>
      <c r="AF289" s="157"/>
      <c r="AG289" s="157" t="s">
        <v>290</v>
      </c>
      <c r="AH289" s="157"/>
      <c r="AI289" s="157"/>
      <c r="AJ289" s="157"/>
      <c r="AK289" s="157"/>
      <c r="AL289" s="157"/>
      <c r="AM289" s="157"/>
      <c r="AN289" s="157"/>
      <c r="AO289" s="157"/>
      <c r="AP289" s="157"/>
      <c r="AQ289" s="157"/>
      <c r="AR289" s="157"/>
      <c r="AS289" s="157"/>
      <c r="AT289" s="157"/>
      <c r="AU289" s="157"/>
      <c r="AV289" s="157"/>
      <c r="AW289" s="157"/>
      <c r="AX289" s="157"/>
      <c r="AY289" s="157"/>
      <c r="AZ289" s="157"/>
      <c r="BA289" s="157"/>
      <c r="BB289" s="157"/>
      <c r="BC289" s="157"/>
      <c r="BD289" s="157"/>
      <c r="BE289" s="157"/>
      <c r="BF289" s="157"/>
      <c r="BG289" s="157"/>
      <c r="BH289" s="157"/>
    </row>
    <row r="290" spans="1:60" ht="20.399999999999999" outlineLevel="1">
      <c r="A290" s="183">
        <v>255</v>
      </c>
      <c r="B290" s="184"/>
      <c r="C290" s="191" t="s">
        <v>524</v>
      </c>
      <c r="D290" s="185" t="s">
        <v>0</v>
      </c>
      <c r="E290" s="186">
        <v>977.36900000000003</v>
      </c>
      <c r="F290" s="187"/>
      <c r="G290" s="188">
        <f>ROUND(E290*F290,2)</f>
        <v>0</v>
      </c>
      <c r="H290" s="169"/>
      <c r="I290" s="168">
        <f>ROUND(E290*H290,2)</f>
        <v>0</v>
      </c>
      <c r="J290" s="169"/>
      <c r="K290" s="168">
        <f>ROUND(E290*J290,2)</f>
        <v>0</v>
      </c>
      <c r="L290" s="168">
        <v>21</v>
      </c>
      <c r="M290" s="168">
        <f>G290*(1+L290/100)</f>
        <v>0</v>
      </c>
      <c r="N290" s="168">
        <v>0</v>
      </c>
      <c r="O290" s="168">
        <f>ROUND(E290*N290,2)</f>
        <v>0</v>
      </c>
      <c r="P290" s="168">
        <v>0</v>
      </c>
      <c r="Q290" s="168">
        <f>ROUND(E290*P290,2)</f>
        <v>0</v>
      </c>
      <c r="R290" s="168"/>
      <c r="S290" s="168" t="s">
        <v>257</v>
      </c>
      <c r="T290" s="168" t="s">
        <v>258</v>
      </c>
      <c r="U290" s="168">
        <v>0</v>
      </c>
      <c r="V290" s="168">
        <f>ROUND(E290*U290,2)</f>
        <v>0</v>
      </c>
      <c r="W290" s="168"/>
      <c r="X290" s="157"/>
      <c r="Y290" s="157"/>
      <c r="Z290" s="157"/>
      <c r="AA290" s="157"/>
      <c r="AB290" s="157"/>
      <c r="AC290" s="157"/>
      <c r="AD290" s="157"/>
      <c r="AE290" s="157"/>
      <c r="AF290" s="157"/>
      <c r="AG290" s="157" t="s">
        <v>372</v>
      </c>
      <c r="AH290" s="157"/>
      <c r="AI290" s="157"/>
      <c r="AJ290" s="157"/>
      <c r="AK290" s="157"/>
      <c r="AL290" s="157"/>
      <c r="AM290" s="157"/>
      <c r="AN290" s="157"/>
      <c r="AO290" s="157"/>
      <c r="AP290" s="157"/>
      <c r="AQ290" s="157"/>
      <c r="AR290" s="157"/>
      <c r="AS290" s="157"/>
      <c r="AT290" s="157"/>
      <c r="AU290" s="157"/>
      <c r="AV290" s="157"/>
      <c r="AW290" s="157"/>
      <c r="AX290" s="157"/>
      <c r="AY290" s="157"/>
      <c r="AZ290" s="157"/>
      <c r="BA290" s="157"/>
      <c r="BB290" s="157"/>
      <c r="BC290" s="157"/>
      <c r="BD290" s="157"/>
      <c r="BE290" s="157"/>
      <c r="BF290" s="157"/>
      <c r="BG290" s="157"/>
      <c r="BH290" s="157"/>
    </row>
    <row r="291" spans="1:60">
      <c r="A291" s="171" t="s">
        <v>240</v>
      </c>
      <c r="B291" s="172" t="s">
        <v>201</v>
      </c>
      <c r="C291" s="190" t="s">
        <v>202</v>
      </c>
      <c r="D291" s="173"/>
      <c r="E291" s="174"/>
      <c r="F291" s="175"/>
      <c r="G291" s="176">
        <f>SUMIF(AG292:AG298,"&lt;&gt;NOR",G292:G298)</f>
        <v>0</v>
      </c>
      <c r="H291" s="170"/>
      <c r="I291" s="170">
        <f>SUM(I292:I298)</f>
        <v>0</v>
      </c>
      <c r="J291" s="170"/>
      <c r="K291" s="170">
        <f>SUM(K292:K298)</f>
        <v>0</v>
      </c>
      <c r="L291" s="170"/>
      <c r="M291" s="170">
        <f>SUM(M292:M298)</f>
        <v>0</v>
      </c>
      <c r="N291" s="170"/>
      <c r="O291" s="170">
        <f>SUM(O292:O298)</f>
        <v>0.39999999999999997</v>
      </c>
      <c r="P291" s="170"/>
      <c r="Q291" s="170">
        <f>SUM(Q292:Q298)</f>
        <v>0</v>
      </c>
      <c r="R291" s="170"/>
      <c r="S291" s="170"/>
      <c r="T291" s="170"/>
      <c r="U291" s="170"/>
      <c r="V291" s="170">
        <f>SUM(V292:V298)</f>
        <v>0</v>
      </c>
      <c r="W291" s="170"/>
      <c r="AG291" t="s">
        <v>241</v>
      </c>
    </row>
    <row r="292" spans="1:60" ht="20.399999999999999" outlineLevel="1">
      <c r="A292" s="183">
        <v>256</v>
      </c>
      <c r="B292" s="184"/>
      <c r="C292" s="191" t="s">
        <v>525</v>
      </c>
      <c r="D292" s="185" t="s">
        <v>278</v>
      </c>
      <c r="E292" s="186">
        <v>135.804</v>
      </c>
      <c r="F292" s="187"/>
      <c r="G292" s="188">
        <f t="shared" ref="G292:G298" si="133">ROUND(E292*F292,2)</f>
        <v>0</v>
      </c>
      <c r="H292" s="169"/>
      <c r="I292" s="168">
        <f t="shared" ref="I292:I298" si="134">ROUND(E292*H292,2)</f>
        <v>0</v>
      </c>
      <c r="J292" s="169"/>
      <c r="K292" s="168">
        <f t="shared" ref="K292:K298" si="135">ROUND(E292*J292,2)</f>
        <v>0</v>
      </c>
      <c r="L292" s="168">
        <v>21</v>
      </c>
      <c r="M292" s="168">
        <f t="shared" ref="M292:M298" si="136">G292*(1+L292/100)</f>
        <v>0</v>
      </c>
      <c r="N292" s="168">
        <v>1.5000000000000001E-4</v>
      </c>
      <c r="O292" s="168">
        <f t="shared" ref="O292:O298" si="137">ROUND(E292*N292,2)</f>
        <v>0.02</v>
      </c>
      <c r="P292" s="168">
        <v>0</v>
      </c>
      <c r="Q292" s="168">
        <f t="shared" ref="Q292:Q298" si="138">ROUND(E292*P292,2)</f>
        <v>0</v>
      </c>
      <c r="R292" s="168"/>
      <c r="S292" s="168" t="s">
        <v>257</v>
      </c>
      <c r="T292" s="168" t="s">
        <v>258</v>
      </c>
      <c r="U292" s="168">
        <v>0</v>
      </c>
      <c r="V292" s="168">
        <f t="shared" ref="V292:V298" si="139">ROUND(E292*U292,2)</f>
        <v>0</v>
      </c>
      <c r="W292" s="168"/>
      <c r="X292" s="157"/>
      <c r="Y292" s="157"/>
      <c r="Z292" s="157"/>
      <c r="AA292" s="157"/>
      <c r="AB292" s="157"/>
      <c r="AC292" s="157"/>
      <c r="AD292" s="157"/>
      <c r="AE292" s="157"/>
      <c r="AF292" s="157"/>
      <c r="AG292" s="157" t="s">
        <v>372</v>
      </c>
      <c r="AH292" s="157"/>
      <c r="AI292" s="157"/>
      <c r="AJ292" s="157"/>
      <c r="AK292" s="157"/>
      <c r="AL292" s="157"/>
      <c r="AM292" s="157"/>
      <c r="AN292" s="157"/>
      <c r="AO292" s="157"/>
      <c r="AP292" s="157"/>
      <c r="AQ292" s="157"/>
      <c r="AR292" s="157"/>
      <c r="AS292" s="157"/>
      <c r="AT292" s="157"/>
      <c r="AU292" s="157"/>
      <c r="AV292" s="157"/>
      <c r="AW292" s="157"/>
      <c r="AX292" s="157"/>
      <c r="AY292" s="157"/>
      <c r="AZ292" s="157"/>
      <c r="BA292" s="157"/>
      <c r="BB292" s="157"/>
      <c r="BC292" s="157"/>
      <c r="BD292" s="157"/>
      <c r="BE292" s="157"/>
      <c r="BF292" s="157"/>
      <c r="BG292" s="157"/>
      <c r="BH292" s="157"/>
    </row>
    <row r="293" spans="1:60" ht="20.399999999999999" outlineLevel="1">
      <c r="A293" s="183">
        <v>257</v>
      </c>
      <c r="B293" s="184"/>
      <c r="C293" s="191" t="s">
        <v>526</v>
      </c>
      <c r="D293" s="185" t="s">
        <v>278</v>
      </c>
      <c r="E293" s="186">
        <v>536.75900000000001</v>
      </c>
      <c r="F293" s="187"/>
      <c r="G293" s="188">
        <f t="shared" si="133"/>
        <v>0</v>
      </c>
      <c r="H293" s="169"/>
      <c r="I293" s="168">
        <f t="shared" si="134"/>
        <v>0</v>
      </c>
      <c r="J293" s="169"/>
      <c r="K293" s="168">
        <f t="shared" si="135"/>
        <v>0</v>
      </c>
      <c r="L293" s="168">
        <v>21</v>
      </c>
      <c r="M293" s="168">
        <f t="shared" si="136"/>
        <v>0</v>
      </c>
      <c r="N293" s="168">
        <v>1.7000000000000001E-4</v>
      </c>
      <c r="O293" s="168">
        <f t="shared" si="137"/>
        <v>0.09</v>
      </c>
      <c r="P293" s="168">
        <v>0</v>
      </c>
      <c r="Q293" s="168">
        <f t="shared" si="138"/>
        <v>0</v>
      </c>
      <c r="R293" s="168"/>
      <c r="S293" s="168" t="s">
        <v>257</v>
      </c>
      <c r="T293" s="168" t="s">
        <v>258</v>
      </c>
      <c r="U293" s="168">
        <v>0</v>
      </c>
      <c r="V293" s="168">
        <f t="shared" si="139"/>
        <v>0</v>
      </c>
      <c r="W293" s="168"/>
      <c r="X293" s="157"/>
      <c r="Y293" s="157"/>
      <c r="Z293" s="157"/>
      <c r="AA293" s="157"/>
      <c r="AB293" s="157"/>
      <c r="AC293" s="157"/>
      <c r="AD293" s="157"/>
      <c r="AE293" s="157"/>
      <c r="AF293" s="157"/>
      <c r="AG293" s="157" t="s">
        <v>372</v>
      </c>
      <c r="AH293" s="157"/>
      <c r="AI293" s="157"/>
      <c r="AJ293" s="157"/>
      <c r="AK293" s="157"/>
      <c r="AL293" s="157"/>
      <c r="AM293" s="157"/>
      <c r="AN293" s="157"/>
      <c r="AO293" s="157"/>
      <c r="AP293" s="157"/>
      <c r="AQ293" s="157"/>
      <c r="AR293" s="157"/>
      <c r="AS293" s="157"/>
      <c r="AT293" s="157"/>
      <c r="AU293" s="157"/>
      <c r="AV293" s="157"/>
      <c r="AW293" s="157"/>
      <c r="AX293" s="157"/>
      <c r="AY293" s="157"/>
      <c r="AZ293" s="157"/>
      <c r="BA293" s="157"/>
      <c r="BB293" s="157"/>
      <c r="BC293" s="157"/>
      <c r="BD293" s="157"/>
      <c r="BE293" s="157"/>
      <c r="BF293" s="157"/>
      <c r="BG293" s="157"/>
      <c r="BH293" s="157"/>
    </row>
    <row r="294" spans="1:60" outlineLevel="1">
      <c r="A294" s="183">
        <v>258</v>
      </c>
      <c r="B294" s="184"/>
      <c r="C294" s="191" t="s">
        <v>527</v>
      </c>
      <c r="D294" s="185" t="s">
        <v>278</v>
      </c>
      <c r="E294" s="186">
        <v>251.84100000000001</v>
      </c>
      <c r="F294" s="187"/>
      <c r="G294" s="188">
        <f t="shared" si="133"/>
        <v>0</v>
      </c>
      <c r="H294" s="169"/>
      <c r="I294" s="168">
        <f t="shared" si="134"/>
        <v>0</v>
      </c>
      <c r="J294" s="169"/>
      <c r="K294" s="168">
        <f t="shared" si="135"/>
        <v>0</v>
      </c>
      <c r="L294" s="168">
        <v>21</v>
      </c>
      <c r="M294" s="168">
        <f t="shared" si="136"/>
        <v>0</v>
      </c>
      <c r="N294" s="168">
        <v>5.8E-4</v>
      </c>
      <c r="O294" s="168">
        <f t="shared" si="137"/>
        <v>0.15</v>
      </c>
      <c r="P294" s="168">
        <v>0</v>
      </c>
      <c r="Q294" s="168">
        <f t="shared" si="138"/>
        <v>0</v>
      </c>
      <c r="R294" s="168"/>
      <c r="S294" s="168" t="s">
        <v>257</v>
      </c>
      <c r="T294" s="168" t="s">
        <v>258</v>
      </c>
      <c r="U294" s="168">
        <v>0</v>
      </c>
      <c r="V294" s="168">
        <f t="shared" si="139"/>
        <v>0</v>
      </c>
      <c r="W294" s="168"/>
      <c r="X294" s="157"/>
      <c r="Y294" s="157"/>
      <c r="Z294" s="157"/>
      <c r="AA294" s="157"/>
      <c r="AB294" s="157"/>
      <c r="AC294" s="157"/>
      <c r="AD294" s="157"/>
      <c r="AE294" s="157"/>
      <c r="AF294" s="157"/>
      <c r="AG294" s="157" t="s">
        <v>372</v>
      </c>
      <c r="AH294" s="157"/>
      <c r="AI294" s="157"/>
      <c r="AJ294" s="157"/>
      <c r="AK294" s="157"/>
      <c r="AL294" s="157"/>
      <c r="AM294" s="157"/>
      <c r="AN294" s="157"/>
      <c r="AO294" s="157"/>
      <c r="AP294" s="157"/>
      <c r="AQ294" s="157"/>
      <c r="AR294" s="157"/>
      <c r="AS294" s="157"/>
      <c r="AT294" s="157"/>
      <c r="AU294" s="157"/>
      <c r="AV294" s="157"/>
      <c r="AW294" s="157"/>
      <c r="AX294" s="157"/>
      <c r="AY294" s="157"/>
      <c r="AZ294" s="157"/>
      <c r="BA294" s="157"/>
      <c r="BB294" s="157"/>
      <c r="BC294" s="157"/>
      <c r="BD294" s="157"/>
      <c r="BE294" s="157"/>
      <c r="BF294" s="157"/>
      <c r="BG294" s="157"/>
      <c r="BH294" s="157"/>
    </row>
    <row r="295" spans="1:60" ht="20.399999999999999" outlineLevel="1">
      <c r="A295" s="183">
        <v>259</v>
      </c>
      <c r="B295" s="184"/>
      <c r="C295" s="191" t="s">
        <v>528</v>
      </c>
      <c r="D295" s="185" t="s">
        <v>278</v>
      </c>
      <c r="E295" s="186">
        <v>284.91800000000001</v>
      </c>
      <c r="F295" s="187"/>
      <c r="G295" s="188">
        <f t="shared" si="133"/>
        <v>0</v>
      </c>
      <c r="H295" s="169"/>
      <c r="I295" s="168">
        <f t="shared" si="134"/>
        <v>0</v>
      </c>
      <c r="J295" s="169"/>
      <c r="K295" s="168">
        <f t="shared" si="135"/>
        <v>0</v>
      </c>
      <c r="L295" s="168">
        <v>21</v>
      </c>
      <c r="M295" s="168">
        <f t="shared" si="136"/>
        <v>0</v>
      </c>
      <c r="N295" s="168">
        <v>1.7000000000000001E-4</v>
      </c>
      <c r="O295" s="168">
        <f t="shared" si="137"/>
        <v>0.05</v>
      </c>
      <c r="P295" s="168">
        <v>0</v>
      </c>
      <c r="Q295" s="168">
        <f t="shared" si="138"/>
        <v>0</v>
      </c>
      <c r="R295" s="168"/>
      <c r="S295" s="168" t="s">
        <v>257</v>
      </c>
      <c r="T295" s="168" t="s">
        <v>258</v>
      </c>
      <c r="U295" s="168">
        <v>0</v>
      </c>
      <c r="V295" s="168">
        <f t="shared" si="139"/>
        <v>0</v>
      </c>
      <c r="W295" s="168"/>
      <c r="X295" s="157"/>
      <c r="Y295" s="157"/>
      <c r="Z295" s="157"/>
      <c r="AA295" s="157"/>
      <c r="AB295" s="157"/>
      <c r="AC295" s="157"/>
      <c r="AD295" s="157"/>
      <c r="AE295" s="157"/>
      <c r="AF295" s="157"/>
      <c r="AG295" s="157" t="s">
        <v>372</v>
      </c>
      <c r="AH295" s="157"/>
      <c r="AI295" s="157"/>
      <c r="AJ295" s="157"/>
      <c r="AK295" s="157"/>
      <c r="AL295" s="157"/>
      <c r="AM295" s="157"/>
      <c r="AN295" s="157"/>
      <c r="AO295" s="157"/>
      <c r="AP295" s="157"/>
      <c r="AQ295" s="157"/>
      <c r="AR295" s="157"/>
      <c r="AS295" s="157"/>
      <c r="AT295" s="157"/>
      <c r="AU295" s="157"/>
      <c r="AV295" s="157"/>
      <c r="AW295" s="157"/>
      <c r="AX295" s="157"/>
      <c r="AY295" s="157"/>
      <c r="AZ295" s="157"/>
      <c r="BA295" s="157"/>
      <c r="BB295" s="157"/>
      <c r="BC295" s="157"/>
      <c r="BD295" s="157"/>
      <c r="BE295" s="157"/>
      <c r="BF295" s="157"/>
      <c r="BG295" s="157"/>
      <c r="BH295" s="157"/>
    </row>
    <row r="296" spans="1:60" ht="20.399999999999999" outlineLevel="1">
      <c r="A296" s="183">
        <v>260</v>
      </c>
      <c r="B296" s="184"/>
      <c r="C296" s="191" t="s">
        <v>529</v>
      </c>
      <c r="D296" s="185" t="s">
        <v>278</v>
      </c>
      <c r="E296" s="186">
        <v>172.36</v>
      </c>
      <c r="F296" s="187"/>
      <c r="G296" s="188">
        <f t="shared" si="133"/>
        <v>0</v>
      </c>
      <c r="H296" s="169"/>
      <c r="I296" s="168">
        <f t="shared" si="134"/>
        <v>0</v>
      </c>
      <c r="J296" s="169"/>
      <c r="K296" s="168">
        <f t="shared" si="135"/>
        <v>0</v>
      </c>
      <c r="L296" s="168">
        <v>21</v>
      </c>
      <c r="M296" s="168">
        <f t="shared" si="136"/>
        <v>0</v>
      </c>
      <c r="N296" s="168">
        <v>2.5000000000000001E-4</v>
      </c>
      <c r="O296" s="168">
        <f t="shared" si="137"/>
        <v>0.04</v>
      </c>
      <c r="P296" s="168">
        <v>0</v>
      </c>
      <c r="Q296" s="168">
        <f t="shared" si="138"/>
        <v>0</v>
      </c>
      <c r="R296" s="168"/>
      <c r="S296" s="168" t="s">
        <v>257</v>
      </c>
      <c r="T296" s="168" t="s">
        <v>258</v>
      </c>
      <c r="U296" s="168">
        <v>0</v>
      </c>
      <c r="V296" s="168">
        <f t="shared" si="139"/>
        <v>0</v>
      </c>
      <c r="W296" s="168"/>
      <c r="X296" s="157"/>
      <c r="Y296" s="157"/>
      <c r="Z296" s="157"/>
      <c r="AA296" s="157"/>
      <c r="AB296" s="157"/>
      <c r="AC296" s="157"/>
      <c r="AD296" s="157"/>
      <c r="AE296" s="157"/>
      <c r="AF296" s="157"/>
      <c r="AG296" s="157" t="s">
        <v>372</v>
      </c>
      <c r="AH296" s="157"/>
      <c r="AI296" s="157"/>
      <c r="AJ296" s="157"/>
      <c r="AK296" s="157"/>
      <c r="AL296" s="157"/>
      <c r="AM296" s="157"/>
      <c r="AN296" s="157"/>
      <c r="AO296" s="157"/>
      <c r="AP296" s="157"/>
      <c r="AQ296" s="157"/>
      <c r="AR296" s="157"/>
      <c r="AS296" s="157"/>
      <c r="AT296" s="157"/>
      <c r="AU296" s="157"/>
      <c r="AV296" s="157"/>
      <c r="AW296" s="157"/>
      <c r="AX296" s="157"/>
      <c r="AY296" s="157"/>
      <c r="AZ296" s="157"/>
      <c r="BA296" s="157"/>
      <c r="BB296" s="157"/>
      <c r="BC296" s="157"/>
      <c r="BD296" s="157"/>
      <c r="BE296" s="157"/>
      <c r="BF296" s="157"/>
      <c r="BG296" s="157"/>
      <c r="BH296" s="157"/>
    </row>
    <row r="297" spans="1:60" ht="20.399999999999999" outlineLevel="1">
      <c r="A297" s="183">
        <v>261</v>
      </c>
      <c r="B297" s="184"/>
      <c r="C297" s="191" t="s">
        <v>530</v>
      </c>
      <c r="D297" s="185" t="s">
        <v>278</v>
      </c>
      <c r="E297" s="186">
        <v>100.953</v>
      </c>
      <c r="F297" s="187"/>
      <c r="G297" s="188">
        <f t="shared" si="133"/>
        <v>0</v>
      </c>
      <c r="H297" s="169"/>
      <c r="I297" s="168">
        <f t="shared" si="134"/>
        <v>0</v>
      </c>
      <c r="J297" s="169"/>
      <c r="K297" s="168">
        <f t="shared" si="135"/>
        <v>0</v>
      </c>
      <c r="L297" s="168">
        <v>21</v>
      </c>
      <c r="M297" s="168">
        <f t="shared" si="136"/>
        <v>0</v>
      </c>
      <c r="N297" s="168">
        <v>1.1E-4</v>
      </c>
      <c r="O297" s="168">
        <f t="shared" si="137"/>
        <v>0.01</v>
      </c>
      <c r="P297" s="168">
        <v>0</v>
      </c>
      <c r="Q297" s="168">
        <f t="shared" si="138"/>
        <v>0</v>
      </c>
      <c r="R297" s="168"/>
      <c r="S297" s="168" t="s">
        <v>257</v>
      </c>
      <c r="T297" s="168" t="s">
        <v>258</v>
      </c>
      <c r="U297" s="168">
        <v>0</v>
      </c>
      <c r="V297" s="168">
        <f t="shared" si="139"/>
        <v>0</v>
      </c>
      <c r="W297" s="168"/>
      <c r="X297" s="157"/>
      <c r="Y297" s="157"/>
      <c r="Z297" s="157"/>
      <c r="AA297" s="157"/>
      <c r="AB297" s="157"/>
      <c r="AC297" s="157"/>
      <c r="AD297" s="157"/>
      <c r="AE297" s="157"/>
      <c r="AF297" s="157"/>
      <c r="AG297" s="157" t="s">
        <v>372</v>
      </c>
      <c r="AH297" s="157"/>
      <c r="AI297" s="157"/>
      <c r="AJ297" s="157"/>
      <c r="AK297" s="157"/>
      <c r="AL297" s="157"/>
      <c r="AM297" s="157"/>
      <c r="AN297" s="157"/>
      <c r="AO297" s="157"/>
      <c r="AP297" s="157"/>
      <c r="AQ297" s="157"/>
      <c r="AR297" s="157"/>
      <c r="AS297" s="157"/>
      <c r="AT297" s="157"/>
      <c r="AU297" s="157"/>
      <c r="AV297" s="157"/>
      <c r="AW297" s="157"/>
      <c r="AX297" s="157"/>
      <c r="AY297" s="157"/>
      <c r="AZ297" s="157"/>
      <c r="BA297" s="157"/>
      <c r="BB297" s="157"/>
      <c r="BC297" s="157"/>
      <c r="BD297" s="157"/>
      <c r="BE297" s="157"/>
      <c r="BF297" s="157"/>
      <c r="BG297" s="157"/>
      <c r="BH297" s="157"/>
    </row>
    <row r="298" spans="1:60" ht="20.399999999999999" outlineLevel="1">
      <c r="A298" s="183">
        <v>262</v>
      </c>
      <c r="B298" s="184"/>
      <c r="C298" s="191" t="s">
        <v>531</v>
      </c>
      <c r="D298" s="185" t="s">
        <v>278</v>
      </c>
      <c r="E298" s="186">
        <v>100.953</v>
      </c>
      <c r="F298" s="187"/>
      <c r="G298" s="188">
        <f t="shared" si="133"/>
        <v>0</v>
      </c>
      <c r="H298" s="169"/>
      <c r="I298" s="168">
        <f t="shared" si="134"/>
        <v>0</v>
      </c>
      <c r="J298" s="169"/>
      <c r="K298" s="168">
        <f t="shared" si="135"/>
        <v>0</v>
      </c>
      <c r="L298" s="168">
        <v>21</v>
      </c>
      <c r="M298" s="168">
        <f t="shared" si="136"/>
        <v>0</v>
      </c>
      <c r="N298" s="168">
        <v>3.6000000000000002E-4</v>
      </c>
      <c r="O298" s="168">
        <f t="shared" si="137"/>
        <v>0.04</v>
      </c>
      <c r="P298" s="168">
        <v>0</v>
      </c>
      <c r="Q298" s="168">
        <f t="shared" si="138"/>
        <v>0</v>
      </c>
      <c r="R298" s="168"/>
      <c r="S298" s="168" t="s">
        <v>257</v>
      </c>
      <c r="T298" s="168" t="s">
        <v>258</v>
      </c>
      <c r="U298" s="168">
        <v>0</v>
      </c>
      <c r="V298" s="168">
        <f t="shared" si="139"/>
        <v>0</v>
      </c>
      <c r="W298" s="168"/>
      <c r="X298" s="157"/>
      <c r="Y298" s="157"/>
      <c r="Z298" s="157"/>
      <c r="AA298" s="157"/>
      <c r="AB298" s="157"/>
      <c r="AC298" s="157"/>
      <c r="AD298" s="157"/>
      <c r="AE298" s="157"/>
      <c r="AF298" s="157"/>
      <c r="AG298" s="157" t="s">
        <v>372</v>
      </c>
      <c r="AH298" s="157"/>
      <c r="AI298" s="157"/>
      <c r="AJ298" s="157"/>
      <c r="AK298" s="157"/>
      <c r="AL298" s="157"/>
      <c r="AM298" s="157"/>
      <c r="AN298" s="157"/>
      <c r="AO298" s="157"/>
      <c r="AP298" s="157"/>
      <c r="AQ298" s="157"/>
      <c r="AR298" s="157"/>
      <c r="AS298" s="157"/>
      <c r="AT298" s="157"/>
      <c r="AU298" s="157"/>
      <c r="AV298" s="157"/>
      <c r="AW298" s="157"/>
      <c r="AX298" s="157"/>
      <c r="AY298" s="157"/>
      <c r="AZ298" s="157"/>
      <c r="BA298" s="157"/>
      <c r="BB298" s="157"/>
      <c r="BC298" s="157"/>
      <c r="BD298" s="157"/>
      <c r="BE298" s="157"/>
      <c r="BF298" s="157"/>
      <c r="BG298" s="157"/>
      <c r="BH298" s="157"/>
    </row>
    <row r="299" spans="1:60">
      <c r="A299" s="171" t="s">
        <v>240</v>
      </c>
      <c r="B299" s="172" t="s">
        <v>203</v>
      </c>
      <c r="C299" s="190" t="s">
        <v>204</v>
      </c>
      <c r="D299" s="173"/>
      <c r="E299" s="174"/>
      <c r="F299" s="175"/>
      <c r="G299" s="176">
        <f>SUMIF(AG300:AG301,"&lt;&gt;NOR",G300:G301)</f>
        <v>0</v>
      </c>
      <c r="H299" s="170"/>
      <c r="I299" s="170">
        <f>SUM(I300:I301)</f>
        <v>0</v>
      </c>
      <c r="J299" s="170"/>
      <c r="K299" s="170">
        <f>SUM(K300:K301)</f>
        <v>0</v>
      </c>
      <c r="L299" s="170"/>
      <c r="M299" s="170">
        <f>SUM(M300:M301)</f>
        <v>0</v>
      </c>
      <c r="N299" s="170"/>
      <c r="O299" s="170">
        <f>SUM(O300:O301)</f>
        <v>0.52</v>
      </c>
      <c r="P299" s="170"/>
      <c r="Q299" s="170">
        <f>SUM(Q300:Q301)</f>
        <v>0</v>
      </c>
      <c r="R299" s="170"/>
      <c r="S299" s="170"/>
      <c r="T299" s="170"/>
      <c r="U299" s="170"/>
      <c r="V299" s="170">
        <f>SUM(V300:V301)</f>
        <v>0</v>
      </c>
      <c r="W299" s="170"/>
      <c r="AG299" t="s">
        <v>241</v>
      </c>
    </row>
    <row r="300" spans="1:60" ht="20.399999999999999" outlineLevel="1">
      <c r="A300" s="183">
        <v>263</v>
      </c>
      <c r="B300" s="184"/>
      <c r="C300" s="191" t="s">
        <v>532</v>
      </c>
      <c r="D300" s="185" t="s">
        <v>278</v>
      </c>
      <c r="E300" s="186">
        <v>1047.921</v>
      </c>
      <c r="F300" s="187"/>
      <c r="G300" s="188">
        <f>ROUND(E300*F300,2)</f>
        <v>0</v>
      </c>
      <c r="H300" s="169"/>
      <c r="I300" s="168">
        <f>ROUND(E300*H300,2)</f>
        <v>0</v>
      </c>
      <c r="J300" s="169"/>
      <c r="K300" s="168">
        <f>ROUND(E300*J300,2)</f>
        <v>0</v>
      </c>
      <c r="L300" s="168">
        <v>21</v>
      </c>
      <c r="M300" s="168">
        <f>G300*(1+L300/100)</f>
        <v>0</v>
      </c>
      <c r="N300" s="168">
        <v>2.1000000000000001E-4</v>
      </c>
      <c r="O300" s="168">
        <f>ROUND(E300*N300,2)</f>
        <v>0.22</v>
      </c>
      <c r="P300" s="168">
        <v>0</v>
      </c>
      <c r="Q300" s="168">
        <f>ROUND(E300*P300,2)</f>
        <v>0</v>
      </c>
      <c r="R300" s="168"/>
      <c r="S300" s="168" t="s">
        <v>257</v>
      </c>
      <c r="T300" s="168" t="s">
        <v>258</v>
      </c>
      <c r="U300" s="168">
        <v>0</v>
      </c>
      <c r="V300" s="168">
        <f>ROUND(E300*U300,2)</f>
        <v>0</v>
      </c>
      <c r="W300" s="168"/>
      <c r="X300" s="157"/>
      <c r="Y300" s="157"/>
      <c r="Z300" s="157"/>
      <c r="AA300" s="157"/>
      <c r="AB300" s="157"/>
      <c r="AC300" s="157"/>
      <c r="AD300" s="157"/>
      <c r="AE300" s="157"/>
      <c r="AF300" s="157"/>
      <c r="AG300" s="157" t="s">
        <v>372</v>
      </c>
      <c r="AH300" s="157"/>
      <c r="AI300" s="157"/>
      <c r="AJ300" s="157"/>
      <c r="AK300" s="157"/>
      <c r="AL300" s="157"/>
      <c r="AM300" s="157"/>
      <c r="AN300" s="157"/>
      <c r="AO300" s="157"/>
      <c r="AP300" s="157"/>
      <c r="AQ300" s="157"/>
      <c r="AR300" s="157"/>
      <c r="AS300" s="157"/>
      <c r="AT300" s="157"/>
      <c r="AU300" s="157"/>
      <c r="AV300" s="157"/>
      <c r="AW300" s="157"/>
      <c r="AX300" s="157"/>
      <c r="AY300" s="157"/>
      <c r="AZ300" s="157"/>
      <c r="BA300" s="157"/>
      <c r="BB300" s="157"/>
      <c r="BC300" s="157"/>
      <c r="BD300" s="157"/>
      <c r="BE300" s="157"/>
      <c r="BF300" s="157"/>
      <c r="BG300" s="157"/>
      <c r="BH300" s="157"/>
    </row>
    <row r="301" spans="1:60" ht="20.399999999999999" outlineLevel="1">
      <c r="A301" s="183">
        <v>264</v>
      </c>
      <c r="B301" s="184"/>
      <c r="C301" s="191" t="s">
        <v>533</v>
      </c>
      <c r="D301" s="185" t="s">
        <v>278</v>
      </c>
      <c r="E301" s="186">
        <v>1047.921</v>
      </c>
      <c r="F301" s="187"/>
      <c r="G301" s="188">
        <f>ROUND(E301*F301,2)</f>
        <v>0</v>
      </c>
      <c r="H301" s="169"/>
      <c r="I301" s="168">
        <f>ROUND(E301*H301,2)</f>
        <v>0</v>
      </c>
      <c r="J301" s="169"/>
      <c r="K301" s="168">
        <f>ROUND(E301*J301,2)</f>
        <v>0</v>
      </c>
      <c r="L301" s="168">
        <v>21</v>
      </c>
      <c r="M301" s="168">
        <f>G301*(1+L301/100)</f>
        <v>0</v>
      </c>
      <c r="N301" s="168">
        <v>2.9E-4</v>
      </c>
      <c r="O301" s="168">
        <f>ROUND(E301*N301,2)</f>
        <v>0.3</v>
      </c>
      <c r="P301" s="168">
        <v>0</v>
      </c>
      <c r="Q301" s="168">
        <f>ROUND(E301*P301,2)</f>
        <v>0</v>
      </c>
      <c r="R301" s="168"/>
      <c r="S301" s="168" t="s">
        <v>257</v>
      </c>
      <c r="T301" s="168" t="s">
        <v>258</v>
      </c>
      <c r="U301" s="168">
        <v>0</v>
      </c>
      <c r="V301" s="168">
        <f>ROUND(E301*U301,2)</f>
        <v>0</v>
      </c>
      <c r="W301" s="168"/>
      <c r="X301" s="157"/>
      <c r="Y301" s="157"/>
      <c r="Z301" s="157"/>
      <c r="AA301" s="157"/>
      <c r="AB301" s="157"/>
      <c r="AC301" s="157"/>
      <c r="AD301" s="157"/>
      <c r="AE301" s="157"/>
      <c r="AF301" s="157"/>
      <c r="AG301" s="157" t="s">
        <v>372</v>
      </c>
      <c r="AH301" s="157"/>
      <c r="AI301" s="157"/>
      <c r="AJ301" s="157"/>
      <c r="AK301" s="157"/>
      <c r="AL301" s="157"/>
      <c r="AM301" s="157"/>
      <c r="AN301" s="157"/>
      <c r="AO301" s="157"/>
      <c r="AP301" s="157"/>
      <c r="AQ301" s="157"/>
      <c r="AR301" s="157"/>
      <c r="AS301" s="157"/>
      <c r="AT301" s="157"/>
      <c r="AU301" s="157"/>
      <c r="AV301" s="157"/>
      <c r="AW301" s="157"/>
      <c r="AX301" s="157"/>
      <c r="AY301" s="157"/>
      <c r="AZ301" s="157"/>
      <c r="BA301" s="157"/>
      <c r="BB301" s="157"/>
      <c r="BC301" s="157"/>
      <c r="BD301" s="157"/>
      <c r="BE301" s="157"/>
      <c r="BF301" s="157"/>
      <c r="BG301" s="157"/>
      <c r="BH301" s="157"/>
    </row>
    <row r="302" spans="1:60">
      <c r="A302" s="171" t="s">
        <v>240</v>
      </c>
      <c r="B302" s="172" t="s">
        <v>205</v>
      </c>
      <c r="C302" s="190" t="s">
        <v>206</v>
      </c>
      <c r="D302" s="173"/>
      <c r="E302" s="174"/>
      <c r="F302" s="175"/>
      <c r="G302" s="176">
        <f>SUMIF(AG303:AG303,"&lt;&gt;NOR",G303:G303)</f>
        <v>0</v>
      </c>
      <c r="H302" s="170"/>
      <c r="I302" s="170">
        <f>SUM(I303:I303)</f>
        <v>0</v>
      </c>
      <c r="J302" s="170"/>
      <c r="K302" s="170">
        <f>SUM(K303:K303)</f>
        <v>0</v>
      </c>
      <c r="L302" s="170"/>
      <c r="M302" s="170">
        <f>SUM(M303:M303)</f>
        <v>0</v>
      </c>
      <c r="N302" s="170"/>
      <c r="O302" s="170">
        <f>SUM(O303:O303)</f>
        <v>0</v>
      </c>
      <c r="P302" s="170"/>
      <c r="Q302" s="170">
        <f>SUM(Q303:Q303)</f>
        <v>0</v>
      </c>
      <c r="R302" s="170"/>
      <c r="S302" s="170"/>
      <c r="T302" s="170"/>
      <c r="U302" s="170"/>
      <c r="V302" s="170">
        <f>SUM(V303:V303)</f>
        <v>0</v>
      </c>
      <c r="W302" s="170"/>
      <c r="AG302" t="s">
        <v>241</v>
      </c>
    </row>
    <row r="303" spans="1:60" outlineLevel="1">
      <c r="A303" s="183">
        <v>265</v>
      </c>
      <c r="B303" s="184"/>
      <c r="C303" s="191" t="s">
        <v>534</v>
      </c>
      <c r="D303" s="185" t="s">
        <v>490</v>
      </c>
      <c r="E303" s="186">
        <v>4</v>
      </c>
      <c r="F303" s="187"/>
      <c r="G303" s="188">
        <f>ROUND(E303*F303,2)</f>
        <v>0</v>
      </c>
      <c r="H303" s="169"/>
      <c r="I303" s="168">
        <f>ROUND(E303*H303,2)</f>
        <v>0</v>
      </c>
      <c r="J303" s="169"/>
      <c r="K303" s="168">
        <f>ROUND(E303*J303,2)</f>
        <v>0</v>
      </c>
      <c r="L303" s="168">
        <v>21</v>
      </c>
      <c r="M303" s="168">
        <f>G303*(1+L303/100)</f>
        <v>0</v>
      </c>
      <c r="N303" s="168">
        <v>0</v>
      </c>
      <c r="O303" s="168">
        <f>ROUND(E303*N303,2)</f>
        <v>0</v>
      </c>
      <c r="P303" s="168">
        <v>0</v>
      </c>
      <c r="Q303" s="168">
        <f>ROUND(E303*P303,2)</f>
        <v>0</v>
      </c>
      <c r="R303" s="168"/>
      <c r="S303" s="168" t="s">
        <v>289</v>
      </c>
      <c r="T303" s="168" t="s">
        <v>245</v>
      </c>
      <c r="U303" s="168">
        <v>0</v>
      </c>
      <c r="V303" s="168">
        <f>ROUND(E303*U303,2)</f>
        <v>0</v>
      </c>
      <c r="W303" s="168"/>
      <c r="X303" s="157"/>
      <c r="Y303" s="157"/>
      <c r="Z303" s="157"/>
      <c r="AA303" s="157"/>
      <c r="AB303" s="157"/>
      <c r="AC303" s="157"/>
      <c r="AD303" s="157"/>
      <c r="AE303" s="157"/>
      <c r="AF303" s="157"/>
      <c r="AG303" s="157" t="s">
        <v>290</v>
      </c>
      <c r="AH303" s="157"/>
      <c r="AI303" s="157"/>
      <c r="AJ303" s="157"/>
      <c r="AK303" s="157"/>
      <c r="AL303" s="157"/>
      <c r="AM303" s="157"/>
      <c r="AN303" s="157"/>
      <c r="AO303" s="157"/>
      <c r="AP303" s="157"/>
      <c r="AQ303" s="157"/>
      <c r="AR303" s="157"/>
      <c r="AS303" s="157"/>
      <c r="AT303" s="157"/>
      <c r="AU303" s="157"/>
      <c r="AV303" s="157"/>
      <c r="AW303" s="157"/>
      <c r="AX303" s="157"/>
      <c r="AY303" s="157"/>
      <c r="AZ303" s="157"/>
      <c r="BA303" s="157"/>
      <c r="BB303" s="157"/>
      <c r="BC303" s="157"/>
      <c r="BD303" s="157"/>
      <c r="BE303" s="157"/>
      <c r="BF303" s="157"/>
      <c r="BG303" s="157"/>
      <c r="BH303" s="157"/>
    </row>
    <row r="304" spans="1:60">
      <c r="A304" s="171" t="s">
        <v>240</v>
      </c>
      <c r="B304" s="172" t="s">
        <v>145</v>
      </c>
      <c r="C304" s="190" t="s">
        <v>146</v>
      </c>
      <c r="D304" s="173"/>
      <c r="E304" s="174"/>
      <c r="F304" s="175"/>
      <c r="G304" s="176">
        <f>SUMIF(AG305:AG309,"&lt;&gt;NOR",G305:G309)</f>
        <v>0</v>
      </c>
      <c r="H304" s="170"/>
      <c r="I304" s="170">
        <f>SUM(I305:I309)</f>
        <v>0</v>
      </c>
      <c r="J304" s="170"/>
      <c r="K304" s="170">
        <f>SUM(K305:K309)</f>
        <v>0</v>
      </c>
      <c r="L304" s="170"/>
      <c r="M304" s="170">
        <f>SUM(M305:M309)</f>
        <v>0</v>
      </c>
      <c r="N304" s="170"/>
      <c r="O304" s="170">
        <f>SUM(O305:O309)</f>
        <v>0</v>
      </c>
      <c r="P304" s="170"/>
      <c r="Q304" s="170">
        <f>SUM(Q305:Q309)</f>
        <v>0</v>
      </c>
      <c r="R304" s="170"/>
      <c r="S304" s="170"/>
      <c r="T304" s="170"/>
      <c r="U304" s="170"/>
      <c r="V304" s="170">
        <f>SUM(V305:V309)</f>
        <v>0</v>
      </c>
      <c r="W304" s="170"/>
      <c r="AG304" t="s">
        <v>241</v>
      </c>
    </row>
    <row r="305" spans="1:60" ht="20.399999999999999" outlineLevel="1">
      <c r="A305" s="183">
        <v>266</v>
      </c>
      <c r="B305" s="184"/>
      <c r="C305" s="191" t="s">
        <v>535</v>
      </c>
      <c r="D305" s="185" t="s">
        <v>328</v>
      </c>
      <c r="E305" s="186">
        <v>22.75</v>
      </c>
      <c r="F305" s="187"/>
      <c r="G305" s="188">
        <f>ROUND(E305*F305,2)</f>
        <v>0</v>
      </c>
      <c r="H305" s="169"/>
      <c r="I305" s="168">
        <f>ROUND(E305*H305,2)</f>
        <v>0</v>
      </c>
      <c r="J305" s="169"/>
      <c r="K305" s="168">
        <f>ROUND(E305*J305,2)</f>
        <v>0</v>
      </c>
      <c r="L305" s="168">
        <v>21</v>
      </c>
      <c r="M305" s="168">
        <f>G305*(1+L305/100)</f>
        <v>0</v>
      </c>
      <c r="N305" s="168">
        <v>0</v>
      </c>
      <c r="O305" s="168">
        <f>ROUND(E305*N305,2)</f>
        <v>0</v>
      </c>
      <c r="P305" s="168">
        <v>0</v>
      </c>
      <c r="Q305" s="168">
        <f>ROUND(E305*P305,2)</f>
        <v>0</v>
      </c>
      <c r="R305" s="168"/>
      <c r="S305" s="168" t="s">
        <v>289</v>
      </c>
      <c r="T305" s="168" t="s">
        <v>245</v>
      </c>
      <c r="U305" s="168">
        <v>0</v>
      </c>
      <c r="V305" s="168">
        <f>ROUND(E305*U305,2)</f>
        <v>0</v>
      </c>
      <c r="W305" s="168"/>
      <c r="X305" s="157"/>
      <c r="Y305" s="157"/>
      <c r="Z305" s="157"/>
      <c r="AA305" s="157"/>
      <c r="AB305" s="157"/>
      <c r="AC305" s="157"/>
      <c r="AD305" s="157"/>
      <c r="AE305" s="157"/>
      <c r="AF305" s="157"/>
      <c r="AG305" s="157" t="s">
        <v>290</v>
      </c>
      <c r="AH305" s="157"/>
      <c r="AI305" s="157"/>
      <c r="AJ305" s="157"/>
      <c r="AK305" s="157"/>
      <c r="AL305" s="157"/>
      <c r="AM305" s="157"/>
      <c r="AN305" s="157"/>
      <c r="AO305" s="157"/>
      <c r="AP305" s="157"/>
      <c r="AQ305" s="157"/>
      <c r="AR305" s="157"/>
      <c r="AS305" s="157"/>
      <c r="AT305" s="157"/>
      <c r="AU305" s="157"/>
      <c r="AV305" s="157"/>
      <c r="AW305" s="157"/>
      <c r="AX305" s="157"/>
      <c r="AY305" s="157"/>
      <c r="AZ305" s="157"/>
      <c r="BA305" s="157"/>
      <c r="BB305" s="157"/>
      <c r="BC305" s="157"/>
      <c r="BD305" s="157"/>
      <c r="BE305" s="157"/>
      <c r="BF305" s="157"/>
      <c r="BG305" s="157"/>
      <c r="BH305" s="157"/>
    </row>
    <row r="306" spans="1:60" outlineLevel="1">
      <c r="A306" s="183">
        <v>267</v>
      </c>
      <c r="B306" s="184"/>
      <c r="C306" s="191" t="s">
        <v>536</v>
      </c>
      <c r="D306" s="185" t="s">
        <v>334</v>
      </c>
      <c r="E306" s="186">
        <v>1</v>
      </c>
      <c r="F306" s="187"/>
      <c r="G306" s="188">
        <f>ROUND(E306*F306,2)</f>
        <v>0</v>
      </c>
      <c r="H306" s="169"/>
      <c r="I306" s="168">
        <f>ROUND(E306*H306,2)</f>
        <v>0</v>
      </c>
      <c r="J306" s="169"/>
      <c r="K306" s="168">
        <f>ROUND(E306*J306,2)</f>
        <v>0</v>
      </c>
      <c r="L306" s="168">
        <v>21</v>
      </c>
      <c r="M306" s="168">
        <f>G306*(1+L306/100)</f>
        <v>0</v>
      </c>
      <c r="N306" s="168">
        <v>0</v>
      </c>
      <c r="O306" s="168">
        <f>ROUND(E306*N306,2)</f>
        <v>0</v>
      </c>
      <c r="P306" s="168">
        <v>0</v>
      </c>
      <c r="Q306" s="168">
        <f>ROUND(E306*P306,2)</f>
        <v>0</v>
      </c>
      <c r="R306" s="168"/>
      <c r="S306" s="168" t="s">
        <v>289</v>
      </c>
      <c r="T306" s="168" t="s">
        <v>245</v>
      </c>
      <c r="U306" s="168">
        <v>0</v>
      </c>
      <c r="V306" s="168">
        <f>ROUND(E306*U306,2)</f>
        <v>0</v>
      </c>
      <c r="W306" s="168"/>
      <c r="X306" s="157"/>
      <c r="Y306" s="157"/>
      <c r="Z306" s="157"/>
      <c r="AA306" s="157"/>
      <c r="AB306" s="157"/>
      <c r="AC306" s="157"/>
      <c r="AD306" s="157"/>
      <c r="AE306" s="157"/>
      <c r="AF306" s="157"/>
      <c r="AG306" s="157" t="s">
        <v>290</v>
      </c>
      <c r="AH306" s="157"/>
      <c r="AI306" s="157"/>
      <c r="AJ306" s="157"/>
      <c r="AK306" s="157"/>
      <c r="AL306" s="157"/>
      <c r="AM306" s="157"/>
      <c r="AN306" s="157"/>
      <c r="AO306" s="157"/>
      <c r="AP306" s="157"/>
      <c r="AQ306" s="157"/>
      <c r="AR306" s="157"/>
      <c r="AS306" s="157"/>
      <c r="AT306" s="157"/>
      <c r="AU306" s="157"/>
      <c r="AV306" s="157"/>
      <c r="AW306" s="157"/>
      <c r="AX306" s="157"/>
      <c r="AY306" s="157"/>
      <c r="AZ306" s="157"/>
      <c r="BA306" s="157"/>
      <c r="BB306" s="157"/>
      <c r="BC306" s="157"/>
      <c r="BD306" s="157"/>
      <c r="BE306" s="157"/>
      <c r="BF306" s="157"/>
      <c r="BG306" s="157"/>
      <c r="BH306" s="157"/>
    </row>
    <row r="307" spans="1:60" outlineLevel="1">
      <c r="A307" s="183">
        <v>268</v>
      </c>
      <c r="B307" s="184"/>
      <c r="C307" s="191" t="s">
        <v>537</v>
      </c>
      <c r="D307" s="185" t="s">
        <v>278</v>
      </c>
      <c r="E307" s="186">
        <v>55</v>
      </c>
      <c r="F307" s="187"/>
      <c r="G307" s="188">
        <f>ROUND(E307*F307,2)</f>
        <v>0</v>
      </c>
      <c r="H307" s="169"/>
      <c r="I307" s="168">
        <f>ROUND(E307*H307,2)</f>
        <v>0</v>
      </c>
      <c r="J307" s="169"/>
      <c r="K307" s="168">
        <f>ROUND(E307*J307,2)</f>
        <v>0</v>
      </c>
      <c r="L307" s="168">
        <v>21</v>
      </c>
      <c r="M307" s="168">
        <f>G307*(1+L307/100)</f>
        <v>0</v>
      </c>
      <c r="N307" s="168">
        <v>0</v>
      </c>
      <c r="O307" s="168">
        <f>ROUND(E307*N307,2)</f>
        <v>0</v>
      </c>
      <c r="P307" s="168">
        <v>0</v>
      </c>
      <c r="Q307" s="168">
        <f>ROUND(E307*P307,2)</f>
        <v>0</v>
      </c>
      <c r="R307" s="168"/>
      <c r="S307" s="168" t="s">
        <v>289</v>
      </c>
      <c r="T307" s="168" t="s">
        <v>245</v>
      </c>
      <c r="U307" s="168">
        <v>0</v>
      </c>
      <c r="V307" s="168">
        <f>ROUND(E307*U307,2)</f>
        <v>0</v>
      </c>
      <c r="W307" s="168"/>
      <c r="X307" s="157"/>
      <c r="Y307" s="157"/>
      <c r="Z307" s="157"/>
      <c r="AA307" s="157"/>
      <c r="AB307" s="157"/>
      <c r="AC307" s="157"/>
      <c r="AD307" s="157"/>
      <c r="AE307" s="157"/>
      <c r="AF307" s="157"/>
      <c r="AG307" s="157" t="s">
        <v>290</v>
      </c>
      <c r="AH307" s="157"/>
      <c r="AI307" s="157"/>
      <c r="AJ307" s="157"/>
      <c r="AK307" s="157"/>
      <c r="AL307" s="157"/>
      <c r="AM307" s="157"/>
      <c r="AN307" s="157"/>
      <c r="AO307" s="157"/>
      <c r="AP307" s="157"/>
      <c r="AQ307" s="157"/>
      <c r="AR307" s="157"/>
      <c r="AS307" s="157"/>
      <c r="AT307" s="157"/>
      <c r="AU307" s="157"/>
      <c r="AV307" s="157"/>
      <c r="AW307" s="157"/>
      <c r="AX307" s="157"/>
      <c r="AY307" s="157"/>
      <c r="AZ307" s="157"/>
      <c r="BA307" s="157"/>
      <c r="BB307" s="157"/>
      <c r="BC307" s="157"/>
      <c r="BD307" s="157"/>
      <c r="BE307" s="157"/>
      <c r="BF307" s="157"/>
      <c r="BG307" s="157"/>
      <c r="BH307" s="157"/>
    </row>
    <row r="308" spans="1:60" outlineLevel="1">
      <c r="A308" s="183">
        <v>269</v>
      </c>
      <c r="B308" s="184"/>
      <c r="C308" s="191" t="s">
        <v>538</v>
      </c>
      <c r="D308" s="185" t="s">
        <v>278</v>
      </c>
      <c r="E308" s="186">
        <v>110</v>
      </c>
      <c r="F308" s="187"/>
      <c r="G308" s="188">
        <f>ROUND(E308*F308,2)</f>
        <v>0</v>
      </c>
      <c r="H308" s="169"/>
      <c r="I308" s="168">
        <f>ROUND(E308*H308,2)</f>
        <v>0</v>
      </c>
      <c r="J308" s="169"/>
      <c r="K308" s="168">
        <f>ROUND(E308*J308,2)</f>
        <v>0</v>
      </c>
      <c r="L308" s="168">
        <v>21</v>
      </c>
      <c r="M308" s="168">
        <f>G308*(1+L308/100)</f>
        <v>0</v>
      </c>
      <c r="N308" s="168">
        <v>0</v>
      </c>
      <c r="O308" s="168">
        <f>ROUND(E308*N308,2)</f>
        <v>0</v>
      </c>
      <c r="P308" s="168">
        <v>0</v>
      </c>
      <c r="Q308" s="168">
        <f>ROUND(E308*P308,2)</f>
        <v>0</v>
      </c>
      <c r="R308" s="168"/>
      <c r="S308" s="168" t="s">
        <v>289</v>
      </c>
      <c r="T308" s="168" t="s">
        <v>245</v>
      </c>
      <c r="U308" s="168">
        <v>0</v>
      </c>
      <c r="V308" s="168">
        <f>ROUND(E308*U308,2)</f>
        <v>0</v>
      </c>
      <c r="W308" s="168"/>
      <c r="X308" s="157"/>
      <c r="Y308" s="157"/>
      <c r="Z308" s="157"/>
      <c r="AA308" s="157"/>
      <c r="AB308" s="157"/>
      <c r="AC308" s="157"/>
      <c r="AD308" s="157"/>
      <c r="AE308" s="157"/>
      <c r="AF308" s="157"/>
      <c r="AG308" s="157" t="s">
        <v>290</v>
      </c>
      <c r="AH308" s="157"/>
      <c r="AI308" s="157"/>
      <c r="AJ308" s="157"/>
      <c r="AK308" s="157"/>
      <c r="AL308" s="157"/>
      <c r="AM308" s="157"/>
      <c r="AN308" s="157"/>
      <c r="AO308" s="157"/>
      <c r="AP308" s="157"/>
      <c r="AQ308" s="157"/>
      <c r="AR308" s="157"/>
      <c r="AS308" s="157"/>
      <c r="AT308" s="157"/>
      <c r="AU308" s="157"/>
      <c r="AV308" s="157"/>
      <c r="AW308" s="157"/>
      <c r="AX308" s="157"/>
      <c r="AY308" s="157"/>
      <c r="AZ308" s="157"/>
      <c r="BA308" s="157"/>
      <c r="BB308" s="157"/>
      <c r="BC308" s="157"/>
      <c r="BD308" s="157"/>
      <c r="BE308" s="157"/>
      <c r="BF308" s="157"/>
      <c r="BG308" s="157"/>
      <c r="BH308" s="157"/>
    </row>
    <row r="309" spans="1:60" outlineLevel="1">
      <c r="A309" s="183">
        <v>270</v>
      </c>
      <c r="B309" s="184"/>
      <c r="C309" s="191" t="s">
        <v>893</v>
      </c>
      <c r="D309" s="185" t="s">
        <v>328</v>
      </c>
      <c r="E309" s="186">
        <v>25</v>
      </c>
      <c r="F309" s="187"/>
      <c r="G309" s="188">
        <f>ROUND(E309*F309,2)</f>
        <v>0</v>
      </c>
      <c r="H309" s="169"/>
      <c r="I309" s="168">
        <f>ROUND(E309*H309,2)</f>
        <v>0</v>
      </c>
      <c r="J309" s="169"/>
      <c r="K309" s="168">
        <f>ROUND(E309*J309,2)</f>
        <v>0</v>
      </c>
      <c r="L309" s="168">
        <v>21</v>
      </c>
      <c r="M309" s="168">
        <f>G309*(1+L309/100)</f>
        <v>0</v>
      </c>
      <c r="N309" s="168">
        <v>0</v>
      </c>
      <c r="O309" s="168">
        <f>ROUND(E309*N309,2)</f>
        <v>0</v>
      </c>
      <c r="P309" s="168">
        <v>0</v>
      </c>
      <c r="Q309" s="168">
        <f>ROUND(E309*P309,2)</f>
        <v>0</v>
      </c>
      <c r="R309" s="168"/>
      <c r="S309" s="168" t="s">
        <v>289</v>
      </c>
      <c r="T309" s="168" t="s">
        <v>245</v>
      </c>
      <c r="U309" s="168">
        <v>0</v>
      </c>
      <c r="V309" s="168">
        <f>ROUND(E309*U309,2)</f>
        <v>0</v>
      </c>
      <c r="W309" s="168"/>
      <c r="X309" s="157"/>
      <c r="Y309" s="157"/>
      <c r="Z309" s="157"/>
      <c r="AA309" s="157"/>
      <c r="AB309" s="157"/>
      <c r="AC309" s="157"/>
      <c r="AD309" s="157"/>
      <c r="AE309" s="157"/>
      <c r="AF309" s="157"/>
      <c r="AG309" s="157" t="s">
        <v>290</v>
      </c>
      <c r="AH309" s="157"/>
      <c r="AI309" s="157"/>
      <c r="AJ309" s="157"/>
      <c r="AK309" s="157"/>
      <c r="AL309" s="157"/>
      <c r="AM309" s="157"/>
      <c r="AN309" s="157"/>
      <c r="AO309" s="157"/>
      <c r="AP309" s="157"/>
      <c r="AQ309" s="157"/>
      <c r="AR309" s="157"/>
      <c r="AS309" s="157"/>
      <c r="AT309" s="157"/>
      <c r="AU309" s="157"/>
      <c r="AV309" s="157"/>
      <c r="AW309" s="157"/>
      <c r="AX309" s="157"/>
      <c r="AY309" s="157"/>
      <c r="AZ309" s="157"/>
      <c r="BA309" s="157"/>
      <c r="BB309" s="157"/>
      <c r="BC309" s="157"/>
      <c r="BD309" s="157"/>
      <c r="BE309" s="157"/>
      <c r="BF309" s="157"/>
      <c r="BG309" s="157"/>
      <c r="BH309" s="157"/>
    </row>
    <row r="310" spans="1:60">
      <c r="A310" s="171" t="s">
        <v>240</v>
      </c>
      <c r="B310" s="172" t="s">
        <v>147</v>
      </c>
      <c r="C310" s="190" t="s">
        <v>148</v>
      </c>
      <c r="D310" s="173"/>
      <c r="E310" s="174"/>
      <c r="F310" s="175"/>
      <c r="G310" s="176">
        <f>SUMIF(AG311:AG311,"&lt;&gt;NOR",G311:G311)</f>
        <v>0</v>
      </c>
      <c r="H310" s="170"/>
      <c r="I310" s="170">
        <f>SUM(I311:I311)</f>
        <v>0</v>
      </c>
      <c r="J310" s="170"/>
      <c r="K310" s="170">
        <f>SUM(K311:K311)</f>
        <v>0</v>
      </c>
      <c r="L310" s="170"/>
      <c r="M310" s="170">
        <f>SUM(M311:M311)</f>
        <v>0</v>
      </c>
      <c r="N310" s="170"/>
      <c r="O310" s="170">
        <f>SUM(O311:O311)</f>
        <v>0</v>
      </c>
      <c r="P310" s="170"/>
      <c r="Q310" s="170">
        <f>SUM(Q311:Q311)</f>
        <v>0</v>
      </c>
      <c r="R310" s="170"/>
      <c r="S310" s="170"/>
      <c r="T310" s="170"/>
      <c r="U310" s="170"/>
      <c r="V310" s="170">
        <f>SUM(V311:V311)</f>
        <v>0</v>
      </c>
      <c r="W310" s="170"/>
      <c r="AG310" t="s">
        <v>241</v>
      </c>
    </row>
    <row r="311" spans="1:60" outlineLevel="1">
      <c r="A311" s="177">
        <v>271</v>
      </c>
      <c r="B311" s="178"/>
      <c r="C311" s="192" t="s">
        <v>148</v>
      </c>
      <c r="D311" s="179" t="s">
        <v>0</v>
      </c>
      <c r="E311" s="180">
        <v>3</v>
      </c>
      <c r="F311" s="181"/>
      <c r="G311" s="182">
        <f>ROUND(E311*F311,2)</f>
        <v>0</v>
      </c>
      <c r="H311" s="169"/>
      <c r="I311" s="168">
        <f>ROUND(E311*H311,2)</f>
        <v>0</v>
      </c>
      <c r="J311" s="169"/>
      <c r="K311" s="168">
        <f>ROUND(E311*J311,2)</f>
        <v>0</v>
      </c>
      <c r="L311" s="168">
        <v>21</v>
      </c>
      <c r="M311" s="168">
        <f>G311*(1+L311/100)</f>
        <v>0</v>
      </c>
      <c r="N311" s="168">
        <v>0</v>
      </c>
      <c r="O311" s="168">
        <f>ROUND(E311*N311,2)</f>
        <v>0</v>
      </c>
      <c r="P311" s="168">
        <v>0</v>
      </c>
      <c r="Q311" s="168">
        <f>ROUND(E311*P311,2)</f>
        <v>0</v>
      </c>
      <c r="R311" s="168"/>
      <c r="S311" s="168" t="s">
        <v>257</v>
      </c>
      <c r="T311" s="168" t="s">
        <v>258</v>
      </c>
      <c r="U311" s="168">
        <v>0</v>
      </c>
      <c r="V311" s="168">
        <f>ROUND(E311*U311,2)</f>
        <v>0</v>
      </c>
      <c r="W311" s="168"/>
      <c r="X311" s="157"/>
      <c r="Y311" s="157"/>
      <c r="Z311" s="157"/>
      <c r="AA311" s="157"/>
      <c r="AB311" s="157"/>
      <c r="AC311" s="157"/>
      <c r="AD311" s="157"/>
      <c r="AE311" s="157"/>
      <c r="AF311" s="157"/>
      <c r="AG311" s="157" t="s">
        <v>259</v>
      </c>
      <c r="AH311" s="157"/>
      <c r="AI311" s="157"/>
      <c r="AJ311" s="157"/>
      <c r="AK311" s="157"/>
      <c r="AL311" s="157"/>
      <c r="AM311" s="157"/>
      <c r="AN311" s="157"/>
      <c r="AO311" s="157"/>
      <c r="AP311" s="157"/>
      <c r="AQ311" s="157"/>
      <c r="AR311" s="157"/>
      <c r="AS311" s="157"/>
      <c r="AT311" s="157"/>
      <c r="AU311" s="157"/>
      <c r="AV311" s="157"/>
      <c r="AW311" s="157"/>
      <c r="AX311" s="157"/>
      <c r="AY311" s="157"/>
      <c r="AZ311" s="157"/>
      <c r="BA311" s="157"/>
      <c r="BB311" s="157"/>
      <c r="BC311" s="157"/>
      <c r="BD311" s="157"/>
      <c r="BE311" s="157"/>
      <c r="BF311" s="157"/>
      <c r="BG311" s="157"/>
      <c r="BH311" s="157"/>
    </row>
    <row r="312" spans="1:60">
      <c r="A312" s="5"/>
      <c r="B312" s="6"/>
      <c r="C312" s="193"/>
      <c r="D312" s="8"/>
      <c r="E312" s="5"/>
      <c r="F312" s="5"/>
      <c r="G312" s="5"/>
      <c r="H312" s="5"/>
      <c r="I312" s="5"/>
      <c r="J312" s="5"/>
      <c r="K312" s="5"/>
      <c r="L312" s="5"/>
      <c r="M312" s="5"/>
      <c r="N312" s="5"/>
      <c r="O312" s="5"/>
      <c r="P312" s="5"/>
      <c r="Q312" s="5"/>
      <c r="R312" s="5"/>
      <c r="S312" s="5"/>
      <c r="T312" s="5"/>
      <c r="U312" s="5"/>
      <c r="V312" s="5"/>
      <c r="W312" s="5"/>
      <c r="AE312">
        <v>15</v>
      </c>
      <c r="AF312">
        <v>21</v>
      </c>
    </row>
    <row r="313" spans="1:60">
      <c r="A313" s="160"/>
      <c r="B313" s="161" t="s">
        <v>31</v>
      </c>
      <c r="C313" s="194"/>
      <c r="D313" s="162"/>
      <c r="E313" s="163"/>
      <c r="F313" s="163"/>
      <c r="G313" s="189">
        <f>G8+G20+G33+G48+G60+G62+G67+G79+G85+G111+G122+G124+G132+G139+G141+G148+G167+G169+G183+G195+G212+G214+G230+G241+G255+G274+G280+G287+G291+G299+G302+G304+G310</f>
        <v>0</v>
      </c>
      <c r="H313" s="5"/>
      <c r="I313" s="5"/>
      <c r="J313" s="5"/>
      <c r="K313" s="5"/>
      <c r="L313" s="5"/>
      <c r="M313" s="5"/>
      <c r="N313" s="5"/>
      <c r="O313" s="5"/>
      <c r="P313" s="5"/>
      <c r="Q313" s="5"/>
      <c r="R313" s="5"/>
      <c r="S313" s="5"/>
      <c r="T313" s="5"/>
      <c r="U313" s="5"/>
      <c r="V313" s="5"/>
      <c r="W313" s="5"/>
      <c r="AE313">
        <f>SUMIF(L7:L311,AE312,G7:G311)</f>
        <v>0</v>
      </c>
      <c r="AF313">
        <f>SUMIF(L7:L311,AF312,G7:G311)</f>
        <v>0</v>
      </c>
      <c r="AG313" t="s">
        <v>251</v>
      </c>
    </row>
    <row r="314" spans="1:60">
      <c r="A314" s="5"/>
      <c r="B314" s="6"/>
      <c r="C314" s="193"/>
      <c r="D314" s="8"/>
      <c r="E314" s="5"/>
      <c r="F314" s="5"/>
      <c r="G314" s="5"/>
      <c r="H314" s="5"/>
      <c r="I314" s="5"/>
      <c r="J314" s="5"/>
      <c r="K314" s="5"/>
      <c r="L314" s="5"/>
      <c r="M314" s="5"/>
      <c r="N314" s="5"/>
      <c r="O314" s="5"/>
      <c r="P314" s="5"/>
      <c r="Q314" s="5"/>
      <c r="R314" s="5"/>
      <c r="S314" s="5"/>
      <c r="T314" s="5"/>
      <c r="U314" s="5"/>
      <c r="V314" s="5"/>
      <c r="W314" s="5"/>
    </row>
    <row r="315" spans="1:60">
      <c r="A315" s="5"/>
      <c r="B315" s="6"/>
      <c r="C315" s="193"/>
      <c r="D315" s="8"/>
      <c r="E315" s="5"/>
      <c r="F315" s="5"/>
      <c r="G315" s="5"/>
      <c r="H315" s="5"/>
      <c r="I315" s="5"/>
      <c r="J315" s="5"/>
      <c r="K315" s="5"/>
      <c r="L315" s="5"/>
      <c r="M315" s="5"/>
      <c r="N315" s="5"/>
      <c r="O315" s="5"/>
      <c r="P315" s="5"/>
      <c r="Q315" s="5"/>
      <c r="R315" s="5"/>
      <c r="S315" s="5"/>
      <c r="T315" s="5"/>
      <c r="U315" s="5"/>
      <c r="V315" s="5"/>
      <c r="W315" s="5"/>
    </row>
    <row r="316" spans="1:60">
      <c r="A316" s="268" t="s">
        <v>252</v>
      </c>
      <c r="B316" s="268"/>
      <c r="C316" s="269"/>
      <c r="D316" s="8"/>
      <c r="E316" s="5"/>
      <c r="F316" s="5"/>
      <c r="G316" s="5"/>
      <c r="H316" s="5"/>
      <c r="I316" s="5"/>
      <c r="J316" s="5"/>
      <c r="K316" s="5"/>
      <c r="L316" s="5"/>
      <c r="M316" s="5"/>
      <c r="N316" s="5"/>
      <c r="O316" s="5"/>
      <c r="P316" s="5"/>
      <c r="Q316" s="5"/>
      <c r="R316" s="5"/>
      <c r="S316" s="5"/>
      <c r="T316" s="5"/>
      <c r="U316" s="5"/>
      <c r="V316" s="5"/>
      <c r="W316" s="5"/>
    </row>
    <row r="317" spans="1:60">
      <c r="A317" s="249"/>
      <c r="B317" s="250"/>
      <c r="C317" s="251"/>
      <c r="D317" s="250"/>
      <c r="E317" s="250"/>
      <c r="F317" s="250"/>
      <c r="G317" s="252"/>
      <c r="H317" s="5"/>
      <c r="I317" s="5"/>
      <c r="J317" s="5"/>
      <c r="K317" s="5"/>
      <c r="L317" s="5"/>
      <c r="M317" s="5"/>
      <c r="N317" s="5"/>
      <c r="O317" s="5"/>
      <c r="P317" s="5"/>
      <c r="Q317" s="5"/>
      <c r="R317" s="5"/>
      <c r="S317" s="5"/>
      <c r="T317" s="5"/>
      <c r="U317" s="5"/>
      <c r="V317" s="5"/>
      <c r="W317" s="5"/>
      <c r="AG317" t="s">
        <v>253</v>
      </c>
    </row>
    <row r="318" spans="1:60">
      <c r="A318" s="253"/>
      <c r="B318" s="254"/>
      <c r="C318" s="255"/>
      <c r="D318" s="254"/>
      <c r="E318" s="254"/>
      <c r="F318" s="254"/>
      <c r="G318" s="256"/>
      <c r="H318" s="5"/>
      <c r="I318" s="5"/>
      <c r="J318" s="5"/>
      <c r="K318" s="5"/>
      <c r="L318" s="5"/>
      <c r="M318" s="5"/>
      <c r="N318" s="5"/>
      <c r="O318" s="5"/>
      <c r="P318" s="5"/>
      <c r="Q318" s="5"/>
      <c r="R318" s="5"/>
      <c r="S318" s="5"/>
      <c r="T318" s="5"/>
      <c r="U318" s="5"/>
      <c r="V318" s="5"/>
      <c r="W318" s="5"/>
    </row>
    <row r="319" spans="1:60">
      <c r="A319" s="253"/>
      <c r="B319" s="254"/>
      <c r="C319" s="255"/>
      <c r="D319" s="254"/>
      <c r="E319" s="254"/>
      <c r="F319" s="254"/>
      <c r="G319" s="256"/>
      <c r="H319" s="5"/>
      <c r="I319" s="5"/>
      <c r="J319" s="5"/>
      <c r="K319" s="5"/>
      <c r="L319" s="5"/>
      <c r="M319" s="5"/>
      <c r="N319" s="5"/>
      <c r="O319" s="5"/>
      <c r="P319" s="5"/>
      <c r="Q319" s="5"/>
      <c r="R319" s="5"/>
      <c r="S319" s="5"/>
      <c r="T319" s="5"/>
      <c r="U319" s="5"/>
      <c r="V319" s="5"/>
      <c r="W319" s="5"/>
    </row>
    <row r="320" spans="1:60">
      <c r="A320" s="253"/>
      <c r="B320" s="254"/>
      <c r="C320" s="255"/>
      <c r="D320" s="254"/>
      <c r="E320" s="254"/>
      <c r="F320" s="254"/>
      <c r="G320" s="256"/>
      <c r="H320" s="5"/>
      <c r="I320" s="5"/>
      <c r="J320" s="5"/>
      <c r="K320" s="5"/>
      <c r="L320" s="5"/>
      <c r="M320" s="5"/>
      <c r="N320" s="5"/>
      <c r="O320" s="5"/>
      <c r="P320" s="5"/>
      <c r="Q320" s="5"/>
      <c r="R320" s="5"/>
      <c r="S320" s="5"/>
      <c r="T320" s="5"/>
      <c r="U320" s="5"/>
      <c r="V320" s="5"/>
      <c r="W320" s="5"/>
    </row>
    <row r="321" spans="1:33">
      <c r="A321" s="257"/>
      <c r="B321" s="258"/>
      <c r="C321" s="259"/>
      <c r="D321" s="258"/>
      <c r="E321" s="258"/>
      <c r="F321" s="258"/>
      <c r="G321" s="260"/>
      <c r="H321" s="5"/>
      <c r="I321" s="5"/>
      <c r="J321" s="5"/>
      <c r="K321" s="5"/>
      <c r="L321" s="5"/>
      <c r="M321" s="5"/>
      <c r="N321" s="5"/>
      <c r="O321" s="5"/>
      <c r="P321" s="5"/>
      <c r="Q321" s="5"/>
      <c r="R321" s="5"/>
      <c r="S321" s="5"/>
      <c r="T321" s="5"/>
      <c r="U321" s="5"/>
      <c r="V321" s="5"/>
      <c r="W321" s="5"/>
    </row>
    <row r="322" spans="1:33">
      <c r="A322" s="5"/>
      <c r="B322" s="6"/>
      <c r="C322" s="193"/>
      <c r="D322" s="8"/>
      <c r="E322" s="5"/>
      <c r="F322" s="5"/>
      <c r="G322" s="5"/>
      <c r="H322" s="5"/>
      <c r="I322" s="5"/>
      <c r="J322" s="5"/>
      <c r="K322" s="5"/>
      <c r="L322" s="5"/>
      <c r="M322" s="5"/>
      <c r="N322" s="5"/>
      <c r="O322" s="5"/>
      <c r="P322" s="5"/>
      <c r="Q322" s="5"/>
      <c r="R322" s="5"/>
      <c r="S322" s="5"/>
      <c r="T322" s="5"/>
      <c r="U322" s="5"/>
      <c r="V322" s="5"/>
      <c r="W322" s="5"/>
    </row>
    <row r="323" spans="1:33">
      <c r="C323" s="195"/>
      <c r="D323" s="146"/>
      <c r="AG323" t="s">
        <v>254</v>
      </c>
    </row>
    <row r="324" spans="1:33">
      <c r="D324" s="146"/>
    </row>
    <row r="325" spans="1:33">
      <c r="D325" s="146"/>
    </row>
    <row r="326" spans="1:33">
      <c r="D326" s="146"/>
    </row>
    <row r="327" spans="1:33">
      <c r="D327" s="146"/>
    </row>
    <row r="328" spans="1:33">
      <c r="D328" s="146"/>
    </row>
    <row r="329" spans="1:33">
      <c r="D329" s="146"/>
    </row>
    <row r="330" spans="1:33">
      <c r="D330" s="146"/>
    </row>
    <row r="331" spans="1:33">
      <c r="D331" s="146"/>
    </row>
    <row r="332" spans="1:33">
      <c r="D332" s="146"/>
    </row>
    <row r="333" spans="1:33">
      <c r="D333" s="146"/>
    </row>
    <row r="334" spans="1:33">
      <c r="D334" s="146"/>
    </row>
    <row r="335" spans="1:33">
      <c r="D335" s="146"/>
    </row>
    <row r="336" spans="1:33">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317:G321"/>
    <mergeCell ref="A1:G1"/>
    <mergeCell ref="C2:G2"/>
    <mergeCell ref="C3:G3"/>
    <mergeCell ref="C4:G4"/>
    <mergeCell ref="A316:C31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D33" sqref="D33"/>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1" t="s">
        <v>7</v>
      </c>
      <c r="B1" s="261"/>
      <c r="C1" s="261"/>
      <c r="D1" s="261"/>
      <c r="E1" s="261"/>
      <c r="F1" s="261"/>
      <c r="G1" s="261"/>
      <c r="AG1" t="s">
        <v>215</v>
      </c>
    </row>
    <row r="2" spans="1:60" ht="24.9" customHeight="1">
      <c r="A2" s="147" t="s">
        <v>8</v>
      </c>
      <c r="B2" s="71" t="s">
        <v>44</v>
      </c>
      <c r="C2" s="262" t="s">
        <v>45</v>
      </c>
      <c r="D2" s="263"/>
      <c r="E2" s="263"/>
      <c r="F2" s="263"/>
      <c r="G2" s="264"/>
      <c r="AG2" t="s">
        <v>216</v>
      </c>
    </row>
    <row r="3" spans="1:60" ht="24.9" customHeight="1">
      <c r="A3" s="147" t="s">
        <v>9</v>
      </c>
      <c r="B3" s="71" t="s">
        <v>62</v>
      </c>
      <c r="C3" s="262" t="s">
        <v>45</v>
      </c>
      <c r="D3" s="263"/>
      <c r="E3" s="263"/>
      <c r="F3" s="263"/>
      <c r="G3" s="264"/>
      <c r="AC3" s="89" t="s">
        <v>216</v>
      </c>
      <c r="AG3" t="s">
        <v>218</v>
      </c>
    </row>
    <row r="4" spans="1:60" ht="24.9" customHeight="1">
      <c r="A4" s="149" t="s">
        <v>10</v>
      </c>
      <c r="B4" s="150" t="s">
        <v>64</v>
      </c>
      <c r="C4" s="265" t="s">
        <v>65</v>
      </c>
      <c r="D4" s="266"/>
      <c r="E4" s="266"/>
      <c r="F4" s="266"/>
      <c r="G4" s="267"/>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168</v>
      </c>
      <c r="C8" s="190" t="s">
        <v>169</v>
      </c>
      <c r="D8" s="173"/>
      <c r="E8" s="174"/>
      <c r="F8" s="175"/>
      <c r="G8" s="176">
        <f>SUMIF(AG9:AG24,"&lt;&gt;NOR",G9:G24)</f>
        <v>0</v>
      </c>
      <c r="H8" s="170"/>
      <c r="I8" s="170">
        <f>SUM(I9:I24)</f>
        <v>0</v>
      </c>
      <c r="J8" s="170"/>
      <c r="K8" s="170">
        <f>SUM(K9:K24)</f>
        <v>0</v>
      </c>
      <c r="L8" s="170"/>
      <c r="M8" s="170">
        <f>SUM(M9:M24)</f>
        <v>0</v>
      </c>
      <c r="N8" s="170"/>
      <c r="O8" s="170">
        <f>SUM(O9:O24)</f>
        <v>0.09</v>
      </c>
      <c r="P8" s="170"/>
      <c r="Q8" s="170">
        <f>SUM(Q9:Q24)</f>
        <v>0</v>
      </c>
      <c r="R8" s="170"/>
      <c r="S8" s="170"/>
      <c r="T8" s="170"/>
      <c r="U8" s="170"/>
      <c r="V8" s="170">
        <f>SUM(V9:V24)</f>
        <v>25.89</v>
      </c>
      <c r="W8" s="170"/>
      <c r="AG8" t="s">
        <v>241</v>
      </c>
    </row>
    <row r="9" spans="1:60" outlineLevel="1">
      <c r="A9" s="183">
        <v>1</v>
      </c>
      <c r="B9" s="184"/>
      <c r="C9" s="191" t="s">
        <v>539</v>
      </c>
      <c r="D9" s="185" t="s">
        <v>341</v>
      </c>
      <c r="E9" s="186">
        <v>1</v>
      </c>
      <c r="F9" s="187"/>
      <c r="G9" s="188">
        <f t="shared" ref="G9:G24" si="0">ROUND(E9*F9,2)</f>
        <v>0</v>
      </c>
      <c r="H9" s="169"/>
      <c r="I9" s="168">
        <f t="shared" ref="I9:I24" si="1">ROUND(E9*H9,2)</f>
        <v>0</v>
      </c>
      <c r="J9" s="169"/>
      <c r="K9" s="168">
        <f t="shared" ref="K9:K24" si="2">ROUND(E9*J9,2)</f>
        <v>0</v>
      </c>
      <c r="L9" s="168">
        <v>21</v>
      </c>
      <c r="M9" s="168">
        <f t="shared" ref="M9:M24" si="3">G9*(1+L9/100)</f>
        <v>0</v>
      </c>
      <c r="N9" s="168">
        <v>2.8820000000000002E-2</v>
      </c>
      <c r="O9" s="168">
        <f t="shared" ref="O9:O24" si="4">ROUND(E9*N9,2)</f>
        <v>0.03</v>
      </c>
      <c r="P9" s="168">
        <v>0</v>
      </c>
      <c r="Q9" s="168">
        <f t="shared" ref="Q9:Q24" si="5">ROUND(E9*P9,2)</f>
        <v>0</v>
      </c>
      <c r="R9" s="168"/>
      <c r="S9" s="168" t="s">
        <v>244</v>
      </c>
      <c r="T9" s="168" t="s">
        <v>540</v>
      </c>
      <c r="U9" s="168">
        <v>3.0720000000000001</v>
      </c>
      <c r="V9" s="168">
        <f t="shared" ref="V9:V24" si="6">ROUND(E9*U9,2)</f>
        <v>3.07</v>
      </c>
      <c r="W9" s="168"/>
      <c r="X9" s="157"/>
      <c r="Y9" s="157"/>
      <c r="Z9" s="157"/>
      <c r="AA9" s="157"/>
      <c r="AB9" s="157"/>
      <c r="AC9" s="157"/>
      <c r="AD9" s="157"/>
      <c r="AE9" s="157"/>
      <c r="AF9" s="157"/>
      <c r="AG9" s="157" t="s">
        <v>541</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outlineLevel="1">
      <c r="A10" s="183">
        <v>2</v>
      </c>
      <c r="B10" s="184"/>
      <c r="C10" s="191" t="s">
        <v>542</v>
      </c>
      <c r="D10" s="185" t="s">
        <v>341</v>
      </c>
      <c r="E10" s="186">
        <v>2</v>
      </c>
      <c r="F10" s="187"/>
      <c r="G10" s="188">
        <f t="shared" si="0"/>
        <v>0</v>
      </c>
      <c r="H10" s="169"/>
      <c r="I10" s="168">
        <f t="shared" si="1"/>
        <v>0</v>
      </c>
      <c r="J10" s="169"/>
      <c r="K10" s="168">
        <f t="shared" si="2"/>
        <v>0</v>
      </c>
      <c r="L10" s="168">
        <v>21</v>
      </c>
      <c r="M10" s="168">
        <f t="shared" si="3"/>
        <v>0</v>
      </c>
      <c r="N10" s="168">
        <v>7.400000000000001E-4</v>
      </c>
      <c r="O10" s="168">
        <f t="shared" si="4"/>
        <v>0</v>
      </c>
      <c r="P10" s="168">
        <v>0</v>
      </c>
      <c r="Q10" s="168">
        <f t="shared" si="5"/>
        <v>0</v>
      </c>
      <c r="R10" s="168"/>
      <c r="S10" s="168" t="s">
        <v>244</v>
      </c>
      <c r="T10" s="168" t="s">
        <v>540</v>
      </c>
      <c r="U10" s="168">
        <v>9.1110000000000007</v>
      </c>
      <c r="V10" s="168">
        <f t="shared" si="6"/>
        <v>18.22</v>
      </c>
      <c r="W10" s="168"/>
      <c r="X10" s="157"/>
      <c r="Y10" s="157"/>
      <c r="Z10" s="157"/>
      <c r="AA10" s="157"/>
      <c r="AB10" s="157"/>
      <c r="AC10" s="157"/>
      <c r="AD10" s="157"/>
      <c r="AE10" s="157"/>
      <c r="AF10" s="157"/>
      <c r="AG10" s="157" t="s">
        <v>541</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outlineLevel="1">
      <c r="A11" s="183">
        <v>3</v>
      </c>
      <c r="B11" s="184"/>
      <c r="C11" s="191" t="s">
        <v>543</v>
      </c>
      <c r="D11" s="185" t="s">
        <v>447</v>
      </c>
      <c r="E11" s="186">
        <v>1</v>
      </c>
      <c r="F11" s="187"/>
      <c r="G11" s="188">
        <f t="shared" si="0"/>
        <v>0</v>
      </c>
      <c r="H11" s="169"/>
      <c r="I11" s="168">
        <f t="shared" si="1"/>
        <v>0</v>
      </c>
      <c r="J11" s="169"/>
      <c r="K11" s="168">
        <f t="shared" si="2"/>
        <v>0</v>
      </c>
      <c r="L11" s="168">
        <v>21</v>
      </c>
      <c r="M11" s="168">
        <f t="shared" si="3"/>
        <v>0</v>
      </c>
      <c r="N11" s="168">
        <v>0</v>
      </c>
      <c r="O11" s="168">
        <f t="shared" si="4"/>
        <v>0</v>
      </c>
      <c r="P11" s="168">
        <v>0</v>
      </c>
      <c r="Q11" s="168">
        <f t="shared" si="5"/>
        <v>0</v>
      </c>
      <c r="R11" s="168"/>
      <c r="S11" s="168" t="s">
        <v>244</v>
      </c>
      <c r="T11" s="168" t="s">
        <v>540</v>
      </c>
      <c r="U11" s="168">
        <v>0.8</v>
      </c>
      <c r="V11" s="168">
        <f t="shared" si="6"/>
        <v>0.8</v>
      </c>
      <c r="W11" s="168"/>
      <c r="X11" s="157"/>
      <c r="Y11" s="157"/>
      <c r="Z11" s="157"/>
      <c r="AA11" s="157"/>
      <c r="AB11" s="157"/>
      <c r="AC11" s="157"/>
      <c r="AD11" s="157"/>
      <c r="AE11" s="157"/>
      <c r="AF11" s="157"/>
      <c r="AG11" s="157" t="s">
        <v>541</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outlineLevel="1">
      <c r="A12" s="183">
        <v>4</v>
      </c>
      <c r="B12" s="184"/>
      <c r="C12" s="191" t="s">
        <v>544</v>
      </c>
      <c r="D12" s="185" t="s">
        <v>256</v>
      </c>
      <c r="E12" s="186">
        <v>1</v>
      </c>
      <c r="F12" s="187"/>
      <c r="G12" s="188">
        <f t="shared" si="0"/>
        <v>0</v>
      </c>
      <c r="H12" s="169"/>
      <c r="I12" s="168">
        <f t="shared" si="1"/>
        <v>0</v>
      </c>
      <c r="J12" s="169"/>
      <c r="K12" s="168">
        <f t="shared" si="2"/>
        <v>0</v>
      </c>
      <c r="L12" s="168">
        <v>21</v>
      </c>
      <c r="M12" s="168">
        <f t="shared" si="3"/>
        <v>0</v>
      </c>
      <c r="N12" s="168">
        <v>0</v>
      </c>
      <c r="O12" s="168">
        <f t="shared" si="4"/>
        <v>0</v>
      </c>
      <c r="P12" s="168">
        <v>0</v>
      </c>
      <c r="Q12" s="168">
        <f t="shared" si="5"/>
        <v>0</v>
      </c>
      <c r="R12" s="168"/>
      <c r="S12" s="168" t="s">
        <v>244</v>
      </c>
      <c r="T12" s="168" t="s">
        <v>540</v>
      </c>
      <c r="U12" s="168">
        <v>0.32</v>
      </c>
      <c r="V12" s="168">
        <f t="shared" si="6"/>
        <v>0.32</v>
      </c>
      <c r="W12" s="168"/>
      <c r="X12" s="157"/>
      <c r="Y12" s="157"/>
      <c r="Z12" s="157"/>
      <c r="AA12" s="157"/>
      <c r="AB12" s="157"/>
      <c r="AC12" s="157"/>
      <c r="AD12" s="157"/>
      <c r="AE12" s="157"/>
      <c r="AF12" s="157"/>
      <c r="AG12" s="157" t="s">
        <v>541</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outlineLevel="1">
      <c r="A13" s="183">
        <v>5</v>
      </c>
      <c r="B13" s="184"/>
      <c r="C13" s="191" t="s">
        <v>545</v>
      </c>
      <c r="D13" s="185" t="s">
        <v>256</v>
      </c>
      <c r="E13" s="186">
        <v>1</v>
      </c>
      <c r="F13" s="187"/>
      <c r="G13" s="188">
        <f t="shared" si="0"/>
        <v>0</v>
      </c>
      <c r="H13" s="169"/>
      <c r="I13" s="168">
        <f t="shared" si="1"/>
        <v>0</v>
      </c>
      <c r="J13" s="169"/>
      <c r="K13" s="168">
        <f t="shared" si="2"/>
        <v>0</v>
      </c>
      <c r="L13" s="168">
        <v>21</v>
      </c>
      <c r="M13" s="168">
        <f t="shared" si="3"/>
        <v>0</v>
      </c>
      <c r="N13" s="168">
        <v>0</v>
      </c>
      <c r="O13" s="168">
        <f t="shared" si="4"/>
        <v>0</v>
      </c>
      <c r="P13" s="168">
        <v>0</v>
      </c>
      <c r="Q13" s="168">
        <f t="shared" si="5"/>
        <v>0</v>
      </c>
      <c r="R13" s="168"/>
      <c r="S13" s="168" t="s">
        <v>244</v>
      </c>
      <c r="T13" s="168" t="s">
        <v>540</v>
      </c>
      <c r="U13" s="168">
        <v>0.32</v>
      </c>
      <c r="V13" s="168">
        <f t="shared" si="6"/>
        <v>0.32</v>
      </c>
      <c r="W13" s="168"/>
      <c r="X13" s="157"/>
      <c r="Y13" s="157"/>
      <c r="Z13" s="157"/>
      <c r="AA13" s="157"/>
      <c r="AB13" s="157"/>
      <c r="AC13" s="157"/>
      <c r="AD13" s="157"/>
      <c r="AE13" s="157"/>
      <c r="AF13" s="157"/>
      <c r="AG13" s="157" t="s">
        <v>541</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outlineLevel="1">
      <c r="A14" s="183">
        <v>6</v>
      </c>
      <c r="B14" s="184"/>
      <c r="C14" s="191" t="s">
        <v>546</v>
      </c>
      <c r="D14" s="185" t="s">
        <v>256</v>
      </c>
      <c r="E14" s="186">
        <v>2</v>
      </c>
      <c r="F14" s="187"/>
      <c r="G14" s="188">
        <f t="shared" si="0"/>
        <v>0</v>
      </c>
      <c r="H14" s="169"/>
      <c r="I14" s="168">
        <f t="shared" si="1"/>
        <v>0</v>
      </c>
      <c r="J14" s="169"/>
      <c r="K14" s="168">
        <f t="shared" si="2"/>
        <v>0</v>
      </c>
      <c r="L14" s="168">
        <v>21</v>
      </c>
      <c r="M14" s="168">
        <f t="shared" si="3"/>
        <v>0</v>
      </c>
      <c r="N14" s="168">
        <v>0</v>
      </c>
      <c r="O14" s="168">
        <f t="shared" si="4"/>
        <v>0</v>
      </c>
      <c r="P14" s="168">
        <v>0</v>
      </c>
      <c r="Q14" s="168">
        <f t="shared" si="5"/>
        <v>0</v>
      </c>
      <c r="R14" s="168"/>
      <c r="S14" s="168" t="s">
        <v>244</v>
      </c>
      <c r="T14" s="168" t="s">
        <v>540</v>
      </c>
      <c r="U14" s="168">
        <v>0.2</v>
      </c>
      <c r="V14" s="168">
        <f t="shared" si="6"/>
        <v>0.4</v>
      </c>
      <c r="W14" s="168"/>
      <c r="X14" s="157"/>
      <c r="Y14" s="157"/>
      <c r="Z14" s="157"/>
      <c r="AA14" s="157"/>
      <c r="AB14" s="157"/>
      <c r="AC14" s="157"/>
      <c r="AD14" s="157"/>
      <c r="AE14" s="157"/>
      <c r="AF14" s="157"/>
      <c r="AG14" s="157" t="s">
        <v>541</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outlineLevel="1">
      <c r="A15" s="183">
        <v>7</v>
      </c>
      <c r="B15" s="184"/>
      <c r="C15" s="191" t="s">
        <v>547</v>
      </c>
      <c r="D15" s="185" t="s">
        <v>256</v>
      </c>
      <c r="E15" s="186">
        <v>2</v>
      </c>
      <c r="F15" s="187"/>
      <c r="G15" s="188">
        <f t="shared" si="0"/>
        <v>0</v>
      </c>
      <c r="H15" s="169"/>
      <c r="I15" s="168">
        <f t="shared" si="1"/>
        <v>0</v>
      </c>
      <c r="J15" s="169"/>
      <c r="K15" s="168">
        <f t="shared" si="2"/>
        <v>0</v>
      </c>
      <c r="L15" s="168">
        <v>21</v>
      </c>
      <c r="M15" s="168">
        <f t="shared" si="3"/>
        <v>0</v>
      </c>
      <c r="N15" s="168">
        <v>0</v>
      </c>
      <c r="O15" s="168">
        <f t="shared" si="4"/>
        <v>0</v>
      </c>
      <c r="P15" s="168">
        <v>0</v>
      </c>
      <c r="Q15" s="168">
        <f t="shared" si="5"/>
        <v>0</v>
      </c>
      <c r="R15" s="168"/>
      <c r="S15" s="168" t="s">
        <v>244</v>
      </c>
      <c r="T15" s="168" t="s">
        <v>540</v>
      </c>
      <c r="U15" s="168">
        <v>0.30000000000000004</v>
      </c>
      <c r="V15" s="168">
        <f t="shared" si="6"/>
        <v>0.6</v>
      </c>
      <c r="W15" s="168"/>
      <c r="X15" s="157"/>
      <c r="Y15" s="157"/>
      <c r="Z15" s="157"/>
      <c r="AA15" s="157"/>
      <c r="AB15" s="157"/>
      <c r="AC15" s="157"/>
      <c r="AD15" s="157"/>
      <c r="AE15" s="157"/>
      <c r="AF15" s="157"/>
      <c r="AG15" s="157" t="s">
        <v>541</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outlineLevel="1">
      <c r="A16" s="183">
        <v>8</v>
      </c>
      <c r="B16" s="184"/>
      <c r="C16" s="191" t="s">
        <v>548</v>
      </c>
      <c r="D16" s="185" t="s">
        <v>447</v>
      </c>
      <c r="E16" s="186">
        <v>1</v>
      </c>
      <c r="F16" s="187"/>
      <c r="G16" s="188">
        <f t="shared" si="0"/>
        <v>0</v>
      </c>
      <c r="H16" s="169"/>
      <c r="I16" s="168">
        <f t="shared" si="1"/>
        <v>0</v>
      </c>
      <c r="J16" s="169"/>
      <c r="K16" s="168">
        <f t="shared" si="2"/>
        <v>0</v>
      </c>
      <c r="L16" s="168">
        <v>21</v>
      </c>
      <c r="M16" s="168">
        <f t="shared" si="3"/>
        <v>0</v>
      </c>
      <c r="N16" s="168">
        <v>0</v>
      </c>
      <c r="O16" s="168">
        <f t="shared" si="4"/>
        <v>0</v>
      </c>
      <c r="P16" s="168">
        <v>0</v>
      </c>
      <c r="Q16" s="168">
        <f t="shared" si="5"/>
        <v>0</v>
      </c>
      <c r="R16" s="168"/>
      <c r="S16" s="168" t="s">
        <v>244</v>
      </c>
      <c r="T16" s="168" t="s">
        <v>540</v>
      </c>
      <c r="U16" s="168">
        <v>0.85000000000000009</v>
      </c>
      <c r="V16" s="168">
        <f t="shared" si="6"/>
        <v>0.85</v>
      </c>
      <c r="W16" s="168"/>
      <c r="X16" s="157"/>
      <c r="Y16" s="157"/>
      <c r="Z16" s="157"/>
      <c r="AA16" s="157"/>
      <c r="AB16" s="157"/>
      <c r="AC16" s="157"/>
      <c r="AD16" s="157"/>
      <c r="AE16" s="157"/>
      <c r="AF16" s="157"/>
      <c r="AG16" s="157" t="s">
        <v>541</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outlineLevel="1">
      <c r="A17" s="183">
        <v>9</v>
      </c>
      <c r="B17" s="184"/>
      <c r="C17" s="191" t="s">
        <v>549</v>
      </c>
      <c r="D17" s="185" t="s">
        <v>256</v>
      </c>
      <c r="E17" s="186">
        <v>1</v>
      </c>
      <c r="F17" s="187"/>
      <c r="G17" s="188">
        <f t="shared" si="0"/>
        <v>0</v>
      </c>
      <c r="H17" s="169"/>
      <c r="I17" s="168">
        <f t="shared" si="1"/>
        <v>0</v>
      </c>
      <c r="J17" s="169"/>
      <c r="K17" s="168">
        <f t="shared" si="2"/>
        <v>0</v>
      </c>
      <c r="L17" s="168">
        <v>21</v>
      </c>
      <c r="M17" s="168">
        <f t="shared" si="3"/>
        <v>0</v>
      </c>
      <c r="N17" s="168">
        <v>0</v>
      </c>
      <c r="O17" s="168">
        <f t="shared" si="4"/>
        <v>0</v>
      </c>
      <c r="P17" s="168">
        <v>0</v>
      </c>
      <c r="Q17" s="168">
        <f t="shared" si="5"/>
        <v>0</v>
      </c>
      <c r="R17" s="168"/>
      <c r="S17" s="168" t="s">
        <v>244</v>
      </c>
      <c r="T17" s="168" t="s">
        <v>540</v>
      </c>
      <c r="U17" s="168">
        <v>0.32</v>
      </c>
      <c r="V17" s="168">
        <f t="shared" si="6"/>
        <v>0.32</v>
      </c>
      <c r="W17" s="168"/>
      <c r="X17" s="157"/>
      <c r="Y17" s="157"/>
      <c r="Z17" s="157"/>
      <c r="AA17" s="157"/>
      <c r="AB17" s="157"/>
      <c r="AC17" s="157"/>
      <c r="AD17" s="157"/>
      <c r="AE17" s="157"/>
      <c r="AF17" s="157"/>
      <c r="AG17" s="157" t="s">
        <v>541</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10</v>
      </c>
      <c r="B18" s="184"/>
      <c r="C18" s="191" t="s">
        <v>550</v>
      </c>
      <c r="D18" s="185" t="s">
        <v>256</v>
      </c>
      <c r="E18" s="186">
        <v>1</v>
      </c>
      <c r="F18" s="187"/>
      <c r="G18" s="188">
        <f t="shared" si="0"/>
        <v>0</v>
      </c>
      <c r="H18" s="169"/>
      <c r="I18" s="168">
        <f t="shared" si="1"/>
        <v>0</v>
      </c>
      <c r="J18" s="169"/>
      <c r="K18" s="168">
        <f t="shared" si="2"/>
        <v>0</v>
      </c>
      <c r="L18" s="168">
        <v>21</v>
      </c>
      <c r="M18" s="168">
        <f t="shared" si="3"/>
        <v>0</v>
      </c>
      <c r="N18" s="168">
        <v>0</v>
      </c>
      <c r="O18" s="168">
        <f t="shared" si="4"/>
        <v>0</v>
      </c>
      <c r="P18" s="168">
        <v>0</v>
      </c>
      <c r="Q18" s="168">
        <f t="shared" si="5"/>
        <v>0</v>
      </c>
      <c r="R18" s="168"/>
      <c r="S18" s="168" t="s">
        <v>244</v>
      </c>
      <c r="T18" s="168" t="s">
        <v>540</v>
      </c>
      <c r="U18" s="168">
        <v>0.33</v>
      </c>
      <c r="V18" s="168">
        <f t="shared" si="6"/>
        <v>0.33</v>
      </c>
      <c r="W18" s="168"/>
      <c r="X18" s="157"/>
      <c r="Y18" s="157"/>
      <c r="Z18" s="157"/>
      <c r="AA18" s="157"/>
      <c r="AB18" s="157"/>
      <c r="AC18" s="157"/>
      <c r="AD18" s="157"/>
      <c r="AE18" s="157"/>
      <c r="AF18" s="157"/>
      <c r="AG18" s="157" t="s">
        <v>541</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83">
        <v>11</v>
      </c>
      <c r="B19" s="184"/>
      <c r="C19" s="191" t="s">
        <v>551</v>
      </c>
      <c r="D19" s="185" t="s">
        <v>256</v>
      </c>
      <c r="E19" s="186">
        <v>2</v>
      </c>
      <c r="F19" s="187"/>
      <c r="G19" s="188">
        <f t="shared" si="0"/>
        <v>0</v>
      </c>
      <c r="H19" s="169"/>
      <c r="I19" s="168">
        <f t="shared" si="1"/>
        <v>0</v>
      </c>
      <c r="J19" s="169"/>
      <c r="K19" s="168">
        <f t="shared" si="2"/>
        <v>0</v>
      </c>
      <c r="L19" s="168">
        <v>21</v>
      </c>
      <c r="M19" s="168">
        <f t="shared" si="3"/>
        <v>0</v>
      </c>
      <c r="N19" s="168">
        <v>0</v>
      </c>
      <c r="O19" s="168">
        <f t="shared" si="4"/>
        <v>0</v>
      </c>
      <c r="P19" s="168">
        <v>0</v>
      </c>
      <c r="Q19" s="168">
        <f t="shared" si="5"/>
        <v>0</v>
      </c>
      <c r="R19" s="168"/>
      <c r="S19" s="168" t="s">
        <v>244</v>
      </c>
      <c r="T19" s="168" t="s">
        <v>540</v>
      </c>
      <c r="U19" s="168">
        <v>0.21000000000000002</v>
      </c>
      <c r="V19" s="168">
        <f t="shared" si="6"/>
        <v>0.42</v>
      </c>
      <c r="W19" s="168"/>
      <c r="X19" s="157"/>
      <c r="Y19" s="157"/>
      <c r="Z19" s="157"/>
      <c r="AA19" s="157"/>
      <c r="AB19" s="157"/>
      <c r="AC19" s="157"/>
      <c r="AD19" s="157"/>
      <c r="AE19" s="157"/>
      <c r="AF19" s="157"/>
      <c r="AG19" s="157" t="s">
        <v>541</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83">
        <v>12</v>
      </c>
      <c r="B20" s="184"/>
      <c r="C20" s="191" t="s">
        <v>552</v>
      </c>
      <c r="D20" s="185" t="s">
        <v>256</v>
      </c>
      <c r="E20" s="186">
        <v>1</v>
      </c>
      <c r="F20" s="187"/>
      <c r="G20" s="188">
        <f t="shared" si="0"/>
        <v>0</v>
      </c>
      <c r="H20" s="169"/>
      <c r="I20" s="168">
        <f t="shared" si="1"/>
        <v>0</v>
      </c>
      <c r="J20" s="169"/>
      <c r="K20" s="168">
        <f t="shared" si="2"/>
        <v>0</v>
      </c>
      <c r="L20" s="168">
        <v>21</v>
      </c>
      <c r="M20" s="168">
        <f t="shared" si="3"/>
        <v>0</v>
      </c>
      <c r="N20" s="168">
        <v>4.5000000000000005E-3</v>
      </c>
      <c r="O20" s="168">
        <f t="shared" si="4"/>
        <v>0</v>
      </c>
      <c r="P20" s="168">
        <v>0</v>
      </c>
      <c r="Q20" s="168">
        <f t="shared" si="5"/>
        <v>0</v>
      </c>
      <c r="R20" s="168"/>
      <c r="S20" s="168" t="s">
        <v>244</v>
      </c>
      <c r="T20" s="168" t="s">
        <v>540</v>
      </c>
      <c r="U20" s="168">
        <v>0.23900000000000002</v>
      </c>
      <c r="V20" s="168">
        <f t="shared" si="6"/>
        <v>0.24</v>
      </c>
      <c r="W20" s="168"/>
      <c r="X20" s="157"/>
      <c r="Y20" s="157"/>
      <c r="Z20" s="157"/>
      <c r="AA20" s="157"/>
      <c r="AB20" s="157"/>
      <c r="AC20" s="157"/>
      <c r="AD20" s="157"/>
      <c r="AE20" s="157"/>
      <c r="AF20" s="157"/>
      <c r="AG20" s="157" t="s">
        <v>541</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ht="20.399999999999999" outlineLevel="1">
      <c r="A21" s="183">
        <v>13</v>
      </c>
      <c r="B21" s="184"/>
      <c r="C21" s="191" t="s">
        <v>553</v>
      </c>
      <c r="D21" s="185" t="s">
        <v>490</v>
      </c>
      <c r="E21" s="186">
        <v>1</v>
      </c>
      <c r="F21" s="187"/>
      <c r="G21" s="188">
        <f t="shared" si="0"/>
        <v>0</v>
      </c>
      <c r="H21" s="169"/>
      <c r="I21" s="168">
        <f t="shared" si="1"/>
        <v>0</v>
      </c>
      <c r="J21" s="169"/>
      <c r="K21" s="168">
        <f t="shared" si="2"/>
        <v>0</v>
      </c>
      <c r="L21" s="168">
        <v>21</v>
      </c>
      <c r="M21" s="168">
        <f t="shared" si="3"/>
        <v>0</v>
      </c>
      <c r="N21" s="168">
        <v>0</v>
      </c>
      <c r="O21" s="168">
        <f t="shared" si="4"/>
        <v>0</v>
      </c>
      <c r="P21" s="168">
        <v>0</v>
      </c>
      <c r="Q21" s="168">
        <f t="shared" si="5"/>
        <v>0</v>
      </c>
      <c r="R21" s="168"/>
      <c r="S21" s="168" t="s">
        <v>289</v>
      </c>
      <c r="T21" s="168" t="s">
        <v>245</v>
      </c>
      <c r="U21" s="168">
        <v>0</v>
      </c>
      <c r="V21" s="168">
        <f t="shared" si="6"/>
        <v>0</v>
      </c>
      <c r="W21" s="168"/>
      <c r="X21" s="157"/>
      <c r="Y21" s="157"/>
      <c r="Z21" s="157"/>
      <c r="AA21" s="157"/>
      <c r="AB21" s="157"/>
      <c r="AC21" s="157"/>
      <c r="AD21" s="157"/>
      <c r="AE21" s="157"/>
      <c r="AF21" s="157"/>
      <c r="AG21" s="157" t="s">
        <v>554</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outlineLevel="1">
      <c r="A22" s="183">
        <v>14</v>
      </c>
      <c r="B22" s="184"/>
      <c r="C22" s="191" t="s">
        <v>555</v>
      </c>
      <c r="D22" s="185" t="s">
        <v>256</v>
      </c>
      <c r="E22" s="186">
        <v>1</v>
      </c>
      <c r="F22" s="187"/>
      <c r="G22" s="188">
        <f t="shared" si="0"/>
        <v>0</v>
      </c>
      <c r="H22" s="169"/>
      <c r="I22" s="168">
        <f t="shared" si="1"/>
        <v>0</v>
      </c>
      <c r="J22" s="169"/>
      <c r="K22" s="168">
        <f t="shared" si="2"/>
        <v>0</v>
      </c>
      <c r="L22" s="168">
        <v>21</v>
      </c>
      <c r="M22" s="168">
        <f t="shared" si="3"/>
        <v>0</v>
      </c>
      <c r="N22" s="168">
        <v>5.7000000000000002E-2</v>
      </c>
      <c r="O22" s="168">
        <f t="shared" si="4"/>
        <v>0.06</v>
      </c>
      <c r="P22" s="168">
        <v>0</v>
      </c>
      <c r="Q22" s="168">
        <f t="shared" si="5"/>
        <v>0</v>
      </c>
      <c r="R22" s="168" t="s">
        <v>556</v>
      </c>
      <c r="S22" s="168" t="s">
        <v>244</v>
      </c>
      <c r="T22" s="168" t="s">
        <v>540</v>
      </c>
      <c r="U22" s="168">
        <v>0</v>
      </c>
      <c r="V22" s="168">
        <f t="shared" si="6"/>
        <v>0</v>
      </c>
      <c r="W22" s="168"/>
      <c r="X22" s="157"/>
      <c r="Y22" s="157"/>
      <c r="Z22" s="157"/>
      <c r="AA22" s="157"/>
      <c r="AB22" s="157"/>
      <c r="AC22" s="157"/>
      <c r="AD22" s="157"/>
      <c r="AE22" s="157"/>
      <c r="AF22" s="157"/>
      <c r="AG22" s="157" t="s">
        <v>554</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ht="30.6" outlineLevel="1">
      <c r="A23" s="177">
        <v>15</v>
      </c>
      <c r="B23" s="178"/>
      <c r="C23" s="192" t="s">
        <v>557</v>
      </c>
      <c r="D23" s="179" t="s">
        <v>490</v>
      </c>
      <c r="E23" s="180">
        <v>1</v>
      </c>
      <c r="F23" s="181"/>
      <c r="G23" s="182">
        <f t="shared" si="0"/>
        <v>0</v>
      </c>
      <c r="H23" s="169"/>
      <c r="I23" s="168">
        <f t="shared" si="1"/>
        <v>0</v>
      </c>
      <c r="J23" s="169"/>
      <c r="K23" s="168">
        <f t="shared" si="2"/>
        <v>0</v>
      </c>
      <c r="L23" s="168">
        <v>21</v>
      </c>
      <c r="M23" s="168">
        <f t="shared" si="3"/>
        <v>0</v>
      </c>
      <c r="N23" s="168">
        <v>0</v>
      </c>
      <c r="O23" s="168">
        <f t="shared" si="4"/>
        <v>0</v>
      </c>
      <c r="P23" s="168">
        <v>0</v>
      </c>
      <c r="Q23" s="168">
        <f t="shared" si="5"/>
        <v>0</v>
      </c>
      <c r="R23" s="168"/>
      <c r="S23" s="168" t="s">
        <v>289</v>
      </c>
      <c r="T23" s="168" t="s">
        <v>245</v>
      </c>
      <c r="U23" s="168">
        <v>0</v>
      </c>
      <c r="V23" s="168">
        <f t="shared" si="6"/>
        <v>0</v>
      </c>
      <c r="W23" s="168"/>
      <c r="X23" s="157"/>
      <c r="Y23" s="157"/>
      <c r="Z23" s="157"/>
      <c r="AA23" s="157"/>
      <c r="AB23" s="157"/>
      <c r="AC23" s="157"/>
      <c r="AD23" s="157"/>
      <c r="AE23" s="157"/>
      <c r="AF23" s="157"/>
      <c r="AG23" s="157" t="s">
        <v>554</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outlineLevel="1">
      <c r="A24" s="165">
        <v>16</v>
      </c>
      <c r="B24" s="166"/>
      <c r="C24" s="197" t="s">
        <v>558</v>
      </c>
      <c r="D24" s="167" t="s">
        <v>0</v>
      </c>
      <c r="E24" s="196"/>
      <c r="F24" s="169"/>
      <c r="G24" s="168">
        <f t="shared" si="0"/>
        <v>0</v>
      </c>
      <c r="H24" s="169"/>
      <c r="I24" s="168">
        <f t="shared" si="1"/>
        <v>0</v>
      </c>
      <c r="J24" s="169"/>
      <c r="K24" s="168">
        <f t="shared" si="2"/>
        <v>0</v>
      </c>
      <c r="L24" s="168">
        <v>21</v>
      </c>
      <c r="M24" s="168">
        <f t="shared" si="3"/>
        <v>0</v>
      </c>
      <c r="N24" s="168">
        <v>0</v>
      </c>
      <c r="O24" s="168">
        <f t="shared" si="4"/>
        <v>0</v>
      </c>
      <c r="P24" s="168">
        <v>0</v>
      </c>
      <c r="Q24" s="168">
        <f t="shared" si="5"/>
        <v>0</v>
      </c>
      <c r="R24" s="168"/>
      <c r="S24" s="168" t="s">
        <v>244</v>
      </c>
      <c r="T24" s="168" t="s">
        <v>540</v>
      </c>
      <c r="U24" s="168">
        <v>0</v>
      </c>
      <c r="V24" s="168">
        <f t="shared" si="6"/>
        <v>0</v>
      </c>
      <c r="W24" s="168"/>
      <c r="X24" s="157"/>
      <c r="Y24" s="157"/>
      <c r="Z24" s="157"/>
      <c r="AA24" s="157"/>
      <c r="AB24" s="157"/>
      <c r="AC24" s="157"/>
      <c r="AD24" s="157"/>
      <c r="AE24" s="157"/>
      <c r="AF24" s="157"/>
      <c r="AG24" s="157" t="s">
        <v>559</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c r="A25" s="171" t="s">
        <v>240</v>
      </c>
      <c r="B25" s="172" t="s">
        <v>170</v>
      </c>
      <c r="C25" s="190" t="s">
        <v>171</v>
      </c>
      <c r="D25" s="173"/>
      <c r="E25" s="174"/>
      <c r="F25" s="175"/>
      <c r="G25" s="176">
        <f>SUMIF(AG26:AG31,"&lt;&gt;NOR",G26:G31)</f>
        <v>0</v>
      </c>
      <c r="H25" s="170"/>
      <c r="I25" s="170">
        <f>SUM(I26:I31)</f>
        <v>0</v>
      </c>
      <c r="J25" s="170"/>
      <c r="K25" s="170">
        <f>SUM(K26:K31)</f>
        <v>0</v>
      </c>
      <c r="L25" s="170"/>
      <c r="M25" s="170">
        <f>SUM(M26:M31)</f>
        <v>0</v>
      </c>
      <c r="N25" s="170"/>
      <c r="O25" s="170">
        <f>SUM(O26:O31)</f>
        <v>0.2</v>
      </c>
      <c r="P25" s="170"/>
      <c r="Q25" s="170">
        <f>SUM(Q26:Q31)</f>
        <v>0</v>
      </c>
      <c r="R25" s="170"/>
      <c r="S25" s="170"/>
      <c r="T25" s="170"/>
      <c r="U25" s="170"/>
      <c r="V25" s="170">
        <f>SUM(V26:V31)</f>
        <v>60.11</v>
      </c>
      <c r="W25" s="170"/>
      <c r="AG25" t="s">
        <v>241</v>
      </c>
    </row>
    <row r="26" spans="1:60" outlineLevel="1">
      <c r="A26" s="183">
        <v>17</v>
      </c>
      <c r="B26" s="184"/>
      <c r="C26" s="191" t="s">
        <v>560</v>
      </c>
      <c r="D26" s="185" t="s">
        <v>328</v>
      </c>
      <c r="E26" s="186">
        <v>70</v>
      </c>
      <c r="F26" s="187"/>
      <c r="G26" s="188">
        <f t="shared" ref="G26:G31" si="7">ROUND(E26*F26,2)</f>
        <v>0</v>
      </c>
      <c r="H26" s="169"/>
      <c r="I26" s="168">
        <f t="shared" ref="I26:I31" si="8">ROUND(E26*H26,2)</f>
        <v>0</v>
      </c>
      <c r="J26" s="169"/>
      <c r="K26" s="168">
        <f t="shared" ref="K26:K31" si="9">ROUND(E26*J26,2)</f>
        <v>0</v>
      </c>
      <c r="L26" s="168">
        <v>21</v>
      </c>
      <c r="M26" s="168">
        <f t="shared" ref="M26:M31" si="10">G26*(1+L26/100)</f>
        <v>0</v>
      </c>
      <c r="N26" s="168">
        <v>7.6000000000000004E-4</v>
      </c>
      <c r="O26" s="168">
        <f t="shared" ref="O26:O31" si="11">ROUND(E26*N26,2)</f>
        <v>0.05</v>
      </c>
      <c r="P26" s="168">
        <v>0</v>
      </c>
      <c r="Q26" s="168">
        <f t="shared" ref="Q26:Q31" si="12">ROUND(E26*P26,2)</f>
        <v>0</v>
      </c>
      <c r="R26" s="168"/>
      <c r="S26" s="168" t="s">
        <v>244</v>
      </c>
      <c r="T26" s="168" t="s">
        <v>540</v>
      </c>
      <c r="U26" s="168">
        <v>0.29738000000000003</v>
      </c>
      <c r="V26" s="168">
        <f t="shared" ref="V26:V31" si="13">ROUND(E26*U26,2)</f>
        <v>20.82</v>
      </c>
      <c r="W26" s="168"/>
      <c r="X26" s="157"/>
      <c r="Y26" s="157"/>
      <c r="Z26" s="157"/>
      <c r="AA26" s="157"/>
      <c r="AB26" s="157"/>
      <c r="AC26" s="157"/>
      <c r="AD26" s="157"/>
      <c r="AE26" s="157"/>
      <c r="AF26" s="157"/>
      <c r="AG26" s="157" t="s">
        <v>541</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outlineLevel="1">
      <c r="A27" s="183">
        <v>18</v>
      </c>
      <c r="B27" s="184"/>
      <c r="C27" s="191" t="s">
        <v>561</v>
      </c>
      <c r="D27" s="185" t="s">
        <v>328</v>
      </c>
      <c r="E27" s="186">
        <v>16</v>
      </c>
      <c r="F27" s="187"/>
      <c r="G27" s="188">
        <f t="shared" si="7"/>
        <v>0</v>
      </c>
      <c r="H27" s="169"/>
      <c r="I27" s="168">
        <f t="shared" si="8"/>
        <v>0</v>
      </c>
      <c r="J27" s="169"/>
      <c r="K27" s="168">
        <f t="shared" si="9"/>
        <v>0</v>
      </c>
      <c r="L27" s="168">
        <v>21</v>
      </c>
      <c r="M27" s="168">
        <f t="shared" si="10"/>
        <v>0</v>
      </c>
      <c r="N27" s="168">
        <v>8.8000000000000003E-4</v>
      </c>
      <c r="O27" s="168">
        <f t="shared" si="11"/>
        <v>0.01</v>
      </c>
      <c r="P27" s="168">
        <v>0</v>
      </c>
      <c r="Q27" s="168">
        <f t="shared" si="12"/>
        <v>0</v>
      </c>
      <c r="R27" s="168"/>
      <c r="S27" s="168" t="s">
        <v>244</v>
      </c>
      <c r="T27" s="168" t="s">
        <v>540</v>
      </c>
      <c r="U27" s="168">
        <v>0.30738000000000004</v>
      </c>
      <c r="V27" s="168">
        <f t="shared" si="13"/>
        <v>4.92</v>
      </c>
      <c r="W27" s="168"/>
      <c r="X27" s="157"/>
      <c r="Y27" s="157"/>
      <c r="Z27" s="157"/>
      <c r="AA27" s="157"/>
      <c r="AB27" s="157"/>
      <c r="AC27" s="157"/>
      <c r="AD27" s="157"/>
      <c r="AE27" s="157"/>
      <c r="AF27" s="157"/>
      <c r="AG27" s="157" t="s">
        <v>541</v>
      </c>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outlineLevel="1">
      <c r="A28" s="183">
        <v>19</v>
      </c>
      <c r="B28" s="184"/>
      <c r="C28" s="191" t="s">
        <v>562</v>
      </c>
      <c r="D28" s="185" t="s">
        <v>328</v>
      </c>
      <c r="E28" s="186">
        <v>35</v>
      </c>
      <c r="F28" s="187"/>
      <c r="G28" s="188">
        <f t="shared" si="7"/>
        <v>0</v>
      </c>
      <c r="H28" s="169"/>
      <c r="I28" s="168">
        <f t="shared" si="8"/>
        <v>0</v>
      </c>
      <c r="J28" s="169"/>
      <c r="K28" s="168">
        <f t="shared" si="9"/>
        <v>0</v>
      </c>
      <c r="L28" s="168">
        <v>21</v>
      </c>
      <c r="M28" s="168">
        <f t="shared" si="10"/>
        <v>0</v>
      </c>
      <c r="N28" s="168">
        <v>1.01E-3</v>
      </c>
      <c r="O28" s="168">
        <f t="shared" si="11"/>
        <v>0.04</v>
      </c>
      <c r="P28" s="168">
        <v>0</v>
      </c>
      <c r="Q28" s="168">
        <f t="shared" si="12"/>
        <v>0</v>
      </c>
      <c r="R28" s="168"/>
      <c r="S28" s="168" t="s">
        <v>244</v>
      </c>
      <c r="T28" s="168" t="s">
        <v>540</v>
      </c>
      <c r="U28" s="168">
        <v>0.31738000000000005</v>
      </c>
      <c r="V28" s="168">
        <f t="shared" si="13"/>
        <v>11.11</v>
      </c>
      <c r="W28" s="168"/>
      <c r="X28" s="157"/>
      <c r="Y28" s="157"/>
      <c r="Z28" s="157"/>
      <c r="AA28" s="157"/>
      <c r="AB28" s="157"/>
      <c r="AC28" s="157"/>
      <c r="AD28" s="157"/>
      <c r="AE28" s="157"/>
      <c r="AF28" s="157"/>
      <c r="AG28" s="157" t="s">
        <v>541</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outlineLevel="1">
      <c r="A29" s="183">
        <v>20</v>
      </c>
      <c r="B29" s="184"/>
      <c r="C29" s="191" t="s">
        <v>563</v>
      </c>
      <c r="D29" s="185" t="s">
        <v>328</v>
      </c>
      <c r="E29" s="186">
        <v>60</v>
      </c>
      <c r="F29" s="187"/>
      <c r="G29" s="188">
        <f t="shared" si="7"/>
        <v>0</v>
      </c>
      <c r="H29" s="169"/>
      <c r="I29" s="168">
        <f t="shared" si="8"/>
        <v>0</v>
      </c>
      <c r="J29" s="169"/>
      <c r="K29" s="168">
        <f t="shared" si="9"/>
        <v>0</v>
      </c>
      <c r="L29" s="168">
        <v>21</v>
      </c>
      <c r="M29" s="168">
        <f t="shared" si="10"/>
        <v>0</v>
      </c>
      <c r="N29" s="168">
        <v>1.6000000000000001E-3</v>
      </c>
      <c r="O29" s="168">
        <f t="shared" si="11"/>
        <v>0.1</v>
      </c>
      <c r="P29" s="168">
        <v>0</v>
      </c>
      <c r="Q29" s="168">
        <f t="shared" si="12"/>
        <v>0</v>
      </c>
      <c r="R29" s="168"/>
      <c r="S29" s="168" t="s">
        <v>244</v>
      </c>
      <c r="T29" s="168" t="s">
        <v>540</v>
      </c>
      <c r="U29" s="168">
        <v>0.33332000000000001</v>
      </c>
      <c r="V29" s="168">
        <f t="shared" si="13"/>
        <v>20</v>
      </c>
      <c r="W29" s="168"/>
      <c r="X29" s="157"/>
      <c r="Y29" s="157"/>
      <c r="Z29" s="157"/>
      <c r="AA29" s="157"/>
      <c r="AB29" s="157"/>
      <c r="AC29" s="157"/>
      <c r="AD29" s="157"/>
      <c r="AE29" s="157"/>
      <c r="AF29" s="157"/>
      <c r="AG29" s="157" t="s">
        <v>541</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outlineLevel="1">
      <c r="A30" s="177">
        <v>21</v>
      </c>
      <c r="B30" s="178"/>
      <c r="C30" s="192" t="s">
        <v>564</v>
      </c>
      <c r="D30" s="179" t="s">
        <v>328</v>
      </c>
      <c r="E30" s="180">
        <v>181</v>
      </c>
      <c r="F30" s="181"/>
      <c r="G30" s="182">
        <f t="shared" si="7"/>
        <v>0</v>
      </c>
      <c r="H30" s="169"/>
      <c r="I30" s="168">
        <f t="shared" si="8"/>
        <v>0</v>
      </c>
      <c r="J30" s="169"/>
      <c r="K30" s="168">
        <f t="shared" si="9"/>
        <v>0</v>
      </c>
      <c r="L30" s="168">
        <v>21</v>
      </c>
      <c r="M30" s="168">
        <f t="shared" si="10"/>
        <v>0</v>
      </c>
      <c r="N30" s="168">
        <v>0</v>
      </c>
      <c r="O30" s="168">
        <f t="shared" si="11"/>
        <v>0</v>
      </c>
      <c r="P30" s="168">
        <v>0</v>
      </c>
      <c r="Q30" s="168">
        <f t="shared" si="12"/>
        <v>0</v>
      </c>
      <c r="R30" s="168"/>
      <c r="S30" s="168" t="s">
        <v>244</v>
      </c>
      <c r="T30" s="168" t="s">
        <v>540</v>
      </c>
      <c r="U30" s="168">
        <v>1.8000000000000002E-2</v>
      </c>
      <c r="V30" s="168">
        <f t="shared" si="13"/>
        <v>3.26</v>
      </c>
      <c r="W30" s="168"/>
      <c r="X30" s="157"/>
      <c r="Y30" s="157"/>
      <c r="Z30" s="157"/>
      <c r="AA30" s="157"/>
      <c r="AB30" s="157"/>
      <c r="AC30" s="157"/>
      <c r="AD30" s="157"/>
      <c r="AE30" s="157"/>
      <c r="AF30" s="157"/>
      <c r="AG30" s="157" t="s">
        <v>541</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outlineLevel="1">
      <c r="A31" s="165">
        <v>22</v>
      </c>
      <c r="B31" s="166"/>
      <c r="C31" s="197" t="s">
        <v>565</v>
      </c>
      <c r="D31" s="167" t="s">
        <v>0</v>
      </c>
      <c r="E31" s="196"/>
      <c r="F31" s="169"/>
      <c r="G31" s="168">
        <f t="shared" si="7"/>
        <v>0</v>
      </c>
      <c r="H31" s="169"/>
      <c r="I31" s="168">
        <f t="shared" si="8"/>
        <v>0</v>
      </c>
      <c r="J31" s="169"/>
      <c r="K31" s="168">
        <f t="shared" si="9"/>
        <v>0</v>
      </c>
      <c r="L31" s="168">
        <v>21</v>
      </c>
      <c r="M31" s="168">
        <f t="shared" si="10"/>
        <v>0</v>
      </c>
      <c r="N31" s="168">
        <v>0</v>
      </c>
      <c r="O31" s="168">
        <f t="shared" si="11"/>
        <v>0</v>
      </c>
      <c r="P31" s="168">
        <v>0</v>
      </c>
      <c r="Q31" s="168">
        <f t="shared" si="12"/>
        <v>0</v>
      </c>
      <c r="R31" s="168"/>
      <c r="S31" s="168" t="s">
        <v>244</v>
      </c>
      <c r="T31" s="168" t="s">
        <v>540</v>
      </c>
      <c r="U31" s="168">
        <v>0</v>
      </c>
      <c r="V31" s="168">
        <f t="shared" si="13"/>
        <v>0</v>
      </c>
      <c r="W31" s="168"/>
      <c r="X31" s="157"/>
      <c r="Y31" s="157"/>
      <c r="Z31" s="157"/>
      <c r="AA31" s="157"/>
      <c r="AB31" s="157"/>
      <c r="AC31" s="157"/>
      <c r="AD31" s="157"/>
      <c r="AE31" s="157"/>
      <c r="AF31" s="157"/>
      <c r="AG31" s="157" t="s">
        <v>559</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c r="A32" s="171" t="s">
        <v>240</v>
      </c>
      <c r="B32" s="172" t="s">
        <v>172</v>
      </c>
      <c r="C32" s="190" t="s">
        <v>173</v>
      </c>
      <c r="D32" s="173"/>
      <c r="E32" s="174"/>
      <c r="F32" s="175"/>
      <c r="G32" s="176">
        <f>SUMIF(AG33:AG42,"&lt;&gt;NOR",G33:G42)</f>
        <v>0</v>
      </c>
      <c r="H32" s="170"/>
      <c r="I32" s="170">
        <f>SUM(I33:I42)</f>
        <v>0</v>
      </c>
      <c r="J32" s="170"/>
      <c r="K32" s="170">
        <f>SUM(K33:K42)</f>
        <v>0</v>
      </c>
      <c r="L32" s="170"/>
      <c r="M32" s="170">
        <f>SUM(M33:M42)</f>
        <v>0</v>
      </c>
      <c r="N32" s="170"/>
      <c r="O32" s="170">
        <f>SUM(O33:O42)</f>
        <v>0</v>
      </c>
      <c r="P32" s="170"/>
      <c r="Q32" s="170">
        <f>SUM(Q33:Q42)</f>
        <v>0</v>
      </c>
      <c r="R32" s="170"/>
      <c r="S32" s="170"/>
      <c r="T32" s="170"/>
      <c r="U32" s="170"/>
      <c r="V32" s="170">
        <f>SUM(V33:V42)</f>
        <v>29.330000000000002</v>
      </c>
      <c r="W32" s="170"/>
      <c r="AG32" t="s">
        <v>241</v>
      </c>
    </row>
    <row r="33" spans="1:60" outlineLevel="1">
      <c r="A33" s="183">
        <v>23</v>
      </c>
      <c r="B33" s="184"/>
      <c r="C33" s="191" t="s">
        <v>566</v>
      </c>
      <c r="D33" s="185" t="s">
        <v>256</v>
      </c>
      <c r="E33" s="186">
        <v>4</v>
      </c>
      <c r="F33" s="187"/>
      <c r="G33" s="188">
        <f t="shared" ref="G33:G42" si="14">ROUND(E33*F33,2)</f>
        <v>0</v>
      </c>
      <c r="H33" s="169"/>
      <c r="I33" s="168">
        <f t="shared" ref="I33:I42" si="15">ROUND(E33*H33,2)</f>
        <v>0</v>
      </c>
      <c r="J33" s="169"/>
      <c r="K33" s="168">
        <f t="shared" ref="K33:K42" si="16">ROUND(E33*J33,2)</f>
        <v>0</v>
      </c>
      <c r="L33" s="168">
        <v>21</v>
      </c>
      <c r="M33" s="168">
        <f t="shared" ref="M33:M42" si="17">G33*(1+L33/100)</f>
        <v>0</v>
      </c>
      <c r="N33" s="168">
        <v>1.3000000000000002E-4</v>
      </c>
      <c r="O33" s="168">
        <f t="shared" ref="O33:O42" si="18">ROUND(E33*N33,2)</f>
        <v>0</v>
      </c>
      <c r="P33" s="168">
        <v>0</v>
      </c>
      <c r="Q33" s="168">
        <f t="shared" ref="Q33:Q42" si="19">ROUND(E33*P33,2)</f>
        <v>0</v>
      </c>
      <c r="R33" s="168"/>
      <c r="S33" s="168" t="s">
        <v>244</v>
      </c>
      <c r="T33" s="168" t="s">
        <v>540</v>
      </c>
      <c r="U33" s="168">
        <v>8.3000000000000004E-2</v>
      </c>
      <c r="V33" s="168">
        <f t="shared" ref="V33:V42" si="20">ROUND(E33*U33,2)</f>
        <v>0.33</v>
      </c>
      <c r="W33" s="168"/>
      <c r="X33" s="157"/>
      <c r="Y33" s="157"/>
      <c r="Z33" s="157"/>
      <c r="AA33" s="157"/>
      <c r="AB33" s="157"/>
      <c r="AC33" s="157"/>
      <c r="AD33" s="157"/>
      <c r="AE33" s="157"/>
      <c r="AF33" s="157"/>
      <c r="AG33" s="157" t="s">
        <v>541</v>
      </c>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ht="20.399999999999999" outlineLevel="1">
      <c r="A34" s="183">
        <v>24</v>
      </c>
      <c r="B34" s="184"/>
      <c r="C34" s="191" t="s">
        <v>567</v>
      </c>
      <c r="D34" s="185" t="s">
        <v>256</v>
      </c>
      <c r="E34" s="186">
        <v>12</v>
      </c>
      <c r="F34" s="187"/>
      <c r="G34" s="188">
        <f t="shared" si="14"/>
        <v>0</v>
      </c>
      <c r="H34" s="169"/>
      <c r="I34" s="168">
        <f t="shared" si="15"/>
        <v>0</v>
      </c>
      <c r="J34" s="169"/>
      <c r="K34" s="168">
        <f t="shared" si="16"/>
        <v>0</v>
      </c>
      <c r="L34" s="168">
        <v>21</v>
      </c>
      <c r="M34" s="168">
        <f t="shared" si="17"/>
        <v>0</v>
      </c>
      <c r="N34" s="168">
        <v>1.4000000000000001E-4</v>
      </c>
      <c r="O34" s="168">
        <f t="shared" si="18"/>
        <v>0</v>
      </c>
      <c r="P34" s="168">
        <v>0</v>
      </c>
      <c r="Q34" s="168">
        <f t="shared" si="19"/>
        <v>0</v>
      </c>
      <c r="R34" s="168"/>
      <c r="S34" s="168" t="s">
        <v>244</v>
      </c>
      <c r="T34" s="168" t="s">
        <v>540</v>
      </c>
      <c r="U34" s="168">
        <v>7.2000000000000008E-2</v>
      </c>
      <c r="V34" s="168">
        <f t="shared" si="20"/>
        <v>0.86</v>
      </c>
      <c r="W34" s="168"/>
      <c r="X34" s="157"/>
      <c r="Y34" s="157"/>
      <c r="Z34" s="157"/>
      <c r="AA34" s="157"/>
      <c r="AB34" s="157"/>
      <c r="AC34" s="157"/>
      <c r="AD34" s="157"/>
      <c r="AE34" s="157"/>
      <c r="AF34" s="157"/>
      <c r="AG34" s="157" t="s">
        <v>541</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outlineLevel="1">
      <c r="A35" s="183">
        <v>25</v>
      </c>
      <c r="B35" s="184"/>
      <c r="C35" s="191" t="s">
        <v>568</v>
      </c>
      <c r="D35" s="185" t="s">
        <v>256</v>
      </c>
      <c r="E35" s="186">
        <v>4</v>
      </c>
      <c r="F35" s="187"/>
      <c r="G35" s="188">
        <f t="shared" si="14"/>
        <v>0</v>
      </c>
      <c r="H35" s="169"/>
      <c r="I35" s="168">
        <f t="shared" si="15"/>
        <v>0</v>
      </c>
      <c r="J35" s="169"/>
      <c r="K35" s="168">
        <f t="shared" si="16"/>
        <v>0</v>
      </c>
      <c r="L35" s="168">
        <v>21</v>
      </c>
      <c r="M35" s="168">
        <f t="shared" si="17"/>
        <v>0</v>
      </c>
      <c r="N35" s="168">
        <v>3.7000000000000005E-4</v>
      </c>
      <c r="O35" s="168">
        <f t="shared" si="18"/>
        <v>0</v>
      </c>
      <c r="P35" s="168">
        <v>0</v>
      </c>
      <c r="Q35" s="168">
        <f t="shared" si="19"/>
        <v>0</v>
      </c>
      <c r="R35" s="168"/>
      <c r="S35" s="168" t="s">
        <v>244</v>
      </c>
      <c r="T35" s="168" t="s">
        <v>540</v>
      </c>
      <c r="U35" s="168">
        <v>0.20700000000000002</v>
      </c>
      <c r="V35" s="168">
        <f t="shared" si="20"/>
        <v>0.83</v>
      </c>
      <c r="W35" s="168"/>
      <c r="X35" s="157"/>
      <c r="Y35" s="157"/>
      <c r="Z35" s="157"/>
      <c r="AA35" s="157"/>
      <c r="AB35" s="157"/>
      <c r="AC35" s="157"/>
      <c r="AD35" s="157"/>
      <c r="AE35" s="157"/>
      <c r="AF35" s="157"/>
      <c r="AG35" s="157" t="s">
        <v>541</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outlineLevel="1">
      <c r="A36" s="183">
        <v>26</v>
      </c>
      <c r="B36" s="184"/>
      <c r="C36" s="191" t="s">
        <v>569</v>
      </c>
      <c r="D36" s="185" t="s">
        <v>256</v>
      </c>
      <c r="E36" s="186">
        <v>4</v>
      </c>
      <c r="F36" s="187"/>
      <c r="G36" s="188">
        <f t="shared" si="14"/>
        <v>0</v>
      </c>
      <c r="H36" s="169"/>
      <c r="I36" s="168">
        <f t="shared" si="15"/>
        <v>0</v>
      </c>
      <c r="J36" s="169"/>
      <c r="K36" s="168">
        <f t="shared" si="16"/>
        <v>0</v>
      </c>
      <c r="L36" s="168">
        <v>21</v>
      </c>
      <c r="M36" s="168">
        <f t="shared" si="17"/>
        <v>0</v>
      </c>
      <c r="N36" s="168">
        <v>6.600000000000001E-4</v>
      </c>
      <c r="O36" s="168">
        <f t="shared" si="18"/>
        <v>0</v>
      </c>
      <c r="P36" s="168">
        <v>0</v>
      </c>
      <c r="Q36" s="168">
        <f t="shared" si="19"/>
        <v>0</v>
      </c>
      <c r="R36" s="168"/>
      <c r="S36" s="168" t="s">
        <v>244</v>
      </c>
      <c r="T36" s="168" t="s">
        <v>540</v>
      </c>
      <c r="U36" s="168">
        <v>0.22700000000000001</v>
      </c>
      <c r="V36" s="168">
        <f t="shared" si="20"/>
        <v>0.91</v>
      </c>
      <c r="W36" s="168"/>
      <c r="X36" s="157"/>
      <c r="Y36" s="157"/>
      <c r="Z36" s="157"/>
      <c r="AA36" s="157"/>
      <c r="AB36" s="157"/>
      <c r="AC36" s="157"/>
      <c r="AD36" s="157"/>
      <c r="AE36" s="157"/>
      <c r="AF36" s="157"/>
      <c r="AG36" s="157" t="s">
        <v>541</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83">
        <v>27</v>
      </c>
      <c r="B37" s="184"/>
      <c r="C37" s="191" t="s">
        <v>570</v>
      </c>
      <c r="D37" s="185" t="s">
        <v>256</v>
      </c>
      <c r="E37" s="186">
        <v>11</v>
      </c>
      <c r="F37" s="187"/>
      <c r="G37" s="188">
        <f t="shared" si="14"/>
        <v>0</v>
      </c>
      <c r="H37" s="169"/>
      <c r="I37" s="168">
        <f t="shared" si="15"/>
        <v>0</v>
      </c>
      <c r="J37" s="169"/>
      <c r="K37" s="168">
        <f t="shared" si="16"/>
        <v>0</v>
      </c>
      <c r="L37" s="168">
        <v>21</v>
      </c>
      <c r="M37" s="168">
        <f t="shared" si="17"/>
        <v>0</v>
      </c>
      <c r="N37" s="168">
        <v>4.5000000000000004E-4</v>
      </c>
      <c r="O37" s="168">
        <f t="shared" si="18"/>
        <v>0</v>
      </c>
      <c r="P37" s="168">
        <v>0</v>
      </c>
      <c r="Q37" s="168">
        <f t="shared" si="19"/>
        <v>0</v>
      </c>
      <c r="R37" s="168"/>
      <c r="S37" s="168" t="s">
        <v>244</v>
      </c>
      <c r="T37" s="168" t="s">
        <v>540</v>
      </c>
      <c r="U37" s="168">
        <v>0.16400000000000001</v>
      </c>
      <c r="V37" s="168">
        <f t="shared" si="20"/>
        <v>1.8</v>
      </c>
      <c r="W37" s="168"/>
      <c r="X37" s="157"/>
      <c r="Y37" s="157"/>
      <c r="Z37" s="157"/>
      <c r="AA37" s="157"/>
      <c r="AB37" s="157"/>
      <c r="AC37" s="157"/>
      <c r="AD37" s="157"/>
      <c r="AE37" s="157"/>
      <c r="AF37" s="157"/>
      <c r="AG37" s="157" t="s">
        <v>541</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outlineLevel="1">
      <c r="A38" s="183">
        <v>28</v>
      </c>
      <c r="B38" s="184"/>
      <c r="C38" s="191" t="s">
        <v>571</v>
      </c>
      <c r="D38" s="185" t="s">
        <v>256</v>
      </c>
      <c r="E38" s="186">
        <v>1</v>
      </c>
      <c r="F38" s="187"/>
      <c r="G38" s="188">
        <f t="shared" si="14"/>
        <v>0</v>
      </c>
      <c r="H38" s="169"/>
      <c r="I38" s="168">
        <f t="shared" si="15"/>
        <v>0</v>
      </c>
      <c r="J38" s="169"/>
      <c r="K38" s="168">
        <f t="shared" si="16"/>
        <v>0</v>
      </c>
      <c r="L38" s="168">
        <v>21</v>
      </c>
      <c r="M38" s="168">
        <f t="shared" si="17"/>
        <v>0</v>
      </c>
      <c r="N38" s="168">
        <v>4.5000000000000004E-4</v>
      </c>
      <c r="O38" s="168">
        <f t="shared" si="18"/>
        <v>0</v>
      </c>
      <c r="P38" s="168">
        <v>0</v>
      </c>
      <c r="Q38" s="168">
        <f t="shared" si="19"/>
        <v>0</v>
      </c>
      <c r="R38" s="168"/>
      <c r="S38" s="168" t="s">
        <v>244</v>
      </c>
      <c r="T38" s="168" t="s">
        <v>540</v>
      </c>
      <c r="U38" s="168">
        <v>0.16400000000000001</v>
      </c>
      <c r="V38" s="168">
        <f t="shared" si="20"/>
        <v>0.16</v>
      </c>
      <c r="W38" s="168"/>
      <c r="X38" s="157"/>
      <c r="Y38" s="157"/>
      <c r="Z38" s="157"/>
      <c r="AA38" s="157"/>
      <c r="AB38" s="157"/>
      <c r="AC38" s="157"/>
      <c r="AD38" s="157"/>
      <c r="AE38" s="157"/>
      <c r="AF38" s="157"/>
      <c r="AG38" s="157" t="s">
        <v>541</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outlineLevel="1">
      <c r="A39" s="183">
        <v>29</v>
      </c>
      <c r="B39" s="184"/>
      <c r="C39" s="191" t="s">
        <v>572</v>
      </c>
      <c r="D39" s="185" t="s">
        <v>256</v>
      </c>
      <c r="E39" s="186">
        <v>1</v>
      </c>
      <c r="F39" s="187"/>
      <c r="G39" s="188">
        <f t="shared" si="14"/>
        <v>0</v>
      </c>
      <c r="H39" s="169"/>
      <c r="I39" s="168">
        <f t="shared" si="15"/>
        <v>0</v>
      </c>
      <c r="J39" s="169"/>
      <c r="K39" s="168">
        <f t="shared" si="16"/>
        <v>0</v>
      </c>
      <c r="L39" s="168">
        <v>21</v>
      </c>
      <c r="M39" s="168">
        <f t="shared" si="17"/>
        <v>0</v>
      </c>
      <c r="N39" s="168">
        <v>0</v>
      </c>
      <c r="O39" s="168">
        <f t="shared" si="18"/>
        <v>0</v>
      </c>
      <c r="P39" s="168">
        <v>0</v>
      </c>
      <c r="Q39" s="168">
        <f t="shared" si="19"/>
        <v>0</v>
      </c>
      <c r="R39" s="168"/>
      <c r="S39" s="168" t="s">
        <v>244</v>
      </c>
      <c r="T39" s="168" t="s">
        <v>540</v>
      </c>
      <c r="U39" s="168">
        <v>0.20700000000000002</v>
      </c>
      <c r="V39" s="168">
        <f t="shared" si="20"/>
        <v>0.21</v>
      </c>
      <c r="W39" s="168"/>
      <c r="X39" s="157"/>
      <c r="Y39" s="157"/>
      <c r="Z39" s="157"/>
      <c r="AA39" s="157"/>
      <c r="AB39" s="157"/>
      <c r="AC39" s="157"/>
      <c r="AD39" s="157"/>
      <c r="AE39" s="157"/>
      <c r="AF39" s="157"/>
      <c r="AG39" s="157" t="s">
        <v>541</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outlineLevel="1">
      <c r="A40" s="183">
        <v>30</v>
      </c>
      <c r="B40" s="184"/>
      <c r="C40" s="191" t="s">
        <v>573</v>
      </c>
      <c r="D40" s="185" t="s">
        <v>256</v>
      </c>
      <c r="E40" s="186">
        <v>1</v>
      </c>
      <c r="F40" s="187"/>
      <c r="G40" s="188">
        <f t="shared" si="14"/>
        <v>0</v>
      </c>
      <c r="H40" s="169"/>
      <c r="I40" s="168">
        <f t="shared" si="15"/>
        <v>0</v>
      </c>
      <c r="J40" s="169"/>
      <c r="K40" s="168">
        <f t="shared" si="16"/>
        <v>0</v>
      </c>
      <c r="L40" s="168">
        <v>21</v>
      </c>
      <c r="M40" s="168">
        <f t="shared" si="17"/>
        <v>0</v>
      </c>
      <c r="N40" s="168">
        <v>0</v>
      </c>
      <c r="O40" s="168">
        <f t="shared" si="18"/>
        <v>0</v>
      </c>
      <c r="P40" s="168">
        <v>0</v>
      </c>
      <c r="Q40" s="168">
        <f t="shared" si="19"/>
        <v>0</v>
      </c>
      <c r="R40" s="168"/>
      <c r="S40" s="168" t="s">
        <v>244</v>
      </c>
      <c r="T40" s="168" t="s">
        <v>540</v>
      </c>
      <c r="U40" s="168">
        <v>0.22700000000000001</v>
      </c>
      <c r="V40" s="168">
        <f t="shared" si="20"/>
        <v>0.23</v>
      </c>
      <c r="W40" s="168"/>
      <c r="X40" s="157"/>
      <c r="Y40" s="157"/>
      <c r="Z40" s="157"/>
      <c r="AA40" s="157"/>
      <c r="AB40" s="157"/>
      <c r="AC40" s="157"/>
      <c r="AD40" s="157"/>
      <c r="AE40" s="157"/>
      <c r="AF40" s="157"/>
      <c r="AG40" s="157" t="s">
        <v>541</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outlineLevel="1">
      <c r="A41" s="177">
        <v>31</v>
      </c>
      <c r="B41" s="178"/>
      <c r="C41" s="192" t="s">
        <v>574</v>
      </c>
      <c r="D41" s="179" t="s">
        <v>575</v>
      </c>
      <c r="E41" s="180">
        <v>24</v>
      </c>
      <c r="F41" s="181"/>
      <c r="G41" s="182">
        <f t="shared" si="14"/>
        <v>0</v>
      </c>
      <c r="H41" s="169"/>
      <c r="I41" s="168">
        <f t="shared" si="15"/>
        <v>0</v>
      </c>
      <c r="J41" s="169"/>
      <c r="K41" s="168">
        <f t="shared" si="16"/>
        <v>0</v>
      </c>
      <c r="L41" s="168">
        <v>21</v>
      </c>
      <c r="M41" s="168">
        <f t="shared" si="17"/>
        <v>0</v>
      </c>
      <c r="N41" s="168">
        <v>0</v>
      </c>
      <c r="O41" s="168">
        <f t="shared" si="18"/>
        <v>0</v>
      </c>
      <c r="P41" s="168">
        <v>0</v>
      </c>
      <c r="Q41" s="168">
        <f t="shared" si="19"/>
        <v>0</v>
      </c>
      <c r="R41" s="168"/>
      <c r="S41" s="168" t="s">
        <v>244</v>
      </c>
      <c r="T41" s="168" t="s">
        <v>540</v>
      </c>
      <c r="U41" s="168">
        <v>1</v>
      </c>
      <c r="V41" s="168">
        <f t="shared" si="20"/>
        <v>24</v>
      </c>
      <c r="W41" s="168"/>
      <c r="X41" s="157"/>
      <c r="Y41" s="157"/>
      <c r="Z41" s="157"/>
      <c r="AA41" s="157"/>
      <c r="AB41" s="157"/>
      <c r="AC41" s="157"/>
      <c r="AD41" s="157"/>
      <c r="AE41" s="157"/>
      <c r="AF41" s="157"/>
      <c r="AG41" s="157" t="s">
        <v>541</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outlineLevel="1">
      <c r="A42" s="165">
        <v>32</v>
      </c>
      <c r="B42" s="166"/>
      <c r="C42" s="197" t="s">
        <v>576</v>
      </c>
      <c r="D42" s="167" t="s">
        <v>0</v>
      </c>
      <c r="E42" s="196"/>
      <c r="F42" s="169"/>
      <c r="G42" s="168">
        <f t="shared" si="14"/>
        <v>0</v>
      </c>
      <c r="H42" s="169"/>
      <c r="I42" s="168">
        <f t="shared" si="15"/>
        <v>0</v>
      </c>
      <c r="J42" s="169"/>
      <c r="K42" s="168">
        <f t="shared" si="16"/>
        <v>0</v>
      </c>
      <c r="L42" s="168">
        <v>21</v>
      </c>
      <c r="M42" s="168">
        <f t="shared" si="17"/>
        <v>0</v>
      </c>
      <c r="N42" s="168">
        <v>0</v>
      </c>
      <c r="O42" s="168">
        <f t="shared" si="18"/>
        <v>0</v>
      </c>
      <c r="P42" s="168">
        <v>0</v>
      </c>
      <c r="Q42" s="168">
        <f t="shared" si="19"/>
        <v>0</v>
      </c>
      <c r="R42" s="168"/>
      <c r="S42" s="168" t="s">
        <v>244</v>
      </c>
      <c r="T42" s="168" t="s">
        <v>540</v>
      </c>
      <c r="U42" s="168">
        <v>0</v>
      </c>
      <c r="V42" s="168">
        <f t="shared" si="20"/>
        <v>0</v>
      </c>
      <c r="W42" s="168"/>
      <c r="X42" s="157"/>
      <c r="Y42" s="157"/>
      <c r="Z42" s="157"/>
      <c r="AA42" s="157"/>
      <c r="AB42" s="157"/>
      <c r="AC42" s="157"/>
      <c r="AD42" s="157"/>
      <c r="AE42" s="157"/>
      <c r="AF42" s="157"/>
      <c r="AG42" s="157" t="s">
        <v>559</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c r="A43" s="171" t="s">
        <v>240</v>
      </c>
      <c r="B43" s="172" t="s">
        <v>174</v>
      </c>
      <c r="C43" s="190" t="s">
        <v>175</v>
      </c>
      <c r="D43" s="173"/>
      <c r="E43" s="174"/>
      <c r="F43" s="175"/>
      <c r="G43" s="176">
        <f>SUMIF(AG44:AG54,"&lt;&gt;NOR",G44:G54)</f>
        <v>0</v>
      </c>
      <c r="H43" s="170"/>
      <c r="I43" s="170">
        <f>SUM(I44:I54)</f>
        <v>0</v>
      </c>
      <c r="J43" s="170"/>
      <c r="K43" s="170">
        <f>SUM(K44:K54)</f>
        <v>0</v>
      </c>
      <c r="L43" s="170"/>
      <c r="M43" s="170">
        <f>SUM(M44:M54)</f>
        <v>0</v>
      </c>
      <c r="N43" s="170"/>
      <c r="O43" s="170">
        <f>SUM(O44:O54)</f>
        <v>0.20000000000000004</v>
      </c>
      <c r="P43" s="170"/>
      <c r="Q43" s="170">
        <f>SUM(Q44:Q54)</f>
        <v>0</v>
      </c>
      <c r="R43" s="170"/>
      <c r="S43" s="170"/>
      <c r="T43" s="170"/>
      <c r="U43" s="170"/>
      <c r="V43" s="170">
        <f>SUM(V44:V54)</f>
        <v>9.73</v>
      </c>
      <c r="W43" s="170"/>
      <c r="AG43" t="s">
        <v>241</v>
      </c>
    </row>
    <row r="44" spans="1:60" outlineLevel="1">
      <c r="A44" s="183">
        <v>33</v>
      </c>
      <c r="B44" s="184"/>
      <c r="C44" s="191" t="s">
        <v>577</v>
      </c>
      <c r="D44" s="185" t="s">
        <v>256</v>
      </c>
      <c r="E44" s="186">
        <v>1</v>
      </c>
      <c r="F44" s="187"/>
      <c r="G44" s="188">
        <f t="shared" ref="G44:G54" si="21">ROUND(E44*F44,2)</f>
        <v>0</v>
      </c>
      <c r="H44" s="169"/>
      <c r="I44" s="168">
        <f t="shared" ref="I44:I54" si="22">ROUND(E44*H44,2)</f>
        <v>0</v>
      </c>
      <c r="J44" s="169"/>
      <c r="K44" s="168">
        <f t="shared" ref="K44:K54" si="23">ROUND(E44*J44,2)</f>
        <v>0</v>
      </c>
      <c r="L44" s="168">
        <v>21</v>
      </c>
      <c r="M44" s="168">
        <f t="shared" ref="M44:M54" si="24">G44*(1+L44/100)</f>
        <v>0</v>
      </c>
      <c r="N44" s="168">
        <v>6.2100000000000002E-3</v>
      </c>
      <c r="O44" s="168">
        <f t="shared" ref="O44:O54" si="25">ROUND(E44*N44,2)</f>
        <v>0.01</v>
      </c>
      <c r="P44" s="168">
        <v>0</v>
      </c>
      <c r="Q44" s="168">
        <f t="shared" ref="Q44:Q54" si="26">ROUND(E44*P44,2)</f>
        <v>0</v>
      </c>
      <c r="R44" s="168"/>
      <c r="S44" s="168" t="s">
        <v>244</v>
      </c>
      <c r="T44" s="168" t="s">
        <v>540</v>
      </c>
      <c r="U44" s="168">
        <v>0.84800000000000009</v>
      </c>
      <c r="V44" s="168">
        <f t="shared" ref="V44:V54" si="27">ROUND(E44*U44,2)</f>
        <v>0.85</v>
      </c>
      <c r="W44" s="168"/>
      <c r="X44" s="157"/>
      <c r="Y44" s="157"/>
      <c r="Z44" s="157"/>
      <c r="AA44" s="157"/>
      <c r="AB44" s="157"/>
      <c r="AC44" s="157"/>
      <c r="AD44" s="157"/>
      <c r="AE44" s="157"/>
      <c r="AF44" s="157"/>
      <c r="AG44" s="157" t="s">
        <v>541</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83">
        <v>34</v>
      </c>
      <c r="B45" s="184"/>
      <c r="C45" s="191" t="s">
        <v>578</v>
      </c>
      <c r="D45" s="185" t="s">
        <v>256</v>
      </c>
      <c r="E45" s="186">
        <v>1</v>
      </c>
      <c r="F45" s="187"/>
      <c r="G45" s="188">
        <f t="shared" si="21"/>
        <v>0</v>
      </c>
      <c r="H45" s="169"/>
      <c r="I45" s="168">
        <f t="shared" si="22"/>
        <v>0</v>
      </c>
      <c r="J45" s="169"/>
      <c r="K45" s="168">
        <f t="shared" si="23"/>
        <v>0</v>
      </c>
      <c r="L45" s="168">
        <v>21</v>
      </c>
      <c r="M45" s="168">
        <f t="shared" si="24"/>
        <v>0</v>
      </c>
      <c r="N45" s="168">
        <v>8.7000000000000011E-3</v>
      </c>
      <c r="O45" s="168">
        <f t="shared" si="25"/>
        <v>0.01</v>
      </c>
      <c r="P45" s="168">
        <v>0</v>
      </c>
      <c r="Q45" s="168">
        <f t="shared" si="26"/>
        <v>0</v>
      </c>
      <c r="R45" s="168"/>
      <c r="S45" s="168" t="s">
        <v>244</v>
      </c>
      <c r="T45" s="168" t="s">
        <v>540</v>
      </c>
      <c r="U45" s="168">
        <v>0.85500000000000009</v>
      </c>
      <c r="V45" s="168">
        <f t="shared" si="27"/>
        <v>0.86</v>
      </c>
      <c r="W45" s="168"/>
      <c r="X45" s="157"/>
      <c r="Y45" s="157"/>
      <c r="Z45" s="157"/>
      <c r="AA45" s="157"/>
      <c r="AB45" s="157"/>
      <c r="AC45" s="157"/>
      <c r="AD45" s="157"/>
      <c r="AE45" s="157"/>
      <c r="AF45" s="157"/>
      <c r="AG45" s="157" t="s">
        <v>541</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outlineLevel="1">
      <c r="A46" s="183">
        <v>35</v>
      </c>
      <c r="B46" s="184"/>
      <c r="C46" s="191" t="s">
        <v>579</v>
      </c>
      <c r="D46" s="185" t="s">
        <v>256</v>
      </c>
      <c r="E46" s="186">
        <v>1</v>
      </c>
      <c r="F46" s="187"/>
      <c r="G46" s="188">
        <f t="shared" si="21"/>
        <v>0</v>
      </c>
      <c r="H46" s="169"/>
      <c r="I46" s="168">
        <f t="shared" si="22"/>
        <v>0</v>
      </c>
      <c r="J46" s="169"/>
      <c r="K46" s="168">
        <f t="shared" si="23"/>
        <v>0</v>
      </c>
      <c r="L46" s="168">
        <v>21</v>
      </c>
      <c r="M46" s="168">
        <f t="shared" si="24"/>
        <v>0</v>
      </c>
      <c r="N46" s="168">
        <v>1.243E-2</v>
      </c>
      <c r="O46" s="168">
        <f t="shared" si="25"/>
        <v>0.01</v>
      </c>
      <c r="P46" s="168">
        <v>0</v>
      </c>
      <c r="Q46" s="168">
        <f t="shared" si="26"/>
        <v>0</v>
      </c>
      <c r="R46" s="168"/>
      <c r="S46" s="168" t="s">
        <v>244</v>
      </c>
      <c r="T46" s="168" t="s">
        <v>540</v>
      </c>
      <c r="U46" s="168">
        <v>0.8670000000000001</v>
      </c>
      <c r="V46" s="168">
        <f t="shared" si="27"/>
        <v>0.87</v>
      </c>
      <c r="W46" s="168"/>
      <c r="X46" s="157"/>
      <c r="Y46" s="157"/>
      <c r="Z46" s="157"/>
      <c r="AA46" s="157"/>
      <c r="AB46" s="157"/>
      <c r="AC46" s="157"/>
      <c r="AD46" s="157"/>
      <c r="AE46" s="157"/>
      <c r="AF46" s="157"/>
      <c r="AG46" s="157" t="s">
        <v>541</v>
      </c>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0" outlineLevel="1">
      <c r="A47" s="183">
        <v>36</v>
      </c>
      <c r="B47" s="184"/>
      <c r="C47" s="191" t="s">
        <v>580</v>
      </c>
      <c r="D47" s="185" t="s">
        <v>256</v>
      </c>
      <c r="E47" s="186">
        <v>1</v>
      </c>
      <c r="F47" s="187"/>
      <c r="G47" s="188">
        <f t="shared" si="21"/>
        <v>0</v>
      </c>
      <c r="H47" s="169"/>
      <c r="I47" s="168">
        <f t="shared" si="22"/>
        <v>0</v>
      </c>
      <c r="J47" s="169"/>
      <c r="K47" s="168">
        <f t="shared" si="23"/>
        <v>0</v>
      </c>
      <c r="L47" s="168">
        <v>21</v>
      </c>
      <c r="M47" s="168">
        <f t="shared" si="24"/>
        <v>0</v>
      </c>
      <c r="N47" s="168">
        <v>1.2960000000000001E-2</v>
      </c>
      <c r="O47" s="168">
        <f t="shared" si="25"/>
        <v>0.01</v>
      </c>
      <c r="P47" s="168">
        <v>0</v>
      </c>
      <c r="Q47" s="168">
        <f t="shared" si="26"/>
        <v>0</v>
      </c>
      <c r="R47" s="168"/>
      <c r="S47" s="168" t="s">
        <v>244</v>
      </c>
      <c r="T47" s="168" t="s">
        <v>540</v>
      </c>
      <c r="U47" s="168">
        <v>0.85500000000000009</v>
      </c>
      <c r="V47" s="168">
        <f t="shared" si="27"/>
        <v>0.86</v>
      </c>
      <c r="W47" s="168"/>
      <c r="X47" s="157"/>
      <c r="Y47" s="157"/>
      <c r="Z47" s="157"/>
      <c r="AA47" s="157"/>
      <c r="AB47" s="157"/>
      <c r="AC47" s="157"/>
      <c r="AD47" s="157"/>
      <c r="AE47" s="157"/>
      <c r="AF47" s="157"/>
      <c r="AG47" s="157" t="s">
        <v>541</v>
      </c>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row>
    <row r="48" spans="1:60" outlineLevel="1">
      <c r="A48" s="183">
        <v>37</v>
      </c>
      <c r="B48" s="184"/>
      <c r="C48" s="191" t="s">
        <v>581</v>
      </c>
      <c r="D48" s="185" t="s">
        <v>256</v>
      </c>
      <c r="E48" s="186">
        <v>1</v>
      </c>
      <c r="F48" s="187"/>
      <c r="G48" s="188">
        <f t="shared" si="21"/>
        <v>0</v>
      </c>
      <c r="H48" s="169"/>
      <c r="I48" s="168">
        <f t="shared" si="22"/>
        <v>0</v>
      </c>
      <c r="J48" s="169"/>
      <c r="K48" s="168">
        <f t="shared" si="23"/>
        <v>0</v>
      </c>
      <c r="L48" s="168">
        <v>21</v>
      </c>
      <c r="M48" s="168">
        <f t="shared" si="24"/>
        <v>0</v>
      </c>
      <c r="N48" s="168">
        <v>1.5120000000000001E-2</v>
      </c>
      <c r="O48" s="168">
        <f t="shared" si="25"/>
        <v>0.02</v>
      </c>
      <c r="P48" s="168">
        <v>0</v>
      </c>
      <c r="Q48" s="168">
        <f t="shared" si="26"/>
        <v>0</v>
      </c>
      <c r="R48" s="168"/>
      <c r="S48" s="168" t="s">
        <v>244</v>
      </c>
      <c r="T48" s="168" t="s">
        <v>540</v>
      </c>
      <c r="U48" s="168">
        <v>0.85500000000000009</v>
      </c>
      <c r="V48" s="168">
        <f t="shared" si="27"/>
        <v>0.86</v>
      </c>
      <c r="W48" s="168"/>
      <c r="X48" s="157"/>
      <c r="Y48" s="157"/>
      <c r="Z48" s="157"/>
      <c r="AA48" s="157"/>
      <c r="AB48" s="157"/>
      <c r="AC48" s="157"/>
      <c r="AD48" s="157"/>
      <c r="AE48" s="157"/>
      <c r="AF48" s="157"/>
      <c r="AG48" s="157" t="s">
        <v>541</v>
      </c>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row>
    <row r="49" spans="1:60" outlineLevel="1">
      <c r="A49" s="183">
        <v>38</v>
      </c>
      <c r="B49" s="184"/>
      <c r="C49" s="191" t="s">
        <v>582</v>
      </c>
      <c r="D49" s="185" t="s">
        <v>256</v>
      </c>
      <c r="E49" s="186">
        <v>2</v>
      </c>
      <c r="F49" s="187"/>
      <c r="G49" s="188">
        <f t="shared" si="21"/>
        <v>0</v>
      </c>
      <c r="H49" s="169"/>
      <c r="I49" s="168">
        <f t="shared" si="22"/>
        <v>0</v>
      </c>
      <c r="J49" s="169"/>
      <c r="K49" s="168">
        <f t="shared" si="23"/>
        <v>0</v>
      </c>
      <c r="L49" s="168">
        <v>21</v>
      </c>
      <c r="M49" s="168">
        <f t="shared" si="24"/>
        <v>0</v>
      </c>
      <c r="N49" s="168">
        <v>1.9440000000000002E-2</v>
      </c>
      <c r="O49" s="168">
        <f t="shared" si="25"/>
        <v>0.04</v>
      </c>
      <c r="P49" s="168">
        <v>0</v>
      </c>
      <c r="Q49" s="168">
        <f t="shared" si="26"/>
        <v>0</v>
      </c>
      <c r="R49" s="168"/>
      <c r="S49" s="168" t="s">
        <v>244</v>
      </c>
      <c r="T49" s="168" t="s">
        <v>540</v>
      </c>
      <c r="U49" s="168">
        <v>0.8630000000000001</v>
      </c>
      <c r="V49" s="168">
        <f t="shared" si="27"/>
        <v>1.73</v>
      </c>
      <c r="W49" s="168"/>
      <c r="X49" s="157"/>
      <c r="Y49" s="157"/>
      <c r="Z49" s="157"/>
      <c r="AA49" s="157"/>
      <c r="AB49" s="157"/>
      <c r="AC49" s="157"/>
      <c r="AD49" s="157"/>
      <c r="AE49" s="157"/>
      <c r="AF49" s="157"/>
      <c r="AG49" s="157" t="s">
        <v>541</v>
      </c>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row>
    <row r="50" spans="1:60" outlineLevel="1">
      <c r="A50" s="183">
        <v>39</v>
      </c>
      <c r="B50" s="184"/>
      <c r="C50" s="191" t="s">
        <v>583</v>
      </c>
      <c r="D50" s="185" t="s">
        <v>256</v>
      </c>
      <c r="E50" s="186">
        <v>1</v>
      </c>
      <c r="F50" s="187"/>
      <c r="G50" s="188">
        <f t="shared" si="21"/>
        <v>0</v>
      </c>
      <c r="H50" s="169"/>
      <c r="I50" s="168">
        <f t="shared" si="22"/>
        <v>0</v>
      </c>
      <c r="J50" s="169"/>
      <c r="K50" s="168">
        <f t="shared" si="23"/>
        <v>0</v>
      </c>
      <c r="L50" s="168">
        <v>21</v>
      </c>
      <c r="M50" s="168">
        <f t="shared" si="24"/>
        <v>0</v>
      </c>
      <c r="N50" s="168">
        <v>2.1600000000000001E-2</v>
      </c>
      <c r="O50" s="168">
        <f t="shared" si="25"/>
        <v>0.02</v>
      </c>
      <c r="P50" s="168">
        <v>0</v>
      </c>
      <c r="Q50" s="168">
        <f t="shared" si="26"/>
        <v>0</v>
      </c>
      <c r="R50" s="168"/>
      <c r="S50" s="168" t="s">
        <v>244</v>
      </c>
      <c r="T50" s="168" t="s">
        <v>540</v>
      </c>
      <c r="U50" s="168">
        <v>0.8670000000000001</v>
      </c>
      <c r="V50" s="168">
        <f t="shared" si="27"/>
        <v>0.87</v>
      </c>
      <c r="W50" s="168"/>
      <c r="X50" s="157"/>
      <c r="Y50" s="157"/>
      <c r="Z50" s="157"/>
      <c r="AA50" s="157"/>
      <c r="AB50" s="157"/>
      <c r="AC50" s="157"/>
      <c r="AD50" s="157"/>
      <c r="AE50" s="157"/>
      <c r="AF50" s="157"/>
      <c r="AG50" s="157" t="s">
        <v>541</v>
      </c>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row>
    <row r="51" spans="1:60" outlineLevel="1">
      <c r="A51" s="183">
        <v>40</v>
      </c>
      <c r="B51" s="184"/>
      <c r="C51" s="191" t="s">
        <v>584</v>
      </c>
      <c r="D51" s="185" t="s">
        <v>256</v>
      </c>
      <c r="E51" s="186">
        <v>1</v>
      </c>
      <c r="F51" s="187"/>
      <c r="G51" s="188">
        <f t="shared" si="21"/>
        <v>0</v>
      </c>
      <c r="H51" s="169"/>
      <c r="I51" s="168">
        <f t="shared" si="22"/>
        <v>0</v>
      </c>
      <c r="J51" s="169"/>
      <c r="K51" s="168">
        <f t="shared" si="23"/>
        <v>0</v>
      </c>
      <c r="L51" s="168">
        <v>21</v>
      </c>
      <c r="M51" s="168">
        <f t="shared" si="24"/>
        <v>0</v>
      </c>
      <c r="N51" s="168">
        <v>2.7450000000000002E-2</v>
      </c>
      <c r="O51" s="168">
        <f t="shared" si="25"/>
        <v>0.03</v>
      </c>
      <c r="P51" s="168">
        <v>0</v>
      </c>
      <c r="Q51" s="168">
        <f t="shared" si="26"/>
        <v>0</v>
      </c>
      <c r="R51" s="168"/>
      <c r="S51" s="168" t="s">
        <v>244</v>
      </c>
      <c r="T51" s="168" t="s">
        <v>540</v>
      </c>
      <c r="U51" s="168">
        <v>0.94500000000000006</v>
      </c>
      <c r="V51" s="168">
        <f t="shared" si="27"/>
        <v>0.95</v>
      </c>
      <c r="W51" s="168"/>
      <c r="X51" s="157"/>
      <c r="Y51" s="157"/>
      <c r="Z51" s="157"/>
      <c r="AA51" s="157"/>
      <c r="AB51" s="157"/>
      <c r="AC51" s="157"/>
      <c r="AD51" s="157"/>
      <c r="AE51" s="157"/>
      <c r="AF51" s="157"/>
      <c r="AG51" s="157" t="s">
        <v>541</v>
      </c>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row>
    <row r="52" spans="1:60" outlineLevel="1">
      <c r="A52" s="183">
        <v>41</v>
      </c>
      <c r="B52" s="184"/>
      <c r="C52" s="191" t="s">
        <v>585</v>
      </c>
      <c r="D52" s="185" t="s">
        <v>256</v>
      </c>
      <c r="E52" s="186">
        <v>1</v>
      </c>
      <c r="F52" s="187"/>
      <c r="G52" s="188">
        <f t="shared" si="21"/>
        <v>0</v>
      </c>
      <c r="H52" s="169"/>
      <c r="I52" s="168">
        <f t="shared" si="22"/>
        <v>0</v>
      </c>
      <c r="J52" s="169"/>
      <c r="K52" s="168">
        <f t="shared" si="23"/>
        <v>0</v>
      </c>
      <c r="L52" s="168">
        <v>21</v>
      </c>
      <c r="M52" s="168">
        <f t="shared" si="24"/>
        <v>0</v>
      </c>
      <c r="N52" s="168">
        <v>3.6600000000000001E-2</v>
      </c>
      <c r="O52" s="168">
        <f t="shared" si="25"/>
        <v>0.04</v>
      </c>
      <c r="P52" s="168">
        <v>0</v>
      </c>
      <c r="Q52" s="168">
        <f t="shared" si="26"/>
        <v>0</v>
      </c>
      <c r="R52" s="168"/>
      <c r="S52" s="168" t="s">
        <v>244</v>
      </c>
      <c r="T52" s="168" t="s">
        <v>540</v>
      </c>
      <c r="U52" s="168">
        <v>1</v>
      </c>
      <c r="V52" s="168">
        <f t="shared" si="27"/>
        <v>1</v>
      </c>
      <c r="W52" s="168"/>
      <c r="X52" s="157"/>
      <c r="Y52" s="157"/>
      <c r="Z52" s="157"/>
      <c r="AA52" s="157"/>
      <c r="AB52" s="157"/>
      <c r="AC52" s="157"/>
      <c r="AD52" s="157"/>
      <c r="AE52" s="157"/>
      <c r="AF52" s="157"/>
      <c r="AG52" s="157" t="s">
        <v>541</v>
      </c>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row>
    <row r="53" spans="1:60" outlineLevel="1">
      <c r="A53" s="177">
        <v>42</v>
      </c>
      <c r="B53" s="178"/>
      <c r="C53" s="192" t="s">
        <v>586</v>
      </c>
      <c r="D53" s="179" t="s">
        <v>256</v>
      </c>
      <c r="E53" s="180">
        <v>1</v>
      </c>
      <c r="F53" s="181"/>
      <c r="G53" s="182">
        <f t="shared" si="21"/>
        <v>0</v>
      </c>
      <c r="H53" s="169"/>
      <c r="I53" s="168">
        <f t="shared" si="22"/>
        <v>0</v>
      </c>
      <c r="J53" s="169"/>
      <c r="K53" s="168">
        <f t="shared" si="23"/>
        <v>0</v>
      </c>
      <c r="L53" s="168">
        <v>21</v>
      </c>
      <c r="M53" s="168">
        <f t="shared" si="24"/>
        <v>0</v>
      </c>
      <c r="N53" s="168">
        <v>5.9000000000000007E-3</v>
      </c>
      <c r="O53" s="168">
        <f t="shared" si="25"/>
        <v>0.01</v>
      </c>
      <c r="P53" s="168">
        <v>0</v>
      </c>
      <c r="Q53" s="168">
        <f t="shared" si="26"/>
        <v>0</v>
      </c>
      <c r="R53" s="168"/>
      <c r="S53" s="168" t="s">
        <v>244</v>
      </c>
      <c r="T53" s="168" t="s">
        <v>540</v>
      </c>
      <c r="U53" s="168">
        <v>0.878</v>
      </c>
      <c r="V53" s="168">
        <f t="shared" si="27"/>
        <v>0.88</v>
      </c>
      <c r="W53" s="168"/>
      <c r="X53" s="157"/>
      <c r="Y53" s="157"/>
      <c r="Z53" s="157"/>
      <c r="AA53" s="157"/>
      <c r="AB53" s="157"/>
      <c r="AC53" s="157"/>
      <c r="AD53" s="157"/>
      <c r="AE53" s="157"/>
      <c r="AF53" s="157"/>
      <c r="AG53" s="157" t="s">
        <v>541</v>
      </c>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row>
    <row r="54" spans="1:60" outlineLevel="1">
      <c r="A54" s="165">
        <v>43</v>
      </c>
      <c r="B54" s="166"/>
      <c r="C54" s="197" t="s">
        <v>587</v>
      </c>
      <c r="D54" s="167" t="s">
        <v>0</v>
      </c>
      <c r="E54" s="196"/>
      <c r="F54" s="169"/>
      <c r="G54" s="168">
        <f t="shared" si="21"/>
        <v>0</v>
      </c>
      <c r="H54" s="169"/>
      <c r="I54" s="168">
        <f t="shared" si="22"/>
        <v>0</v>
      </c>
      <c r="J54" s="169"/>
      <c r="K54" s="168">
        <f t="shared" si="23"/>
        <v>0</v>
      </c>
      <c r="L54" s="168">
        <v>21</v>
      </c>
      <c r="M54" s="168">
        <f t="shared" si="24"/>
        <v>0</v>
      </c>
      <c r="N54" s="168">
        <v>0</v>
      </c>
      <c r="O54" s="168">
        <f t="shared" si="25"/>
        <v>0</v>
      </c>
      <c r="P54" s="168">
        <v>0</v>
      </c>
      <c r="Q54" s="168">
        <f t="shared" si="26"/>
        <v>0</v>
      </c>
      <c r="R54" s="168"/>
      <c r="S54" s="168" t="s">
        <v>244</v>
      </c>
      <c r="T54" s="168" t="s">
        <v>540</v>
      </c>
      <c r="U54" s="168">
        <v>0</v>
      </c>
      <c r="V54" s="168">
        <f t="shared" si="27"/>
        <v>0</v>
      </c>
      <c r="W54" s="168"/>
      <c r="X54" s="157"/>
      <c r="Y54" s="157"/>
      <c r="Z54" s="157"/>
      <c r="AA54" s="157"/>
      <c r="AB54" s="157"/>
      <c r="AC54" s="157"/>
      <c r="AD54" s="157"/>
      <c r="AE54" s="157"/>
      <c r="AF54" s="157"/>
      <c r="AG54" s="157" t="s">
        <v>559</v>
      </c>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row>
    <row r="55" spans="1:60">
      <c r="A55" s="171" t="s">
        <v>240</v>
      </c>
      <c r="B55" s="172" t="s">
        <v>177</v>
      </c>
      <c r="C55" s="190" t="s">
        <v>178</v>
      </c>
      <c r="D55" s="173"/>
      <c r="E55" s="174"/>
      <c r="F55" s="175"/>
      <c r="G55" s="176">
        <f>SUMIF(AG56:AG57,"&lt;&gt;NOR",G56:G57)</f>
        <v>0</v>
      </c>
      <c r="H55" s="170"/>
      <c r="I55" s="170">
        <f>SUM(I56:I57)</f>
        <v>0</v>
      </c>
      <c r="J55" s="170"/>
      <c r="K55" s="170">
        <f>SUM(K56:K57)</f>
        <v>0</v>
      </c>
      <c r="L55" s="170"/>
      <c r="M55" s="170">
        <f>SUM(M56:M57)</f>
        <v>0</v>
      </c>
      <c r="N55" s="170"/>
      <c r="O55" s="170">
        <f>SUM(O56:O57)</f>
        <v>0.81</v>
      </c>
      <c r="P55" s="170"/>
      <c r="Q55" s="170">
        <f>SUM(Q56:Q57)</f>
        <v>0</v>
      </c>
      <c r="R55" s="170"/>
      <c r="S55" s="170"/>
      <c r="T55" s="170"/>
      <c r="U55" s="170"/>
      <c r="V55" s="170">
        <f>SUM(V56:V57)</f>
        <v>420.2</v>
      </c>
      <c r="W55" s="170"/>
      <c r="AG55" t="s">
        <v>241</v>
      </c>
    </row>
    <row r="56" spans="1:60" outlineLevel="1">
      <c r="A56" s="177">
        <v>44</v>
      </c>
      <c r="B56" s="178"/>
      <c r="C56" s="192" t="s">
        <v>588</v>
      </c>
      <c r="D56" s="179" t="s">
        <v>278</v>
      </c>
      <c r="E56" s="180">
        <v>220</v>
      </c>
      <c r="F56" s="181"/>
      <c r="G56" s="182">
        <f>ROUND(E56*F56,2)</f>
        <v>0</v>
      </c>
      <c r="H56" s="169"/>
      <c r="I56" s="168">
        <f>ROUND(E56*H56,2)</f>
        <v>0</v>
      </c>
      <c r="J56" s="169"/>
      <c r="K56" s="168">
        <f>ROUND(E56*J56,2)</f>
        <v>0</v>
      </c>
      <c r="L56" s="168">
        <v>21</v>
      </c>
      <c r="M56" s="168">
        <f>G56*(1+L56/100)</f>
        <v>0</v>
      </c>
      <c r="N56" s="168">
        <v>3.7000000000000002E-3</v>
      </c>
      <c r="O56" s="168">
        <f>ROUND(E56*N56,2)</f>
        <v>0.81</v>
      </c>
      <c r="P56" s="168">
        <v>0</v>
      </c>
      <c r="Q56" s="168">
        <f>ROUND(E56*P56,2)</f>
        <v>0</v>
      </c>
      <c r="R56" s="168"/>
      <c r="S56" s="168" t="s">
        <v>244</v>
      </c>
      <c r="T56" s="168" t="s">
        <v>540</v>
      </c>
      <c r="U56" s="168">
        <v>1.9100000000000001</v>
      </c>
      <c r="V56" s="168">
        <f>ROUND(E56*U56,2)</f>
        <v>420.2</v>
      </c>
      <c r="W56" s="168"/>
      <c r="X56" s="157"/>
      <c r="Y56" s="157"/>
      <c r="Z56" s="157"/>
      <c r="AA56" s="157"/>
      <c r="AB56" s="157"/>
      <c r="AC56" s="157"/>
      <c r="AD56" s="157"/>
      <c r="AE56" s="157"/>
      <c r="AF56" s="157"/>
      <c r="AG56" s="157" t="s">
        <v>541</v>
      </c>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outlineLevel="1">
      <c r="A57" s="165">
        <v>45</v>
      </c>
      <c r="B57" s="166"/>
      <c r="C57" s="197" t="s">
        <v>589</v>
      </c>
      <c r="D57" s="167" t="s">
        <v>0</v>
      </c>
      <c r="E57" s="196"/>
      <c r="F57" s="169"/>
      <c r="G57" s="168">
        <f>ROUND(E57*F57,2)</f>
        <v>0</v>
      </c>
      <c r="H57" s="169"/>
      <c r="I57" s="168">
        <f>ROUND(E57*H57,2)</f>
        <v>0</v>
      </c>
      <c r="J57" s="169"/>
      <c r="K57" s="168">
        <f>ROUND(E57*J57,2)</f>
        <v>0</v>
      </c>
      <c r="L57" s="168">
        <v>21</v>
      </c>
      <c r="M57" s="168">
        <f>G57*(1+L57/100)</f>
        <v>0</v>
      </c>
      <c r="N57" s="168">
        <v>0</v>
      </c>
      <c r="O57" s="168">
        <f>ROUND(E57*N57,2)</f>
        <v>0</v>
      </c>
      <c r="P57" s="168">
        <v>0</v>
      </c>
      <c r="Q57" s="168">
        <f>ROUND(E57*P57,2)</f>
        <v>0</v>
      </c>
      <c r="R57" s="168"/>
      <c r="S57" s="168" t="s">
        <v>244</v>
      </c>
      <c r="T57" s="168" t="s">
        <v>540</v>
      </c>
      <c r="U57" s="168">
        <v>0</v>
      </c>
      <c r="V57" s="168">
        <f>ROUND(E57*U57,2)</f>
        <v>0</v>
      </c>
      <c r="W57" s="168"/>
      <c r="X57" s="157"/>
      <c r="Y57" s="157"/>
      <c r="Z57" s="157"/>
      <c r="AA57" s="157"/>
      <c r="AB57" s="157"/>
      <c r="AC57" s="157"/>
      <c r="AD57" s="157"/>
      <c r="AE57" s="157"/>
      <c r="AF57" s="157"/>
      <c r="AG57" s="157" t="s">
        <v>559</v>
      </c>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c r="A58" s="5"/>
      <c r="B58" s="6"/>
      <c r="C58" s="193"/>
      <c r="D58" s="8"/>
      <c r="E58" s="5"/>
      <c r="F58" s="5"/>
      <c r="G58" s="5"/>
      <c r="H58" s="5"/>
      <c r="I58" s="5"/>
      <c r="J58" s="5"/>
      <c r="K58" s="5"/>
      <c r="L58" s="5"/>
      <c r="M58" s="5"/>
      <c r="N58" s="5"/>
      <c r="O58" s="5"/>
      <c r="P58" s="5"/>
      <c r="Q58" s="5"/>
      <c r="R58" s="5"/>
      <c r="S58" s="5"/>
      <c r="T58" s="5"/>
      <c r="U58" s="5"/>
      <c r="V58" s="5"/>
      <c r="W58" s="5"/>
      <c r="AE58">
        <v>15</v>
      </c>
      <c r="AF58">
        <v>21</v>
      </c>
    </row>
    <row r="59" spans="1:60">
      <c r="A59" s="160"/>
      <c r="B59" s="161" t="s">
        <v>31</v>
      </c>
      <c r="C59" s="194"/>
      <c r="D59" s="162"/>
      <c r="E59" s="163"/>
      <c r="F59" s="163"/>
      <c r="G59" s="189">
        <f>G8+G25+G32+G43+G55</f>
        <v>0</v>
      </c>
      <c r="H59" s="5"/>
      <c r="I59" s="5"/>
      <c r="J59" s="5"/>
      <c r="K59" s="5"/>
      <c r="L59" s="5"/>
      <c r="M59" s="5"/>
      <c r="N59" s="5"/>
      <c r="O59" s="5"/>
      <c r="P59" s="5"/>
      <c r="Q59" s="5"/>
      <c r="R59" s="5"/>
      <c r="S59" s="5"/>
      <c r="T59" s="5"/>
      <c r="U59" s="5"/>
      <c r="V59" s="5"/>
      <c r="W59" s="5"/>
      <c r="AE59">
        <f>SUMIF(L7:L57,AE58,G7:G57)</f>
        <v>0</v>
      </c>
      <c r="AF59">
        <f>SUMIF(L7:L57,AF58,G7:G57)</f>
        <v>0</v>
      </c>
      <c r="AG59" t="s">
        <v>251</v>
      </c>
    </row>
    <row r="60" spans="1:60">
      <c r="A60" s="5"/>
      <c r="B60" s="6"/>
      <c r="C60" s="193"/>
      <c r="D60" s="8"/>
      <c r="E60" s="5"/>
      <c r="F60" s="5"/>
      <c r="G60" s="5"/>
      <c r="H60" s="5"/>
      <c r="I60" s="5"/>
      <c r="J60" s="5"/>
      <c r="K60" s="5"/>
      <c r="L60" s="5"/>
      <c r="M60" s="5"/>
      <c r="N60" s="5"/>
      <c r="O60" s="5"/>
      <c r="P60" s="5"/>
      <c r="Q60" s="5"/>
      <c r="R60" s="5"/>
      <c r="S60" s="5"/>
      <c r="T60" s="5"/>
      <c r="U60" s="5"/>
      <c r="V60" s="5"/>
      <c r="W60" s="5"/>
    </row>
    <row r="61" spans="1:60">
      <c r="A61" s="5"/>
      <c r="B61" s="6"/>
      <c r="C61" s="193"/>
      <c r="D61" s="8"/>
      <c r="E61" s="5"/>
      <c r="F61" s="5"/>
      <c r="G61" s="5"/>
      <c r="H61" s="5"/>
      <c r="I61" s="5"/>
      <c r="J61" s="5"/>
      <c r="K61" s="5"/>
      <c r="L61" s="5"/>
      <c r="M61" s="5"/>
      <c r="N61" s="5"/>
      <c r="O61" s="5"/>
      <c r="P61" s="5"/>
      <c r="Q61" s="5"/>
      <c r="R61" s="5"/>
      <c r="S61" s="5"/>
      <c r="T61" s="5"/>
      <c r="U61" s="5"/>
      <c r="V61" s="5"/>
      <c r="W61" s="5"/>
    </row>
    <row r="62" spans="1:60">
      <c r="A62" s="268" t="s">
        <v>252</v>
      </c>
      <c r="B62" s="268"/>
      <c r="C62" s="269"/>
      <c r="D62" s="8"/>
      <c r="E62" s="5"/>
      <c r="F62" s="5"/>
      <c r="G62" s="5"/>
      <c r="H62" s="5"/>
      <c r="I62" s="5"/>
      <c r="J62" s="5"/>
      <c r="K62" s="5"/>
      <c r="L62" s="5"/>
      <c r="M62" s="5"/>
      <c r="N62" s="5"/>
      <c r="O62" s="5"/>
      <c r="P62" s="5"/>
      <c r="Q62" s="5"/>
      <c r="R62" s="5"/>
      <c r="S62" s="5"/>
      <c r="T62" s="5"/>
      <c r="U62" s="5"/>
      <c r="V62" s="5"/>
      <c r="W62" s="5"/>
    </row>
    <row r="63" spans="1:60">
      <c r="A63" s="249"/>
      <c r="B63" s="250"/>
      <c r="C63" s="251"/>
      <c r="D63" s="250"/>
      <c r="E63" s="250"/>
      <c r="F63" s="250"/>
      <c r="G63" s="252"/>
      <c r="H63" s="5"/>
      <c r="I63" s="5"/>
      <c r="J63" s="5"/>
      <c r="K63" s="5"/>
      <c r="L63" s="5"/>
      <c r="M63" s="5"/>
      <c r="N63" s="5"/>
      <c r="O63" s="5"/>
      <c r="P63" s="5"/>
      <c r="Q63" s="5"/>
      <c r="R63" s="5"/>
      <c r="S63" s="5"/>
      <c r="T63" s="5"/>
      <c r="U63" s="5"/>
      <c r="V63" s="5"/>
      <c r="W63" s="5"/>
      <c r="AG63" t="s">
        <v>253</v>
      </c>
    </row>
    <row r="64" spans="1:60">
      <c r="A64" s="253"/>
      <c r="B64" s="254"/>
      <c r="C64" s="255"/>
      <c r="D64" s="254"/>
      <c r="E64" s="254"/>
      <c r="F64" s="254"/>
      <c r="G64" s="256"/>
      <c r="H64" s="5"/>
      <c r="I64" s="5"/>
      <c r="J64" s="5"/>
      <c r="K64" s="5"/>
      <c r="L64" s="5"/>
      <c r="M64" s="5"/>
      <c r="N64" s="5"/>
      <c r="O64" s="5"/>
      <c r="P64" s="5"/>
      <c r="Q64" s="5"/>
      <c r="R64" s="5"/>
      <c r="S64" s="5"/>
      <c r="T64" s="5"/>
      <c r="U64" s="5"/>
      <c r="V64" s="5"/>
      <c r="W64" s="5"/>
    </row>
    <row r="65" spans="1:33">
      <c r="A65" s="253"/>
      <c r="B65" s="254"/>
      <c r="C65" s="255"/>
      <c r="D65" s="254"/>
      <c r="E65" s="254"/>
      <c r="F65" s="254"/>
      <c r="G65" s="256"/>
      <c r="H65" s="5"/>
      <c r="I65" s="5"/>
      <c r="J65" s="5"/>
      <c r="K65" s="5"/>
      <c r="L65" s="5"/>
      <c r="M65" s="5"/>
      <c r="N65" s="5"/>
      <c r="O65" s="5"/>
      <c r="P65" s="5"/>
      <c r="Q65" s="5"/>
      <c r="R65" s="5"/>
      <c r="S65" s="5"/>
      <c r="T65" s="5"/>
      <c r="U65" s="5"/>
      <c r="V65" s="5"/>
      <c r="W65" s="5"/>
    </row>
    <row r="66" spans="1:33">
      <c r="A66" s="253"/>
      <c r="B66" s="254"/>
      <c r="C66" s="255"/>
      <c r="D66" s="254"/>
      <c r="E66" s="254"/>
      <c r="F66" s="254"/>
      <c r="G66" s="256"/>
      <c r="H66" s="5"/>
      <c r="I66" s="5"/>
      <c r="J66" s="5"/>
      <c r="K66" s="5"/>
      <c r="L66" s="5"/>
      <c r="M66" s="5"/>
      <c r="N66" s="5"/>
      <c r="O66" s="5"/>
      <c r="P66" s="5"/>
      <c r="Q66" s="5"/>
      <c r="R66" s="5"/>
      <c r="S66" s="5"/>
      <c r="T66" s="5"/>
      <c r="U66" s="5"/>
      <c r="V66" s="5"/>
      <c r="W66" s="5"/>
    </row>
    <row r="67" spans="1:33">
      <c r="A67" s="257"/>
      <c r="B67" s="258"/>
      <c r="C67" s="259"/>
      <c r="D67" s="258"/>
      <c r="E67" s="258"/>
      <c r="F67" s="258"/>
      <c r="G67" s="260"/>
      <c r="H67" s="5"/>
      <c r="I67" s="5"/>
      <c r="J67" s="5"/>
      <c r="K67" s="5"/>
      <c r="L67" s="5"/>
      <c r="M67" s="5"/>
      <c r="N67" s="5"/>
      <c r="O67" s="5"/>
      <c r="P67" s="5"/>
      <c r="Q67" s="5"/>
      <c r="R67" s="5"/>
      <c r="S67" s="5"/>
      <c r="T67" s="5"/>
      <c r="U67" s="5"/>
      <c r="V67" s="5"/>
      <c r="W67" s="5"/>
    </row>
    <row r="68" spans="1:33">
      <c r="A68" s="5"/>
      <c r="B68" s="6"/>
      <c r="C68" s="193"/>
      <c r="D68" s="8"/>
      <c r="E68" s="5"/>
      <c r="F68" s="5"/>
      <c r="G68" s="5"/>
      <c r="H68" s="5"/>
      <c r="I68" s="5"/>
      <c r="J68" s="5"/>
      <c r="K68" s="5"/>
      <c r="L68" s="5"/>
      <c r="M68" s="5"/>
      <c r="N68" s="5"/>
      <c r="O68" s="5"/>
      <c r="P68" s="5"/>
      <c r="Q68" s="5"/>
      <c r="R68" s="5"/>
      <c r="S68" s="5"/>
      <c r="T68" s="5"/>
      <c r="U68" s="5"/>
      <c r="V68" s="5"/>
      <c r="W68" s="5"/>
    </row>
    <row r="69" spans="1:33">
      <c r="C69" s="195"/>
      <c r="D69" s="146"/>
      <c r="AG69" t="s">
        <v>254</v>
      </c>
    </row>
    <row r="70" spans="1:33">
      <c r="D70" s="146"/>
    </row>
    <row r="71" spans="1:33">
      <c r="D71" s="146"/>
    </row>
    <row r="72" spans="1:33">
      <c r="D72" s="146"/>
    </row>
    <row r="73" spans="1:33">
      <c r="D73" s="146"/>
    </row>
    <row r="74" spans="1:33">
      <c r="D74" s="146"/>
    </row>
    <row r="75" spans="1:33">
      <c r="D75" s="146"/>
    </row>
    <row r="76" spans="1:33">
      <c r="D76" s="146"/>
    </row>
    <row r="77" spans="1:33">
      <c r="D77" s="146"/>
    </row>
    <row r="78" spans="1:33">
      <c r="D78" s="146"/>
    </row>
    <row r="79" spans="1:33">
      <c r="D79" s="146"/>
    </row>
    <row r="80" spans="1:33">
      <c r="D80" s="146"/>
    </row>
    <row r="81" spans="4:4">
      <c r="D81" s="146"/>
    </row>
    <row r="82" spans="4:4">
      <c r="D82" s="146"/>
    </row>
    <row r="83" spans="4:4">
      <c r="D83" s="146"/>
    </row>
    <row r="84" spans="4:4">
      <c r="D84" s="146"/>
    </row>
    <row r="85" spans="4:4">
      <c r="D85" s="146"/>
    </row>
    <row r="86" spans="4:4">
      <c r="D86" s="146"/>
    </row>
    <row r="87" spans="4:4">
      <c r="D87" s="146"/>
    </row>
    <row r="88" spans="4:4">
      <c r="D88" s="146"/>
    </row>
    <row r="89" spans="4:4">
      <c r="D89" s="146"/>
    </row>
    <row r="90" spans="4:4">
      <c r="D90" s="146"/>
    </row>
    <row r="91" spans="4:4">
      <c r="D91" s="146"/>
    </row>
    <row r="92" spans="4:4">
      <c r="D92" s="146"/>
    </row>
    <row r="93" spans="4:4">
      <c r="D93" s="146"/>
    </row>
    <row r="94" spans="4:4">
      <c r="D94" s="146"/>
    </row>
    <row r="95" spans="4:4">
      <c r="D95" s="146"/>
    </row>
    <row r="96" spans="4:4">
      <c r="D96" s="146"/>
    </row>
    <row r="97" spans="4:4">
      <c r="D97" s="146"/>
    </row>
    <row r="98" spans="4:4">
      <c r="D98" s="146"/>
    </row>
    <row r="99" spans="4:4">
      <c r="D99" s="146"/>
    </row>
    <row r="100" spans="4:4">
      <c r="D100" s="146"/>
    </row>
    <row r="101" spans="4:4">
      <c r="D101" s="146"/>
    </row>
    <row r="102" spans="4:4">
      <c r="D102" s="146"/>
    </row>
    <row r="103" spans="4:4">
      <c r="D103" s="146"/>
    </row>
    <row r="104" spans="4:4">
      <c r="D104" s="146"/>
    </row>
    <row r="105" spans="4:4">
      <c r="D105" s="146"/>
    </row>
    <row r="106" spans="4:4">
      <c r="D106" s="146"/>
    </row>
    <row r="107" spans="4:4">
      <c r="D107" s="146"/>
    </row>
    <row r="108" spans="4:4">
      <c r="D108" s="146"/>
    </row>
    <row r="109" spans="4:4">
      <c r="D109" s="146"/>
    </row>
    <row r="110" spans="4:4">
      <c r="D110" s="146"/>
    </row>
    <row r="111" spans="4:4">
      <c r="D111" s="146"/>
    </row>
    <row r="112" spans="4:4">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63:G67"/>
    <mergeCell ref="A1:G1"/>
    <mergeCell ref="C2:G2"/>
    <mergeCell ref="C3:G3"/>
    <mergeCell ref="C4:G4"/>
    <mergeCell ref="A62:C62"/>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1" t="s">
        <v>7</v>
      </c>
      <c r="B1" s="261"/>
      <c r="C1" s="261"/>
      <c r="D1" s="261"/>
      <c r="E1" s="261"/>
      <c r="F1" s="261"/>
      <c r="G1" s="261"/>
      <c r="AG1" t="s">
        <v>215</v>
      </c>
    </row>
    <row r="2" spans="1:60" ht="24.9" customHeight="1">
      <c r="A2" s="147" t="s">
        <v>8</v>
      </c>
      <c r="B2" s="71" t="s">
        <v>44</v>
      </c>
      <c r="C2" s="262" t="s">
        <v>45</v>
      </c>
      <c r="D2" s="263"/>
      <c r="E2" s="263"/>
      <c r="F2" s="263"/>
      <c r="G2" s="264"/>
      <c r="AG2" t="s">
        <v>216</v>
      </c>
    </row>
    <row r="3" spans="1:60" ht="24.9" customHeight="1">
      <c r="A3" s="147" t="s">
        <v>9</v>
      </c>
      <c r="B3" s="71" t="s">
        <v>62</v>
      </c>
      <c r="C3" s="262" t="s">
        <v>45</v>
      </c>
      <c r="D3" s="263"/>
      <c r="E3" s="263"/>
      <c r="F3" s="263"/>
      <c r="G3" s="264"/>
      <c r="AC3" s="89" t="s">
        <v>216</v>
      </c>
      <c r="AG3" t="s">
        <v>218</v>
      </c>
    </row>
    <row r="4" spans="1:60" ht="24.9" customHeight="1">
      <c r="A4" s="149" t="s">
        <v>10</v>
      </c>
      <c r="B4" s="150" t="s">
        <v>66</v>
      </c>
      <c r="C4" s="265" t="s">
        <v>67</v>
      </c>
      <c r="D4" s="266"/>
      <c r="E4" s="266"/>
      <c r="F4" s="266"/>
      <c r="G4" s="267"/>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167</v>
      </c>
      <c r="C8" s="190" t="s">
        <v>67</v>
      </c>
      <c r="D8" s="173"/>
      <c r="E8" s="174"/>
      <c r="F8" s="175"/>
      <c r="G8" s="176">
        <f>SUMIF(AG9:AG42,"&lt;&gt;NOR",G9:G42)</f>
        <v>0</v>
      </c>
      <c r="H8" s="170"/>
      <c r="I8" s="170">
        <f>SUM(I9:I42)</f>
        <v>0</v>
      </c>
      <c r="J8" s="170"/>
      <c r="K8" s="170">
        <f>SUM(K9:K42)</f>
        <v>0</v>
      </c>
      <c r="L8" s="170"/>
      <c r="M8" s="170">
        <f>SUM(M9:M42)</f>
        <v>0</v>
      </c>
      <c r="N8" s="170"/>
      <c r="O8" s="170">
        <f>SUM(O9:O42)</f>
        <v>0.01</v>
      </c>
      <c r="P8" s="170"/>
      <c r="Q8" s="170">
        <f>SUM(Q9:Q42)</f>
        <v>0</v>
      </c>
      <c r="R8" s="170"/>
      <c r="S8" s="170"/>
      <c r="T8" s="170"/>
      <c r="U8" s="170"/>
      <c r="V8" s="170">
        <f>SUM(V9:V42)</f>
        <v>16.970000000000002</v>
      </c>
      <c r="W8" s="170"/>
      <c r="AG8" t="s">
        <v>241</v>
      </c>
    </row>
    <row r="9" spans="1:60" outlineLevel="1">
      <c r="A9" s="183">
        <v>1</v>
      </c>
      <c r="B9" s="184"/>
      <c r="C9" s="191" t="s">
        <v>590</v>
      </c>
      <c r="D9" s="185" t="s">
        <v>591</v>
      </c>
      <c r="E9" s="186">
        <v>95</v>
      </c>
      <c r="F9" s="187"/>
      <c r="G9" s="188">
        <f t="shared" ref="G9:G42" si="0">ROUND(E9*F9,2)</f>
        <v>0</v>
      </c>
      <c r="H9" s="169"/>
      <c r="I9" s="168">
        <f t="shared" ref="I9:I42" si="1">ROUND(E9*H9,2)</f>
        <v>0</v>
      </c>
      <c r="J9" s="169"/>
      <c r="K9" s="168">
        <f t="shared" ref="K9:K42" si="2">ROUND(E9*J9,2)</f>
        <v>0</v>
      </c>
      <c r="L9" s="168">
        <v>21</v>
      </c>
      <c r="M9" s="168">
        <f t="shared" ref="M9:M42" si="3">G9*(1+L9/100)</f>
        <v>0</v>
      </c>
      <c r="N9" s="168">
        <v>0</v>
      </c>
      <c r="O9" s="168">
        <f t="shared" ref="O9:O42" si="4">ROUND(E9*N9,2)</f>
        <v>0</v>
      </c>
      <c r="P9" s="168">
        <v>0</v>
      </c>
      <c r="Q9" s="168">
        <f t="shared" ref="Q9:Q42" si="5">ROUND(E9*P9,2)</f>
        <v>0</v>
      </c>
      <c r="R9" s="168"/>
      <c r="S9" s="168" t="s">
        <v>289</v>
      </c>
      <c r="T9" s="168" t="s">
        <v>592</v>
      </c>
      <c r="U9" s="168">
        <v>0</v>
      </c>
      <c r="V9" s="168">
        <f t="shared" ref="V9:V42" si="6">ROUND(E9*U9,2)</f>
        <v>0</v>
      </c>
      <c r="W9" s="168"/>
      <c r="X9" s="157"/>
      <c r="Y9" s="157"/>
      <c r="Z9" s="157"/>
      <c r="AA9" s="157"/>
      <c r="AB9" s="157"/>
      <c r="AC9" s="157"/>
      <c r="AD9" s="157"/>
      <c r="AE9" s="157"/>
      <c r="AF9" s="157"/>
      <c r="AG9" s="157" t="s">
        <v>541</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ht="20.399999999999999" outlineLevel="1">
      <c r="A10" s="183">
        <v>2</v>
      </c>
      <c r="B10" s="184"/>
      <c r="C10" s="191" t="s">
        <v>593</v>
      </c>
      <c r="D10" s="185" t="s">
        <v>591</v>
      </c>
      <c r="E10" s="186">
        <v>95</v>
      </c>
      <c r="F10" s="187"/>
      <c r="G10" s="188">
        <f t="shared" si="0"/>
        <v>0</v>
      </c>
      <c r="H10" s="169"/>
      <c r="I10" s="168">
        <f t="shared" si="1"/>
        <v>0</v>
      </c>
      <c r="J10" s="169"/>
      <c r="K10" s="168">
        <f t="shared" si="2"/>
        <v>0</v>
      </c>
      <c r="L10" s="168">
        <v>21</v>
      </c>
      <c r="M10" s="168">
        <f t="shared" si="3"/>
        <v>0</v>
      </c>
      <c r="N10" s="168">
        <v>0</v>
      </c>
      <c r="O10" s="168">
        <f t="shared" si="4"/>
        <v>0</v>
      </c>
      <c r="P10" s="168">
        <v>0</v>
      </c>
      <c r="Q10" s="168">
        <f t="shared" si="5"/>
        <v>0</v>
      </c>
      <c r="R10" s="168"/>
      <c r="S10" s="168" t="s">
        <v>289</v>
      </c>
      <c r="T10" s="168" t="s">
        <v>245</v>
      </c>
      <c r="U10" s="168">
        <v>0</v>
      </c>
      <c r="V10" s="168">
        <f t="shared" si="6"/>
        <v>0</v>
      </c>
      <c r="W10" s="168"/>
      <c r="X10" s="157"/>
      <c r="Y10" s="157"/>
      <c r="Z10" s="157"/>
      <c r="AA10" s="157"/>
      <c r="AB10" s="157"/>
      <c r="AC10" s="157"/>
      <c r="AD10" s="157"/>
      <c r="AE10" s="157"/>
      <c r="AF10" s="157"/>
      <c r="AG10" s="157" t="s">
        <v>541</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outlineLevel="1">
      <c r="A11" s="183">
        <v>3</v>
      </c>
      <c r="B11" s="184"/>
      <c r="C11" s="191" t="s">
        <v>594</v>
      </c>
      <c r="D11" s="185" t="s">
        <v>595</v>
      </c>
      <c r="E11" s="186">
        <v>18</v>
      </c>
      <c r="F11" s="187"/>
      <c r="G11" s="188">
        <f t="shared" si="0"/>
        <v>0</v>
      </c>
      <c r="H11" s="169"/>
      <c r="I11" s="168">
        <f t="shared" si="1"/>
        <v>0</v>
      </c>
      <c r="J11" s="169"/>
      <c r="K11" s="168">
        <f t="shared" si="2"/>
        <v>0</v>
      </c>
      <c r="L11" s="168">
        <v>21</v>
      </c>
      <c r="M11" s="168">
        <f t="shared" si="3"/>
        <v>0</v>
      </c>
      <c r="N11" s="168">
        <v>0</v>
      </c>
      <c r="O11" s="168">
        <f t="shared" si="4"/>
        <v>0</v>
      </c>
      <c r="P11" s="168">
        <v>0</v>
      </c>
      <c r="Q11" s="168">
        <f t="shared" si="5"/>
        <v>0</v>
      </c>
      <c r="R11" s="168"/>
      <c r="S11" s="168" t="s">
        <v>289</v>
      </c>
      <c r="T11" s="168" t="s">
        <v>245</v>
      </c>
      <c r="U11" s="168">
        <v>0</v>
      </c>
      <c r="V11" s="168">
        <f t="shared" si="6"/>
        <v>0</v>
      </c>
      <c r="W11" s="168"/>
      <c r="X11" s="157"/>
      <c r="Y11" s="157"/>
      <c r="Z11" s="157"/>
      <c r="AA11" s="157"/>
      <c r="AB11" s="157"/>
      <c r="AC11" s="157"/>
      <c r="AD11" s="157"/>
      <c r="AE11" s="157"/>
      <c r="AF11" s="157"/>
      <c r="AG11" s="157" t="s">
        <v>541</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outlineLevel="1">
      <c r="A12" s="183">
        <v>4</v>
      </c>
      <c r="B12" s="184"/>
      <c r="C12" s="191" t="s">
        <v>596</v>
      </c>
      <c r="D12" s="185" t="s">
        <v>595</v>
      </c>
      <c r="E12" s="186">
        <v>3</v>
      </c>
      <c r="F12" s="187"/>
      <c r="G12" s="188">
        <f t="shared" si="0"/>
        <v>0</v>
      </c>
      <c r="H12" s="169"/>
      <c r="I12" s="168">
        <f t="shared" si="1"/>
        <v>0</v>
      </c>
      <c r="J12" s="169"/>
      <c r="K12" s="168">
        <f t="shared" si="2"/>
        <v>0</v>
      </c>
      <c r="L12" s="168">
        <v>21</v>
      </c>
      <c r="M12" s="168">
        <f t="shared" si="3"/>
        <v>0</v>
      </c>
      <c r="N12" s="168">
        <v>0</v>
      </c>
      <c r="O12" s="168">
        <f t="shared" si="4"/>
        <v>0</v>
      </c>
      <c r="P12" s="168">
        <v>0</v>
      </c>
      <c r="Q12" s="168">
        <f t="shared" si="5"/>
        <v>0</v>
      </c>
      <c r="R12" s="168"/>
      <c r="S12" s="168" t="s">
        <v>289</v>
      </c>
      <c r="T12" s="168" t="s">
        <v>245</v>
      </c>
      <c r="U12" s="168">
        <v>0</v>
      </c>
      <c r="V12" s="168">
        <f t="shared" si="6"/>
        <v>0</v>
      </c>
      <c r="W12" s="168"/>
      <c r="X12" s="157"/>
      <c r="Y12" s="157"/>
      <c r="Z12" s="157"/>
      <c r="AA12" s="157"/>
      <c r="AB12" s="157"/>
      <c r="AC12" s="157"/>
      <c r="AD12" s="157"/>
      <c r="AE12" s="157"/>
      <c r="AF12" s="157"/>
      <c r="AG12" s="157" t="s">
        <v>541</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outlineLevel="1">
      <c r="A13" s="183">
        <v>5</v>
      </c>
      <c r="B13" s="184"/>
      <c r="C13" s="191" t="s">
        <v>597</v>
      </c>
      <c r="D13" s="185" t="s">
        <v>595</v>
      </c>
      <c r="E13" s="186">
        <v>3</v>
      </c>
      <c r="F13" s="187"/>
      <c r="G13" s="188">
        <f t="shared" si="0"/>
        <v>0</v>
      </c>
      <c r="H13" s="169"/>
      <c r="I13" s="168">
        <f t="shared" si="1"/>
        <v>0</v>
      </c>
      <c r="J13" s="169"/>
      <c r="K13" s="168">
        <f t="shared" si="2"/>
        <v>0</v>
      </c>
      <c r="L13" s="168">
        <v>21</v>
      </c>
      <c r="M13" s="168">
        <f t="shared" si="3"/>
        <v>0</v>
      </c>
      <c r="N13" s="168">
        <v>0</v>
      </c>
      <c r="O13" s="168">
        <f t="shared" si="4"/>
        <v>0</v>
      </c>
      <c r="P13" s="168">
        <v>0</v>
      </c>
      <c r="Q13" s="168">
        <f t="shared" si="5"/>
        <v>0</v>
      </c>
      <c r="R13" s="168"/>
      <c r="S13" s="168" t="s">
        <v>289</v>
      </c>
      <c r="T13" s="168" t="s">
        <v>245</v>
      </c>
      <c r="U13" s="168">
        <v>0</v>
      </c>
      <c r="V13" s="168">
        <f t="shared" si="6"/>
        <v>0</v>
      </c>
      <c r="W13" s="168"/>
      <c r="X13" s="157"/>
      <c r="Y13" s="157"/>
      <c r="Z13" s="157"/>
      <c r="AA13" s="157"/>
      <c r="AB13" s="157"/>
      <c r="AC13" s="157"/>
      <c r="AD13" s="157"/>
      <c r="AE13" s="157"/>
      <c r="AF13" s="157"/>
      <c r="AG13" s="157" t="s">
        <v>541</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outlineLevel="1">
      <c r="A14" s="183">
        <v>6</v>
      </c>
      <c r="B14" s="184"/>
      <c r="C14" s="191" t="s">
        <v>598</v>
      </c>
      <c r="D14" s="185" t="s">
        <v>595</v>
      </c>
      <c r="E14" s="186">
        <v>6</v>
      </c>
      <c r="F14" s="187"/>
      <c r="G14" s="188">
        <f t="shared" si="0"/>
        <v>0</v>
      </c>
      <c r="H14" s="169"/>
      <c r="I14" s="168">
        <f t="shared" si="1"/>
        <v>0</v>
      </c>
      <c r="J14" s="169"/>
      <c r="K14" s="168">
        <f t="shared" si="2"/>
        <v>0</v>
      </c>
      <c r="L14" s="168">
        <v>21</v>
      </c>
      <c r="M14" s="168">
        <f t="shared" si="3"/>
        <v>0</v>
      </c>
      <c r="N14" s="168">
        <v>0</v>
      </c>
      <c r="O14" s="168">
        <f t="shared" si="4"/>
        <v>0</v>
      </c>
      <c r="P14" s="168">
        <v>0</v>
      </c>
      <c r="Q14" s="168">
        <f t="shared" si="5"/>
        <v>0</v>
      </c>
      <c r="R14" s="168"/>
      <c r="S14" s="168" t="s">
        <v>289</v>
      </c>
      <c r="T14" s="168" t="s">
        <v>245</v>
      </c>
      <c r="U14" s="168">
        <v>0</v>
      </c>
      <c r="V14" s="168">
        <f t="shared" si="6"/>
        <v>0</v>
      </c>
      <c r="W14" s="168"/>
      <c r="X14" s="157"/>
      <c r="Y14" s="157"/>
      <c r="Z14" s="157"/>
      <c r="AA14" s="157"/>
      <c r="AB14" s="157"/>
      <c r="AC14" s="157"/>
      <c r="AD14" s="157"/>
      <c r="AE14" s="157"/>
      <c r="AF14" s="157"/>
      <c r="AG14" s="157" t="s">
        <v>541</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outlineLevel="1">
      <c r="A15" s="183">
        <v>7</v>
      </c>
      <c r="B15" s="184"/>
      <c r="C15" s="191" t="s">
        <v>599</v>
      </c>
      <c r="D15" s="185" t="s">
        <v>595</v>
      </c>
      <c r="E15" s="186">
        <v>18</v>
      </c>
      <c r="F15" s="187"/>
      <c r="G15" s="188">
        <f t="shared" si="0"/>
        <v>0</v>
      </c>
      <c r="H15" s="169"/>
      <c r="I15" s="168">
        <f t="shared" si="1"/>
        <v>0</v>
      </c>
      <c r="J15" s="169"/>
      <c r="K15" s="168">
        <f t="shared" si="2"/>
        <v>0</v>
      </c>
      <c r="L15" s="168">
        <v>21</v>
      </c>
      <c r="M15" s="168">
        <f t="shared" si="3"/>
        <v>0</v>
      </c>
      <c r="N15" s="168">
        <v>0</v>
      </c>
      <c r="O15" s="168">
        <f t="shared" si="4"/>
        <v>0</v>
      </c>
      <c r="P15" s="168">
        <v>0</v>
      </c>
      <c r="Q15" s="168">
        <f t="shared" si="5"/>
        <v>0</v>
      </c>
      <c r="R15" s="168"/>
      <c r="S15" s="168" t="s">
        <v>289</v>
      </c>
      <c r="T15" s="168" t="s">
        <v>245</v>
      </c>
      <c r="U15" s="168">
        <v>0</v>
      </c>
      <c r="V15" s="168">
        <f t="shared" si="6"/>
        <v>0</v>
      </c>
      <c r="W15" s="168"/>
      <c r="X15" s="157"/>
      <c r="Y15" s="157"/>
      <c r="Z15" s="157"/>
      <c r="AA15" s="157"/>
      <c r="AB15" s="157"/>
      <c r="AC15" s="157"/>
      <c r="AD15" s="157"/>
      <c r="AE15" s="157"/>
      <c r="AF15" s="157"/>
      <c r="AG15" s="157" t="s">
        <v>541</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outlineLevel="1">
      <c r="A16" s="183">
        <v>8</v>
      </c>
      <c r="B16" s="184"/>
      <c r="C16" s="191" t="s">
        <v>600</v>
      </c>
      <c r="D16" s="185" t="s">
        <v>595</v>
      </c>
      <c r="E16" s="186">
        <v>15</v>
      </c>
      <c r="F16" s="187"/>
      <c r="G16" s="188">
        <f t="shared" si="0"/>
        <v>0</v>
      </c>
      <c r="H16" s="169"/>
      <c r="I16" s="168">
        <f t="shared" si="1"/>
        <v>0</v>
      </c>
      <c r="J16" s="169"/>
      <c r="K16" s="168">
        <f t="shared" si="2"/>
        <v>0</v>
      </c>
      <c r="L16" s="168">
        <v>21</v>
      </c>
      <c r="M16" s="168">
        <f t="shared" si="3"/>
        <v>0</v>
      </c>
      <c r="N16" s="168">
        <v>0</v>
      </c>
      <c r="O16" s="168">
        <f t="shared" si="4"/>
        <v>0</v>
      </c>
      <c r="P16" s="168">
        <v>0</v>
      </c>
      <c r="Q16" s="168">
        <f t="shared" si="5"/>
        <v>0</v>
      </c>
      <c r="R16" s="168"/>
      <c r="S16" s="168" t="s">
        <v>289</v>
      </c>
      <c r="T16" s="168" t="s">
        <v>245</v>
      </c>
      <c r="U16" s="168">
        <v>0</v>
      </c>
      <c r="V16" s="168">
        <f t="shared" si="6"/>
        <v>0</v>
      </c>
      <c r="W16" s="168"/>
      <c r="X16" s="157"/>
      <c r="Y16" s="157"/>
      <c r="Z16" s="157"/>
      <c r="AA16" s="157"/>
      <c r="AB16" s="157"/>
      <c r="AC16" s="157"/>
      <c r="AD16" s="157"/>
      <c r="AE16" s="157"/>
      <c r="AF16" s="157"/>
      <c r="AG16" s="157" t="s">
        <v>541</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outlineLevel="1">
      <c r="A17" s="183">
        <v>9</v>
      </c>
      <c r="B17" s="184"/>
      <c r="C17" s="191" t="s">
        <v>601</v>
      </c>
      <c r="D17" s="185" t="s">
        <v>595</v>
      </c>
      <c r="E17" s="186">
        <v>15</v>
      </c>
      <c r="F17" s="187"/>
      <c r="G17" s="188">
        <f t="shared" si="0"/>
        <v>0</v>
      </c>
      <c r="H17" s="169"/>
      <c r="I17" s="168">
        <f t="shared" si="1"/>
        <v>0</v>
      </c>
      <c r="J17" s="169"/>
      <c r="K17" s="168">
        <f t="shared" si="2"/>
        <v>0</v>
      </c>
      <c r="L17" s="168">
        <v>21</v>
      </c>
      <c r="M17" s="168">
        <f t="shared" si="3"/>
        <v>0</v>
      </c>
      <c r="N17" s="168">
        <v>0</v>
      </c>
      <c r="O17" s="168">
        <f t="shared" si="4"/>
        <v>0</v>
      </c>
      <c r="P17" s="168">
        <v>0</v>
      </c>
      <c r="Q17" s="168">
        <f t="shared" si="5"/>
        <v>0</v>
      </c>
      <c r="R17" s="168"/>
      <c r="S17" s="168" t="s">
        <v>289</v>
      </c>
      <c r="T17" s="168" t="s">
        <v>245</v>
      </c>
      <c r="U17" s="168">
        <v>0</v>
      </c>
      <c r="V17" s="168">
        <f t="shared" si="6"/>
        <v>0</v>
      </c>
      <c r="W17" s="168"/>
      <c r="X17" s="157"/>
      <c r="Y17" s="157"/>
      <c r="Z17" s="157"/>
      <c r="AA17" s="157"/>
      <c r="AB17" s="157"/>
      <c r="AC17" s="157"/>
      <c r="AD17" s="157"/>
      <c r="AE17" s="157"/>
      <c r="AF17" s="157"/>
      <c r="AG17" s="157" t="s">
        <v>541</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10</v>
      </c>
      <c r="B18" s="184"/>
      <c r="C18" s="191" t="s">
        <v>602</v>
      </c>
      <c r="D18" s="185" t="s">
        <v>595</v>
      </c>
      <c r="E18" s="186">
        <v>18</v>
      </c>
      <c r="F18" s="187"/>
      <c r="G18" s="188">
        <f t="shared" si="0"/>
        <v>0</v>
      </c>
      <c r="H18" s="169"/>
      <c r="I18" s="168">
        <f t="shared" si="1"/>
        <v>0</v>
      </c>
      <c r="J18" s="169"/>
      <c r="K18" s="168">
        <f t="shared" si="2"/>
        <v>0</v>
      </c>
      <c r="L18" s="168">
        <v>21</v>
      </c>
      <c r="M18" s="168">
        <f t="shared" si="3"/>
        <v>0</v>
      </c>
      <c r="N18" s="168">
        <v>0</v>
      </c>
      <c r="O18" s="168">
        <f t="shared" si="4"/>
        <v>0</v>
      </c>
      <c r="P18" s="168">
        <v>0</v>
      </c>
      <c r="Q18" s="168">
        <f t="shared" si="5"/>
        <v>0</v>
      </c>
      <c r="R18" s="168"/>
      <c r="S18" s="168" t="s">
        <v>289</v>
      </c>
      <c r="T18" s="168" t="s">
        <v>245</v>
      </c>
      <c r="U18" s="168">
        <v>0</v>
      </c>
      <c r="V18" s="168">
        <f t="shared" si="6"/>
        <v>0</v>
      </c>
      <c r="W18" s="168"/>
      <c r="X18" s="157"/>
      <c r="Y18" s="157"/>
      <c r="Z18" s="157"/>
      <c r="AA18" s="157"/>
      <c r="AB18" s="157"/>
      <c r="AC18" s="157"/>
      <c r="AD18" s="157"/>
      <c r="AE18" s="157"/>
      <c r="AF18" s="157"/>
      <c r="AG18" s="157" t="s">
        <v>541</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83">
        <v>11</v>
      </c>
      <c r="B19" s="184"/>
      <c r="C19" s="191" t="s">
        <v>603</v>
      </c>
      <c r="D19" s="185" t="s">
        <v>256</v>
      </c>
      <c r="E19" s="186">
        <v>6</v>
      </c>
      <c r="F19" s="187"/>
      <c r="G19" s="188">
        <f t="shared" si="0"/>
        <v>0</v>
      </c>
      <c r="H19" s="169"/>
      <c r="I19" s="168">
        <f t="shared" si="1"/>
        <v>0</v>
      </c>
      <c r="J19" s="169"/>
      <c r="K19" s="168">
        <f t="shared" si="2"/>
        <v>0</v>
      </c>
      <c r="L19" s="168">
        <v>21</v>
      </c>
      <c r="M19" s="168">
        <f t="shared" si="3"/>
        <v>0</v>
      </c>
      <c r="N19" s="168">
        <v>0</v>
      </c>
      <c r="O19" s="168">
        <f t="shared" si="4"/>
        <v>0</v>
      </c>
      <c r="P19" s="168">
        <v>0</v>
      </c>
      <c r="Q19" s="168">
        <f t="shared" si="5"/>
        <v>0</v>
      </c>
      <c r="R19" s="168"/>
      <c r="S19" s="168" t="s">
        <v>244</v>
      </c>
      <c r="T19" s="168" t="s">
        <v>540</v>
      </c>
      <c r="U19" s="168">
        <v>1.61</v>
      </c>
      <c r="V19" s="168">
        <f t="shared" si="6"/>
        <v>9.66</v>
      </c>
      <c r="W19" s="168"/>
      <c r="X19" s="157"/>
      <c r="Y19" s="157"/>
      <c r="Z19" s="157"/>
      <c r="AA19" s="157"/>
      <c r="AB19" s="157"/>
      <c r="AC19" s="157"/>
      <c r="AD19" s="157"/>
      <c r="AE19" s="157"/>
      <c r="AF19" s="157"/>
      <c r="AG19" s="157" t="s">
        <v>541</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83">
        <v>12</v>
      </c>
      <c r="B20" s="184"/>
      <c r="C20" s="191" t="s">
        <v>604</v>
      </c>
      <c r="D20" s="185" t="s">
        <v>256</v>
      </c>
      <c r="E20" s="186">
        <v>8</v>
      </c>
      <c r="F20" s="187"/>
      <c r="G20" s="188">
        <f t="shared" si="0"/>
        <v>0</v>
      </c>
      <c r="H20" s="169"/>
      <c r="I20" s="168">
        <f t="shared" si="1"/>
        <v>0</v>
      </c>
      <c r="J20" s="169"/>
      <c r="K20" s="168">
        <f t="shared" si="2"/>
        <v>0</v>
      </c>
      <c r="L20" s="168">
        <v>21</v>
      </c>
      <c r="M20" s="168">
        <f t="shared" si="3"/>
        <v>0</v>
      </c>
      <c r="N20" s="168">
        <v>0</v>
      </c>
      <c r="O20" s="168">
        <f t="shared" si="4"/>
        <v>0</v>
      </c>
      <c r="P20" s="168">
        <v>0</v>
      </c>
      <c r="Q20" s="168">
        <f t="shared" si="5"/>
        <v>0</v>
      </c>
      <c r="R20" s="168"/>
      <c r="S20" s="168" t="s">
        <v>244</v>
      </c>
      <c r="T20" s="168" t="s">
        <v>540</v>
      </c>
      <c r="U20" s="168">
        <v>0.43000000000000005</v>
      </c>
      <c r="V20" s="168">
        <f t="shared" si="6"/>
        <v>3.44</v>
      </c>
      <c r="W20" s="168"/>
      <c r="X20" s="157"/>
      <c r="Y20" s="157"/>
      <c r="Z20" s="157"/>
      <c r="AA20" s="157"/>
      <c r="AB20" s="157"/>
      <c r="AC20" s="157"/>
      <c r="AD20" s="157"/>
      <c r="AE20" s="157"/>
      <c r="AF20" s="157"/>
      <c r="AG20" s="157" t="s">
        <v>541</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outlineLevel="1">
      <c r="A21" s="183">
        <v>13</v>
      </c>
      <c r="B21" s="184"/>
      <c r="C21" s="191" t="s">
        <v>605</v>
      </c>
      <c r="D21" s="185" t="s">
        <v>256</v>
      </c>
      <c r="E21" s="186">
        <v>10</v>
      </c>
      <c r="F21" s="187"/>
      <c r="G21" s="188">
        <f t="shared" si="0"/>
        <v>0</v>
      </c>
      <c r="H21" s="169"/>
      <c r="I21" s="168">
        <f t="shared" si="1"/>
        <v>0</v>
      </c>
      <c r="J21" s="169"/>
      <c r="K21" s="168">
        <f t="shared" si="2"/>
        <v>0</v>
      </c>
      <c r="L21" s="168">
        <v>21</v>
      </c>
      <c r="M21" s="168">
        <f t="shared" si="3"/>
        <v>0</v>
      </c>
      <c r="N21" s="168">
        <v>0</v>
      </c>
      <c r="O21" s="168">
        <f t="shared" si="4"/>
        <v>0</v>
      </c>
      <c r="P21" s="168">
        <v>0</v>
      </c>
      <c r="Q21" s="168">
        <f t="shared" si="5"/>
        <v>0</v>
      </c>
      <c r="R21" s="168"/>
      <c r="S21" s="168" t="s">
        <v>244</v>
      </c>
      <c r="T21" s="168" t="s">
        <v>540</v>
      </c>
      <c r="U21" s="168">
        <v>0.37000000000000005</v>
      </c>
      <c r="V21" s="168">
        <f t="shared" si="6"/>
        <v>3.7</v>
      </c>
      <c r="W21" s="168"/>
      <c r="X21" s="157"/>
      <c r="Y21" s="157"/>
      <c r="Z21" s="157"/>
      <c r="AA21" s="157"/>
      <c r="AB21" s="157"/>
      <c r="AC21" s="157"/>
      <c r="AD21" s="157"/>
      <c r="AE21" s="157"/>
      <c r="AF21" s="157"/>
      <c r="AG21" s="157" t="s">
        <v>541</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ht="20.399999999999999" outlineLevel="1">
      <c r="A22" s="183">
        <v>14</v>
      </c>
      <c r="B22" s="184"/>
      <c r="C22" s="191" t="s">
        <v>606</v>
      </c>
      <c r="D22" s="185" t="s">
        <v>591</v>
      </c>
      <c r="E22" s="186">
        <v>55</v>
      </c>
      <c r="F22" s="187"/>
      <c r="G22" s="188">
        <f t="shared" si="0"/>
        <v>0</v>
      </c>
      <c r="H22" s="169"/>
      <c r="I22" s="168">
        <f t="shared" si="1"/>
        <v>0</v>
      </c>
      <c r="J22" s="169"/>
      <c r="K22" s="168">
        <f t="shared" si="2"/>
        <v>0</v>
      </c>
      <c r="L22" s="168">
        <v>21</v>
      </c>
      <c r="M22" s="168">
        <f t="shared" si="3"/>
        <v>0</v>
      </c>
      <c r="N22" s="168">
        <v>0</v>
      </c>
      <c r="O22" s="168">
        <f t="shared" si="4"/>
        <v>0</v>
      </c>
      <c r="P22" s="168">
        <v>0</v>
      </c>
      <c r="Q22" s="168">
        <f t="shared" si="5"/>
        <v>0</v>
      </c>
      <c r="R22" s="168"/>
      <c r="S22" s="168" t="s">
        <v>289</v>
      </c>
      <c r="T22" s="168" t="s">
        <v>245</v>
      </c>
      <c r="U22" s="168">
        <v>0</v>
      </c>
      <c r="V22" s="168">
        <f t="shared" si="6"/>
        <v>0</v>
      </c>
      <c r="W22" s="168"/>
      <c r="X22" s="157"/>
      <c r="Y22" s="157"/>
      <c r="Z22" s="157"/>
      <c r="AA22" s="157"/>
      <c r="AB22" s="157"/>
      <c r="AC22" s="157"/>
      <c r="AD22" s="157"/>
      <c r="AE22" s="157"/>
      <c r="AF22" s="157"/>
      <c r="AG22" s="157" t="s">
        <v>541</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outlineLevel="1">
      <c r="A23" s="183">
        <v>15</v>
      </c>
      <c r="B23" s="184"/>
      <c r="C23" s="191" t="s">
        <v>607</v>
      </c>
      <c r="D23" s="185" t="s">
        <v>608</v>
      </c>
      <c r="E23" s="186">
        <v>1</v>
      </c>
      <c r="F23" s="187"/>
      <c r="G23" s="188">
        <f t="shared" si="0"/>
        <v>0</v>
      </c>
      <c r="H23" s="169"/>
      <c r="I23" s="168">
        <f t="shared" si="1"/>
        <v>0</v>
      </c>
      <c r="J23" s="169"/>
      <c r="K23" s="168">
        <f t="shared" si="2"/>
        <v>0</v>
      </c>
      <c r="L23" s="168">
        <v>21</v>
      </c>
      <c r="M23" s="168">
        <f t="shared" si="3"/>
        <v>0</v>
      </c>
      <c r="N23" s="168">
        <v>0</v>
      </c>
      <c r="O23" s="168">
        <f t="shared" si="4"/>
        <v>0</v>
      </c>
      <c r="P23" s="168">
        <v>0</v>
      </c>
      <c r="Q23" s="168">
        <f t="shared" si="5"/>
        <v>0</v>
      </c>
      <c r="R23" s="168"/>
      <c r="S23" s="168" t="s">
        <v>289</v>
      </c>
      <c r="T23" s="168" t="s">
        <v>245</v>
      </c>
      <c r="U23" s="168">
        <v>0</v>
      </c>
      <c r="V23" s="168">
        <f t="shared" si="6"/>
        <v>0</v>
      </c>
      <c r="W23" s="168"/>
      <c r="X23" s="157"/>
      <c r="Y23" s="157"/>
      <c r="Z23" s="157"/>
      <c r="AA23" s="157"/>
      <c r="AB23" s="157"/>
      <c r="AC23" s="157"/>
      <c r="AD23" s="157"/>
      <c r="AE23" s="157"/>
      <c r="AF23" s="157"/>
      <c r="AG23" s="157" t="s">
        <v>541</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outlineLevel="1">
      <c r="A24" s="183">
        <v>16</v>
      </c>
      <c r="B24" s="184"/>
      <c r="C24" s="191" t="s">
        <v>609</v>
      </c>
      <c r="D24" s="185" t="s">
        <v>608</v>
      </c>
      <c r="E24" s="186">
        <v>1</v>
      </c>
      <c r="F24" s="187"/>
      <c r="G24" s="188">
        <f t="shared" si="0"/>
        <v>0</v>
      </c>
      <c r="H24" s="169"/>
      <c r="I24" s="168">
        <f t="shared" si="1"/>
        <v>0</v>
      </c>
      <c r="J24" s="169"/>
      <c r="K24" s="168">
        <f t="shared" si="2"/>
        <v>0</v>
      </c>
      <c r="L24" s="168">
        <v>21</v>
      </c>
      <c r="M24" s="168">
        <f t="shared" si="3"/>
        <v>0</v>
      </c>
      <c r="N24" s="168">
        <v>0</v>
      </c>
      <c r="O24" s="168">
        <f t="shared" si="4"/>
        <v>0</v>
      </c>
      <c r="P24" s="168">
        <v>0</v>
      </c>
      <c r="Q24" s="168">
        <f t="shared" si="5"/>
        <v>0</v>
      </c>
      <c r="R24" s="168"/>
      <c r="S24" s="168" t="s">
        <v>289</v>
      </c>
      <c r="T24" s="168" t="s">
        <v>245</v>
      </c>
      <c r="U24" s="168">
        <v>0</v>
      </c>
      <c r="V24" s="168">
        <f t="shared" si="6"/>
        <v>0</v>
      </c>
      <c r="W24" s="168"/>
      <c r="X24" s="157"/>
      <c r="Y24" s="157"/>
      <c r="Z24" s="157"/>
      <c r="AA24" s="157"/>
      <c r="AB24" s="157"/>
      <c r="AC24" s="157"/>
      <c r="AD24" s="157"/>
      <c r="AE24" s="157"/>
      <c r="AF24" s="157"/>
      <c r="AG24" s="157" t="s">
        <v>541</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outlineLevel="1">
      <c r="A25" s="183">
        <v>17</v>
      </c>
      <c r="B25" s="184"/>
      <c r="C25" s="191" t="s">
        <v>610</v>
      </c>
      <c r="D25" s="185" t="s">
        <v>608</v>
      </c>
      <c r="E25" s="186">
        <v>1</v>
      </c>
      <c r="F25" s="187"/>
      <c r="G25" s="188">
        <f t="shared" si="0"/>
        <v>0</v>
      </c>
      <c r="H25" s="169"/>
      <c r="I25" s="168">
        <f t="shared" si="1"/>
        <v>0</v>
      </c>
      <c r="J25" s="169"/>
      <c r="K25" s="168">
        <f t="shared" si="2"/>
        <v>0</v>
      </c>
      <c r="L25" s="168">
        <v>21</v>
      </c>
      <c r="M25" s="168">
        <f t="shared" si="3"/>
        <v>0</v>
      </c>
      <c r="N25" s="168">
        <v>0</v>
      </c>
      <c r="O25" s="168">
        <f t="shared" si="4"/>
        <v>0</v>
      </c>
      <c r="P25" s="168">
        <v>0</v>
      </c>
      <c r="Q25" s="168">
        <f t="shared" si="5"/>
        <v>0</v>
      </c>
      <c r="R25" s="168"/>
      <c r="S25" s="168" t="s">
        <v>289</v>
      </c>
      <c r="T25" s="168" t="s">
        <v>245</v>
      </c>
      <c r="U25" s="168">
        <v>0</v>
      </c>
      <c r="V25" s="168">
        <f t="shared" si="6"/>
        <v>0</v>
      </c>
      <c r="W25" s="168"/>
      <c r="X25" s="157"/>
      <c r="Y25" s="157"/>
      <c r="Z25" s="157"/>
      <c r="AA25" s="157"/>
      <c r="AB25" s="157"/>
      <c r="AC25" s="157"/>
      <c r="AD25" s="157"/>
      <c r="AE25" s="157"/>
      <c r="AF25" s="157"/>
      <c r="AG25" s="157" t="s">
        <v>541</v>
      </c>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ht="20.399999999999999" outlineLevel="1">
      <c r="A26" s="183">
        <v>18</v>
      </c>
      <c r="B26" s="184"/>
      <c r="C26" s="191" t="s">
        <v>611</v>
      </c>
      <c r="D26" s="185" t="s">
        <v>608</v>
      </c>
      <c r="E26" s="186">
        <v>4</v>
      </c>
      <c r="F26" s="187"/>
      <c r="G26" s="188">
        <f t="shared" si="0"/>
        <v>0</v>
      </c>
      <c r="H26" s="169"/>
      <c r="I26" s="168">
        <f t="shared" si="1"/>
        <v>0</v>
      </c>
      <c r="J26" s="169"/>
      <c r="K26" s="168">
        <f t="shared" si="2"/>
        <v>0</v>
      </c>
      <c r="L26" s="168">
        <v>21</v>
      </c>
      <c r="M26" s="168">
        <f t="shared" si="3"/>
        <v>0</v>
      </c>
      <c r="N26" s="168">
        <v>0</v>
      </c>
      <c r="O26" s="168">
        <f t="shared" si="4"/>
        <v>0</v>
      </c>
      <c r="P26" s="168">
        <v>0</v>
      </c>
      <c r="Q26" s="168">
        <f t="shared" si="5"/>
        <v>0</v>
      </c>
      <c r="R26" s="168"/>
      <c r="S26" s="168" t="s">
        <v>289</v>
      </c>
      <c r="T26" s="168" t="s">
        <v>245</v>
      </c>
      <c r="U26" s="168">
        <v>0</v>
      </c>
      <c r="V26" s="168">
        <f t="shared" si="6"/>
        <v>0</v>
      </c>
      <c r="W26" s="168"/>
      <c r="X26" s="157"/>
      <c r="Y26" s="157"/>
      <c r="Z26" s="157"/>
      <c r="AA26" s="157"/>
      <c r="AB26" s="157"/>
      <c r="AC26" s="157"/>
      <c r="AD26" s="157"/>
      <c r="AE26" s="157"/>
      <c r="AF26" s="157"/>
      <c r="AG26" s="157" t="s">
        <v>541</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ht="20.399999999999999" outlineLevel="1">
      <c r="A27" s="183">
        <v>19</v>
      </c>
      <c r="B27" s="184"/>
      <c r="C27" s="191" t="s">
        <v>612</v>
      </c>
      <c r="D27" s="185" t="s">
        <v>608</v>
      </c>
      <c r="E27" s="186">
        <v>4</v>
      </c>
      <c r="F27" s="187"/>
      <c r="G27" s="188">
        <f t="shared" si="0"/>
        <v>0</v>
      </c>
      <c r="H27" s="169"/>
      <c r="I27" s="168">
        <f t="shared" si="1"/>
        <v>0</v>
      </c>
      <c r="J27" s="169"/>
      <c r="K27" s="168">
        <f t="shared" si="2"/>
        <v>0</v>
      </c>
      <c r="L27" s="168">
        <v>21</v>
      </c>
      <c r="M27" s="168">
        <f t="shared" si="3"/>
        <v>0</v>
      </c>
      <c r="N27" s="168">
        <v>0</v>
      </c>
      <c r="O27" s="168">
        <f t="shared" si="4"/>
        <v>0</v>
      </c>
      <c r="P27" s="168">
        <v>0</v>
      </c>
      <c r="Q27" s="168">
        <f t="shared" si="5"/>
        <v>0</v>
      </c>
      <c r="R27" s="168"/>
      <c r="S27" s="168" t="s">
        <v>289</v>
      </c>
      <c r="T27" s="168" t="s">
        <v>245</v>
      </c>
      <c r="U27" s="168">
        <v>0</v>
      </c>
      <c r="V27" s="168">
        <f t="shared" si="6"/>
        <v>0</v>
      </c>
      <c r="W27" s="168"/>
      <c r="X27" s="157"/>
      <c r="Y27" s="157"/>
      <c r="Z27" s="157"/>
      <c r="AA27" s="157"/>
      <c r="AB27" s="157"/>
      <c r="AC27" s="157"/>
      <c r="AD27" s="157"/>
      <c r="AE27" s="157"/>
      <c r="AF27" s="157"/>
      <c r="AG27" s="157" t="s">
        <v>541</v>
      </c>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outlineLevel="1">
      <c r="A28" s="183">
        <v>20</v>
      </c>
      <c r="B28" s="184"/>
      <c r="C28" s="191" t="s">
        <v>613</v>
      </c>
      <c r="D28" s="185" t="s">
        <v>608</v>
      </c>
      <c r="E28" s="186">
        <v>1</v>
      </c>
      <c r="F28" s="187"/>
      <c r="G28" s="188">
        <f t="shared" si="0"/>
        <v>0</v>
      </c>
      <c r="H28" s="169"/>
      <c r="I28" s="168">
        <f t="shared" si="1"/>
        <v>0</v>
      </c>
      <c r="J28" s="169"/>
      <c r="K28" s="168">
        <f t="shared" si="2"/>
        <v>0</v>
      </c>
      <c r="L28" s="168">
        <v>21</v>
      </c>
      <c r="M28" s="168">
        <f t="shared" si="3"/>
        <v>0</v>
      </c>
      <c r="N28" s="168">
        <v>0</v>
      </c>
      <c r="O28" s="168">
        <f t="shared" si="4"/>
        <v>0</v>
      </c>
      <c r="P28" s="168">
        <v>0</v>
      </c>
      <c r="Q28" s="168">
        <f t="shared" si="5"/>
        <v>0</v>
      </c>
      <c r="R28" s="168"/>
      <c r="S28" s="168" t="s">
        <v>289</v>
      </c>
      <c r="T28" s="168" t="s">
        <v>245</v>
      </c>
      <c r="U28" s="168">
        <v>0</v>
      </c>
      <c r="V28" s="168">
        <f t="shared" si="6"/>
        <v>0</v>
      </c>
      <c r="W28" s="168"/>
      <c r="X28" s="157"/>
      <c r="Y28" s="157"/>
      <c r="Z28" s="157"/>
      <c r="AA28" s="157"/>
      <c r="AB28" s="157"/>
      <c r="AC28" s="157"/>
      <c r="AD28" s="157"/>
      <c r="AE28" s="157"/>
      <c r="AF28" s="157"/>
      <c r="AG28" s="157" t="s">
        <v>541</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outlineLevel="1">
      <c r="A29" s="183">
        <v>21</v>
      </c>
      <c r="B29" s="184"/>
      <c r="C29" s="191" t="s">
        <v>614</v>
      </c>
      <c r="D29" s="185" t="s">
        <v>608</v>
      </c>
      <c r="E29" s="186">
        <v>1</v>
      </c>
      <c r="F29" s="187"/>
      <c r="G29" s="188">
        <f t="shared" si="0"/>
        <v>0</v>
      </c>
      <c r="H29" s="169"/>
      <c r="I29" s="168">
        <f t="shared" si="1"/>
        <v>0</v>
      </c>
      <c r="J29" s="169"/>
      <c r="K29" s="168">
        <f t="shared" si="2"/>
        <v>0</v>
      </c>
      <c r="L29" s="168">
        <v>21</v>
      </c>
      <c r="M29" s="168">
        <f t="shared" si="3"/>
        <v>0</v>
      </c>
      <c r="N29" s="168">
        <v>0</v>
      </c>
      <c r="O29" s="168">
        <f t="shared" si="4"/>
        <v>0</v>
      </c>
      <c r="P29" s="168">
        <v>0</v>
      </c>
      <c r="Q29" s="168">
        <f t="shared" si="5"/>
        <v>0</v>
      </c>
      <c r="R29" s="168"/>
      <c r="S29" s="168" t="s">
        <v>289</v>
      </c>
      <c r="T29" s="168" t="s">
        <v>245</v>
      </c>
      <c r="U29" s="168">
        <v>0</v>
      </c>
      <c r="V29" s="168">
        <f t="shared" si="6"/>
        <v>0</v>
      </c>
      <c r="W29" s="168"/>
      <c r="X29" s="157"/>
      <c r="Y29" s="157"/>
      <c r="Z29" s="157"/>
      <c r="AA29" s="157"/>
      <c r="AB29" s="157"/>
      <c r="AC29" s="157"/>
      <c r="AD29" s="157"/>
      <c r="AE29" s="157"/>
      <c r="AF29" s="157"/>
      <c r="AG29" s="157" t="s">
        <v>541</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ht="20.399999999999999" outlineLevel="1">
      <c r="A30" s="183">
        <v>22</v>
      </c>
      <c r="B30" s="184"/>
      <c r="C30" s="191" t="s">
        <v>615</v>
      </c>
      <c r="D30" s="185" t="s">
        <v>608</v>
      </c>
      <c r="E30" s="186">
        <v>2</v>
      </c>
      <c r="F30" s="187"/>
      <c r="G30" s="188">
        <f t="shared" si="0"/>
        <v>0</v>
      </c>
      <c r="H30" s="169"/>
      <c r="I30" s="168">
        <f t="shared" si="1"/>
        <v>0</v>
      </c>
      <c r="J30" s="169"/>
      <c r="K30" s="168">
        <f t="shared" si="2"/>
        <v>0</v>
      </c>
      <c r="L30" s="168">
        <v>21</v>
      </c>
      <c r="M30" s="168">
        <f t="shared" si="3"/>
        <v>0</v>
      </c>
      <c r="N30" s="168">
        <v>0</v>
      </c>
      <c r="O30" s="168">
        <f t="shared" si="4"/>
        <v>0</v>
      </c>
      <c r="P30" s="168">
        <v>0</v>
      </c>
      <c r="Q30" s="168">
        <f t="shared" si="5"/>
        <v>0</v>
      </c>
      <c r="R30" s="168"/>
      <c r="S30" s="168" t="s">
        <v>289</v>
      </c>
      <c r="T30" s="168" t="s">
        <v>245</v>
      </c>
      <c r="U30" s="168">
        <v>0</v>
      </c>
      <c r="V30" s="168">
        <f t="shared" si="6"/>
        <v>0</v>
      </c>
      <c r="W30" s="168"/>
      <c r="X30" s="157"/>
      <c r="Y30" s="157"/>
      <c r="Z30" s="157"/>
      <c r="AA30" s="157"/>
      <c r="AB30" s="157"/>
      <c r="AC30" s="157"/>
      <c r="AD30" s="157"/>
      <c r="AE30" s="157"/>
      <c r="AF30" s="157"/>
      <c r="AG30" s="157" t="s">
        <v>541</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outlineLevel="1">
      <c r="A31" s="183">
        <v>23</v>
      </c>
      <c r="B31" s="184"/>
      <c r="C31" s="191" t="s">
        <v>616</v>
      </c>
      <c r="D31" s="185" t="s">
        <v>608</v>
      </c>
      <c r="E31" s="186">
        <v>1</v>
      </c>
      <c r="F31" s="187"/>
      <c r="G31" s="188">
        <f t="shared" si="0"/>
        <v>0</v>
      </c>
      <c r="H31" s="169"/>
      <c r="I31" s="168">
        <f t="shared" si="1"/>
        <v>0</v>
      </c>
      <c r="J31" s="169"/>
      <c r="K31" s="168">
        <f t="shared" si="2"/>
        <v>0</v>
      </c>
      <c r="L31" s="168">
        <v>21</v>
      </c>
      <c r="M31" s="168">
        <f t="shared" si="3"/>
        <v>0</v>
      </c>
      <c r="N31" s="168">
        <v>4.2000000000000002E-4</v>
      </c>
      <c r="O31" s="168">
        <f t="shared" si="4"/>
        <v>0</v>
      </c>
      <c r="P31" s="168">
        <v>0</v>
      </c>
      <c r="Q31" s="168">
        <f t="shared" si="5"/>
        <v>0</v>
      </c>
      <c r="R31" s="168"/>
      <c r="S31" s="168" t="s">
        <v>289</v>
      </c>
      <c r="T31" s="168" t="s">
        <v>245</v>
      </c>
      <c r="U31" s="168">
        <v>0.16900000000000001</v>
      </c>
      <c r="V31" s="168">
        <f t="shared" si="6"/>
        <v>0.17</v>
      </c>
      <c r="W31" s="168"/>
      <c r="X31" s="157"/>
      <c r="Y31" s="157"/>
      <c r="Z31" s="157"/>
      <c r="AA31" s="157"/>
      <c r="AB31" s="157"/>
      <c r="AC31" s="157"/>
      <c r="AD31" s="157"/>
      <c r="AE31" s="157"/>
      <c r="AF31" s="157"/>
      <c r="AG31" s="157" t="s">
        <v>541</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outlineLevel="1">
      <c r="A32" s="183">
        <v>24</v>
      </c>
      <c r="B32" s="184"/>
      <c r="C32" s="191" t="s">
        <v>617</v>
      </c>
      <c r="D32" s="185" t="s">
        <v>595</v>
      </c>
      <c r="E32" s="186">
        <v>3</v>
      </c>
      <c r="F32" s="187"/>
      <c r="G32" s="188">
        <f t="shared" si="0"/>
        <v>0</v>
      </c>
      <c r="H32" s="169"/>
      <c r="I32" s="168">
        <f t="shared" si="1"/>
        <v>0</v>
      </c>
      <c r="J32" s="169"/>
      <c r="K32" s="168">
        <f t="shared" si="2"/>
        <v>0</v>
      </c>
      <c r="L32" s="168">
        <v>21</v>
      </c>
      <c r="M32" s="168">
        <f t="shared" si="3"/>
        <v>0</v>
      </c>
      <c r="N32" s="168">
        <v>0</v>
      </c>
      <c r="O32" s="168">
        <f t="shared" si="4"/>
        <v>0</v>
      </c>
      <c r="P32" s="168">
        <v>0</v>
      </c>
      <c r="Q32" s="168">
        <f t="shared" si="5"/>
        <v>0</v>
      </c>
      <c r="R32" s="168"/>
      <c r="S32" s="168" t="s">
        <v>289</v>
      </c>
      <c r="T32" s="168" t="s">
        <v>245</v>
      </c>
      <c r="U32" s="168">
        <v>0</v>
      </c>
      <c r="V32" s="168">
        <f t="shared" si="6"/>
        <v>0</v>
      </c>
      <c r="W32" s="168"/>
      <c r="X32" s="157"/>
      <c r="Y32" s="157"/>
      <c r="Z32" s="157"/>
      <c r="AA32" s="157"/>
      <c r="AB32" s="157"/>
      <c r="AC32" s="157"/>
      <c r="AD32" s="157"/>
      <c r="AE32" s="157"/>
      <c r="AF32" s="157"/>
      <c r="AG32" s="157" t="s">
        <v>541</v>
      </c>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ht="20.399999999999999" outlineLevel="1">
      <c r="A33" s="183">
        <v>25</v>
      </c>
      <c r="B33" s="184"/>
      <c r="C33" s="191" t="s">
        <v>618</v>
      </c>
      <c r="D33" s="185" t="s">
        <v>608</v>
      </c>
      <c r="E33" s="186">
        <v>1</v>
      </c>
      <c r="F33" s="187"/>
      <c r="G33" s="188">
        <f t="shared" si="0"/>
        <v>0</v>
      </c>
      <c r="H33" s="169"/>
      <c r="I33" s="168">
        <f t="shared" si="1"/>
        <v>0</v>
      </c>
      <c r="J33" s="169"/>
      <c r="K33" s="168">
        <f t="shared" si="2"/>
        <v>0</v>
      </c>
      <c r="L33" s="168">
        <v>21</v>
      </c>
      <c r="M33" s="168">
        <f t="shared" si="3"/>
        <v>0</v>
      </c>
      <c r="N33" s="168">
        <v>0</v>
      </c>
      <c r="O33" s="168">
        <f t="shared" si="4"/>
        <v>0</v>
      </c>
      <c r="P33" s="168">
        <v>0</v>
      </c>
      <c r="Q33" s="168">
        <f t="shared" si="5"/>
        <v>0</v>
      </c>
      <c r="R33" s="168"/>
      <c r="S33" s="168" t="s">
        <v>289</v>
      </c>
      <c r="T33" s="168" t="s">
        <v>245</v>
      </c>
      <c r="U33" s="168">
        <v>0</v>
      </c>
      <c r="V33" s="168">
        <f t="shared" si="6"/>
        <v>0</v>
      </c>
      <c r="W33" s="168"/>
      <c r="X33" s="157"/>
      <c r="Y33" s="157"/>
      <c r="Z33" s="157"/>
      <c r="AA33" s="157"/>
      <c r="AB33" s="157"/>
      <c r="AC33" s="157"/>
      <c r="AD33" s="157"/>
      <c r="AE33" s="157"/>
      <c r="AF33" s="157"/>
      <c r="AG33" s="157" t="s">
        <v>541</v>
      </c>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ht="20.399999999999999" outlineLevel="1">
      <c r="A34" s="183">
        <v>26</v>
      </c>
      <c r="B34" s="184"/>
      <c r="C34" s="191" t="s">
        <v>619</v>
      </c>
      <c r="D34" s="185" t="s">
        <v>608</v>
      </c>
      <c r="E34" s="186">
        <v>1</v>
      </c>
      <c r="F34" s="187"/>
      <c r="G34" s="188">
        <f t="shared" si="0"/>
        <v>0</v>
      </c>
      <c r="H34" s="169"/>
      <c r="I34" s="168">
        <f t="shared" si="1"/>
        <v>0</v>
      </c>
      <c r="J34" s="169"/>
      <c r="K34" s="168">
        <f t="shared" si="2"/>
        <v>0</v>
      </c>
      <c r="L34" s="168">
        <v>21</v>
      </c>
      <c r="M34" s="168">
        <f t="shared" si="3"/>
        <v>0</v>
      </c>
      <c r="N34" s="168">
        <v>0</v>
      </c>
      <c r="O34" s="168">
        <f t="shared" si="4"/>
        <v>0</v>
      </c>
      <c r="P34" s="168">
        <v>0</v>
      </c>
      <c r="Q34" s="168">
        <f t="shared" si="5"/>
        <v>0</v>
      </c>
      <c r="R34" s="168"/>
      <c r="S34" s="168" t="s">
        <v>289</v>
      </c>
      <c r="T34" s="168" t="s">
        <v>245</v>
      </c>
      <c r="U34" s="168">
        <v>0</v>
      </c>
      <c r="V34" s="168">
        <f t="shared" si="6"/>
        <v>0</v>
      </c>
      <c r="W34" s="168"/>
      <c r="X34" s="157"/>
      <c r="Y34" s="157"/>
      <c r="Z34" s="157"/>
      <c r="AA34" s="157"/>
      <c r="AB34" s="157"/>
      <c r="AC34" s="157"/>
      <c r="AD34" s="157"/>
      <c r="AE34" s="157"/>
      <c r="AF34" s="157"/>
      <c r="AG34" s="157" t="s">
        <v>541</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ht="20.399999999999999" outlineLevel="1">
      <c r="A35" s="183">
        <v>27</v>
      </c>
      <c r="B35" s="184"/>
      <c r="C35" s="191" t="s">
        <v>620</v>
      </c>
      <c r="D35" s="185" t="s">
        <v>595</v>
      </c>
      <c r="E35" s="186">
        <v>6</v>
      </c>
      <c r="F35" s="187"/>
      <c r="G35" s="188">
        <f t="shared" si="0"/>
        <v>0</v>
      </c>
      <c r="H35" s="169"/>
      <c r="I35" s="168">
        <f t="shared" si="1"/>
        <v>0</v>
      </c>
      <c r="J35" s="169"/>
      <c r="K35" s="168">
        <f t="shared" si="2"/>
        <v>0</v>
      </c>
      <c r="L35" s="168">
        <v>21</v>
      </c>
      <c r="M35" s="168">
        <f t="shared" si="3"/>
        <v>0</v>
      </c>
      <c r="N35" s="168">
        <v>0</v>
      </c>
      <c r="O35" s="168">
        <f t="shared" si="4"/>
        <v>0</v>
      </c>
      <c r="P35" s="168">
        <v>0</v>
      </c>
      <c r="Q35" s="168">
        <f t="shared" si="5"/>
        <v>0</v>
      </c>
      <c r="R35" s="168"/>
      <c r="S35" s="168" t="s">
        <v>289</v>
      </c>
      <c r="T35" s="168" t="s">
        <v>245</v>
      </c>
      <c r="U35" s="168">
        <v>0</v>
      </c>
      <c r="V35" s="168">
        <f t="shared" si="6"/>
        <v>0</v>
      </c>
      <c r="W35" s="168"/>
      <c r="X35" s="157"/>
      <c r="Y35" s="157"/>
      <c r="Z35" s="157"/>
      <c r="AA35" s="157"/>
      <c r="AB35" s="157"/>
      <c r="AC35" s="157"/>
      <c r="AD35" s="157"/>
      <c r="AE35" s="157"/>
      <c r="AF35" s="157"/>
      <c r="AG35" s="157" t="s">
        <v>504</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outlineLevel="1">
      <c r="A36" s="183">
        <v>28</v>
      </c>
      <c r="B36" s="184"/>
      <c r="C36" s="191" t="s">
        <v>621</v>
      </c>
      <c r="D36" s="185" t="s">
        <v>608</v>
      </c>
      <c r="E36" s="186">
        <v>9</v>
      </c>
      <c r="F36" s="187"/>
      <c r="G36" s="188">
        <f t="shared" si="0"/>
        <v>0</v>
      </c>
      <c r="H36" s="169"/>
      <c r="I36" s="168">
        <f t="shared" si="1"/>
        <v>0</v>
      </c>
      <c r="J36" s="169"/>
      <c r="K36" s="168">
        <f t="shared" si="2"/>
        <v>0</v>
      </c>
      <c r="L36" s="168">
        <v>21</v>
      </c>
      <c r="M36" s="168">
        <f t="shared" si="3"/>
        <v>0</v>
      </c>
      <c r="N36" s="168">
        <v>0</v>
      </c>
      <c r="O36" s="168">
        <f t="shared" si="4"/>
        <v>0</v>
      </c>
      <c r="P36" s="168">
        <v>0</v>
      </c>
      <c r="Q36" s="168">
        <f t="shared" si="5"/>
        <v>0</v>
      </c>
      <c r="R36" s="168"/>
      <c r="S36" s="168" t="s">
        <v>289</v>
      </c>
      <c r="T36" s="168" t="s">
        <v>592</v>
      </c>
      <c r="U36" s="168">
        <v>0</v>
      </c>
      <c r="V36" s="168">
        <f t="shared" si="6"/>
        <v>0</v>
      </c>
      <c r="W36" s="168"/>
      <c r="X36" s="157"/>
      <c r="Y36" s="157"/>
      <c r="Z36" s="157"/>
      <c r="AA36" s="157"/>
      <c r="AB36" s="157"/>
      <c r="AC36" s="157"/>
      <c r="AD36" s="157"/>
      <c r="AE36" s="157"/>
      <c r="AF36" s="157"/>
      <c r="AG36" s="157" t="s">
        <v>554</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83">
        <v>29</v>
      </c>
      <c r="B37" s="184"/>
      <c r="C37" s="191" t="s">
        <v>622</v>
      </c>
      <c r="D37" s="185" t="s">
        <v>608</v>
      </c>
      <c r="E37" s="186">
        <v>1</v>
      </c>
      <c r="F37" s="187"/>
      <c r="G37" s="188">
        <f t="shared" si="0"/>
        <v>0</v>
      </c>
      <c r="H37" s="169"/>
      <c r="I37" s="168">
        <f t="shared" si="1"/>
        <v>0</v>
      </c>
      <c r="J37" s="169"/>
      <c r="K37" s="168">
        <f t="shared" si="2"/>
        <v>0</v>
      </c>
      <c r="L37" s="168">
        <v>21</v>
      </c>
      <c r="M37" s="168">
        <f t="shared" si="3"/>
        <v>0</v>
      </c>
      <c r="N37" s="168">
        <v>0</v>
      </c>
      <c r="O37" s="168">
        <f t="shared" si="4"/>
        <v>0</v>
      </c>
      <c r="P37" s="168">
        <v>0</v>
      </c>
      <c r="Q37" s="168">
        <f t="shared" si="5"/>
        <v>0</v>
      </c>
      <c r="R37" s="168"/>
      <c r="S37" s="168" t="s">
        <v>289</v>
      </c>
      <c r="T37" s="168" t="s">
        <v>592</v>
      </c>
      <c r="U37" s="168">
        <v>0</v>
      </c>
      <c r="V37" s="168">
        <f t="shared" si="6"/>
        <v>0</v>
      </c>
      <c r="W37" s="168"/>
      <c r="X37" s="157"/>
      <c r="Y37" s="157"/>
      <c r="Z37" s="157"/>
      <c r="AA37" s="157"/>
      <c r="AB37" s="157"/>
      <c r="AC37" s="157"/>
      <c r="AD37" s="157"/>
      <c r="AE37" s="157"/>
      <c r="AF37" s="157"/>
      <c r="AG37" s="157" t="s">
        <v>554</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outlineLevel="1">
      <c r="A38" s="183">
        <v>30</v>
      </c>
      <c r="B38" s="184"/>
      <c r="C38" s="191" t="s">
        <v>623</v>
      </c>
      <c r="D38" s="185" t="s">
        <v>256</v>
      </c>
      <c r="E38" s="186">
        <v>1</v>
      </c>
      <c r="F38" s="187"/>
      <c r="G38" s="188">
        <f t="shared" si="0"/>
        <v>0</v>
      </c>
      <c r="H38" s="169"/>
      <c r="I38" s="168">
        <f t="shared" si="1"/>
        <v>0</v>
      </c>
      <c r="J38" s="169"/>
      <c r="K38" s="168">
        <f t="shared" si="2"/>
        <v>0</v>
      </c>
      <c r="L38" s="168">
        <v>21</v>
      </c>
      <c r="M38" s="168">
        <f t="shared" si="3"/>
        <v>0</v>
      </c>
      <c r="N38" s="168">
        <v>2.9000000000000002E-3</v>
      </c>
      <c r="O38" s="168">
        <f t="shared" si="4"/>
        <v>0</v>
      </c>
      <c r="P38" s="168">
        <v>0</v>
      </c>
      <c r="Q38" s="168">
        <f t="shared" si="5"/>
        <v>0</v>
      </c>
      <c r="R38" s="168" t="s">
        <v>556</v>
      </c>
      <c r="S38" s="168" t="s">
        <v>244</v>
      </c>
      <c r="T38" s="168" t="s">
        <v>540</v>
      </c>
      <c r="U38" s="168">
        <v>0</v>
      </c>
      <c r="V38" s="168">
        <f t="shared" si="6"/>
        <v>0</v>
      </c>
      <c r="W38" s="168"/>
      <c r="X38" s="157"/>
      <c r="Y38" s="157"/>
      <c r="Z38" s="157"/>
      <c r="AA38" s="157"/>
      <c r="AB38" s="157"/>
      <c r="AC38" s="157"/>
      <c r="AD38" s="157"/>
      <c r="AE38" s="157"/>
      <c r="AF38" s="157"/>
      <c r="AG38" s="157" t="s">
        <v>554</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outlineLevel="1">
      <c r="A39" s="183">
        <v>31</v>
      </c>
      <c r="B39" s="184"/>
      <c r="C39" s="191" t="s">
        <v>624</v>
      </c>
      <c r="D39" s="185" t="s">
        <v>256</v>
      </c>
      <c r="E39" s="186">
        <v>1</v>
      </c>
      <c r="F39" s="187"/>
      <c r="G39" s="188">
        <f t="shared" si="0"/>
        <v>0</v>
      </c>
      <c r="H39" s="169"/>
      <c r="I39" s="168">
        <f t="shared" si="1"/>
        <v>0</v>
      </c>
      <c r="J39" s="169"/>
      <c r="K39" s="168">
        <f t="shared" si="2"/>
        <v>0</v>
      </c>
      <c r="L39" s="168">
        <v>21</v>
      </c>
      <c r="M39" s="168">
        <f t="shared" si="3"/>
        <v>0</v>
      </c>
      <c r="N39" s="168">
        <v>5.3500000000000006E-3</v>
      </c>
      <c r="O39" s="168">
        <f t="shared" si="4"/>
        <v>0.01</v>
      </c>
      <c r="P39" s="168">
        <v>0</v>
      </c>
      <c r="Q39" s="168">
        <f t="shared" si="5"/>
        <v>0</v>
      </c>
      <c r="R39" s="168" t="s">
        <v>556</v>
      </c>
      <c r="S39" s="168" t="s">
        <v>244</v>
      </c>
      <c r="T39" s="168" t="s">
        <v>540</v>
      </c>
      <c r="U39" s="168">
        <v>0</v>
      </c>
      <c r="V39" s="168">
        <f t="shared" si="6"/>
        <v>0</v>
      </c>
      <c r="W39" s="168"/>
      <c r="X39" s="157"/>
      <c r="Y39" s="157"/>
      <c r="Z39" s="157"/>
      <c r="AA39" s="157"/>
      <c r="AB39" s="157"/>
      <c r="AC39" s="157"/>
      <c r="AD39" s="157"/>
      <c r="AE39" s="157"/>
      <c r="AF39" s="157"/>
      <c r="AG39" s="157" t="s">
        <v>554</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outlineLevel="1">
      <c r="A40" s="183">
        <v>32</v>
      </c>
      <c r="B40" s="184"/>
      <c r="C40" s="191" t="s">
        <v>625</v>
      </c>
      <c r="D40" s="185" t="s">
        <v>608</v>
      </c>
      <c r="E40" s="186">
        <v>3</v>
      </c>
      <c r="F40" s="187"/>
      <c r="G40" s="188">
        <f t="shared" si="0"/>
        <v>0</v>
      </c>
      <c r="H40" s="169"/>
      <c r="I40" s="168">
        <f t="shared" si="1"/>
        <v>0</v>
      </c>
      <c r="J40" s="169"/>
      <c r="K40" s="168">
        <f t="shared" si="2"/>
        <v>0</v>
      </c>
      <c r="L40" s="168">
        <v>21</v>
      </c>
      <c r="M40" s="168">
        <f t="shared" si="3"/>
        <v>0</v>
      </c>
      <c r="N40" s="168">
        <v>0</v>
      </c>
      <c r="O40" s="168">
        <f t="shared" si="4"/>
        <v>0</v>
      </c>
      <c r="P40" s="168">
        <v>0</v>
      </c>
      <c r="Q40" s="168">
        <f t="shared" si="5"/>
        <v>0</v>
      </c>
      <c r="R40" s="168"/>
      <c r="S40" s="168" t="s">
        <v>289</v>
      </c>
      <c r="T40" s="168" t="s">
        <v>245</v>
      </c>
      <c r="U40" s="168">
        <v>0</v>
      </c>
      <c r="V40" s="168">
        <f t="shared" si="6"/>
        <v>0</v>
      </c>
      <c r="W40" s="168"/>
      <c r="X40" s="157"/>
      <c r="Y40" s="157"/>
      <c r="Z40" s="157"/>
      <c r="AA40" s="157"/>
      <c r="AB40" s="157"/>
      <c r="AC40" s="157"/>
      <c r="AD40" s="157"/>
      <c r="AE40" s="157"/>
      <c r="AF40" s="157"/>
      <c r="AG40" s="157" t="s">
        <v>554</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outlineLevel="1">
      <c r="A41" s="177">
        <v>33</v>
      </c>
      <c r="B41" s="178"/>
      <c r="C41" s="192" t="s">
        <v>626</v>
      </c>
      <c r="D41" s="179" t="s">
        <v>608</v>
      </c>
      <c r="E41" s="180">
        <v>3</v>
      </c>
      <c r="F41" s="181"/>
      <c r="G41" s="182">
        <f t="shared" si="0"/>
        <v>0</v>
      </c>
      <c r="H41" s="169"/>
      <c r="I41" s="168">
        <f t="shared" si="1"/>
        <v>0</v>
      </c>
      <c r="J41" s="169"/>
      <c r="K41" s="168">
        <f t="shared" si="2"/>
        <v>0</v>
      </c>
      <c r="L41" s="168">
        <v>21</v>
      </c>
      <c r="M41" s="168">
        <f t="shared" si="3"/>
        <v>0</v>
      </c>
      <c r="N41" s="168">
        <v>0</v>
      </c>
      <c r="O41" s="168">
        <f t="shared" si="4"/>
        <v>0</v>
      </c>
      <c r="P41" s="168">
        <v>0</v>
      </c>
      <c r="Q41" s="168">
        <f t="shared" si="5"/>
        <v>0</v>
      </c>
      <c r="R41" s="168"/>
      <c r="S41" s="168" t="s">
        <v>289</v>
      </c>
      <c r="T41" s="168" t="s">
        <v>245</v>
      </c>
      <c r="U41" s="168">
        <v>0</v>
      </c>
      <c r="V41" s="168">
        <f t="shared" si="6"/>
        <v>0</v>
      </c>
      <c r="W41" s="168"/>
      <c r="X41" s="157"/>
      <c r="Y41" s="157"/>
      <c r="Z41" s="157"/>
      <c r="AA41" s="157"/>
      <c r="AB41" s="157"/>
      <c r="AC41" s="157"/>
      <c r="AD41" s="157"/>
      <c r="AE41" s="157"/>
      <c r="AF41" s="157"/>
      <c r="AG41" s="157" t="s">
        <v>554</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outlineLevel="1">
      <c r="A42" s="165">
        <v>34</v>
      </c>
      <c r="B42" s="166"/>
      <c r="C42" s="197" t="s">
        <v>627</v>
      </c>
      <c r="D42" s="167" t="s">
        <v>0</v>
      </c>
      <c r="E42" s="196"/>
      <c r="F42" s="169"/>
      <c r="G42" s="168">
        <f t="shared" si="0"/>
        <v>0</v>
      </c>
      <c r="H42" s="169"/>
      <c r="I42" s="168">
        <f t="shared" si="1"/>
        <v>0</v>
      </c>
      <c r="J42" s="169"/>
      <c r="K42" s="168">
        <f t="shared" si="2"/>
        <v>0</v>
      </c>
      <c r="L42" s="168">
        <v>21</v>
      </c>
      <c r="M42" s="168">
        <f t="shared" si="3"/>
        <v>0</v>
      </c>
      <c r="N42" s="168">
        <v>0</v>
      </c>
      <c r="O42" s="168">
        <f t="shared" si="4"/>
        <v>0</v>
      </c>
      <c r="P42" s="168">
        <v>0</v>
      </c>
      <c r="Q42" s="168">
        <f t="shared" si="5"/>
        <v>0</v>
      </c>
      <c r="R42" s="168"/>
      <c r="S42" s="168" t="s">
        <v>244</v>
      </c>
      <c r="T42" s="168" t="s">
        <v>540</v>
      </c>
      <c r="U42" s="168">
        <v>0</v>
      </c>
      <c r="V42" s="168">
        <f t="shared" si="6"/>
        <v>0</v>
      </c>
      <c r="W42" s="168"/>
      <c r="X42" s="157"/>
      <c r="Y42" s="157"/>
      <c r="Z42" s="157"/>
      <c r="AA42" s="157"/>
      <c r="AB42" s="157"/>
      <c r="AC42" s="157"/>
      <c r="AD42" s="157"/>
      <c r="AE42" s="157"/>
      <c r="AF42" s="157"/>
      <c r="AG42" s="157" t="s">
        <v>559</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c r="A43" s="171" t="s">
        <v>240</v>
      </c>
      <c r="B43" s="172" t="s">
        <v>214</v>
      </c>
      <c r="C43" s="190" t="s">
        <v>30</v>
      </c>
      <c r="D43" s="173"/>
      <c r="E43" s="174"/>
      <c r="F43" s="175"/>
      <c r="G43" s="176">
        <f>SUMIF(AG44:AG45,"&lt;&gt;NOR",G44:G45)</f>
        <v>0</v>
      </c>
      <c r="H43" s="170"/>
      <c r="I43" s="170">
        <f>SUM(I44:I45)</f>
        <v>0</v>
      </c>
      <c r="J43" s="170"/>
      <c r="K43" s="170">
        <f>SUM(K44:K45)</f>
        <v>0</v>
      </c>
      <c r="L43" s="170"/>
      <c r="M43" s="170">
        <f>SUM(M44:M45)</f>
        <v>0</v>
      </c>
      <c r="N43" s="170"/>
      <c r="O43" s="170">
        <f>SUM(O44:O45)</f>
        <v>0</v>
      </c>
      <c r="P43" s="170"/>
      <c r="Q43" s="170">
        <f>SUM(Q44:Q45)</f>
        <v>0</v>
      </c>
      <c r="R43" s="170"/>
      <c r="S43" s="170"/>
      <c r="T43" s="170"/>
      <c r="U43" s="170"/>
      <c r="V43" s="170">
        <f>SUM(V44:V45)</f>
        <v>0</v>
      </c>
      <c r="W43" s="170"/>
      <c r="AG43" t="s">
        <v>241</v>
      </c>
    </row>
    <row r="44" spans="1:60" outlineLevel="1">
      <c r="A44" s="183">
        <v>35</v>
      </c>
      <c r="B44" s="184"/>
      <c r="C44" s="191" t="s">
        <v>628</v>
      </c>
      <c r="D44" s="185" t="s">
        <v>243</v>
      </c>
      <c r="E44" s="186">
        <v>1</v>
      </c>
      <c r="F44" s="187"/>
      <c r="G44" s="188">
        <f>ROUND(E44*F44,2)</f>
        <v>0</v>
      </c>
      <c r="H44" s="169"/>
      <c r="I44" s="168">
        <f>ROUND(E44*H44,2)</f>
        <v>0</v>
      </c>
      <c r="J44" s="169"/>
      <c r="K44" s="168">
        <f>ROUND(E44*J44,2)</f>
        <v>0</v>
      </c>
      <c r="L44" s="168">
        <v>21</v>
      </c>
      <c r="M44" s="168">
        <f>G44*(1+L44/100)</f>
        <v>0</v>
      </c>
      <c r="N44" s="168">
        <v>0</v>
      </c>
      <c r="O44" s="168">
        <f>ROUND(E44*N44,2)</f>
        <v>0</v>
      </c>
      <c r="P44" s="168">
        <v>0</v>
      </c>
      <c r="Q44" s="168">
        <f>ROUND(E44*P44,2)</f>
        <v>0</v>
      </c>
      <c r="R44" s="168"/>
      <c r="S44" s="168" t="s">
        <v>289</v>
      </c>
      <c r="T44" s="168" t="s">
        <v>245</v>
      </c>
      <c r="U44" s="168">
        <v>0</v>
      </c>
      <c r="V44" s="168">
        <f>ROUND(E44*U44,2)</f>
        <v>0</v>
      </c>
      <c r="W44" s="168"/>
      <c r="X44" s="157"/>
      <c r="Y44" s="157"/>
      <c r="Z44" s="157"/>
      <c r="AA44" s="157"/>
      <c r="AB44" s="157"/>
      <c r="AC44" s="157"/>
      <c r="AD44" s="157"/>
      <c r="AE44" s="157"/>
      <c r="AF44" s="157"/>
      <c r="AG44" s="157" t="s">
        <v>250</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77">
        <v>36</v>
      </c>
      <c r="B45" s="178"/>
      <c r="C45" s="192" t="s">
        <v>629</v>
      </c>
      <c r="D45" s="179" t="s">
        <v>243</v>
      </c>
      <c r="E45" s="180">
        <v>1</v>
      </c>
      <c r="F45" s="181"/>
      <c r="G45" s="182">
        <f>ROUND(E45*F45,2)</f>
        <v>0</v>
      </c>
      <c r="H45" s="169"/>
      <c r="I45" s="168">
        <f>ROUND(E45*H45,2)</f>
        <v>0</v>
      </c>
      <c r="J45" s="169"/>
      <c r="K45" s="168">
        <f>ROUND(E45*J45,2)</f>
        <v>0</v>
      </c>
      <c r="L45" s="168">
        <v>21</v>
      </c>
      <c r="M45" s="168">
        <f>G45*(1+L45/100)</f>
        <v>0</v>
      </c>
      <c r="N45" s="168">
        <v>0</v>
      </c>
      <c r="O45" s="168">
        <f>ROUND(E45*N45,2)</f>
        <v>0</v>
      </c>
      <c r="P45" s="168">
        <v>0</v>
      </c>
      <c r="Q45" s="168">
        <f>ROUND(E45*P45,2)</f>
        <v>0</v>
      </c>
      <c r="R45" s="168"/>
      <c r="S45" s="168" t="s">
        <v>289</v>
      </c>
      <c r="T45" s="168" t="s">
        <v>245</v>
      </c>
      <c r="U45" s="168">
        <v>0</v>
      </c>
      <c r="V45" s="168">
        <f>ROUND(E45*U45,2)</f>
        <v>0</v>
      </c>
      <c r="W45" s="168"/>
      <c r="X45" s="157"/>
      <c r="Y45" s="157"/>
      <c r="Z45" s="157"/>
      <c r="AA45" s="157"/>
      <c r="AB45" s="157"/>
      <c r="AC45" s="157"/>
      <c r="AD45" s="157"/>
      <c r="AE45" s="157"/>
      <c r="AF45" s="157"/>
      <c r="AG45" s="157" t="s">
        <v>250</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c r="A46" s="5"/>
      <c r="B46" s="6"/>
      <c r="C46" s="193"/>
      <c r="D46" s="8"/>
      <c r="E46" s="5"/>
      <c r="F46" s="5"/>
      <c r="G46" s="5"/>
      <c r="H46" s="5"/>
      <c r="I46" s="5"/>
      <c r="J46" s="5"/>
      <c r="K46" s="5"/>
      <c r="L46" s="5"/>
      <c r="M46" s="5"/>
      <c r="N46" s="5"/>
      <c r="O46" s="5"/>
      <c r="P46" s="5"/>
      <c r="Q46" s="5"/>
      <c r="R46" s="5"/>
      <c r="S46" s="5"/>
      <c r="T46" s="5"/>
      <c r="U46" s="5"/>
      <c r="V46" s="5"/>
      <c r="W46" s="5"/>
      <c r="AE46">
        <v>15</v>
      </c>
      <c r="AF46">
        <v>21</v>
      </c>
    </row>
    <row r="47" spans="1:60">
      <c r="A47" s="160"/>
      <c r="B47" s="161" t="s">
        <v>31</v>
      </c>
      <c r="C47" s="194"/>
      <c r="D47" s="162"/>
      <c r="E47" s="163"/>
      <c r="F47" s="163"/>
      <c r="G47" s="189">
        <f>G8+G43</f>
        <v>0</v>
      </c>
      <c r="H47" s="5"/>
      <c r="I47" s="5"/>
      <c r="J47" s="5"/>
      <c r="K47" s="5"/>
      <c r="L47" s="5"/>
      <c r="M47" s="5"/>
      <c r="N47" s="5"/>
      <c r="O47" s="5"/>
      <c r="P47" s="5"/>
      <c r="Q47" s="5"/>
      <c r="R47" s="5"/>
      <c r="S47" s="5"/>
      <c r="T47" s="5"/>
      <c r="U47" s="5"/>
      <c r="V47" s="5"/>
      <c r="W47" s="5"/>
      <c r="AE47">
        <f>SUMIF(L7:L45,AE46,G7:G45)</f>
        <v>0</v>
      </c>
      <c r="AF47">
        <f>SUMIF(L7:L45,AF46,G7:G45)</f>
        <v>0</v>
      </c>
      <c r="AG47" t="s">
        <v>251</v>
      </c>
    </row>
    <row r="48" spans="1:60">
      <c r="A48" s="5"/>
      <c r="B48" s="6"/>
      <c r="C48" s="193"/>
      <c r="D48" s="8"/>
      <c r="E48" s="5"/>
      <c r="F48" s="5"/>
      <c r="G48" s="5"/>
      <c r="H48" s="5"/>
      <c r="I48" s="5"/>
      <c r="J48" s="5"/>
      <c r="K48" s="5"/>
      <c r="L48" s="5"/>
      <c r="M48" s="5"/>
      <c r="N48" s="5"/>
      <c r="O48" s="5"/>
      <c r="P48" s="5"/>
      <c r="Q48" s="5"/>
      <c r="R48" s="5"/>
      <c r="S48" s="5"/>
      <c r="T48" s="5"/>
      <c r="U48" s="5"/>
      <c r="V48" s="5"/>
      <c r="W48" s="5"/>
    </row>
    <row r="49" spans="1:33">
      <c r="A49" s="5"/>
      <c r="B49" s="6"/>
      <c r="C49" s="193"/>
      <c r="D49" s="8"/>
      <c r="E49" s="5"/>
      <c r="F49" s="5"/>
      <c r="G49" s="5"/>
      <c r="H49" s="5"/>
      <c r="I49" s="5"/>
      <c r="J49" s="5"/>
      <c r="K49" s="5"/>
      <c r="L49" s="5"/>
      <c r="M49" s="5"/>
      <c r="N49" s="5"/>
      <c r="O49" s="5"/>
      <c r="P49" s="5"/>
      <c r="Q49" s="5"/>
      <c r="R49" s="5"/>
      <c r="S49" s="5"/>
      <c r="T49" s="5"/>
      <c r="U49" s="5"/>
      <c r="V49" s="5"/>
      <c r="W49" s="5"/>
    </row>
    <row r="50" spans="1:33">
      <c r="A50" s="268" t="s">
        <v>252</v>
      </c>
      <c r="B50" s="268"/>
      <c r="C50" s="269"/>
      <c r="D50" s="8"/>
      <c r="E50" s="5"/>
      <c r="F50" s="5"/>
      <c r="G50" s="5"/>
      <c r="H50" s="5"/>
      <c r="I50" s="5"/>
      <c r="J50" s="5"/>
      <c r="K50" s="5"/>
      <c r="L50" s="5"/>
      <c r="M50" s="5"/>
      <c r="N50" s="5"/>
      <c r="O50" s="5"/>
      <c r="P50" s="5"/>
      <c r="Q50" s="5"/>
      <c r="R50" s="5"/>
      <c r="S50" s="5"/>
      <c r="T50" s="5"/>
      <c r="U50" s="5"/>
      <c r="V50" s="5"/>
      <c r="W50" s="5"/>
    </row>
    <row r="51" spans="1:33">
      <c r="A51" s="249"/>
      <c r="B51" s="250"/>
      <c r="C51" s="251"/>
      <c r="D51" s="250"/>
      <c r="E51" s="250"/>
      <c r="F51" s="250"/>
      <c r="G51" s="252"/>
      <c r="H51" s="5"/>
      <c r="I51" s="5"/>
      <c r="J51" s="5"/>
      <c r="K51" s="5"/>
      <c r="L51" s="5"/>
      <c r="M51" s="5"/>
      <c r="N51" s="5"/>
      <c r="O51" s="5"/>
      <c r="P51" s="5"/>
      <c r="Q51" s="5"/>
      <c r="R51" s="5"/>
      <c r="S51" s="5"/>
      <c r="T51" s="5"/>
      <c r="U51" s="5"/>
      <c r="V51" s="5"/>
      <c r="W51" s="5"/>
      <c r="AG51" t="s">
        <v>253</v>
      </c>
    </row>
    <row r="52" spans="1:33">
      <c r="A52" s="253"/>
      <c r="B52" s="254"/>
      <c r="C52" s="255"/>
      <c r="D52" s="254"/>
      <c r="E52" s="254"/>
      <c r="F52" s="254"/>
      <c r="G52" s="256"/>
      <c r="H52" s="5"/>
      <c r="I52" s="5"/>
      <c r="J52" s="5"/>
      <c r="K52" s="5"/>
      <c r="L52" s="5"/>
      <c r="M52" s="5"/>
      <c r="N52" s="5"/>
      <c r="O52" s="5"/>
      <c r="P52" s="5"/>
      <c r="Q52" s="5"/>
      <c r="R52" s="5"/>
      <c r="S52" s="5"/>
      <c r="T52" s="5"/>
      <c r="U52" s="5"/>
      <c r="V52" s="5"/>
      <c r="W52" s="5"/>
    </row>
    <row r="53" spans="1:33">
      <c r="A53" s="253"/>
      <c r="B53" s="254"/>
      <c r="C53" s="255"/>
      <c r="D53" s="254"/>
      <c r="E53" s="254"/>
      <c r="F53" s="254"/>
      <c r="G53" s="256"/>
      <c r="H53" s="5"/>
      <c r="I53" s="5"/>
      <c r="J53" s="5"/>
      <c r="K53" s="5"/>
      <c r="L53" s="5"/>
      <c r="M53" s="5"/>
      <c r="N53" s="5"/>
      <c r="O53" s="5"/>
      <c r="P53" s="5"/>
      <c r="Q53" s="5"/>
      <c r="R53" s="5"/>
      <c r="S53" s="5"/>
      <c r="T53" s="5"/>
      <c r="U53" s="5"/>
      <c r="V53" s="5"/>
      <c r="W53" s="5"/>
    </row>
    <row r="54" spans="1:33">
      <c r="A54" s="253"/>
      <c r="B54" s="254"/>
      <c r="C54" s="255"/>
      <c r="D54" s="254"/>
      <c r="E54" s="254"/>
      <c r="F54" s="254"/>
      <c r="G54" s="256"/>
      <c r="H54" s="5"/>
      <c r="I54" s="5"/>
      <c r="J54" s="5"/>
      <c r="K54" s="5"/>
      <c r="L54" s="5"/>
      <c r="M54" s="5"/>
      <c r="N54" s="5"/>
      <c r="O54" s="5"/>
      <c r="P54" s="5"/>
      <c r="Q54" s="5"/>
      <c r="R54" s="5"/>
      <c r="S54" s="5"/>
      <c r="T54" s="5"/>
      <c r="U54" s="5"/>
      <c r="V54" s="5"/>
      <c r="W54" s="5"/>
    </row>
    <row r="55" spans="1:33">
      <c r="A55" s="257"/>
      <c r="B55" s="258"/>
      <c r="C55" s="259"/>
      <c r="D55" s="258"/>
      <c r="E55" s="258"/>
      <c r="F55" s="258"/>
      <c r="G55" s="260"/>
      <c r="H55" s="5"/>
      <c r="I55" s="5"/>
      <c r="J55" s="5"/>
      <c r="K55" s="5"/>
      <c r="L55" s="5"/>
      <c r="M55" s="5"/>
      <c r="N55" s="5"/>
      <c r="O55" s="5"/>
      <c r="P55" s="5"/>
      <c r="Q55" s="5"/>
      <c r="R55" s="5"/>
      <c r="S55" s="5"/>
      <c r="T55" s="5"/>
      <c r="U55" s="5"/>
      <c r="V55" s="5"/>
      <c r="W55" s="5"/>
    </row>
    <row r="56" spans="1:33">
      <c r="A56" s="5"/>
      <c r="B56" s="6"/>
      <c r="C56" s="193"/>
      <c r="D56" s="8"/>
      <c r="E56" s="5"/>
      <c r="F56" s="5"/>
      <c r="G56" s="5"/>
      <c r="H56" s="5"/>
      <c r="I56" s="5"/>
      <c r="J56" s="5"/>
      <c r="K56" s="5"/>
      <c r="L56" s="5"/>
      <c r="M56" s="5"/>
      <c r="N56" s="5"/>
      <c r="O56" s="5"/>
      <c r="P56" s="5"/>
      <c r="Q56" s="5"/>
      <c r="R56" s="5"/>
      <c r="S56" s="5"/>
      <c r="T56" s="5"/>
      <c r="U56" s="5"/>
      <c r="V56" s="5"/>
      <c r="W56" s="5"/>
    </row>
    <row r="57" spans="1:33">
      <c r="C57" s="195"/>
      <c r="D57" s="146"/>
      <c r="AG57" t="s">
        <v>254</v>
      </c>
    </row>
    <row r="58" spans="1:33">
      <c r="D58" s="146"/>
    </row>
    <row r="59" spans="1:33">
      <c r="D59" s="146"/>
    </row>
    <row r="60" spans="1:33">
      <c r="D60" s="146"/>
    </row>
    <row r="61" spans="1:33">
      <c r="D61" s="146"/>
    </row>
    <row r="62" spans="1:33">
      <c r="D62" s="146"/>
    </row>
    <row r="63" spans="1:33">
      <c r="D63" s="146"/>
    </row>
    <row r="64" spans="1:33">
      <c r="D64" s="146"/>
    </row>
    <row r="65" spans="4:4">
      <c r="D65" s="146"/>
    </row>
    <row r="66" spans="4:4">
      <c r="D66" s="146"/>
    </row>
    <row r="67" spans="4:4">
      <c r="D67" s="146"/>
    </row>
    <row r="68" spans="4:4">
      <c r="D68" s="146"/>
    </row>
    <row r="69" spans="4:4">
      <c r="D69" s="146"/>
    </row>
    <row r="70" spans="4:4">
      <c r="D70" s="146"/>
    </row>
    <row r="71" spans="4:4">
      <c r="D71" s="146"/>
    </row>
    <row r="72" spans="4:4">
      <c r="D72" s="146"/>
    </row>
    <row r="73" spans="4:4">
      <c r="D73" s="146"/>
    </row>
    <row r="74" spans="4:4">
      <c r="D74" s="146"/>
    </row>
    <row r="75" spans="4:4">
      <c r="D75" s="146"/>
    </row>
    <row r="76" spans="4:4">
      <c r="D76" s="146"/>
    </row>
    <row r="77" spans="4:4">
      <c r="D77" s="146"/>
    </row>
    <row r="78" spans="4:4">
      <c r="D78" s="146"/>
    </row>
    <row r="79" spans="4:4">
      <c r="D79" s="146"/>
    </row>
    <row r="80" spans="4:4">
      <c r="D80" s="146"/>
    </row>
    <row r="81" spans="4:4">
      <c r="D81" s="146"/>
    </row>
    <row r="82" spans="4:4">
      <c r="D82" s="146"/>
    </row>
    <row r="83" spans="4:4">
      <c r="D83" s="146"/>
    </row>
    <row r="84" spans="4:4">
      <c r="D84" s="146"/>
    </row>
    <row r="85" spans="4:4">
      <c r="D85" s="146"/>
    </row>
    <row r="86" spans="4:4">
      <c r="D86" s="146"/>
    </row>
    <row r="87" spans="4:4">
      <c r="D87" s="146"/>
    </row>
    <row r="88" spans="4:4">
      <c r="D88" s="146"/>
    </row>
    <row r="89" spans="4:4">
      <c r="D89" s="146"/>
    </row>
    <row r="90" spans="4:4">
      <c r="D90" s="146"/>
    </row>
    <row r="91" spans="4:4">
      <c r="D91" s="146"/>
    </row>
    <row r="92" spans="4:4">
      <c r="D92" s="146"/>
    </row>
    <row r="93" spans="4:4">
      <c r="D93" s="146"/>
    </row>
    <row r="94" spans="4:4">
      <c r="D94" s="146"/>
    </row>
    <row r="95" spans="4:4">
      <c r="D95" s="146"/>
    </row>
    <row r="96" spans="4:4">
      <c r="D96" s="146"/>
    </row>
    <row r="97" spans="4:4">
      <c r="D97" s="146"/>
    </row>
    <row r="98" spans="4:4">
      <c r="D98" s="146"/>
    </row>
    <row r="99" spans="4:4">
      <c r="D99" s="146"/>
    </row>
    <row r="100" spans="4:4">
      <c r="D100" s="146"/>
    </row>
    <row r="101" spans="4:4">
      <c r="D101" s="146"/>
    </row>
    <row r="102" spans="4:4">
      <c r="D102" s="146"/>
    </row>
    <row r="103" spans="4:4">
      <c r="D103" s="146"/>
    </row>
    <row r="104" spans="4:4">
      <c r="D104" s="146"/>
    </row>
    <row r="105" spans="4:4">
      <c r="D105" s="146"/>
    </row>
    <row r="106" spans="4:4">
      <c r="D106" s="146"/>
    </row>
    <row r="107" spans="4:4">
      <c r="D107" s="146"/>
    </row>
    <row r="108" spans="4:4">
      <c r="D108" s="146"/>
    </row>
    <row r="109" spans="4:4">
      <c r="D109" s="146"/>
    </row>
    <row r="110" spans="4:4">
      <c r="D110" s="146"/>
    </row>
    <row r="111" spans="4:4">
      <c r="D111" s="146"/>
    </row>
    <row r="112" spans="4:4">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51:G55"/>
    <mergeCell ref="A1:G1"/>
    <mergeCell ref="C2:G2"/>
    <mergeCell ref="C3:G3"/>
    <mergeCell ref="C4:G4"/>
    <mergeCell ref="A50:C50"/>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29" activePane="bottomLeft" state="frozen"/>
      <selection pane="bottomLeft" activeCell="F27" sqref="F27"/>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1" t="s">
        <v>7</v>
      </c>
      <c r="B1" s="261"/>
      <c r="C1" s="261"/>
      <c r="D1" s="261"/>
      <c r="E1" s="261"/>
      <c r="F1" s="261"/>
      <c r="G1" s="261"/>
      <c r="AG1" t="s">
        <v>215</v>
      </c>
    </row>
    <row r="2" spans="1:60" ht="24.9" customHeight="1">
      <c r="A2" s="147" t="s">
        <v>8</v>
      </c>
      <c r="B2" s="71" t="s">
        <v>44</v>
      </c>
      <c r="C2" s="262" t="s">
        <v>45</v>
      </c>
      <c r="D2" s="263"/>
      <c r="E2" s="263"/>
      <c r="F2" s="263"/>
      <c r="G2" s="264"/>
      <c r="AG2" t="s">
        <v>216</v>
      </c>
    </row>
    <row r="3" spans="1:60" ht="24.9" customHeight="1">
      <c r="A3" s="147" t="s">
        <v>9</v>
      </c>
      <c r="B3" s="71" t="s">
        <v>62</v>
      </c>
      <c r="C3" s="262" t="s">
        <v>45</v>
      </c>
      <c r="D3" s="263"/>
      <c r="E3" s="263"/>
      <c r="F3" s="263"/>
      <c r="G3" s="264"/>
      <c r="AC3" s="89" t="s">
        <v>216</v>
      </c>
      <c r="AG3" t="s">
        <v>218</v>
      </c>
    </row>
    <row r="4" spans="1:60" ht="24.9" customHeight="1">
      <c r="A4" s="149" t="s">
        <v>10</v>
      </c>
      <c r="B4" s="150" t="s">
        <v>68</v>
      </c>
      <c r="C4" s="265" t="s">
        <v>69</v>
      </c>
      <c r="D4" s="266"/>
      <c r="E4" s="266"/>
      <c r="F4" s="266"/>
      <c r="G4" s="267"/>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125</v>
      </c>
      <c r="C8" s="190" t="s">
        <v>126</v>
      </c>
      <c r="D8" s="173"/>
      <c r="E8" s="174"/>
      <c r="F8" s="175"/>
      <c r="G8" s="176">
        <f>SUMIF(AG9:AG10,"&lt;&gt;NOR",G9:G10)</f>
        <v>0</v>
      </c>
      <c r="H8" s="170"/>
      <c r="I8" s="170">
        <f>SUM(I9:I10)</f>
        <v>0</v>
      </c>
      <c r="J8" s="170"/>
      <c r="K8" s="170">
        <f>SUM(K9:K10)</f>
        <v>0</v>
      </c>
      <c r="L8" s="170"/>
      <c r="M8" s="170">
        <f>SUM(M9:M10)</f>
        <v>0</v>
      </c>
      <c r="N8" s="170"/>
      <c r="O8" s="170">
        <f>SUM(O9:O10)</f>
        <v>0</v>
      </c>
      <c r="P8" s="170"/>
      <c r="Q8" s="170">
        <f>SUM(Q9:Q10)</f>
        <v>0</v>
      </c>
      <c r="R8" s="170"/>
      <c r="S8" s="170"/>
      <c r="T8" s="170"/>
      <c r="U8" s="170"/>
      <c r="V8" s="170">
        <f>SUM(V9:V10)</f>
        <v>4.1100000000000003</v>
      </c>
      <c r="W8" s="170"/>
      <c r="AG8" t="s">
        <v>241</v>
      </c>
    </row>
    <row r="9" spans="1:60" outlineLevel="1">
      <c r="A9" s="183">
        <v>1</v>
      </c>
      <c r="B9" s="184"/>
      <c r="C9" s="191" t="s">
        <v>630</v>
      </c>
      <c r="D9" s="185" t="s">
        <v>256</v>
      </c>
      <c r="E9" s="186">
        <v>1</v>
      </c>
      <c r="F9" s="187"/>
      <c r="G9" s="188">
        <f>ROUND(E9*F9,2)</f>
        <v>0</v>
      </c>
      <c r="H9" s="169"/>
      <c r="I9" s="168">
        <f>ROUND(E9*H9,2)</f>
        <v>0</v>
      </c>
      <c r="J9" s="169"/>
      <c r="K9" s="168">
        <f>ROUND(E9*J9,2)</f>
        <v>0</v>
      </c>
      <c r="L9" s="168">
        <v>21</v>
      </c>
      <c r="M9" s="168">
        <f>G9*(1+L9/100)</f>
        <v>0</v>
      </c>
      <c r="N9" s="168">
        <v>8.0000000000000004E-4</v>
      </c>
      <c r="O9" s="168">
        <f>ROUND(E9*N9,2)</f>
        <v>0</v>
      </c>
      <c r="P9" s="168">
        <v>0</v>
      </c>
      <c r="Q9" s="168">
        <f>ROUND(E9*P9,2)</f>
        <v>0</v>
      </c>
      <c r="R9" s="168"/>
      <c r="S9" s="168" t="s">
        <v>244</v>
      </c>
      <c r="T9" s="168" t="s">
        <v>245</v>
      </c>
      <c r="U9" s="168">
        <v>4.1100000000000003</v>
      </c>
      <c r="V9" s="168">
        <f>ROUND(E9*U9,2)</f>
        <v>4.1100000000000003</v>
      </c>
      <c r="W9" s="168"/>
      <c r="X9" s="157"/>
      <c r="Y9" s="157"/>
      <c r="Z9" s="157"/>
      <c r="AA9" s="157"/>
      <c r="AB9" s="157"/>
      <c r="AC9" s="157"/>
      <c r="AD9" s="157"/>
      <c r="AE9" s="157"/>
      <c r="AF9" s="157"/>
      <c r="AG9" s="157" t="s">
        <v>541</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ht="20.399999999999999" outlineLevel="1">
      <c r="A10" s="183">
        <v>2</v>
      </c>
      <c r="B10" s="184"/>
      <c r="C10" s="191" t="s">
        <v>631</v>
      </c>
      <c r="D10" s="185"/>
      <c r="E10" s="186">
        <v>1</v>
      </c>
      <c r="F10" s="187"/>
      <c r="G10" s="188">
        <f>ROUND(E10*F10,2)</f>
        <v>0</v>
      </c>
      <c r="H10" s="169"/>
      <c r="I10" s="168">
        <f>ROUND(E10*H10,2)</f>
        <v>0</v>
      </c>
      <c r="J10" s="169"/>
      <c r="K10" s="168">
        <f>ROUND(E10*J10,2)</f>
        <v>0</v>
      </c>
      <c r="L10" s="168">
        <v>21</v>
      </c>
      <c r="M10" s="168">
        <f>G10*(1+L10/100)</f>
        <v>0</v>
      </c>
      <c r="N10" s="168">
        <v>0</v>
      </c>
      <c r="O10" s="168">
        <f>ROUND(E10*N10,2)</f>
        <v>0</v>
      </c>
      <c r="P10" s="168">
        <v>0</v>
      </c>
      <c r="Q10" s="168">
        <f>ROUND(E10*P10,2)</f>
        <v>0</v>
      </c>
      <c r="R10" s="168"/>
      <c r="S10" s="168" t="s">
        <v>289</v>
      </c>
      <c r="T10" s="168" t="s">
        <v>245</v>
      </c>
      <c r="U10" s="168">
        <v>0</v>
      </c>
      <c r="V10" s="168">
        <f>ROUND(E10*U10,2)</f>
        <v>0</v>
      </c>
      <c r="W10" s="168"/>
      <c r="X10" s="157"/>
      <c r="Y10" s="157"/>
      <c r="Z10" s="157"/>
      <c r="AA10" s="157"/>
      <c r="AB10" s="157"/>
      <c r="AC10" s="157"/>
      <c r="AD10" s="157"/>
      <c r="AE10" s="157"/>
      <c r="AF10" s="157"/>
      <c r="AG10" s="157" t="s">
        <v>541</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c r="A11" s="171" t="s">
        <v>240</v>
      </c>
      <c r="B11" s="172" t="s">
        <v>137</v>
      </c>
      <c r="C11" s="190" t="s">
        <v>138</v>
      </c>
      <c r="D11" s="173"/>
      <c r="E11" s="174"/>
      <c r="F11" s="175"/>
      <c r="G11" s="176">
        <f>SUMIF(AG12:AG13,"&lt;&gt;NOR",G12:G13)</f>
        <v>0</v>
      </c>
      <c r="H11" s="170"/>
      <c r="I11" s="170">
        <f>SUM(I12:I13)</f>
        <v>0</v>
      </c>
      <c r="J11" s="170"/>
      <c r="K11" s="170">
        <f>SUM(K12:K13)</f>
        <v>0</v>
      </c>
      <c r="L11" s="170"/>
      <c r="M11" s="170">
        <f>SUM(M12:M13)</f>
        <v>0</v>
      </c>
      <c r="N11" s="170"/>
      <c r="O11" s="170">
        <f>SUM(O12:O13)</f>
        <v>0</v>
      </c>
      <c r="P11" s="170"/>
      <c r="Q11" s="170">
        <f>SUM(Q12:Q13)</f>
        <v>0</v>
      </c>
      <c r="R11" s="170"/>
      <c r="S11" s="170"/>
      <c r="T11" s="170"/>
      <c r="U11" s="170"/>
      <c r="V11" s="170">
        <f>SUM(V12:V13)</f>
        <v>0</v>
      </c>
      <c r="W11" s="170"/>
      <c r="AG11" t="s">
        <v>241</v>
      </c>
    </row>
    <row r="12" spans="1:60" ht="20.399999999999999" outlineLevel="1">
      <c r="A12" s="183">
        <v>3</v>
      </c>
      <c r="B12" s="184"/>
      <c r="C12" s="191" t="s">
        <v>632</v>
      </c>
      <c r="D12" s="185" t="s">
        <v>608</v>
      </c>
      <c r="E12" s="186">
        <v>1</v>
      </c>
      <c r="F12" s="187"/>
      <c r="G12" s="188">
        <f>ROUND(E12*F12,2)</f>
        <v>0</v>
      </c>
      <c r="H12" s="169"/>
      <c r="I12" s="168">
        <f>ROUND(E12*H12,2)</f>
        <v>0</v>
      </c>
      <c r="J12" s="169"/>
      <c r="K12" s="168">
        <f>ROUND(E12*J12,2)</f>
        <v>0</v>
      </c>
      <c r="L12" s="168">
        <v>21</v>
      </c>
      <c r="M12" s="168">
        <f>G12*(1+L12/100)</f>
        <v>0</v>
      </c>
      <c r="N12" s="168">
        <v>0</v>
      </c>
      <c r="O12" s="168">
        <f>ROUND(E12*N12,2)</f>
        <v>0</v>
      </c>
      <c r="P12" s="168">
        <v>0</v>
      </c>
      <c r="Q12" s="168">
        <f>ROUND(E12*P12,2)</f>
        <v>0</v>
      </c>
      <c r="R12" s="168"/>
      <c r="S12" s="168" t="s">
        <v>289</v>
      </c>
      <c r="T12" s="168" t="s">
        <v>245</v>
      </c>
      <c r="U12" s="168">
        <v>0</v>
      </c>
      <c r="V12" s="168">
        <f>ROUND(E12*U12,2)</f>
        <v>0</v>
      </c>
      <c r="W12" s="168"/>
      <c r="X12" s="157"/>
      <c r="Y12" s="157"/>
      <c r="Z12" s="157"/>
      <c r="AA12" s="157"/>
      <c r="AB12" s="157"/>
      <c r="AC12" s="157"/>
      <c r="AD12" s="157"/>
      <c r="AE12" s="157"/>
      <c r="AF12" s="157"/>
      <c r="AG12" s="157" t="s">
        <v>541</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ht="20.399999999999999" outlineLevel="1">
      <c r="A13" s="183">
        <v>4</v>
      </c>
      <c r="B13" s="184"/>
      <c r="C13" s="191" t="s">
        <v>633</v>
      </c>
      <c r="D13" s="185" t="s">
        <v>608</v>
      </c>
      <c r="E13" s="186">
        <v>1</v>
      </c>
      <c r="F13" s="187"/>
      <c r="G13" s="188">
        <f>ROUND(E13*F13,2)</f>
        <v>0</v>
      </c>
      <c r="H13" s="169"/>
      <c r="I13" s="168">
        <f>ROUND(E13*H13,2)</f>
        <v>0</v>
      </c>
      <c r="J13" s="169"/>
      <c r="K13" s="168">
        <f>ROUND(E13*J13,2)</f>
        <v>0</v>
      </c>
      <c r="L13" s="168">
        <v>21</v>
      </c>
      <c r="M13" s="168">
        <f>G13*(1+L13/100)</f>
        <v>0</v>
      </c>
      <c r="N13" s="168">
        <v>0</v>
      </c>
      <c r="O13" s="168">
        <f>ROUND(E13*N13,2)</f>
        <v>0</v>
      </c>
      <c r="P13" s="168">
        <v>0</v>
      </c>
      <c r="Q13" s="168">
        <f>ROUND(E13*P13,2)</f>
        <v>0</v>
      </c>
      <c r="R13" s="168"/>
      <c r="S13" s="168" t="s">
        <v>289</v>
      </c>
      <c r="T13" s="168" t="s">
        <v>245</v>
      </c>
      <c r="U13" s="168">
        <v>0</v>
      </c>
      <c r="V13" s="168">
        <f>ROUND(E13*U13,2)</f>
        <v>0</v>
      </c>
      <c r="W13" s="168"/>
      <c r="X13" s="157"/>
      <c r="Y13" s="157"/>
      <c r="Z13" s="157"/>
      <c r="AA13" s="157"/>
      <c r="AB13" s="157"/>
      <c r="AC13" s="157"/>
      <c r="AD13" s="157"/>
      <c r="AE13" s="157"/>
      <c r="AF13" s="157"/>
      <c r="AG13" s="157" t="s">
        <v>541</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c r="A14" s="171" t="s">
        <v>240</v>
      </c>
      <c r="B14" s="172" t="s">
        <v>159</v>
      </c>
      <c r="C14" s="190" t="s">
        <v>160</v>
      </c>
      <c r="D14" s="173"/>
      <c r="E14" s="174"/>
      <c r="F14" s="175"/>
      <c r="G14" s="176">
        <f>SUMIF(AG15:AG26,"&lt;&gt;NOR",G15:G26)</f>
        <v>0</v>
      </c>
      <c r="H14" s="170"/>
      <c r="I14" s="170">
        <f>SUM(I15:I26)</f>
        <v>0</v>
      </c>
      <c r="J14" s="170"/>
      <c r="K14" s="170">
        <f>SUM(K15:K26)</f>
        <v>0</v>
      </c>
      <c r="L14" s="170"/>
      <c r="M14" s="170">
        <f>SUM(M15:M26)</f>
        <v>0</v>
      </c>
      <c r="N14" s="170"/>
      <c r="O14" s="170">
        <f>SUM(O15:O26)</f>
        <v>0.4</v>
      </c>
      <c r="P14" s="170"/>
      <c r="Q14" s="170">
        <f>SUM(Q15:Q26)</f>
        <v>0</v>
      </c>
      <c r="R14" s="170"/>
      <c r="S14" s="170"/>
      <c r="T14" s="170"/>
      <c r="U14" s="170"/>
      <c r="V14" s="170">
        <f>SUM(V15:V26)</f>
        <v>176.42</v>
      </c>
      <c r="W14" s="170"/>
      <c r="AG14" t="s">
        <v>241</v>
      </c>
    </row>
    <row r="15" spans="1:60" outlineLevel="1">
      <c r="A15" s="183">
        <v>5</v>
      </c>
      <c r="B15" s="184"/>
      <c r="C15" s="191" t="s">
        <v>634</v>
      </c>
      <c r="D15" s="185" t="s">
        <v>328</v>
      </c>
      <c r="E15" s="186">
        <v>35</v>
      </c>
      <c r="F15" s="187"/>
      <c r="G15" s="188">
        <f t="shared" ref="G15:G26" si="0">ROUND(E15*F15,2)</f>
        <v>0</v>
      </c>
      <c r="H15" s="169"/>
      <c r="I15" s="168">
        <f t="shared" ref="I15:I26" si="1">ROUND(E15*H15,2)</f>
        <v>0</v>
      </c>
      <c r="J15" s="169"/>
      <c r="K15" s="168">
        <f t="shared" ref="K15:K26" si="2">ROUND(E15*J15,2)</f>
        <v>0</v>
      </c>
      <c r="L15" s="168">
        <v>21</v>
      </c>
      <c r="M15" s="168">
        <f t="shared" ref="M15:M26" si="3">G15*(1+L15/100)</f>
        <v>0</v>
      </c>
      <c r="N15" s="168">
        <v>3.8000000000000002E-4</v>
      </c>
      <c r="O15" s="168">
        <f t="shared" ref="O15:O26" si="4">ROUND(E15*N15,2)</f>
        <v>0.01</v>
      </c>
      <c r="P15" s="168">
        <v>0</v>
      </c>
      <c r="Q15" s="168">
        <f t="shared" ref="Q15:Q26" si="5">ROUND(E15*P15,2)</f>
        <v>0</v>
      </c>
      <c r="R15" s="168"/>
      <c r="S15" s="168" t="s">
        <v>244</v>
      </c>
      <c r="T15" s="168" t="s">
        <v>540</v>
      </c>
      <c r="U15" s="168">
        <v>0.32</v>
      </c>
      <c r="V15" s="168">
        <f t="shared" ref="V15:V26" si="6">ROUND(E15*U15,2)</f>
        <v>11.2</v>
      </c>
      <c r="W15" s="168"/>
      <c r="X15" s="157"/>
      <c r="Y15" s="157"/>
      <c r="Z15" s="157"/>
      <c r="AA15" s="157"/>
      <c r="AB15" s="157"/>
      <c r="AC15" s="157"/>
      <c r="AD15" s="157"/>
      <c r="AE15" s="157"/>
      <c r="AF15" s="157"/>
      <c r="AG15" s="157" t="s">
        <v>541</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outlineLevel="1">
      <c r="A16" s="183">
        <v>6</v>
      </c>
      <c r="B16" s="184"/>
      <c r="C16" s="191" t="s">
        <v>635</v>
      </c>
      <c r="D16" s="185" t="s">
        <v>328</v>
      </c>
      <c r="E16" s="186">
        <v>33</v>
      </c>
      <c r="F16" s="187"/>
      <c r="G16" s="188">
        <f t="shared" si="0"/>
        <v>0</v>
      </c>
      <c r="H16" s="169"/>
      <c r="I16" s="168">
        <f t="shared" si="1"/>
        <v>0</v>
      </c>
      <c r="J16" s="169"/>
      <c r="K16" s="168">
        <f t="shared" si="2"/>
        <v>0</v>
      </c>
      <c r="L16" s="168">
        <v>21</v>
      </c>
      <c r="M16" s="168">
        <f t="shared" si="3"/>
        <v>0</v>
      </c>
      <c r="N16" s="168">
        <v>4.7000000000000004E-4</v>
      </c>
      <c r="O16" s="168">
        <f t="shared" si="4"/>
        <v>0.02</v>
      </c>
      <c r="P16" s="168">
        <v>0</v>
      </c>
      <c r="Q16" s="168">
        <f t="shared" si="5"/>
        <v>0</v>
      </c>
      <c r="R16" s="168"/>
      <c r="S16" s="168" t="s">
        <v>244</v>
      </c>
      <c r="T16" s="168" t="s">
        <v>540</v>
      </c>
      <c r="U16" s="168">
        <v>0.35900000000000004</v>
      </c>
      <c r="V16" s="168">
        <f t="shared" si="6"/>
        <v>11.85</v>
      </c>
      <c r="W16" s="168"/>
      <c r="X16" s="157"/>
      <c r="Y16" s="157"/>
      <c r="Z16" s="157"/>
      <c r="AA16" s="157"/>
      <c r="AB16" s="157"/>
      <c r="AC16" s="157"/>
      <c r="AD16" s="157"/>
      <c r="AE16" s="157"/>
      <c r="AF16" s="157"/>
      <c r="AG16" s="157" t="s">
        <v>541</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outlineLevel="1">
      <c r="A17" s="183">
        <v>7</v>
      </c>
      <c r="B17" s="184"/>
      <c r="C17" s="191" t="s">
        <v>636</v>
      </c>
      <c r="D17" s="185" t="s">
        <v>328</v>
      </c>
      <c r="E17" s="186">
        <v>25</v>
      </c>
      <c r="F17" s="187"/>
      <c r="G17" s="188">
        <f t="shared" si="0"/>
        <v>0</v>
      </c>
      <c r="H17" s="169"/>
      <c r="I17" s="168">
        <f t="shared" si="1"/>
        <v>0</v>
      </c>
      <c r="J17" s="169"/>
      <c r="K17" s="168">
        <f t="shared" si="2"/>
        <v>0</v>
      </c>
      <c r="L17" s="168">
        <v>21</v>
      </c>
      <c r="M17" s="168">
        <f t="shared" si="3"/>
        <v>0</v>
      </c>
      <c r="N17" s="168">
        <v>7.8000000000000009E-4</v>
      </c>
      <c r="O17" s="168">
        <f t="shared" si="4"/>
        <v>0.02</v>
      </c>
      <c r="P17" s="168">
        <v>0</v>
      </c>
      <c r="Q17" s="168">
        <f t="shared" si="5"/>
        <v>0</v>
      </c>
      <c r="R17" s="168"/>
      <c r="S17" s="168" t="s">
        <v>244</v>
      </c>
      <c r="T17" s="168" t="s">
        <v>540</v>
      </c>
      <c r="U17" s="168">
        <v>0.81900000000000006</v>
      </c>
      <c r="V17" s="168">
        <f t="shared" si="6"/>
        <v>20.48</v>
      </c>
      <c r="W17" s="168"/>
      <c r="X17" s="157"/>
      <c r="Y17" s="157"/>
      <c r="Z17" s="157"/>
      <c r="AA17" s="157"/>
      <c r="AB17" s="157"/>
      <c r="AC17" s="157"/>
      <c r="AD17" s="157"/>
      <c r="AE17" s="157"/>
      <c r="AF17" s="157"/>
      <c r="AG17" s="157" t="s">
        <v>541</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8</v>
      </c>
      <c r="B18" s="184"/>
      <c r="C18" s="191" t="s">
        <v>637</v>
      </c>
      <c r="D18" s="185" t="s">
        <v>328</v>
      </c>
      <c r="E18" s="186">
        <v>38</v>
      </c>
      <c r="F18" s="187"/>
      <c r="G18" s="188">
        <f t="shared" si="0"/>
        <v>0</v>
      </c>
      <c r="H18" s="169"/>
      <c r="I18" s="168">
        <f t="shared" si="1"/>
        <v>0</v>
      </c>
      <c r="J18" s="169"/>
      <c r="K18" s="168">
        <f t="shared" si="2"/>
        <v>0</v>
      </c>
      <c r="L18" s="168">
        <v>21</v>
      </c>
      <c r="M18" s="168">
        <f t="shared" si="3"/>
        <v>0</v>
      </c>
      <c r="N18" s="168">
        <v>1.3100000000000002E-3</v>
      </c>
      <c r="O18" s="168">
        <f t="shared" si="4"/>
        <v>0.05</v>
      </c>
      <c r="P18" s="168">
        <v>0</v>
      </c>
      <c r="Q18" s="168">
        <f t="shared" si="5"/>
        <v>0</v>
      </c>
      <c r="R18" s="168"/>
      <c r="S18" s="168" t="s">
        <v>244</v>
      </c>
      <c r="T18" s="168" t="s">
        <v>540</v>
      </c>
      <c r="U18" s="168">
        <v>0.79700000000000004</v>
      </c>
      <c r="V18" s="168">
        <f t="shared" si="6"/>
        <v>30.29</v>
      </c>
      <c r="W18" s="168"/>
      <c r="X18" s="157"/>
      <c r="Y18" s="157"/>
      <c r="Z18" s="157"/>
      <c r="AA18" s="157"/>
      <c r="AB18" s="157"/>
      <c r="AC18" s="157"/>
      <c r="AD18" s="157"/>
      <c r="AE18" s="157"/>
      <c r="AF18" s="157"/>
      <c r="AG18" s="157" t="s">
        <v>541</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83">
        <v>9</v>
      </c>
      <c r="B19" s="184"/>
      <c r="C19" s="191" t="s">
        <v>638</v>
      </c>
      <c r="D19" s="185" t="s">
        <v>328</v>
      </c>
      <c r="E19" s="186">
        <v>69</v>
      </c>
      <c r="F19" s="187"/>
      <c r="G19" s="188">
        <f t="shared" si="0"/>
        <v>0</v>
      </c>
      <c r="H19" s="169"/>
      <c r="I19" s="168">
        <f t="shared" si="1"/>
        <v>0</v>
      </c>
      <c r="J19" s="169"/>
      <c r="K19" s="168">
        <f t="shared" si="2"/>
        <v>0</v>
      </c>
      <c r="L19" s="168">
        <v>21</v>
      </c>
      <c r="M19" s="168">
        <f t="shared" si="3"/>
        <v>0</v>
      </c>
      <c r="N19" s="168">
        <v>1.9800000000000004E-3</v>
      </c>
      <c r="O19" s="168">
        <f t="shared" si="4"/>
        <v>0.14000000000000001</v>
      </c>
      <c r="P19" s="168">
        <v>0</v>
      </c>
      <c r="Q19" s="168">
        <f t="shared" si="5"/>
        <v>0</v>
      </c>
      <c r="R19" s="168"/>
      <c r="S19" s="168" t="s">
        <v>244</v>
      </c>
      <c r="T19" s="168" t="s">
        <v>540</v>
      </c>
      <c r="U19" s="168">
        <v>0.7390000000000001</v>
      </c>
      <c r="V19" s="168">
        <f t="shared" si="6"/>
        <v>50.99</v>
      </c>
      <c r="W19" s="168"/>
      <c r="X19" s="157"/>
      <c r="Y19" s="157"/>
      <c r="Z19" s="157"/>
      <c r="AA19" s="157"/>
      <c r="AB19" s="157"/>
      <c r="AC19" s="157"/>
      <c r="AD19" s="157"/>
      <c r="AE19" s="157"/>
      <c r="AF19" s="157"/>
      <c r="AG19" s="157" t="s">
        <v>541</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83">
        <v>10</v>
      </c>
      <c r="B20" s="184"/>
      <c r="C20" s="191" t="s">
        <v>639</v>
      </c>
      <c r="D20" s="185" t="s">
        <v>328</v>
      </c>
      <c r="E20" s="186">
        <v>31</v>
      </c>
      <c r="F20" s="187"/>
      <c r="G20" s="188">
        <f t="shared" si="0"/>
        <v>0</v>
      </c>
      <c r="H20" s="169"/>
      <c r="I20" s="168">
        <f t="shared" si="1"/>
        <v>0</v>
      </c>
      <c r="J20" s="169"/>
      <c r="K20" s="168">
        <f t="shared" si="2"/>
        <v>0</v>
      </c>
      <c r="L20" s="168">
        <v>21</v>
      </c>
      <c r="M20" s="168">
        <f t="shared" si="3"/>
        <v>0</v>
      </c>
      <c r="N20" s="168">
        <v>2.8500000000000001E-3</v>
      </c>
      <c r="O20" s="168">
        <f t="shared" si="4"/>
        <v>0.09</v>
      </c>
      <c r="P20" s="168">
        <v>0</v>
      </c>
      <c r="Q20" s="168">
        <f t="shared" si="5"/>
        <v>0</v>
      </c>
      <c r="R20" s="168"/>
      <c r="S20" s="168" t="s">
        <v>244</v>
      </c>
      <c r="T20" s="168" t="s">
        <v>540</v>
      </c>
      <c r="U20" s="168">
        <v>0.74900000000000011</v>
      </c>
      <c r="V20" s="168">
        <f t="shared" si="6"/>
        <v>23.22</v>
      </c>
      <c r="W20" s="168"/>
      <c r="X20" s="157"/>
      <c r="Y20" s="157"/>
      <c r="Z20" s="157"/>
      <c r="AA20" s="157"/>
      <c r="AB20" s="157"/>
      <c r="AC20" s="157"/>
      <c r="AD20" s="157"/>
      <c r="AE20" s="157"/>
      <c r="AF20" s="157"/>
      <c r="AG20" s="157" t="s">
        <v>541</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outlineLevel="1">
      <c r="A21" s="183">
        <v>11</v>
      </c>
      <c r="B21" s="184"/>
      <c r="C21" s="191" t="s">
        <v>640</v>
      </c>
      <c r="D21" s="185" t="s">
        <v>328</v>
      </c>
      <c r="E21" s="186">
        <v>30</v>
      </c>
      <c r="F21" s="187"/>
      <c r="G21" s="188">
        <f t="shared" si="0"/>
        <v>0</v>
      </c>
      <c r="H21" s="169"/>
      <c r="I21" s="168">
        <f t="shared" si="1"/>
        <v>0</v>
      </c>
      <c r="J21" s="169"/>
      <c r="K21" s="168">
        <f t="shared" si="2"/>
        <v>0</v>
      </c>
      <c r="L21" s="168">
        <v>21</v>
      </c>
      <c r="M21" s="168">
        <f t="shared" si="3"/>
        <v>0</v>
      </c>
      <c r="N21" s="168">
        <v>2.1000000000000003E-3</v>
      </c>
      <c r="O21" s="168">
        <f t="shared" si="4"/>
        <v>0.06</v>
      </c>
      <c r="P21" s="168">
        <v>0</v>
      </c>
      <c r="Q21" s="168">
        <f t="shared" si="5"/>
        <v>0</v>
      </c>
      <c r="R21" s="168"/>
      <c r="S21" s="168" t="s">
        <v>244</v>
      </c>
      <c r="T21" s="168" t="s">
        <v>540</v>
      </c>
      <c r="U21" s="168">
        <v>0.8</v>
      </c>
      <c r="V21" s="168">
        <f t="shared" si="6"/>
        <v>24</v>
      </c>
      <c r="W21" s="168"/>
      <c r="X21" s="157"/>
      <c r="Y21" s="157"/>
      <c r="Z21" s="157"/>
      <c r="AA21" s="157"/>
      <c r="AB21" s="157"/>
      <c r="AC21" s="157"/>
      <c r="AD21" s="157"/>
      <c r="AE21" s="157"/>
      <c r="AF21" s="157"/>
      <c r="AG21" s="157" t="s">
        <v>541</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ht="20.399999999999999" outlineLevel="1">
      <c r="A22" s="183">
        <v>12</v>
      </c>
      <c r="B22" s="184"/>
      <c r="C22" s="191" t="s">
        <v>641</v>
      </c>
      <c r="D22" s="185" t="s">
        <v>256</v>
      </c>
      <c r="E22" s="186">
        <v>4</v>
      </c>
      <c r="F22" s="187"/>
      <c r="G22" s="188">
        <f t="shared" si="0"/>
        <v>0</v>
      </c>
      <c r="H22" s="169"/>
      <c r="I22" s="168">
        <f t="shared" si="1"/>
        <v>0</v>
      </c>
      <c r="J22" s="169"/>
      <c r="K22" s="168">
        <f t="shared" si="2"/>
        <v>0</v>
      </c>
      <c r="L22" s="168">
        <v>21</v>
      </c>
      <c r="M22" s="168">
        <f t="shared" si="3"/>
        <v>0</v>
      </c>
      <c r="N22" s="168">
        <v>7.5000000000000002E-4</v>
      </c>
      <c r="O22" s="168">
        <f t="shared" si="4"/>
        <v>0</v>
      </c>
      <c r="P22" s="168">
        <v>0</v>
      </c>
      <c r="Q22" s="168">
        <f t="shared" si="5"/>
        <v>0</v>
      </c>
      <c r="R22" s="168"/>
      <c r="S22" s="168" t="s">
        <v>244</v>
      </c>
      <c r="T22" s="168" t="s">
        <v>540</v>
      </c>
      <c r="U22" s="168">
        <v>0.2</v>
      </c>
      <c r="V22" s="168">
        <f t="shared" si="6"/>
        <v>0.8</v>
      </c>
      <c r="W22" s="168"/>
      <c r="X22" s="157"/>
      <c r="Y22" s="157"/>
      <c r="Z22" s="157"/>
      <c r="AA22" s="157"/>
      <c r="AB22" s="157"/>
      <c r="AC22" s="157"/>
      <c r="AD22" s="157"/>
      <c r="AE22" s="157"/>
      <c r="AF22" s="157"/>
      <c r="AG22" s="157" t="s">
        <v>541</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ht="20.399999999999999" outlineLevel="1">
      <c r="A23" s="183">
        <v>13</v>
      </c>
      <c r="B23" s="184"/>
      <c r="C23" s="191" t="s">
        <v>642</v>
      </c>
      <c r="D23" s="185" t="s">
        <v>256</v>
      </c>
      <c r="E23" s="186">
        <v>2</v>
      </c>
      <c r="F23" s="187"/>
      <c r="G23" s="188">
        <f t="shared" si="0"/>
        <v>0</v>
      </c>
      <c r="H23" s="169"/>
      <c r="I23" s="168">
        <f t="shared" si="1"/>
        <v>0</v>
      </c>
      <c r="J23" s="169"/>
      <c r="K23" s="168">
        <f t="shared" si="2"/>
        <v>0</v>
      </c>
      <c r="L23" s="168">
        <v>21</v>
      </c>
      <c r="M23" s="168">
        <f t="shared" si="3"/>
        <v>0</v>
      </c>
      <c r="N23" s="168">
        <v>1.9700000000000004E-3</v>
      </c>
      <c r="O23" s="168">
        <f t="shared" si="4"/>
        <v>0</v>
      </c>
      <c r="P23" s="168">
        <v>0</v>
      </c>
      <c r="Q23" s="168">
        <f t="shared" si="5"/>
        <v>0</v>
      </c>
      <c r="R23" s="168"/>
      <c r="S23" s="168" t="s">
        <v>244</v>
      </c>
      <c r="T23" s="168" t="s">
        <v>540</v>
      </c>
      <c r="U23" s="168">
        <v>0.66</v>
      </c>
      <c r="V23" s="168">
        <f t="shared" si="6"/>
        <v>1.32</v>
      </c>
      <c r="W23" s="168"/>
      <c r="X23" s="157"/>
      <c r="Y23" s="157"/>
      <c r="Z23" s="157"/>
      <c r="AA23" s="157"/>
      <c r="AB23" s="157"/>
      <c r="AC23" s="157"/>
      <c r="AD23" s="157"/>
      <c r="AE23" s="157"/>
      <c r="AF23" s="157"/>
      <c r="AG23" s="157" t="s">
        <v>541</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ht="20.399999999999999" outlineLevel="1">
      <c r="A24" s="183">
        <v>14</v>
      </c>
      <c r="B24" s="184"/>
      <c r="C24" s="191" t="s">
        <v>643</v>
      </c>
      <c r="D24" s="185" t="s">
        <v>256</v>
      </c>
      <c r="E24" s="186">
        <v>12</v>
      </c>
      <c r="F24" s="187"/>
      <c r="G24" s="188">
        <f t="shared" si="0"/>
        <v>0</v>
      </c>
      <c r="H24" s="169"/>
      <c r="I24" s="168">
        <f t="shared" si="1"/>
        <v>0</v>
      </c>
      <c r="J24" s="169"/>
      <c r="K24" s="168">
        <f t="shared" si="2"/>
        <v>0</v>
      </c>
      <c r="L24" s="168">
        <v>21</v>
      </c>
      <c r="M24" s="168">
        <f t="shared" si="3"/>
        <v>0</v>
      </c>
      <c r="N24" s="168">
        <v>4.9000000000000009E-4</v>
      </c>
      <c r="O24" s="168">
        <f t="shared" si="4"/>
        <v>0.01</v>
      </c>
      <c r="P24" s="168">
        <v>0</v>
      </c>
      <c r="Q24" s="168">
        <f t="shared" si="5"/>
        <v>0</v>
      </c>
      <c r="R24" s="168"/>
      <c r="S24" s="168" t="s">
        <v>244</v>
      </c>
      <c r="T24" s="168" t="s">
        <v>540</v>
      </c>
      <c r="U24" s="168">
        <v>0.13300000000000001</v>
      </c>
      <c r="V24" s="168">
        <f t="shared" si="6"/>
        <v>1.6</v>
      </c>
      <c r="W24" s="168"/>
      <c r="X24" s="157"/>
      <c r="Y24" s="157"/>
      <c r="Z24" s="157"/>
      <c r="AA24" s="157"/>
      <c r="AB24" s="157"/>
      <c r="AC24" s="157"/>
      <c r="AD24" s="157"/>
      <c r="AE24" s="157"/>
      <c r="AF24" s="157"/>
      <c r="AG24" s="157" t="s">
        <v>541</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ht="20.399999999999999" outlineLevel="1">
      <c r="A25" s="177">
        <v>15</v>
      </c>
      <c r="B25" s="178"/>
      <c r="C25" s="192" t="s">
        <v>644</v>
      </c>
      <c r="D25" s="179" t="s">
        <v>256</v>
      </c>
      <c r="E25" s="180">
        <v>2</v>
      </c>
      <c r="F25" s="181"/>
      <c r="G25" s="182">
        <f t="shared" si="0"/>
        <v>0</v>
      </c>
      <c r="H25" s="169"/>
      <c r="I25" s="168">
        <f t="shared" si="1"/>
        <v>0</v>
      </c>
      <c r="J25" s="169"/>
      <c r="K25" s="168">
        <f t="shared" si="2"/>
        <v>0</v>
      </c>
      <c r="L25" s="168">
        <v>21</v>
      </c>
      <c r="M25" s="168">
        <f t="shared" si="3"/>
        <v>0</v>
      </c>
      <c r="N25" s="168">
        <v>2.7E-4</v>
      </c>
      <c r="O25" s="168">
        <f t="shared" si="4"/>
        <v>0</v>
      </c>
      <c r="P25" s="168">
        <v>0</v>
      </c>
      <c r="Q25" s="168">
        <f t="shared" si="5"/>
        <v>0</v>
      </c>
      <c r="R25" s="168"/>
      <c r="S25" s="168" t="s">
        <v>244</v>
      </c>
      <c r="T25" s="168" t="s">
        <v>540</v>
      </c>
      <c r="U25" s="168">
        <v>0.33300000000000002</v>
      </c>
      <c r="V25" s="168">
        <f t="shared" si="6"/>
        <v>0.67</v>
      </c>
      <c r="W25" s="168"/>
      <c r="X25" s="157"/>
      <c r="Y25" s="157"/>
      <c r="Z25" s="157"/>
      <c r="AA25" s="157"/>
      <c r="AB25" s="157"/>
      <c r="AC25" s="157"/>
      <c r="AD25" s="157"/>
      <c r="AE25" s="157"/>
      <c r="AF25" s="157"/>
      <c r="AG25" s="157" t="s">
        <v>541</v>
      </c>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outlineLevel="1">
      <c r="A26" s="165">
        <v>16</v>
      </c>
      <c r="B26" s="166"/>
      <c r="C26" s="197" t="s">
        <v>645</v>
      </c>
      <c r="D26" s="167" t="s">
        <v>0</v>
      </c>
      <c r="E26" s="196"/>
      <c r="F26" s="169"/>
      <c r="G26" s="168">
        <f t="shared" si="0"/>
        <v>0</v>
      </c>
      <c r="H26" s="169"/>
      <c r="I26" s="168">
        <f t="shared" si="1"/>
        <v>0</v>
      </c>
      <c r="J26" s="169"/>
      <c r="K26" s="168">
        <f t="shared" si="2"/>
        <v>0</v>
      </c>
      <c r="L26" s="168">
        <v>21</v>
      </c>
      <c r="M26" s="168">
        <f t="shared" si="3"/>
        <v>0</v>
      </c>
      <c r="N26" s="168">
        <v>0</v>
      </c>
      <c r="O26" s="168">
        <f t="shared" si="4"/>
        <v>0</v>
      </c>
      <c r="P26" s="168">
        <v>0</v>
      </c>
      <c r="Q26" s="168">
        <f t="shared" si="5"/>
        <v>0</v>
      </c>
      <c r="R26" s="168"/>
      <c r="S26" s="168" t="s">
        <v>244</v>
      </c>
      <c r="T26" s="168" t="s">
        <v>540</v>
      </c>
      <c r="U26" s="168">
        <v>0</v>
      </c>
      <c r="V26" s="168">
        <f t="shared" si="6"/>
        <v>0</v>
      </c>
      <c r="W26" s="168"/>
      <c r="X26" s="157"/>
      <c r="Y26" s="157"/>
      <c r="Z26" s="157"/>
      <c r="AA26" s="157"/>
      <c r="AB26" s="157"/>
      <c r="AC26" s="157"/>
      <c r="AD26" s="157"/>
      <c r="AE26" s="157"/>
      <c r="AF26" s="157"/>
      <c r="AG26" s="157" t="s">
        <v>559</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c r="A27" s="171" t="s">
        <v>240</v>
      </c>
      <c r="B27" s="172" t="s">
        <v>161</v>
      </c>
      <c r="C27" s="190" t="s">
        <v>162</v>
      </c>
      <c r="D27" s="173"/>
      <c r="E27" s="174"/>
      <c r="F27" s="175"/>
      <c r="G27" s="176">
        <f>SUMIF(AG28:AG53,"&lt;&gt;NOR",G28:G53)</f>
        <v>0</v>
      </c>
      <c r="H27" s="170"/>
      <c r="I27" s="170">
        <f>SUM(I28:I53)</f>
        <v>0</v>
      </c>
      <c r="J27" s="170"/>
      <c r="K27" s="170">
        <f>SUM(K28:K53)</f>
        <v>0</v>
      </c>
      <c r="L27" s="170"/>
      <c r="M27" s="170">
        <f>SUM(M28:M53)</f>
        <v>0</v>
      </c>
      <c r="N27" s="170"/>
      <c r="O27" s="170">
        <f>SUM(O28:O53)</f>
        <v>0.39</v>
      </c>
      <c r="P27" s="170"/>
      <c r="Q27" s="170">
        <f>SUM(Q28:Q53)</f>
        <v>0</v>
      </c>
      <c r="R27" s="170"/>
      <c r="S27" s="170"/>
      <c r="T27" s="170"/>
      <c r="U27" s="170"/>
      <c r="V27" s="170">
        <f>SUM(V28:V53)</f>
        <v>243.30999999999997</v>
      </c>
      <c r="W27" s="170"/>
      <c r="AG27" t="s">
        <v>241</v>
      </c>
    </row>
    <row r="28" spans="1:60" outlineLevel="1">
      <c r="A28" s="183">
        <v>17</v>
      </c>
      <c r="B28" s="184"/>
      <c r="C28" s="191" t="s">
        <v>646</v>
      </c>
      <c r="D28" s="185" t="s">
        <v>328</v>
      </c>
      <c r="E28" s="186">
        <v>395</v>
      </c>
      <c r="F28" s="187"/>
      <c r="G28" s="188">
        <f t="shared" ref="G28:G53" si="7">ROUND(E28*F28,2)</f>
        <v>0</v>
      </c>
      <c r="H28" s="169"/>
      <c r="I28" s="168">
        <f t="shared" ref="I28:I53" si="8">ROUND(E28*H28,2)</f>
        <v>0</v>
      </c>
      <c r="J28" s="169"/>
      <c r="K28" s="168">
        <f t="shared" ref="K28:K53" si="9">ROUND(E28*J28,2)</f>
        <v>0</v>
      </c>
      <c r="L28" s="168">
        <v>21</v>
      </c>
      <c r="M28" s="168">
        <f t="shared" ref="M28:M53" si="10">G28*(1+L28/100)</f>
        <v>0</v>
      </c>
      <c r="N28" s="168">
        <v>0</v>
      </c>
      <c r="O28" s="168">
        <f t="shared" ref="O28:O53" si="11">ROUND(E28*N28,2)</f>
        <v>0</v>
      </c>
      <c r="P28" s="168">
        <v>0</v>
      </c>
      <c r="Q28" s="168">
        <f t="shared" ref="Q28:Q53" si="12">ROUND(E28*P28,2)</f>
        <v>0</v>
      </c>
      <c r="R28" s="168"/>
      <c r="S28" s="168" t="s">
        <v>244</v>
      </c>
      <c r="T28" s="168" t="s">
        <v>540</v>
      </c>
      <c r="U28" s="168">
        <v>4.4000000000000004E-2</v>
      </c>
      <c r="V28" s="168">
        <f t="shared" ref="V28:V53" si="13">ROUND(E28*U28,2)</f>
        <v>17.38</v>
      </c>
      <c r="W28" s="168"/>
      <c r="X28" s="157"/>
      <c r="Y28" s="157"/>
      <c r="Z28" s="157"/>
      <c r="AA28" s="157"/>
      <c r="AB28" s="157"/>
      <c r="AC28" s="157"/>
      <c r="AD28" s="157"/>
      <c r="AE28" s="157"/>
      <c r="AF28" s="157"/>
      <c r="AG28" s="157" t="s">
        <v>541</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outlineLevel="1">
      <c r="A29" s="183">
        <v>18</v>
      </c>
      <c r="B29" s="184"/>
      <c r="C29" s="191" t="s">
        <v>647</v>
      </c>
      <c r="D29" s="185" t="s">
        <v>328</v>
      </c>
      <c r="E29" s="186">
        <v>55</v>
      </c>
      <c r="F29" s="187"/>
      <c r="G29" s="188">
        <f t="shared" si="7"/>
        <v>0</v>
      </c>
      <c r="H29" s="169"/>
      <c r="I29" s="168">
        <f t="shared" si="8"/>
        <v>0</v>
      </c>
      <c r="J29" s="169"/>
      <c r="K29" s="168">
        <f t="shared" si="9"/>
        <v>0</v>
      </c>
      <c r="L29" s="168">
        <v>21</v>
      </c>
      <c r="M29" s="168">
        <f t="shared" si="10"/>
        <v>0</v>
      </c>
      <c r="N29" s="168">
        <v>8.0000000000000004E-4</v>
      </c>
      <c r="O29" s="168">
        <f t="shared" si="11"/>
        <v>0.04</v>
      </c>
      <c r="P29" s="168">
        <v>0</v>
      </c>
      <c r="Q29" s="168">
        <f t="shared" si="12"/>
        <v>0</v>
      </c>
      <c r="R29" s="168"/>
      <c r="S29" s="168" t="s">
        <v>244</v>
      </c>
      <c r="T29" s="168" t="s">
        <v>540</v>
      </c>
      <c r="U29" s="168">
        <v>0.85600000000000009</v>
      </c>
      <c r="V29" s="168">
        <f t="shared" si="13"/>
        <v>47.08</v>
      </c>
      <c r="W29" s="168"/>
      <c r="X29" s="157"/>
      <c r="Y29" s="157"/>
      <c r="Z29" s="157"/>
      <c r="AA29" s="157"/>
      <c r="AB29" s="157"/>
      <c r="AC29" s="157"/>
      <c r="AD29" s="157"/>
      <c r="AE29" s="157"/>
      <c r="AF29" s="157"/>
      <c r="AG29" s="157" t="s">
        <v>541</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outlineLevel="1">
      <c r="A30" s="183">
        <v>19</v>
      </c>
      <c r="B30" s="184"/>
      <c r="C30" s="191" t="s">
        <v>648</v>
      </c>
      <c r="D30" s="185" t="s">
        <v>328</v>
      </c>
      <c r="E30" s="186">
        <v>247</v>
      </c>
      <c r="F30" s="187"/>
      <c r="G30" s="188">
        <f t="shared" si="7"/>
        <v>0</v>
      </c>
      <c r="H30" s="169"/>
      <c r="I30" s="168">
        <f t="shared" si="8"/>
        <v>0</v>
      </c>
      <c r="J30" s="169"/>
      <c r="K30" s="168">
        <f t="shared" si="9"/>
        <v>0</v>
      </c>
      <c r="L30" s="168">
        <v>21</v>
      </c>
      <c r="M30" s="168">
        <f t="shared" si="10"/>
        <v>0</v>
      </c>
      <c r="N30" s="168">
        <v>4.1000000000000005E-4</v>
      </c>
      <c r="O30" s="168">
        <f t="shared" si="11"/>
        <v>0.1</v>
      </c>
      <c r="P30" s="168">
        <v>0</v>
      </c>
      <c r="Q30" s="168">
        <f t="shared" si="12"/>
        <v>0</v>
      </c>
      <c r="R30" s="168"/>
      <c r="S30" s="168" t="s">
        <v>244</v>
      </c>
      <c r="T30" s="168" t="s">
        <v>540</v>
      </c>
      <c r="U30" s="168">
        <v>0.25800000000000001</v>
      </c>
      <c r="V30" s="168">
        <f t="shared" si="13"/>
        <v>63.73</v>
      </c>
      <c r="W30" s="168"/>
      <c r="X30" s="157"/>
      <c r="Y30" s="157"/>
      <c r="Z30" s="157"/>
      <c r="AA30" s="157"/>
      <c r="AB30" s="157"/>
      <c r="AC30" s="157"/>
      <c r="AD30" s="157"/>
      <c r="AE30" s="157"/>
      <c r="AF30" s="157"/>
      <c r="AG30" s="157" t="s">
        <v>541</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outlineLevel="1">
      <c r="A31" s="183">
        <v>20</v>
      </c>
      <c r="B31" s="184"/>
      <c r="C31" s="191" t="s">
        <v>649</v>
      </c>
      <c r="D31" s="185" t="s">
        <v>328</v>
      </c>
      <c r="E31" s="186">
        <v>88</v>
      </c>
      <c r="F31" s="187"/>
      <c r="G31" s="188">
        <f t="shared" si="7"/>
        <v>0</v>
      </c>
      <c r="H31" s="169"/>
      <c r="I31" s="168">
        <f t="shared" si="8"/>
        <v>0</v>
      </c>
      <c r="J31" s="169"/>
      <c r="K31" s="168">
        <f t="shared" si="9"/>
        <v>0</v>
      </c>
      <c r="L31" s="168">
        <v>21</v>
      </c>
      <c r="M31" s="168">
        <f t="shared" si="10"/>
        <v>0</v>
      </c>
      <c r="N31" s="168">
        <v>5.3000000000000009E-4</v>
      </c>
      <c r="O31" s="168">
        <f t="shared" si="11"/>
        <v>0.05</v>
      </c>
      <c r="P31" s="168">
        <v>0</v>
      </c>
      <c r="Q31" s="168">
        <f t="shared" si="12"/>
        <v>0</v>
      </c>
      <c r="R31" s="168"/>
      <c r="S31" s="168" t="s">
        <v>244</v>
      </c>
      <c r="T31" s="168" t="s">
        <v>540</v>
      </c>
      <c r="U31" s="168">
        <v>0.27890000000000004</v>
      </c>
      <c r="V31" s="168">
        <f t="shared" si="13"/>
        <v>24.54</v>
      </c>
      <c r="W31" s="168"/>
      <c r="X31" s="157"/>
      <c r="Y31" s="157"/>
      <c r="Z31" s="157"/>
      <c r="AA31" s="157"/>
      <c r="AB31" s="157"/>
      <c r="AC31" s="157"/>
      <c r="AD31" s="157"/>
      <c r="AE31" s="157"/>
      <c r="AF31" s="157"/>
      <c r="AG31" s="157" t="s">
        <v>541</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outlineLevel="1">
      <c r="A32" s="183">
        <v>21</v>
      </c>
      <c r="B32" s="184"/>
      <c r="C32" s="191" t="s">
        <v>650</v>
      </c>
      <c r="D32" s="185" t="s">
        <v>328</v>
      </c>
      <c r="E32" s="186">
        <v>45</v>
      </c>
      <c r="F32" s="187"/>
      <c r="G32" s="188">
        <f t="shared" si="7"/>
        <v>0</v>
      </c>
      <c r="H32" s="169"/>
      <c r="I32" s="168">
        <f t="shared" si="8"/>
        <v>0</v>
      </c>
      <c r="J32" s="169"/>
      <c r="K32" s="168">
        <f t="shared" si="9"/>
        <v>0</v>
      </c>
      <c r="L32" s="168">
        <v>21</v>
      </c>
      <c r="M32" s="168">
        <f t="shared" si="10"/>
        <v>0</v>
      </c>
      <c r="N32" s="168">
        <v>6.9000000000000008E-4</v>
      </c>
      <c r="O32" s="168">
        <f t="shared" si="11"/>
        <v>0.03</v>
      </c>
      <c r="P32" s="168">
        <v>0</v>
      </c>
      <c r="Q32" s="168">
        <f t="shared" si="12"/>
        <v>0</v>
      </c>
      <c r="R32" s="168"/>
      <c r="S32" s="168" t="s">
        <v>244</v>
      </c>
      <c r="T32" s="168" t="s">
        <v>540</v>
      </c>
      <c r="U32" s="168">
        <v>0.33280000000000004</v>
      </c>
      <c r="V32" s="168">
        <f t="shared" si="13"/>
        <v>14.98</v>
      </c>
      <c r="W32" s="168"/>
      <c r="X32" s="157"/>
      <c r="Y32" s="157"/>
      <c r="Z32" s="157"/>
      <c r="AA32" s="157"/>
      <c r="AB32" s="157"/>
      <c r="AC32" s="157"/>
      <c r="AD32" s="157"/>
      <c r="AE32" s="157"/>
      <c r="AF32" s="157"/>
      <c r="AG32" s="157" t="s">
        <v>541</v>
      </c>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outlineLevel="1">
      <c r="A33" s="183">
        <v>22</v>
      </c>
      <c r="B33" s="184"/>
      <c r="C33" s="191" t="s">
        <v>651</v>
      </c>
      <c r="D33" s="185" t="s">
        <v>256</v>
      </c>
      <c r="E33" s="186">
        <v>58</v>
      </c>
      <c r="F33" s="187"/>
      <c r="G33" s="188">
        <f t="shared" si="7"/>
        <v>0</v>
      </c>
      <c r="H33" s="169"/>
      <c r="I33" s="168">
        <f t="shared" si="8"/>
        <v>0</v>
      </c>
      <c r="J33" s="169"/>
      <c r="K33" s="168">
        <f t="shared" si="9"/>
        <v>0</v>
      </c>
      <c r="L33" s="168">
        <v>21</v>
      </c>
      <c r="M33" s="168">
        <f t="shared" si="10"/>
        <v>0</v>
      </c>
      <c r="N33" s="168">
        <v>0</v>
      </c>
      <c r="O33" s="168">
        <f t="shared" si="11"/>
        <v>0</v>
      </c>
      <c r="P33" s="168">
        <v>0</v>
      </c>
      <c r="Q33" s="168">
        <f t="shared" si="12"/>
        <v>0</v>
      </c>
      <c r="R33" s="168"/>
      <c r="S33" s="168" t="s">
        <v>244</v>
      </c>
      <c r="T33" s="168" t="s">
        <v>540</v>
      </c>
      <c r="U33" s="168">
        <v>1.0550000000000002</v>
      </c>
      <c r="V33" s="168">
        <f t="shared" si="13"/>
        <v>61.19</v>
      </c>
      <c r="W33" s="168"/>
      <c r="X33" s="157"/>
      <c r="Y33" s="157"/>
      <c r="Z33" s="157"/>
      <c r="AA33" s="157"/>
      <c r="AB33" s="157"/>
      <c r="AC33" s="157"/>
      <c r="AD33" s="157"/>
      <c r="AE33" s="157"/>
      <c r="AF33" s="157"/>
      <c r="AG33" s="157" t="s">
        <v>541</v>
      </c>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outlineLevel="1">
      <c r="A34" s="183">
        <v>23</v>
      </c>
      <c r="B34" s="184"/>
      <c r="C34" s="191" t="s">
        <v>566</v>
      </c>
      <c r="D34" s="185" t="s">
        <v>256</v>
      </c>
      <c r="E34" s="186">
        <v>1</v>
      </c>
      <c r="F34" s="187"/>
      <c r="G34" s="188">
        <f t="shared" si="7"/>
        <v>0</v>
      </c>
      <c r="H34" s="169"/>
      <c r="I34" s="168">
        <f t="shared" si="8"/>
        <v>0</v>
      </c>
      <c r="J34" s="169"/>
      <c r="K34" s="168">
        <f t="shared" si="9"/>
        <v>0</v>
      </c>
      <c r="L34" s="168">
        <v>21</v>
      </c>
      <c r="M34" s="168">
        <f t="shared" si="10"/>
        <v>0</v>
      </c>
      <c r="N34" s="168">
        <v>1.3000000000000002E-4</v>
      </c>
      <c r="O34" s="168">
        <f t="shared" si="11"/>
        <v>0</v>
      </c>
      <c r="P34" s="168">
        <v>0</v>
      </c>
      <c r="Q34" s="168">
        <f t="shared" si="12"/>
        <v>0</v>
      </c>
      <c r="R34" s="168"/>
      <c r="S34" s="168" t="s">
        <v>244</v>
      </c>
      <c r="T34" s="168" t="s">
        <v>540</v>
      </c>
      <c r="U34" s="168">
        <v>8.3000000000000004E-2</v>
      </c>
      <c r="V34" s="168">
        <f t="shared" si="13"/>
        <v>0.08</v>
      </c>
      <c r="W34" s="168"/>
      <c r="X34" s="157"/>
      <c r="Y34" s="157"/>
      <c r="Z34" s="157"/>
      <c r="AA34" s="157"/>
      <c r="AB34" s="157"/>
      <c r="AC34" s="157"/>
      <c r="AD34" s="157"/>
      <c r="AE34" s="157"/>
      <c r="AF34" s="157"/>
      <c r="AG34" s="157" t="s">
        <v>541</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outlineLevel="1">
      <c r="A35" s="183">
        <v>24</v>
      </c>
      <c r="B35" s="184"/>
      <c r="C35" s="191" t="s">
        <v>652</v>
      </c>
      <c r="D35" s="185" t="s">
        <v>256</v>
      </c>
      <c r="E35" s="186">
        <v>1</v>
      </c>
      <c r="F35" s="187"/>
      <c r="G35" s="188">
        <f t="shared" si="7"/>
        <v>0</v>
      </c>
      <c r="H35" s="169"/>
      <c r="I35" s="168">
        <f t="shared" si="8"/>
        <v>0</v>
      </c>
      <c r="J35" s="169"/>
      <c r="K35" s="168">
        <f t="shared" si="9"/>
        <v>0</v>
      </c>
      <c r="L35" s="168">
        <v>21</v>
      </c>
      <c r="M35" s="168">
        <f t="shared" si="10"/>
        <v>0</v>
      </c>
      <c r="N35" s="168">
        <v>2.5000000000000001E-4</v>
      </c>
      <c r="O35" s="168">
        <f t="shared" si="11"/>
        <v>0</v>
      </c>
      <c r="P35" s="168">
        <v>0</v>
      </c>
      <c r="Q35" s="168">
        <f t="shared" si="12"/>
        <v>0</v>
      </c>
      <c r="R35" s="168"/>
      <c r="S35" s="168" t="s">
        <v>244</v>
      </c>
      <c r="T35" s="168" t="s">
        <v>540</v>
      </c>
      <c r="U35" s="168">
        <v>0.20700000000000002</v>
      </c>
      <c r="V35" s="168">
        <f t="shared" si="13"/>
        <v>0.21</v>
      </c>
      <c r="W35" s="168"/>
      <c r="X35" s="157"/>
      <c r="Y35" s="157"/>
      <c r="Z35" s="157"/>
      <c r="AA35" s="157"/>
      <c r="AB35" s="157"/>
      <c r="AC35" s="157"/>
      <c r="AD35" s="157"/>
      <c r="AE35" s="157"/>
      <c r="AF35" s="157"/>
      <c r="AG35" s="157" t="s">
        <v>541</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outlineLevel="1">
      <c r="A36" s="183">
        <v>25</v>
      </c>
      <c r="B36" s="184"/>
      <c r="C36" s="191" t="s">
        <v>653</v>
      </c>
      <c r="D36" s="185" t="s">
        <v>256</v>
      </c>
      <c r="E36" s="186">
        <v>1</v>
      </c>
      <c r="F36" s="187"/>
      <c r="G36" s="188">
        <f t="shared" si="7"/>
        <v>0</v>
      </c>
      <c r="H36" s="169"/>
      <c r="I36" s="168">
        <f t="shared" si="8"/>
        <v>0</v>
      </c>
      <c r="J36" s="169"/>
      <c r="K36" s="168">
        <f t="shared" si="9"/>
        <v>0</v>
      </c>
      <c r="L36" s="168">
        <v>21</v>
      </c>
      <c r="M36" s="168">
        <f t="shared" si="10"/>
        <v>0</v>
      </c>
      <c r="N36" s="168">
        <v>4.0000000000000002E-4</v>
      </c>
      <c r="O36" s="168">
        <f t="shared" si="11"/>
        <v>0</v>
      </c>
      <c r="P36" s="168">
        <v>0</v>
      </c>
      <c r="Q36" s="168">
        <f t="shared" si="12"/>
        <v>0</v>
      </c>
      <c r="R36" s="168"/>
      <c r="S36" s="168" t="s">
        <v>244</v>
      </c>
      <c r="T36" s="168" t="s">
        <v>540</v>
      </c>
      <c r="U36" s="168">
        <v>0.22700000000000001</v>
      </c>
      <c r="V36" s="168">
        <f t="shared" si="13"/>
        <v>0.23</v>
      </c>
      <c r="W36" s="168"/>
      <c r="X36" s="157"/>
      <c r="Y36" s="157"/>
      <c r="Z36" s="157"/>
      <c r="AA36" s="157"/>
      <c r="AB36" s="157"/>
      <c r="AC36" s="157"/>
      <c r="AD36" s="157"/>
      <c r="AE36" s="157"/>
      <c r="AF36" s="157"/>
      <c r="AG36" s="157" t="s">
        <v>541</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83">
        <v>26</v>
      </c>
      <c r="B37" s="184"/>
      <c r="C37" s="191" t="s">
        <v>654</v>
      </c>
      <c r="D37" s="185" t="s">
        <v>256</v>
      </c>
      <c r="E37" s="186">
        <v>1</v>
      </c>
      <c r="F37" s="187"/>
      <c r="G37" s="188">
        <f t="shared" si="7"/>
        <v>0</v>
      </c>
      <c r="H37" s="169"/>
      <c r="I37" s="168">
        <f t="shared" si="8"/>
        <v>0</v>
      </c>
      <c r="J37" s="169"/>
      <c r="K37" s="168">
        <f t="shared" si="9"/>
        <v>0</v>
      </c>
      <c r="L37" s="168">
        <v>21</v>
      </c>
      <c r="M37" s="168">
        <f t="shared" si="10"/>
        <v>0</v>
      </c>
      <c r="N37" s="168">
        <v>7.000000000000001E-4</v>
      </c>
      <c r="O37" s="168">
        <f t="shared" si="11"/>
        <v>0</v>
      </c>
      <c r="P37" s="168">
        <v>0</v>
      </c>
      <c r="Q37" s="168">
        <f t="shared" si="12"/>
        <v>0</v>
      </c>
      <c r="R37" s="168"/>
      <c r="S37" s="168" t="s">
        <v>244</v>
      </c>
      <c r="T37" s="168" t="s">
        <v>540</v>
      </c>
      <c r="U37" s="168">
        <v>0.26900000000000002</v>
      </c>
      <c r="V37" s="168">
        <f t="shared" si="13"/>
        <v>0.27</v>
      </c>
      <c r="W37" s="168"/>
      <c r="X37" s="157"/>
      <c r="Y37" s="157"/>
      <c r="Z37" s="157"/>
      <c r="AA37" s="157"/>
      <c r="AB37" s="157"/>
      <c r="AC37" s="157"/>
      <c r="AD37" s="157"/>
      <c r="AE37" s="157"/>
      <c r="AF37" s="157"/>
      <c r="AG37" s="157" t="s">
        <v>541</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outlineLevel="1">
      <c r="A38" s="183">
        <v>27</v>
      </c>
      <c r="B38" s="184"/>
      <c r="C38" s="191" t="s">
        <v>568</v>
      </c>
      <c r="D38" s="185" t="s">
        <v>256</v>
      </c>
      <c r="E38" s="186">
        <v>7</v>
      </c>
      <c r="F38" s="187"/>
      <c r="G38" s="188">
        <f t="shared" si="7"/>
        <v>0</v>
      </c>
      <c r="H38" s="169"/>
      <c r="I38" s="168">
        <f t="shared" si="8"/>
        <v>0</v>
      </c>
      <c r="J38" s="169"/>
      <c r="K38" s="168">
        <f t="shared" si="9"/>
        <v>0</v>
      </c>
      <c r="L38" s="168">
        <v>21</v>
      </c>
      <c r="M38" s="168">
        <f t="shared" si="10"/>
        <v>0</v>
      </c>
      <c r="N38" s="168">
        <v>0</v>
      </c>
      <c r="O38" s="168">
        <f t="shared" si="11"/>
        <v>0</v>
      </c>
      <c r="P38" s="168">
        <v>0</v>
      </c>
      <c r="Q38" s="168">
        <f t="shared" si="12"/>
        <v>0</v>
      </c>
      <c r="R38" s="168"/>
      <c r="S38" s="168" t="s">
        <v>244</v>
      </c>
      <c r="T38" s="168" t="s">
        <v>540</v>
      </c>
      <c r="U38" s="168">
        <v>0.20700000000000002</v>
      </c>
      <c r="V38" s="168">
        <f t="shared" si="13"/>
        <v>1.45</v>
      </c>
      <c r="W38" s="168"/>
      <c r="X38" s="157"/>
      <c r="Y38" s="157"/>
      <c r="Z38" s="157"/>
      <c r="AA38" s="157"/>
      <c r="AB38" s="157"/>
      <c r="AC38" s="157"/>
      <c r="AD38" s="157"/>
      <c r="AE38" s="157"/>
      <c r="AF38" s="157"/>
      <c r="AG38" s="157" t="s">
        <v>541</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outlineLevel="1">
      <c r="A39" s="183">
        <v>28</v>
      </c>
      <c r="B39" s="184"/>
      <c r="C39" s="191" t="s">
        <v>569</v>
      </c>
      <c r="D39" s="185" t="s">
        <v>256</v>
      </c>
      <c r="E39" s="186">
        <v>6</v>
      </c>
      <c r="F39" s="187"/>
      <c r="G39" s="188">
        <f t="shared" si="7"/>
        <v>0</v>
      </c>
      <c r="H39" s="169"/>
      <c r="I39" s="168">
        <f t="shared" si="8"/>
        <v>0</v>
      </c>
      <c r="J39" s="169"/>
      <c r="K39" s="168">
        <f t="shared" si="9"/>
        <v>0</v>
      </c>
      <c r="L39" s="168">
        <v>21</v>
      </c>
      <c r="M39" s="168">
        <f t="shared" si="10"/>
        <v>0</v>
      </c>
      <c r="N39" s="168">
        <v>0</v>
      </c>
      <c r="O39" s="168">
        <f t="shared" si="11"/>
        <v>0</v>
      </c>
      <c r="P39" s="168">
        <v>0</v>
      </c>
      <c r="Q39" s="168">
        <f t="shared" si="12"/>
        <v>0</v>
      </c>
      <c r="R39" s="168"/>
      <c r="S39" s="168" t="s">
        <v>244</v>
      </c>
      <c r="T39" s="168" t="s">
        <v>540</v>
      </c>
      <c r="U39" s="168">
        <v>0.22700000000000001</v>
      </c>
      <c r="V39" s="168">
        <f t="shared" si="13"/>
        <v>1.36</v>
      </c>
      <c r="W39" s="168"/>
      <c r="X39" s="157"/>
      <c r="Y39" s="157"/>
      <c r="Z39" s="157"/>
      <c r="AA39" s="157"/>
      <c r="AB39" s="157"/>
      <c r="AC39" s="157"/>
      <c r="AD39" s="157"/>
      <c r="AE39" s="157"/>
      <c r="AF39" s="157"/>
      <c r="AG39" s="157" t="s">
        <v>541</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outlineLevel="1">
      <c r="A40" s="183">
        <v>29</v>
      </c>
      <c r="B40" s="184"/>
      <c r="C40" s="191" t="s">
        <v>655</v>
      </c>
      <c r="D40" s="185" t="s">
        <v>256</v>
      </c>
      <c r="E40" s="186">
        <v>3</v>
      </c>
      <c r="F40" s="187"/>
      <c r="G40" s="188">
        <f t="shared" si="7"/>
        <v>0</v>
      </c>
      <c r="H40" s="169"/>
      <c r="I40" s="168">
        <f t="shared" si="8"/>
        <v>0</v>
      </c>
      <c r="J40" s="169"/>
      <c r="K40" s="168">
        <f t="shared" si="9"/>
        <v>0</v>
      </c>
      <c r="L40" s="168">
        <v>21</v>
      </c>
      <c r="M40" s="168">
        <f t="shared" si="10"/>
        <v>0</v>
      </c>
      <c r="N40" s="168">
        <v>0</v>
      </c>
      <c r="O40" s="168">
        <f t="shared" si="11"/>
        <v>0</v>
      </c>
      <c r="P40" s="168">
        <v>0</v>
      </c>
      <c r="Q40" s="168">
        <f t="shared" si="12"/>
        <v>0</v>
      </c>
      <c r="R40" s="168"/>
      <c r="S40" s="168" t="s">
        <v>244</v>
      </c>
      <c r="T40" s="168" t="s">
        <v>540</v>
      </c>
      <c r="U40" s="168">
        <v>0.26900000000000002</v>
      </c>
      <c r="V40" s="168">
        <f t="shared" si="13"/>
        <v>0.81</v>
      </c>
      <c r="W40" s="168"/>
      <c r="X40" s="157"/>
      <c r="Y40" s="157"/>
      <c r="Z40" s="157"/>
      <c r="AA40" s="157"/>
      <c r="AB40" s="157"/>
      <c r="AC40" s="157"/>
      <c r="AD40" s="157"/>
      <c r="AE40" s="157"/>
      <c r="AF40" s="157"/>
      <c r="AG40" s="157" t="s">
        <v>541</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outlineLevel="1">
      <c r="A41" s="183">
        <v>30</v>
      </c>
      <c r="B41" s="184"/>
      <c r="C41" s="191" t="s">
        <v>656</v>
      </c>
      <c r="D41" s="185" t="s">
        <v>256</v>
      </c>
      <c r="E41" s="186">
        <v>1</v>
      </c>
      <c r="F41" s="187"/>
      <c r="G41" s="188">
        <f t="shared" si="7"/>
        <v>0</v>
      </c>
      <c r="H41" s="169"/>
      <c r="I41" s="168">
        <f t="shared" si="8"/>
        <v>0</v>
      </c>
      <c r="J41" s="169"/>
      <c r="K41" s="168">
        <f t="shared" si="9"/>
        <v>0</v>
      </c>
      <c r="L41" s="168">
        <v>21</v>
      </c>
      <c r="M41" s="168">
        <f t="shared" si="10"/>
        <v>0</v>
      </c>
      <c r="N41" s="168">
        <v>2.4000000000000001E-4</v>
      </c>
      <c r="O41" s="168">
        <f t="shared" si="11"/>
        <v>0</v>
      </c>
      <c r="P41" s="168">
        <v>0</v>
      </c>
      <c r="Q41" s="168">
        <f t="shared" si="12"/>
        <v>0</v>
      </c>
      <c r="R41" s="168"/>
      <c r="S41" s="168" t="s">
        <v>244</v>
      </c>
      <c r="T41" s="168" t="s">
        <v>540</v>
      </c>
      <c r="U41" s="168">
        <v>0.20700000000000002</v>
      </c>
      <c r="V41" s="168">
        <f t="shared" si="13"/>
        <v>0.21</v>
      </c>
      <c r="W41" s="168"/>
      <c r="X41" s="157"/>
      <c r="Y41" s="157"/>
      <c r="Z41" s="157"/>
      <c r="AA41" s="157"/>
      <c r="AB41" s="157"/>
      <c r="AC41" s="157"/>
      <c r="AD41" s="157"/>
      <c r="AE41" s="157"/>
      <c r="AF41" s="157"/>
      <c r="AG41" s="157" t="s">
        <v>541</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outlineLevel="1">
      <c r="A42" s="183">
        <v>31</v>
      </c>
      <c r="B42" s="184"/>
      <c r="C42" s="191" t="s">
        <v>657</v>
      </c>
      <c r="D42" s="185" t="s">
        <v>256</v>
      </c>
      <c r="E42" s="186">
        <v>1</v>
      </c>
      <c r="F42" s="187"/>
      <c r="G42" s="188">
        <f t="shared" si="7"/>
        <v>0</v>
      </c>
      <c r="H42" s="169"/>
      <c r="I42" s="168">
        <f t="shared" si="8"/>
        <v>0</v>
      </c>
      <c r="J42" s="169"/>
      <c r="K42" s="168">
        <f t="shared" si="9"/>
        <v>0</v>
      </c>
      <c r="L42" s="168">
        <v>21</v>
      </c>
      <c r="M42" s="168">
        <f t="shared" si="10"/>
        <v>0</v>
      </c>
      <c r="N42" s="168">
        <v>3.0000000000000003E-4</v>
      </c>
      <c r="O42" s="168">
        <f t="shared" si="11"/>
        <v>0</v>
      </c>
      <c r="P42" s="168">
        <v>0</v>
      </c>
      <c r="Q42" s="168">
        <f t="shared" si="12"/>
        <v>0</v>
      </c>
      <c r="R42" s="168"/>
      <c r="S42" s="168" t="s">
        <v>244</v>
      </c>
      <c r="T42" s="168" t="s">
        <v>540</v>
      </c>
      <c r="U42" s="168">
        <v>0.22700000000000001</v>
      </c>
      <c r="V42" s="168">
        <f t="shared" si="13"/>
        <v>0.23</v>
      </c>
      <c r="W42" s="168"/>
      <c r="X42" s="157"/>
      <c r="Y42" s="157"/>
      <c r="Z42" s="157"/>
      <c r="AA42" s="157"/>
      <c r="AB42" s="157"/>
      <c r="AC42" s="157"/>
      <c r="AD42" s="157"/>
      <c r="AE42" s="157"/>
      <c r="AF42" s="157"/>
      <c r="AG42" s="157" t="s">
        <v>541</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ht="20.399999999999999" outlineLevel="1">
      <c r="A43" s="183">
        <v>32</v>
      </c>
      <c r="B43" s="184"/>
      <c r="C43" s="191" t="s">
        <v>658</v>
      </c>
      <c r="D43" s="185" t="s">
        <v>256</v>
      </c>
      <c r="E43" s="186">
        <v>1</v>
      </c>
      <c r="F43" s="187"/>
      <c r="G43" s="188">
        <f t="shared" si="7"/>
        <v>0</v>
      </c>
      <c r="H43" s="169"/>
      <c r="I43" s="168">
        <f t="shared" si="8"/>
        <v>0</v>
      </c>
      <c r="J43" s="169"/>
      <c r="K43" s="168">
        <f t="shared" si="9"/>
        <v>0</v>
      </c>
      <c r="L43" s="168">
        <v>21</v>
      </c>
      <c r="M43" s="168">
        <f t="shared" si="10"/>
        <v>0</v>
      </c>
      <c r="N43" s="168">
        <v>3.0000000000000002E-2</v>
      </c>
      <c r="O43" s="168">
        <f t="shared" si="11"/>
        <v>0.03</v>
      </c>
      <c r="P43" s="168">
        <v>0</v>
      </c>
      <c r="Q43" s="168">
        <f t="shared" si="12"/>
        <v>0</v>
      </c>
      <c r="R43" s="168"/>
      <c r="S43" s="168" t="s">
        <v>244</v>
      </c>
      <c r="T43" s="168" t="s">
        <v>540</v>
      </c>
      <c r="U43" s="168">
        <v>1.6440000000000001</v>
      </c>
      <c r="V43" s="168">
        <f t="shared" si="13"/>
        <v>1.64</v>
      </c>
      <c r="W43" s="168"/>
      <c r="X43" s="157"/>
      <c r="Y43" s="157"/>
      <c r="Z43" s="157"/>
      <c r="AA43" s="157"/>
      <c r="AB43" s="157"/>
      <c r="AC43" s="157"/>
      <c r="AD43" s="157"/>
      <c r="AE43" s="157"/>
      <c r="AF43" s="157"/>
      <c r="AG43" s="157" t="s">
        <v>541</v>
      </c>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row>
    <row r="44" spans="1:60" outlineLevel="1">
      <c r="A44" s="183">
        <v>33</v>
      </c>
      <c r="B44" s="184"/>
      <c r="C44" s="191" t="s">
        <v>659</v>
      </c>
      <c r="D44" s="185" t="s">
        <v>256</v>
      </c>
      <c r="E44" s="186">
        <v>1</v>
      </c>
      <c r="F44" s="187"/>
      <c r="G44" s="188">
        <f t="shared" si="7"/>
        <v>0</v>
      </c>
      <c r="H44" s="169"/>
      <c r="I44" s="168">
        <f t="shared" si="8"/>
        <v>0</v>
      </c>
      <c r="J44" s="169"/>
      <c r="K44" s="168">
        <f t="shared" si="9"/>
        <v>0</v>
      </c>
      <c r="L44" s="168">
        <v>21</v>
      </c>
      <c r="M44" s="168">
        <f t="shared" si="10"/>
        <v>0</v>
      </c>
      <c r="N44" s="168">
        <v>6.2800000000000009E-3</v>
      </c>
      <c r="O44" s="168">
        <f t="shared" si="11"/>
        <v>0.01</v>
      </c>
      <c r="P44" s="168">
        <v>0</v>
      </c>
      <c r="Q44" s="168">
        <f t="shared" si="12"/>
        <v>0</v>
      </c>
      <c r="R44" s="168"/>
      <c r="S44" s="168" t="s">
        <v>244</v>
      </c>
      <c r="T44" s="168" t="s">
        <v>540</v>
      </c>
      <c r="U44" s="168">
        <v>0.42300000000000004</v>
      </c>
      <c r="V44" s="168">
        <f t="shared" si="13"/>
        <v>0.42</v>
      </c>
      <c r="W44" s="168"/>
      <c r="X44" s="157"/>
      <c r="Y44" s="157"/>
      <c r="Z44" s="157"/>
      <c r="AA44" s="157"/>
      <c r="AB44" s="157"/>
      <c r="AC44" s="157"/>
      <c r="AD44" s="157"/>
      <c r="AE44" s="157"/>
      <c r="AF44" s="157"/>
      <c r="AG44" s="157" t="s">
        <v>541</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83">
        <v>34</v>
      </c>
      <c r="B45" s="184"/>
      <c r="C45" s="191" t="s">
        <v>660</v>
      </c>
      <c r="D45" s="185" t="s">
        <v>341</v>
      </c>
      <c r="E45" s="186">
        <v>1</v>
      </c>
      <c r="F45" s="187"/>
      <c r="G45" s="188">
        <f t="shared" si="7"/>
        <v>0</v>
      </c>
      <c r="H45" s="169"/>
      <c r="I45" s="168">
        <f t="shared" si="8"/>
        <v>0</v>
      </c>
      <c r="J45" s="169"/>
      <c r="K45" s="168">
        <f t="shared" si="9"/>
        <v>0</v>
      </c>
      <c r="L45" s="168">
        <v>21</v>
      </c>
      <c r="M45" s="168">
        <f t="shared" si="10"/>
        <v>0</v>
      </c>
      <c r="N45" s="168">
        <v>3.0100000000000001E-3</v>
      </c>
      <c r="O45" s="168">
        <f t="shared" si="11"/>
        <v>0</v>
      </c>
      <c r="P45" s="168">
        <v>0</v>
      </c>
      <c r="Q45" s="168">
        <f t="shared" si="12"/>
        <v>0</v>
      </c>
      <c r="R45" s="168"/>
      <c r="S45" s="168" t="s">
        <v>244</v>
      </c>
      <c r="T45" s="168" t="s">
        <v>540</v>
      </c>
      <c r="U45" s="168">
        <v>0.55000000000000004</v>
      </c>
      <c r="V45" s="168">
        <f t="shared" si="13"/>
        <v>0.55000000000000004</v>
      </c>
      <c r="W45" s="168"/>
      <c r="X45" s="157"/>
      <c r="Y45" s="157"/>
      <c r="Z45" s="157"/>
      <c r="AA45" s="157"/>
      <c r="AB45" s="157"/>
      <c r="AC45" s="157"/>
      <c r="AD45" s="157"/>
      <c r="AE45" s="157"/>
      <c r="AF45" s="157"/>
      <c r="AG45" s="157" t="s">
        <v>541</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outlineLevel="1">
      <c r="A46" s="183">
        <v>35</v>
      </c>
      <c r="B46" s="184"/>
      <c r="C46" s="191" t="s">
        <v>661</v>
      </c>
      <c r="D46" s="185" t="s">
        <v>328</v>
      </c>
      <c r="E46" s="186">
        <v>15</v>
      </c>
      <c r="F46" s="187"/>
      <c r="G46" s="188">
        <f t="shared" si="7"/>
        <v>0</v>
      </c>
      <c r="H46" s="169"/>
      <c r="I46" s="168">
        <f t="shared" si="8"/>
        <v>0</v>
      </c>
      <c r="J46" s="169"/>
      <c r="K46" s="168">
        <f t="shared" si="9"/>
        <v>0</v>
      </c>
      <c r="L46" s="168">
        <v>21</v>
      </c>
      <c r="M46" s="168">
        <f t="shared" si="10"/>
        <v>0</v>
      </c>
      <c r="N46" s="168">
        <v>8.2700000000000013E-3</v>
      </c>
      <c r="O46" s="168">
        <f t="shared" si="11"/>
        <v>0.12</v>
      </c>
      <c r="P46" s="168">
        <v>0</v>
      </c>
      <c r="Q46" s="168">
        <f t="shared" si="12"/>
        <v>0</v>
      </c>
      <c r="R46" s="168"/>
      <c r="S46" s="168" t="s">
        <v>244</v>
      </c>
      <c r="T46" s="168" t="s">
        <v>540</v>
      </c>
      <c r="U46" s="168">
        <v>0.45200000000000001</v>
      </c>
      <c r="V46" s="168">
        <f t="shared" si="13"/>
        <v>6.78</v>
      </c>
      <c r="W46" s="168"/>
      <c r="X46" s="157"/>
      <c r="Y46" s="157"/>
      <c r="Z46" s="157"/>
      <c r="AA46" s="157"/>
      <c r="AB46" s="157"/>
      <c r="AC46" s="157"/>
      <c r="AD46" s="157"/>
      <c r="AE46" s="157"/>
      <c r="AF46" s="157"/>
      <c r="AG46" s="157" t="s">
        <v>541</v>
      </c>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0" outlineLevel="1">
      <c r="A47" s="183">
        <v>36</v>
      </c>
      <c r="B47" s="184"/>
      <c r="C47" s="191" t="s">
        <v>662</v>
      </c>
      <c r="D47" s="185" t="s">
        <v>256</v>
      </c>
      <c r="E47" s="186">
        <v>1</v>
      </c>
      <c r="F47" s="187"/>
      <c r="G47" s="188">
        <f t="shared" si="7"/>
        <v>0</v>
      </c>
      <c r="H47" s="169"/>
      <c r="I47" s="168">
        <f t="shared" si="8"/>
        <v>0</v>
      </c>
      <c r="J47" s="169"/>
      <c r="K47" s="168">
        <f t="shared" si="9"/>
        <v>0</v>
      </c>
      <c r="L47" s="168">
        <v>21</v>
      </c>
      <c r="M47" s="168">
        <f t="shared" si="10"/>
        <v>0</v>
      </c>
      <c r="N47" s="168">
        <v>1.1E-4</v>
      </c>
      <c r="O47" s="168">
        <f t="shared" si="11"/>
        <v>0</v>
      </c>
      <c r="P47" s="168">
        <v>0</v>
      </c>
      <c r="Q47" s="168">
        <f t="shared" si="12"/>
        <v>0</v>
      </c>
      <c r="R47" s="168"/>
      <c r="S47" s="168" t="s">
        <v>244</v>
      </c>
      <c r="T47" s="168" t="s">
        <v>540</v>
      </c>
      <c r="U47" s="168">
        <v>0.16500000000000001</v>
      </c>
      <c r="V47" s="168">
        <f t="shared" si="13"/>
        <v>0.17</v>
      </c>
      <c r="W47" s="168"/>
      <c r="X47" s="157"/>
      <c r="Y47" s="157"/>
      <c r="Z47" s="157"/>
      <c r="AA47" s="157"/>
      <c r="AB47" s="157"/>
      <c r="AC47" s="157"/>
      <c r="AD47" s="157"/>
      <c r="AE47" s="157"/>
      <c r="AF47" s="157"/>
      <c r="AG47" s="157" t="s">
        <v>541</v>
      </c>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row>
    <row r="48" spans="1:60" ht="20.399999999999999" outlineLevel="1">
      <c r="A48" s="183">
        <v>37</v>
      </c>
      <c r="B48" s="184"/>
      <c r="C48" s="191" t="s">
        <v>663</v>
      </c>
      <c r="D48" s="185" t="s">
        <v>328</v>
      </c>
      <c r="E48" s="186">
        <v>380</v>
      </c>
      <c r="F48" s="187"/>
      <c r="G48" s="188">
        <f t="shared" si="7"/>
        <v>0</v>
      </c>
      <c r="H48" s="169"/>
      <c r="I48" s="168">
        <f t="shared" si="8"/>
        <v>0</v>
      </c>
      <c r="J48" s="169"/>
      <c r="K48" s="168">
        <f t="shared" si="9"/>
        <v>0</v>
      </c>
      <c r="L48" s="168">
        <v>21</v>
      </c>
      <c r="M48" s="168">
        <f t="shared" si="10"/>
        <v>0</v>
      </c>
      <c r="N48" s="168">
        <v>0</v>
      </c>
      <c r="O48" s="168">
        <f t="shared" si="11"/>
        <v>0</v>
      </c>
      <c r="P48" s="168">
        <v>0</v>
      </c>
      <c r="Q48" s="168">
        <f t="shared" si="12"/>
        <v>0</v>
      </c>
      <c r="R48" s="168"/>
      <c r="S48" s="168" t="s">
        <v>244</v>
      </c>
      <c r="T48" s="168" t="s">
        <v>664</v>
      </c>
      <c r="U48" s="168">
        <v>0</v>
      </c>
      <c r="V48" s="168">
        <f t="shared" si="13"/>
        <v>0</v>
      </c>
      <c r="W48" s="168"/>
      <c r="X48" s="157"/>
      <c r="Y48" s="157"/>
      <c r="Z48" s="157"/>
      <c r="AA48" s="157"/>
      <c r="AB48" s="157"/>
      <c r="AC48" s="157"/>
      <c r="AD48" s="157"/>
      <c r="AE48" s="157"/>
      <c r="AF48" s="157"/>
      <c r="AG48" s="157" t="s">
        <v>665</v>
      </c>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row>
    <row r="49" spans="1:60" outlineLevel="1">
      <c r="A49" s="183">
        <v>38</v>
      </c>
      <c r="B49" s="184"/>
      <c r="C49" s="191" t="s">
        <v>666</v>
      </c>
      <c r="D49" s="185" t="s">
        <v>328</v>
      </c>
      <c r="E49" s="186">
        <v>247</v>
      </c>
      <c r="F49" s="187"/>
      <c r="G49" s="188">
        <f t="shared" si="7"/>
        <v>0</v>
      </c>
      <c r="H49" s="169"/>
      <c r="I49" s="168">
        <f t="shared" si="8"/>
        <v>0</v>
      </c>
      <c r="J49" s="169"/>
      <c r="K49" s="168">
        <f t="shared" si="9"/>
        <v>0</v>
      </c>
      <c r="L49" s="168">
        <v>21</v>
      </c>
      <c r="M49" s="168">
        <f t="shared" si="10"/>
        <v>0</v>
      </c>
      <c r="N49" s="168">
        <v>2.0000000000000002E-5</v>
      </c>
      <c r="O49" s="168">
        <f t="shared" si="11"/>
        <v>0</v>
      </c>
      <c r="P49" s="168">
        <v>0</v>
      </c>
      <c r="Q49" s="168">
        <f t="shared" si="12"/>
        <v>0</v>
      </c>
      <c r="R49" s="168" t="s">
        <v>556</v>
      </c>
      <c r="S49" s="168" t="s">
        <v>244</v>
      </c>
      <c r="T49" s="168" t="s">
        <v>540</v>
      </c>
      <c r="U49" s="168">
        <v>0</v>
      </c>
      <c r="V49" s="168">
        <f t="shared" si="13"/>
        <v>0</v>
      </c>
      <c r="W49" s="168"/>
      <c r="X49" s="157"/>
      <c r="Y49" s="157"/>
      <c r="Z49" s="157"/>
      <c r="AA49" s="157"/>
      <c r="AB49" s="157"/>
      <c r="AC49" s="157"/>
      <c r="AD49" s="157"/>
      <c r="AE49" s="157"/>
      <c r="AF49" s="157"/>
      <c r="AG49" s="157" t="s">
        <v>554</v>
      </c>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row>
    <row r="50" spans="1:60" outlineLevel="1">
      <c r="A50" s="183">
        <v>39</v>
      </c>
      <c r="B50" s="184"/>
      <c r="C50" s="191" t="s">
        <v>667</v>
      </c>
      <c r="D50" s="185" t="s">
        <v>328</v>
      </c>
      <c r="E50" s="186">
        <v>88</v>
      </c>
      <c r="F50" s="187"/>
      <c r="G50" s="188">
        <f t="shared" si="7"/>
        <v>0</v>
      </c>
      <c r="H50" s="169"/>
      <c r="I50" s="168">
        <f t="shared" si="8"/>
        <v>0</v>
      </c>
      <c r="J50" s="169"/>
      <c r="K50" s="168">
        <f t="shared" si="9"/>
        <v>0</v>
      </c>
      <c r="L50" s="168">
        <v>21</v>
      </c>
      <c r="M50" s="168">
        <f t="shared" si="10"/>
        <v>0</v>
      </c>
      <c r="N50" s="168">
        <v>5.0000000000000002E-5</v>
      </c>
      <c r="O50" s="168">
        <f t="shared" si="11"/>
        <v>0</v>
      </c>
      <c r="P50" s="168">
        <v>0</v>
      </c>
      <c r="Q50" s="168">
        <f t="shared" si="12"/>
        <v>0</v>
      </c>
      <c r="R50" s="168" t="s">
        <v>556</v>
      </c>
      <c r="S50" s="168" t="s">
        <v>244</v>
      </c>
      <c r="T50" s="168" t="s">
        <v>540</v>
      </c>
      <c r="U50" s="168">
        <v>0</v>
      </c>
      <c r="V50" s="168">
        <f t="shared" si="13"/>
        <v>0</v>
      </c>
      <c r="W50" s="168"/>
      <c r="X50" s="157"/>
      <c r="Y50" s="157"/>
      <c r="Z50" s="157"/>
      <c r="AA50" s="157"/>
      <c r="AB50" s="157"/>
      <c r="AC50" s="157"/>
      <c r="AD50" s="157"/>
      <c r="AE50" s="157"/>
      <c r="AF50" s="157"/>
      <c r="AG50" s="157" t="s">
        <v>554</v>
      </c>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row>
    <row r="51" spans="1:60" outlineLevel="1">
      <c r="A51" s="183">
        <v>40</v>
      </c>
      <c r="B51" s="184"/>
      <c r="C51" s="191" t="s">
        <v>668</v>
      </c>
      <c r="D51" s="185" t="s">
        <v>328</v>
      </c>
      <c r="E51" s="186">
        <v>45</v>
      </c>
      <c r="F51" s="187"/>
      <c r="G51" s="188">
        <f t="shared" si="7"/>
        <v>0</v>
      </c>
      <c r="H51" s="169"/>
      <c r="I51" s="168">
        <f t="shared" si="8"/>
        <v>0</v>
      </c>
      <c r="J51" s="169"/>
      <c r="K51" s="168">
        <f t="shared" si="9"/>
        <v>0</v>
      </c>
      <c r="L51" s="168">
        <v>21</v>
      </c>
      <c r="M51" s="168">
        <f t="shared" si="10"/>
        <v>0</v>
      </c>
      <c r="N51" s="168">
        <v>5.0000000000000002E-5</v>
      </c>
      <c r="O51" s="168">
        <f t="shared" si="11"/>
        <v>0</v>
      </c>
      <c r="P51" s="168">
        <v>0</v>
      </c>
      <c r="Q51" s="168">
        <f t="shared" si="12"/>
        <v>0</v>
      </c>
      <c r="R51" s="168" t="s">
        <v>556</v>
      </c>
      <c r="S51" s="168" t="s">
        <v>244</v>
      </c>
      <c r="T51" s="168" t="s">
        <v>540</v>
      </c>
      <c r="U51" s="168">
        <v>0</v>
      </c>
      <c r="V51" s="168">
        <f t="shared" si="13"/>
        <v>0</v>
      </c>
      <c r="W51" s="168"/>
      <c r="X51" s="157"/>
      <c r="Y51" s="157"/>
      <c r="Z51" s="157"/>
      <c r="AA51" s="157"/>
      <c r="AB51" s="157"/>
      <c r="AC51" s="157"/>
      <c r="AD51" s="157"/>
      <c r="AE51" s="157"/>
      <c r="AF51" s="157"/>
      <c r="AG51" s="157" t="s">
        <v>554</v>
      </c>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row>
    <row r="52" spans="1:60" outlineLevel="1">
      <c r="A52" s="177">
        <v>41</v>
      </c>
      <c r="B52" s="178"/>
      <c r="C52" s="192" t="s">
        <v>669</v>
      </c>
      <c r="D52" s="179" t="s">
        <v>256</v>
      </c>
      <c r="E52" s="180">
        <v>47</v>
      </c>
      <c r="F52" s="181"/>
      <c r="G52" s="182">
        <f t="shared" si="7"/>
        <v>0</v>
      </c>
      <c r="H52" s="169"/>
      <c r="I52" s="168">
        <f t="shared" si="8"/>
        <v>0</v>
      </c>
      <c r="J52" s="169"/>
      <c r="K52" s="168">
        <f t="shared" si="9"/>
        <v>0</v>
      </c>
      <c r="L52" s="168">
        <v>21</v>
      </c>
      <c r="M52" s="168">
        <f t="shared" si="10"/>
        <v>0</v>
      </c>
      <c r="N52" s="168">
        <v>2.0000000000000001E-4</v>
      </c>
      <c r="O52" s="168">
        <f t="shared" si="11"/>
        <v>0.01</v>
      </c>
      <c r="P52" s="168">
        <v>0</v>
      </c>
      <c r="Q52" s="168">
        <f t="shared" si="12"/>
        <v>0</v>
      </c>
      <c r="R52" s="168" t="s">
        <v>556</v>
      </c>
      <c r="S52" s="168" t="s">
        <v>244</v>
      </c>
      <c r="T52" s="168" t="s">
        <v>540</v>
      </c>
      <c r="U52" s="168">
        <v>0</v>
      </c>
      <c r="V52" s="168">
        <f t="shared" si="13"/>
        <v>0</v>
      </c>
      <c r="W52" s="168"/>
      <c r="X52" s="157"/>
      <c r="Y52" s="157"/>
      <c r="Z52" s="157"/>
      <c r="AA52" s="157"/>
      <c r="AB52" s="157"/>
      <c r="AC52" s="157"/>
      <c r="AD52" s="157"/>
      <c r="AE52" s="157"/>
      <c r="AF52" s="157"/>
      <c r="AG52" s="157" t="s">
        <v>554</v>
      </c>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row>
    <row r="53" spans="1:60" outlineLevel="1">
      <c r="A53" s="165">
        <v>42</v>
      </c>
      <c r="B53" s="166"/>
      <c r="C53" s="197" t="s">
        <v>670</v>
      </c>
      <c r="D53" s="167" t="s">
        <v>0</v>
      </c>
      <c r="E53" s="196"/>
      <c r="F53" s="169"/>
      <c r="G53" s="168">
        <f t="shared" si="7"/>
        <v>0</v>
      </c>
      <c r="H53" s="169"/>
      <c r="I53" s="168">
        <f t="shared" si="8"/>
        <v>0</v>
      </c>
      <c r="J53" s="169"/>
      <c r="K53" s="168">
        <f t="shared" si="9"/>
        <v>0</v>
      </c>
      <c r="L53" s="168">
        <v>21</v>
      </c>
      <c r="M53" s="168">
        <f t="shared" si="10"/>
        <v>0</v>
      </c>
      <c r="N53" s="168">
        <v>0</v>
      </c>
      <c r="O53" s="168">
        <f t="shared" si="11"/>
        <v>0</v>
      </c>
      <c r="P53" s="168">
        <v>0</v>
      </c>
      <c r="Q53" s="168">
        <f t="shared" si="12"/>
        <v>0</v>
      </c>
      <c r="R53" s="168"/>
      <c r="S53" s="168" t="s">
        <v>244</v>
      </c>
      <c r="T53" s="168" t="s">
        <v>540</v>
      </c>
      <c r="U53" s="168">
        <v>0</v>
      </c>
      <c r="V53" s="168">
        <f t="shared" si="13"/>
        <v>0</v>
      </c>
      <c r="W53" s="168"/>
      <c r="X53" s="157"/>
      <c r="Y53" s="157"/>
      <c r="Z53" s="157"/>
      <c r="AA53" s="157"/>
      <c r="AB53" s="157"/>
      <c r="AC53" s="157"/>
      <c r="AD53" s="157"/>
      <c r="AE53" s="157"/>
      <c r="AF53" s="157"/>
      <c r="AG53" s="157" t="s">
        <v>559</v>
      </c>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row>
    <row r="54" spans="1:60">
      <c r="A54" s="171" t="s">
        <v>240</v>
      </c>
      <c r="B54" s="172" t="s">
        <v>163</v>
      </c>
      <c r="C54" s="190" t="s">
        <v>164</v>
      </c>
      <c r="D54" s="173"/>
      <c r="E54" s="174"/>
      <c r="F54" s="175"/>
      <c r="G54" s="176">
        <f>SUMIF(AG55:AG65,"&lt;&gt;NOR",G55:G65)</f>
        <v>0</v>
      </c>
      <c r="H54" s="170"/>
      <c r="I54" s="170">
        <f>SUM(I55:I65)</f>
        <v>0</v>
      </c>
      <c r="J54" s="170"/>
      <c r="K54" s="170">
        <f>SUM(K55:K65)</f>
        <v>0</v>
      </c>
      <c r="L54" s="170"/>
      <c r="M54" s="170">
        <f>SUM(M55:M65)</f>
        <v>0</v>
      </c>
      <c r="N54" s="170"/>
      <c r="O54" s="170">
        <f>SUM(O55:O65)</f>
        <v>0.38</v>
      </c>
      <c r="P54" s="170"/>
      <c r="Q54" s="170">
        <f>SUM(Q55:Q65)</f>
        <v>0</v>
      </c>
      <c r="R54" s="170"/>
      <c r="S54" s="170"/>
      <c r="T54" s="170"/>
      <c r="U54" s="170"/>
      <c r="V54" s="170">
        <f>SUM(V55:V65)</f>
        <v>35.07</v>
      </c>
      <c r="W54" s="170"/>
      <c r="AG54" t="s">
        <v>241</v>
      </c>
    </row>
    <row r="55" spans="1:60" outlineLevel="1">
      <c r="A55" s="183">
        <v>43</v>
      </c>
      <c r="B55" s="184"/>
      <c r="C55" s="191" t="s">
        <v>671</v>
      </c>
      <c r="D55" s="185" t="s">
        <v>256</v>
      </c>
      <c r="E55" s="186">
        <v>2</v>
      </c>
      <c r="F55" s="187"/>
      <c r="G55" s="188">
        <f t="shared" ref="G55:G65" si="14">ROUND(E55*F55,2)</f>
        <v>0</v>
      </c>
      <c r="H55" s="169"/>
      <c r="I55" s="168">
        <f t="shared" ref="I55:I65" si="15">ROUND(E55*H55,2)</f>
        <v>0</v>
      </c>
      <c r="J55" s="169"/>
      <c r="K55" s="168">
        <f t="shared" ref="K55:K65" si="16">ROUND(E55*J55,2)</f>
        <v>0</v>
      </c>
      <c r="L55" s="168">
        <v>21</v>
      </c>
      <c r="M55" s="168">
        <f t="shared" ref="M55:M65" si="17">G55*(1+L55/100)</f>
        <v>0</v>
      </c>
      <c r="N55" s="168">
        <v>2.4000000000000001E-4</v>
      </c>
      <c r="O55" s="168">
        <f t="shared" ref="O55:O65" si="18">ROUND(E55*N55,2)</f>
        <v>0</v>
      </c>
      <c r="P55" s="168">
        <v>0</v>
      </c>
      <c r="Q55" s="168">
        <f t="shared" ref="Q55:Q65" si="19">ROUND(E55*P55,2)</f>
        <v>0</v>
      </c>
      <c r="R55" s="168"/>
      <c r="S55" s="168" t="s">
        <v>244</v>
      </c>
      <c r="T55" s="168" t="s">
        <v>540</v>
      </c>
      <c r="U55" s="168">
        <v>0.16600000000000001</v>
      </c>
      <c r="V55" s="168">
        <f t="shared" ref="V55:V65" si="20">ROUND(E55*U55,2)</f>
        <v>0.33</v>
      </c>
      <c r="W55" s="168"/>
      <c r="X55" s="157"/>
      <c r="Y55" s="157"/>
      <c r="Z55" s="157"/>
      <c r="AA55" s="157"/>
      <c r="AB55" s="157"/>
      <c r="AC55" s="157"/>
      <c r="AD55" s="157"/>
      <c r="AE55" s="157"/>
      <c r="AF55" s="157"/>
      <c r="AG55" s="157" t="s">
        <v>541</v>
      </c>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row>
    <row r="56" spans="1:60" outlineLevel="1">
      <c r="A56" s="183">
        <v>44</v>
      </c>
      <c r="B56" s="184"/>
      <c r="C56" s="191" t="s">
        <v>672</v>
      </c>
      <c r="D56" s="185" t="s">
        <v>256</v>
      </c>
      <c r="E56" s="186">
        <v>2</v>
      </c>
      <c r="F56" s="187"/>
      <c r="G56" s="188">
        <f t="shared" si="14"/>
        <v>0</v>
      </c>
      <c r="H56" s="169"/>
      <c r="I56" s="168">
        <f t="shared" si="15"/>
        <v>0</v>
      </c>
      <c r="J56" s="169"/>
      <c r="K56" s="168">
        <f t="shared" si="16"/>
        <v>0</v>
      </c>
      <c r="L56" s="168">
        <v>21</v>
      </c>
      <c r="M56" s="168">
        <f t="shared" si="17"/>
        <v>0</v>
      </c>
      <c r="N56" s="168">
        <v>3.8000000000000002E-4</v>
      </c>
      <c r="O56" s="168">
        <f t="shared" si="18"/>
        <v>0</v>
      </c>
      <c r="P56" s="168">
        <v>0</v>
      </c>
      <c r="Q56" s="168">
        <f t="shared" si="19"/>
        <v>0</v>
      </c>
      <c r="R56" s="168"/>
      <c r="S56" s="168" t="s">
        <v>244</v>
      </c>
      <c r="T56" s="168" t="s">
        <v>540</v>
      </c>
      <c r="U56" s="168">
        <v>0.20600000000000002</v>
      </c>
      <c r="V56" s="168">
        <f t="shared" si="20"/>
        <v>0.41</v>
      </c>
      <c r="W56" s="168"/>
      <c r="X56" s="157"/>
      <c r="Y56" s="157"/>
      <c r="Z56" s="157"/>
      <c r="AA56" s="157"/>
      <c r="AB56" s="157"/>
      <c r="AC56" s="157"/>
      <c r="AD56" s="157"/>
      <c r="AE56" s="157"/>
      <c r="AF56" s="157"/>
      <c r="AG56" s="157" t="s">
        <v>541</v>
      </c>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outlineLevel="1">
      <c r="A57" s="183">
        <v>45</v>
      </c>
      <c r="B57" s="184"/>
      <c r="C57" s="191" t="s">
        <v>673</v>
      </c>
      <c r="D57" s="185" t="s">
        <v>256</v>
      </c>
      <c r="E57" s="186">
        <v>2</v>
      </c>
      <c r="F57" s="187"/>
      <c r="G57" s="188">
        <f t="shared" si="14"/>
        <v>0</v>
      </c>
      <c r="H57" s="169"/>
      <c r="I57" s="168">
        <f t="shared" si="15"/>
        <v>0</v>
      </c>
      <c r="J57" s="169"/>
      <c r="K57" s="168">
        <f t="shared" si="16"/>
        <v>0</v>
      </c>
      <c r="L57" s="168">
        <v>21</v>
      </c>
      <c r="M57" s="168">
        <f t="shared" si="17"/>
        <v>0</v>
      </c>
      <c r="N57" s="168">
        <v>2.0800000000000003E-3</v>
      </c>
      <c r="O57" s="168">
        <f t="shared" si="18"/>
        <v>0</v>
      </c>
      <c r="P57" s="168">
        <v>0</v>
      </c>
      <c r="Q57" s="168">
        <f t="shared" si="19"/>
        <v>0</v>
      </c>
      <c r="R57" s="168"/>
      <c r="S57" s="168" t="s">
        <v>244</v>
      </c>
      <c r="T57" s="168" t="s">
        <v>540</v>
      </c>
      <c r="U57" s="168">
        <v>0.42400000000000004</v>
      </c>
      <c r="V57" s="168">
        <f t="shared" si="20"/>
        <v>0.85</v>
      </c>
      <c r="W57" s="168"/>
      <c r="X57" s="157"/>
      <c r="Y57" s="157"/>
      <c r="Z57" s="157"/>
      <c r="AA57" s="157"/>
      <c r="AB57" s="157"/>
      <c r="AC57" s="157"/>
      <c r="AD57" s="157"/>
      <c r="AE57" s="157"/>
      <c r="AF57" s="157"/>
      <c r="AG57" s="157" t="s">
        <v>541</v>
      </c>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outlineLevel="1">
      <c r="A58" s="183">
        <v>46</v>
      </c>
      <c r="B58" s="184"/>
      <c r="C58" s="191" t="s">
        <v>674</v>
      </c>
      <c r="D58" s="185" t="s">
        <v>328</v>
      </c>
      <c r="E58" s="186">
        <v>32</v>
      </c>
      <c r="F58" s="187"/>
      <c r="G58" s="188">
        <f t="shared" si="14"/>
        <v>0</v>
      </c>
      <c r="H58" s="169"/>
      <c r="I58" s="168">
        <f t="shared" si="15"/>
        <v>0</v>
      </c>
      <c r="J58" s="169"/>
      <c r="K58" s="168">
        <f t="shared" si="16"/>
        <v>0</v>
      </c>
      <c r="L58" s="168">
        <v>21</v>
      </c>
      <c r="M58" s="168">
        <f t="shared" si="17"/>
        <v>0</v>
      </c>
      <c r="N58" s="168">
        <v>5.5000000000000005E-3</v>
      </c>
      <c r="O58" s="168">
        <f t="shared" si="18"/>
        <v>0.18</v>
      </c>
      <c r="P58" s="168">
        <v>0</v>
      </c>
      <c r="Q58" s="168">
        <f t="shared" si="19"/>
        <v>0</v>
      </c>
      <c r="R58" s="168"/>
      <c r="S58" s="168" t="s">
        <v>244</v>
      </c>
      <c r="T58" s="168" t="s">
        <v>540</v>
      </c>
      <c r="U58" s="168">
        <v>0.36900000000000005</v>
      </c>
      <c r="V58" s="168">
        <f t="shared" si="20"/>
        <v>11.81</v>
      </c>
      <c r="W58" s="168"/>
      <c r="X58" s="157"/>
      <c r="Y58" s="157"/>
      <c r="Z58" s="157"/>
      <c r="AA58" s="157"/>
      <c r="AB58" s="157"/>
      <c r="AC58" s="157"/>
      <c r="AD58" s="157"/>
      <c r="AE58" s="157"/>
      <c r="AF58" s="157"/>
      <c r="AG58" s="157" t="s">
        <v>541</v>
      </c>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row>
    <row r="59" spans="1:60" outlineLevel="1">
      <c r="A59" s="183">
        <v>47</v>
      </c>
      <c r="B59" s="184"/>
      <c r="C59" s="191" t="s">
        <v>675</v>
      </c>
      <c r="D59" s="185" t="s">
        <v>328</v>
      </c>
      <c r="E59" s="186">
        <v>3</v>
      </c>
      <c r="F59" s="187"/>
      <c r="G59" s="188">
        <f t="shared" si="14"/>
        <v>0</v>
      </c>
      <c r="H59" s="169"/>
      <c r="I59" s="168">
        <f t="shared" si="15"/>
        <v>0</v>
      </c>
      <c r="J59" s="169"/>
      <c r="K59" s="168">
        <f t="shared" si="16"/>
        <v>0</v>
      </c>
      <c r="L59" s="168">
        <v>21</v>
      </c>
      <c r="M59" s="168">
        <f t="shared" si="17"/>
        <v>0</v>
      </c>
      <c r="N59" s="168">
        <v>6.1000000000000004E-3</v>
      </c>
      <c r="O59" s="168">
        <f t="shared" si="18"/>
        <v>0.02</v>
      </c>
      <c r="P59" s="168">
        <v>0</v>
      </c>
      <c r="Q59" s="168">
        <f t="shared" si="19"/>
        <v>0</v>
      </c>
      <c r="R59" s="168"/>
      <c r="S59" s="168" t="s">
        <v>244</v>
      </c>
      <c r="T59" s="168" t="s">
        <v>540</v>
      </c>
      <c r="U59" s="168">
        <v>0.46700000000000003</v>
      </c>
      <c r="V59" s="168">
        <f t="shared" si="20"/>
        <v>1.4</v>
      </c>
      <c r="W59" s="168"/>
      <c r="X59" s="157"/>
      <c r="Y59" s="157"/>
      <c r="Z59" s="157"/>
      <c r="AA59" s="157"/>
      <c r="AB59" s="157"/>
      <c r="AC59" s="157"/>
      <c r="AD59" s="157"/>
      <c r="AE59" s="157"/>
      <c r="AF59" s="157"/>
      <c r="AG59" s="157" t="s">
        <v>541</v>
      </c>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row>
    <row r="60" spans="1:60" outlineLevel="1">
      <c r="A60" s="183">
        <v>48</v>
      </c>
      <c r="B60" s="184"/>
      <c r="C60" s="191" t="s">
        <v>676</v>
      </c>
      <c r="D60" s="185" t="s">
        <v>328</v>
      </c>
      <c r="E60" s="186">
        <v>25</v>
      </c>
      <c r="F60" s="187"/>
      <c r="G60" s="188">
        <f t="shared" si="14"/>
        <v>0</v>
      </c>
      <c r="H60" s="169"/>
      <c r="I60" s="168">
        <f t="shared" si="15"/>
        <v>0</v>
      </c>
      <c r="J60" s="169"/>
      <c r="K60" s="168">
        <f t="shared" si="16"/>
        <v>0</v>
      </c>
      <c r="L60" s="168">
        <v>21</v>
      </c>
      <c r="M60" s="168">
        <f t="shared" si="17"/>
        <v>0</v>
      </c>
      <c r="N60" s="168">
        <v>7.2300000000000003E-3</v>
      </c>
      <c r="O60" s="168">
        <f t="shared" si="18"/>
        <v>0.18</v>
      </c>
      <c r="P60" s="168">
        <v>0</v>
      </c>
      <c r="Q60" s="168">
        <f t="shared" si="19"/>
        <v>0</v>
      </c>
      <c r="R60" s="168"/>
      <c r="S60" s="168" t="s">
        <v>244</v>
      </c>
      <c r="T60" s="168" t="s">
        <v>540</v>
      </c>
      <c r="U60" s="168">
        <v>0.52500000000000002</v>
      </c>
      <c r="V60" s="168">
        <f t="shared" si="20"/>
        <v>13.13</v>
      </c>
      <c r="W60" s="168"/>
      <c r="X60" s="157"/>
      <c r="Y60" s="157"/>
      <c r="Z60" s="157"/>
      <c r="AA60" s="157"/>
      <c r="AB60" s="157"/>
      <c r="AC60" s="157"/>
      <c r="AD60" s="157"/>
      <c r="AE60" s="157"/>
      <c r="AF60" s="157"/>
      <c r="AG60" s="157" t="s">
        <v>541</v>
      </c>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row>
    <row r="61" spans="1:60" outlineLevel="1">
      <c r="A61" s="183">
        <v>49</v>
      </c>
      <c r="B61" s="184"/>
      <c r="C61" s="191" t="s">
        <v>677</v>
      </c>
      <c r="D61" s="185" t="s">
        <v>328</v>
      </c>
      <c r="E61" s="186">
        <v>60</v>
      </c>
      <c r="F61" s="187"/>
      <c r="G61" s="188">
        <f t="shared" si="14"/>
        <v>0</v>
      </c>
      <c r="H61" s="169"/>
      <c r="I61" s="168">
        <f t="shared" si="15"/>
        <v>0</v>
      </c>
      <c r="J61" s="169"/>
      <c r="K61" s="168">
        <f t="shared" si="16"/>
        <v>0</v>
      </c>
      <c r="L61" s="168">
        <v>21</v>
      </c>
      <c r="M61" s="168">
        <f t="shared" si="17"/>
        <v>0</v>
      </c>
      <c r="N61" s="168">
        <v>0</v>
      </c>
      <c r="O61" s="168">
        <f t="shared" si="18"/>
        <v>0</v>
      </c>
      <c r="P61" s="168">
        <v>0</v>
      </c>
      <c r="Q61" s="168">
        <f t="shared" si="19"/>
        <v>0</v>
      </c>
      <c r="R61" s="168"/>
      <c r="S61" s="168" t="s">
        <v>244</v>
      </c>
      <c r="T61" s="168" t="s">
        <v>540</v>
      </c>
      <c r="U61" s="168">
        <v>3.2000000000000001E-2</v>
      </c>
      <c r="V61" s="168">
        <f t="shared" si="20"/>
        <v>1.92</v>
      </c>
      <c r="W61" s="168"/>
      <c r="X61" s="157"/>
      <c r="Y61" s="157"/>
      <c r="Z61" s="157"/>
      <c r="AA61" s="157"/>
      <c r="AB61" s="157"/>
      <c r="AC61" s="157"/>
      <c r="AD61" s="157"/>
      <c r="AE61" s="157"/>
      <c r="AF61" s="157"/>
      <c r="AG61" s="157" t="s">
        <v>541</v>
      </c>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row>
    <row r="62" spans="1:60" outlineLevel="1">
      <c r="A62" s="183">
        <v>50</v>
      </c>
      <c r="B62" s="184"/>
      <c r="C62" s="191" t="s">
        <v>678</v>
      </c>
      <c r="D62" s="185" t="s">
        <v>328</v>
      </c>
      <c r="E62" s="186">
        <v>60</v>
      </c>
      <c r="F62" s="187"/>
      <c r="G62" s="188">
        <f t="shared" si="14"/>
        <v>0</v>
      </c>
      <c r="H62" s="169"/>
      <c r="I62" s="168">
        <f t="shared" si="15"/>
        <v>0</v>
      </c>
      <c r="J62" s="169"/>
      <c r="K62" s="168">
        <f t="shared" si="16"/>
        <v>0</v>
      </c>
      <c r="L62" s="168">
        <v>21</v>
      </c>
      <c r="M62" s="168">
        <f t="shared" si="17"/>
        <v>0</v>
      </c>
      <c r="N62" s="168">
        <v>7.0000000000000007E-5</v>
      </c>
      <c r="O62" s="168">
        <f t="shared" si="18"/>
        <v>0</v>
      </c>
      <c r="P62" s="168">
        <v>0</v>
      </c>
      <c r="Q62" s="168">
        <f t="shared" si="19"/>
        <v>0</v>
      </c>
      <c r="R62" s="168"/>
      <c r="S62" s="168" t="s">
        <v>244</v>
      </c>
      <c r="T62" s="168" t="s">
        <v>540</v>
      </c>
      <c r="U62" s="168">
        <v>8.7000000000000008E-2</v>
      </c>
      <c r="V62" s="168">
        <f t="shared" si="20"/>
        <v>5.22</v>
      </c>
      <c r="W62" s="168"/>
      <c r="X62" s="157"/>
      <c r="Y62" s="157"/>
      <c r="Z62" s="157"/>
      <c r="AA62" s="157"/>
      <c r="AB62" s="157"/>
      <c r="AC62" s="157"/>
      <c r="AD62" s="157"/>
      <c r="AE62" s="157"/>
      <c r="AF62" s="157"/>
      <c r="AG62" s="157" t="s">
        <v>541</v>
      </c>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row>
    <row r="63" spans="1:60" outlineLevel="1">
      <c r="A63" s="183">
        <v>51</v>
      </c>
      <c r="B63" s="184"/>
      <c r="C63" s="191" t="s">
        <v>679</v>
      </c>
      <c r="D63" s="185" t="s">
        <v>595</v>
      </c>
      <c r="E63" s="186">
        <v>8</v>
      </c>
      <c r="F63" s="187"/>
      <c r="G63" s="188">
        <f t="shared" si="14"/>
        <v>0</v>
      </c>
      <c r="H63" s="169"/>
      <c r="I63" s="168">
        <f t="shared" si="15"/>
        <v>0</v>
      </c>
      <c r="J63" s="169"/>
      <c r="K63" s="168">
        <f t="shared" si="16"/>
        <v>0</v>
      </c>
      <c r="L63" s="168">
        <v>21</v>
      </c>
      <c r="M63" s="168">
        <f t="shared" si="17"/>
        <v>0</v>
      </c>
      <c r="N63" s="168">
        <v>0</v>
      </c>
      <c r="O63" s="168">
        <f t="shared" si="18"/>
        <v>0</v>
      </c>
      <c r="P63" s="168">
        <v>0</v>
      </c>
      <c r="Q63" s="168">
        <f t="shared" si="19"/>
        <v>0</v>
      </c>
      <c r="R63" s="168"/>
      <c r="S63" s="168" t="s">
        <v>289</v>
      </c>
      <c r="T63" s="168" t="s">
        <v>245</v>
      </c>
      <c r="U63" s="168">
        <v>0</v>
      </c>
      <c r="V63" s="168">
        <f t="shared" si="20"/>
        <v>0</v>
      </c>
      <c r="W63" s="168"/>
      <c r="X63" s="157"/>
      <c r="Y63" s="157"/>
      <c r="Z63" s="157"/>
      <c r="AA63" s="157"/>
      <c r="AB63" s="157"/>
      <c r="AC63" s="157"/>
      <c r="AD63" s="157"/>
      <c r="AE63" s="157"/>
      <c r="AF63" s="157"/>
      <c r="AG63" s="157" t="s">
        <v>541</v>
      </c>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row>
    <row r="64" spans="1:60" outlineLevel="1">
      <c r="A64" s="177">
        <v>52</v>
      </c>
      <c r="B64" s="178"/>
      <c r="C64" s="192" t="s">
        <v>680</v>
      </c>
      <c r="D64" s="179" t="s">
        <v>608</v>
      </c>
      <c r="E64" s="180">
        <v>2</v>
      </c>
      <c r="F64" s="181"/>
      <c r="G64" s="182">
        <f t="shared" si="14"/>
        <v>0</v>
      </c>
      <c r="H64" s="169"/>
      <c r="I64" s="168">
        <f t="shared" si="15"/>
        <v>0</v>
      </c>
      <c r="J64" s="169"/>
      <c r="K64" s="168">
        <f t="shared" si="16"/>
        <v>0</v>
      </c>
      <c r="L64" s="168">
        <v>21</v>
      </c>
      <c r="M64" s="168">
        <f t="shared" si="17"/>
        <v>0</v>
      </c>
      <c r="N64" s="168">
        <v>0</v>
      </c>
      <c r="O64" s="168">
        <f t="shared" si="18"/>
        <v>0</v>
      </c>
      <c r="P64" s="168">
        <v>0</v>
      </c>
      <c r="Q64" s="168">
        <f t="shared" si="19"/>
        <v>0</v>
      </c>
      <c r="R64" s="168"/>
      <c r="S64" s="168" t="s">
        <v>289</v>
      </c>
      <c r="T64" s="168" t="s">
        <v>245</v>
      </c>
      <c r="U64" s="168">
        <v>0</v>
      </c>
      <c r="V64" s="168">
        <f t="shared" si="20"/>
        <v>0</v>
      </c>
      <c r="W64" s="168"/>
      <c r="X64" s="157"/>
      <c r="Y64" s="157"/>
      <c r="Z64" s="157"/>
      <c r="AA64" s="157"/>
      <c r="AB64" s="157"/>
      <c r="AC64" s="157"/>
      <c r="AD64" s="157"/>
      <c r="AE64" s="157"/>
      <c r="AF64" s="157"/>
      <c r="AG64" s="157" t="s">
        <v>541</v>
      </c>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row>
    <row r="65" spans="1:60" outlineLevel="1">
      <c r="A65" s="165">
        <v>53</v>
      </c>
      <c r="B65" s="166"/>
      <c r="C65" s="197" t="s">
        <v>681</v>
      </c>
      <c r="D65" s="167" t="s">
        <v>0</v>
      </c>
      <c r="E65" s="196"/>
      <c r="F65" s="169"/>
      <c r="G65" s="168">
        <f t="shared" si="14"/>
        <v>0</v>
      </c>
      <c r="H65" s="169"/>
      <c r="I65" s="168">
        <f t="shared" si="15"/>
        <v>0</v>
      </c>
      <c r="J65" s="169"/>
      <c r="K65" s="168">
        <f t="shared" si="16"/>
        <v>0</v>
      </c>
      <c r="L65" s="168">
        <v>21</v>
      </c>
      <c r="M65" s="168">
        <f t="shared" si="17"/>
        <v>0</v>
      </c>
      <c r="N65" s="168">
        <v>0</v>
      </c>
      <c r="O65" s="168">
        <f t="shared" si="18"/>
        <v>0</v>
      </c>
      <c r="P65" s="168">
        <v>0</v>
      </c>
      <c r="Q65" s="168">
        <f t="shared" si="19"/>
        <v>0</v>
      </c>
      <c r="R65" s="168"/>
      <c r="S65" s="168" t="s">
        <v>244</v>
      </c>
      <c r="T65" s="168" t="s">
        <v>540</v>
      </c>
      <c r="U65" s="168">
        <v>0</v>
      </c>
      <c r="V65" s="168">
        <f t="shared" si="20"/>
        <v>0</v>
      </c>
      <c r="W65" s="168"/>
      <c r="X65" s="157"/>
      <c r="Y65" s="157"/>
      <c r="Z65" s="157"/>
      <c r="AA65" s="157"/>
      <c r="AB65" s="157"/>
      <c r="AC65" s="157"/>
      <c r="AD65" s="157"/>
      <c r="AE65" s="157"/>
      <c r="AF65" s="157"/>
      <c r="AG65" s="157" t="s">
        <v>559</v>
      </c>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row>
    <row r="66" spans="1:60">
      <c r="A66" s="171" t="s">
        <v>240</v>
      </c>
      <c r="B66" s="172" t="s">
        <v>165</v>
      </c>
      <c r="C66" s="190" t="s">
        <v>166</v>
      </c>
      <c r="D66" s="173"/>
      <c r="E66" s="174"/>
      <c r="F66" s="175"/>
      <c r="G66" s="176">
        <f>SUMIF(AG67:AG89,"&lt;&gt;NOR",G67:G89)</f>
        <v>0</v>
      </c>
      <c r="H66" s="170"/>
      <c r="I66" s="170">
        <f>SUM(I67:I89)</f>
        <v>0</v>
      </c>
      <c r="J66" s="170"/>
      <c r="K66" s="170">
        <f>SUM(K67:K89)</f>
        <v>0</v>
      </c>
      <c r="L66" s="170"/>
      <c r="M66" s="170">
        <f>SUM(M67:M89)</f>
        <v>0</v>
      </c>
      <c r="N66" s="170"/>
      <c r="O66" s="170">
        <f>SUM(O67:O89)</f>
        <v>0.48000000000000009</v>
      </c>
      <c r="P66" s="170"/>
      <c r="Q66" s="170">
        <f>SUM(Q67:Q89)</f>
        <v>0</v>
      </c>
      <c r="R66" s="170"/>
      <c r="S66" s="170"/>
      <c r="T66" s="170"/>
      <c r="U66" s="170"/>
      <c r="V66" s="170">
        <f>SUM(V67:V89)</f>
        <v>44.69</v>
      </c>
      <c r="W66" s="170"/>
      <c r="AG66" t="s">
        <v>241</v>
      </c>
    </row>
    <row r="67" spans="1:60" outlineLevel="1">
      <c r="A67" s="183">
        <v>54</v>
      </c>
      <c r="B67" s="184"/>
      <c r="C67" s="191" t="s">
        <v>682</v>
      </c>
      <c r="D67" s="185" t="s">
        <v>256</v>
      </c>
      <c r="E67" s="186">
        <v>2</v>
      </c>
      <c r="F67" s="187"/>
      <c r="G67" s="188">
        <f t="shared" ref="G67:G89" si="21">ROUND(E67*F67,2)</f>
        <v>0</v>
      </c>
      <c r="H67" s="169"/>
      <c r="I67" s="168">
        <f t="shared" ref="I67:I89" si="22">ROUND(E67*H67,2)</f>
        <v>0</v>
      </c>
      <c r="J67" s="169"/>
      <c r="K67" s="168">
        <f t="shared" ref="K67:K89" si="23">ROUND(E67*J67,2)</f>
        <v>0</v>
      </c>
      <c r="L67" s="168">
        <v>21</v>
      </c>
      <c r="M67" s="168">
        <f t="shared" ref="M67:M89" si="24">G67*(1+L67/100)</f>
        <v>0</v>
      </c>
      <c r="N67" s="168">
        <v>8.8000000000000003E-4</v>
      </c>
      <c r="O67" s="168">
        <f t="shared" ref="O67:O89" si="25">ROUND(E67*N67,2)</f>
        <v>0</v>
      </c>
      <c r="P67" s="168">
        <v>0</v>
      </c>
      <c r="Q67" s="168">
        <f t="shared" ref="Q67:Q89" si="26">ROUND(E67*P67,2)</f>
        <v>0</v>
      </c>
      <c r="R67" s="168"/>
      <c r="S67" s="168" t="s">
        <v>244</v>
      </c>
      <c r="T67" s="168" t="s">
        <v>540</v>
      </c>
      <c r="U67" s="168">
        <v>1.0910000000000002</v>
      </c>
      <c r="V67" s="168">
        <f t="shared" ref="V67:V89" si="27">ROUND(E67*U67,2)</f>
        <v>2.1800000000000002</v>
      </c>
      <c r="W67" s="168"/>
      <c r="X67" s="157"/>
      <c r="Y67" s="157"/>
      <c r="Z67" s="157"/>
      <c r="AA67" s="157"/>
      <c r="AB67" s="157"/>
      <c r="AC67" s="157"/>
      <c r="AD67" s="157"/>
      <c r="AE67" s="157"/>
      <c r="AF67" s="157"/>
      <c r="AG67" s="157" t="s">
        <v>541</v>
      </c>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row>
    <row r="68" spans="1:60" outlineLevel="1">
      <c r="A68" s="183">
        <v>55</v>
      </c>
      <c r="B68" s="184"/>
      <c r="C68" s="191" t="s">
        <v>683</v>
      </c>
      <c r="D68" s="185" t="s">
        <v>341</v>
      </c>
      <c r="E68" s="186">
        <v>6</v>
      </c>
      <c r="F68" s="187"/>
      <c r="G68" s="188">
        <f t="shared" si="21"/>
        <v>0</v>
      </c>
      <c r="H68" s="169"/>
      <c r="I68" s="168">
        <f t="shared" si="22"/>
        <v>0</v>
      </c>
      <c r="J68" s="169"/>
      <c r="K68" s="168">
        <f t="shared" si="23"/>
        <v>0</v>
      </c>
      <c r="L68" s="168">
        <v>21</v>
      </c>
      <c r="M68" s="168">
        <f t="shared" si="24"/>
        <v>0</v>
      </c>
      <c r="N68" s="168">
        <v>2.7940000000000003E-2</v>
      </c>
      <c r="O68" s="168">
        <f t="shared" si="25"/>
        <v>0.17</v>
      </c>
      <c r="P68" s="168">
        <v>0</v>
      </c>
      <c r="Q68" s="168">
        <f t="shared" si="26"/>
        <v>0</v>
      </c>
      <c r="R68" s="168"/>
      <c r="S68" s="168" t="s">
        <v>244</v>
      </c>
      <c r="T68" s="168" t="s">
        <v>540</v>
      </c>
      <c r="U68" s="168">
        <v>1.5</v>
      </c>
      <c r="V68" s="168">
        <f t="shared" si="27"/>
        <v>9</v>
      </c>
      <c r="W68" s="168"/>
      <c r="X68" s="157"/>
      <c r="Y68" s="157"/>
      <c r="Z68" s="157"/>
      <c r="AA68" s="157"/>
      <c r="AB68" s="157"/>
      <c r="AC68" s="157"/>
      <c r="AD68" s="157"/>
      <c r="AE68" s="157"/>
      <c r="AF68" s="157"/>
      <c r="AG68" s="157" t="s">
        <v>541</v>
      </c>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row>
    <row r="69" spans="1:60" outlineLevel="1">
      <c r="A69" s="183">
        <v>56</v>
      </c>
      <c r="B69" s="184"/>
      <c r="C69" s="191" t="s">
        <v>684</v>
      </c>
      <c r="D69" s="185" t="s">
        <v>341</v>
      </c>
      <c r="E69" s="186">
        <v>2</v>
      </c>
      <c r="F69" s="187"/>
      <c r="G69" s="188">
        <f t="shared" si="21"/>
        <v>0</v>
      </c>
      <c r="H69" s="169"/>
      <c r="I69" s="168">
        <f t="shared" si="22"/>
        <v>0</v>
      </c>
      <c r="J69" s="169"/>
      <c r="K69" s="168">
        <f t="shared" si="23"/>
        <v>0</v>
      </c>
      <c r="L69" s="168">
        <v>21</v>
      </c>
      <c r="M69" s="168">
        <f t="shared" si="24"/>
        <v>0</v>
      </c>
      <c r="N69" s="168">
        <v>1.6E-2</v>
      </c>
      <c r="O69" s="168">
        <f t="shared" si="25"/>
        <v>0.03</v>
      </c>
      <c r="P69" s="168">
        <v>0</v>
      </c>
      <c r="Q69" s="168">
        <f t="shared" si="26"/>
        <v>0</v>
      </c>
      <c r="R69" s="168"/>
      <c r="S69" s="168" t="s">
        <v>244</v>
      </c>
      <c r="T69" s="168" t="s">
        <v>540</v>
      </c>
      <c r="U69" s="168">
        <v>1.1000000000000001</v>
      </c>
      <c r="V69" s="168">
        <f t="shared" si="27"/>
        <v>2.2000000000000002</v>
      </c>
      <c r="W69" s="168"/>
      <c r="X69" s="157"/>
      <c r="Y69" s="157"/>
      <c r="Z69" s="157"/>
      <c r="AA69" s="157"/>
      <c r="AB69" s="157"/>
      <c r="AC69" s="157"/>
      <c r="AD69" s="157"/>
      <c r="AE69" s="157"/>
      <c r="AF69" s="157"/>
      <c r="AG69" s="157" t="s">
        <v>541</v>
      </c>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row>
    <row r="70" spans="1:60" outlineLevel="1">
      <c r="A70" s="183">
        <v>57</v>
      </c>
      <c r="B70" s="184"/>
      <c r="C70" s="191" t="s">
        <v>685</v>
      </c>
      <c r="D70" s="185" t="s">
        <v>341</v>
      </c>
      <c r="E70" s="186">
        <v>1</v>
      </c>
      <c r="F70" s="187"/>
      <c r="G70" s="188">
        <f t="shared" si="21"/>
        <v>0</v>
      </c>
      <c r="H70" s="169"/>
      <c r="I70" s="168">
        <f t="shared" si="22"/>
        <v>0</v>
      </c>
      <c r="J70" s="169"/>
      <c r="K70" s="168">
        <f t="shared" si="23"/>
        <v>0</v>
      </c>
      <c r="L70" s="168">
        <v>21</v>
      </c>
      <c r="M70" s="168">
        <f t="shared" si="24"/>
        <v>0</v>
      </c>
      <c r="N70" s="168">
        <v>1.7010000000000001E-2</v>
      </c>
      <c r="O70" s="168">
        <f t="shared" si="25"/>
        <v>0.02</v>
      </c>
      <c r="P70" s="168">
        <v>0</v>
      </c>
      <c r="Q70" s="168">
        <f t="shared" si="26"/>
        <v>0</v>
      </c>
      <c r="R70" s="168"/>
      <c r="S70" s="168" t="s">
        <v>244</v>
      </c>
      <c r="T70" s="168" t="s">
        <v>540</v>
      </c>
      <c r="U70" s="168">
        <v>1.2530000000000001</v>
      </c>
      <c r="V70" s="168">
        <f t="shared" si="27"/>
        <v>1.25</v>
      </c>
      <c r="W70" s="168"/>
      <c r="X70" s="157"/>
      <c r="Y70" s="157"/>
      <c r="Z70" s="157"/>
      <c r="AA70" s="157"/>
      <c r="AB70" s="157"/>
      <c r="AC70" s="157"/>
      <c r="AD70" s="157"/>
      <c r="AE70" s="157"/>
      <c r="AF70" s="157"/>
      <c r="AG70" s="157" t="s">
        <v>541</v>
      </c>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row>
    <row r="71" spans="1:60" outlineLevel="1">
      <c r="A71" s="183">
        <v>58</v>
      </c>
      <c r="B71" s="184"/>
      <c r="C71" s="191" t="s">
        <v>686</v>
      </c>
      <c r="D71" s="185" t="s">
        <v>341</v>
      </c>
      <c r="E71" s="186">
        <v>9</v>
      </c>
      <c r="F71" s="187"/>
      <c r="G71" s="188">
        <f t="shared" si="21"/>
        <v>0</v>
      </c>
      <c r="H71" s="169"/>
      <c r="I71" s="168">
        <f t="shared" si="22"/>
        <v>0</v>
      </c>
      <c r="J71" s="169"/>
      <c r="K71" s="168">
        <f t="shared" si="23"/>
        <v>0</v>
      </c>
      <c r="L71" s="168">
        <v>21</v>
      </c>
      <c r="M71" s="168">
        <f t="shared" si="24"/>
        <v>0</v>
      </c>
      <c r="N71" s="168">
        <v>1.651E-2</v>
      </c>
      <c r="O71" s="168">
        <f t="shared" si="25"/>
        <v>0.15</v>
      </c>
      <c r="P71" s="168">
        <v>0</v>
      </c>
      <c r="Q71" s="168">
        <f t="shared" si="26"/>
        <v>0</v>
      </c>
      <c r="R71" s="168"/>
      <c r="S71" s="168" t="s">
        <v>244</v>
      </c>
      <c r="T71" s="168" t="s">
        <v>540</v>
      </c>
      <c r="U71" s="168">
        <v>1.1890000000000001</v>
      </c>
      <c r="V71" s="168">
        <f t="shared" si="27"/>
        <v>10.7</v>
      </c>
      <c r="W71" s="168"/>
      <c r="X71" s="157"/>
      <c r="Y71" s="157"/>
      <c r="Z71" s="157"/>
      <c r="AA71" s="157"/>
      <c r="AB71" s="157"/>
      <c r="AC71" s="157"/>
      <c r="AD71" s="157"/>
      <c r="AE71" s="157"/>
      <c r="AF71" s="157"/>
      <c r="AG71" s="157" t="s">
        <v>541</v>
      </c>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row>
    <row r="72" spans="1:60" outlineLevel="1">
      <c r="A72" s="183">
        <v>59</v>
      </c>
      <c r="B72" s="184"/>
      <c r="C72" s="191" t="s">
        <v>687</v>
      </c>
      <c r="D72" s="185" t="s">
        <v>341</v>
      </c>
      <c r="E72" s="186">
        <v>2</v>
      </c>
      <c r="F72" s="187"/>
      <c r="G72" s="188">
        <f t="shared" si="21"/>
        <v>0</v>
      </c>
      <c r="H72" s="169"/>
      <c r="I72" s="168">
        <f t="shared" si="22"/>
        <v>0</v>
      </c>
      <c r="J72" s="169"/>
      <c r="K72" s="168">
        <f t="shared" si="23"/>
        <v>0</v>
      </c>
      <c r="L72" s="168">
        <v>21</v>
      </c>
      <c r="M72" s="168">
        <f t="shared" si="24"/>
        <v>0</v>
      </c>
      <c r="N72" s="168">
        <v>1.7000000000000001E-4</v>
      </c>
      <c r="O72" s="168">
        <f t="shared" si="25"/>
        <v>0</v>
      </c>
      <c r="P72" s="168">
        <v>0</v>
      </c>
      <c r="Q72" s="168">
        <f t="shared" si="26"/>
        <v>0</v>
      </c>
      <c r="R72" s="168"/>
      <c r="S72" s="168" t="s">
        <v>244</v>
      </c>
      <c r="T72" s="168" t="s">
        <v>540</v>
      </c>
      <c r="U72" s="168">
        <v>2.9000000000000004</v>
      </c>
      <c r="V72" s="168">
        <f t="shared" si="27"/>
        <v>5.8</v>
      </c>
      <c r="W72" s="168"/>
      <c r="X72" s="157"/>
      <c r="Y72" s="157"/>
      <c r="Z72" s="157"/>
      <c r="AA72" s="157"/>
      <c r="AB72" s="157"/>
      <c r="AC72" s="157"/>
      <c r="AD72" s="157"/>
      <c r="AE72" s="157"/>
      <c r="AF72" s="157"/>
      <c r="AG72" s="157" t="s">
        <v>541</v>
      </c>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row>
    <row r="73" spans="1:60" outlineLevel="1">
      <c r="A73" s="183">
        <v>60</v>
      </c>
      <c r="B73" s="184"/>
      <c r="C73" s="191" t="s">
        <v>688</v>
      </c>
      <c r="D73" s="185" t="s">
        <v>341</v>
      </c>
      <c r="E73" s="186">
        <v>2</v>
      </c>
      <c r="F73" s="187"/>
      <c r="G73" s="188">
        <f t="shared" si="21"/>
        <v>0</v>
      </c>
      <c r="H73" s="169"/>
      <c r="I73" s="168">
        <f t="shared" si="22"/>
        <v>0</v>
      </c>
      <c r="J73" s="169"/>
      <c r="K73" s="168">
        <f t="shared" si="23"/>
        <v>0</v>
      </c>
      <c r="L73" s="168">
        <v>21</v>
      </c>
      <c r="M73" s="168">
        <f t="shared" si="24"/>
        <v>0</v>
      </c>
      <c r="N73" s="168">
        <v>7.2000000000000005E-4</v>
      </c>
      <c r="O73" s="168">
        <f t="shared" si="25"/>
        <v>0</v>
      </c>
      <c r="P73" s="168">
        <v>0</v>
      </c>
      <c r="Q73" s="168">
        <f t="shared" si="26"/>
        <v>0</v>
      </c>
      <c r="R73" s="168"/>
      <c r="S73" s="168" t="s">
        <v>244</v>
      </c>
      <c r="T73" s="168" t="s">
        <v>540</v>
      </c>
      <c r="U73" s="168">
        <v>0.50600000000000001</v>
      </c>
      <c r="V73" s="168">
        <f t="shared" si="27"/>
        <v>1.01</v>
      </c>
      <c r="W73" s="168"/>
      <c r="X73" s="157"/>
      <c r="Y73" s="157"/>
      <c r="Z73" s="157"/>
      <c r="AA73" s="157"/>
      <c r="AB73" s="157"/>
      <c r="AC73" s="157"/>
      <c r="AD73" s="157"/>
      <c r="AE73" s="157"/>
      <c r="AF73" s="157"/>
      <c r="AG73" s="157" t="s">
        <v>541</v>
      </c>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row>
    <row r="74" spans="1:60" outlineLevel="1">
      <c r="A74" s="183">
        <v>61</v>
      </c>
      <c r="B74" s="184"/>
      <c r="C74" s="191" t="s">
        <v>689</v>
      </c>
      <c r="D74" s="185" t="s">
        <v>341</v>
      </c>
      <c r="E74" s="186">
        <v>2</v>
      </c>
      <c r="F74" s="187"/>
      <c r="G74" s="188">
        <f t="shared" si="21"/>
        <v>0</v>
      </c>
      <c r="H74" s="169"/>
      <c r="I74" s="168">
        <f t="shared" si="22"/>
        <v>0</v>
      </c>
      <c r="J74" s="169"/>
      <c r="K74" s="168">
        <f t="shared" si="23"/>
        <v>0</v>
      </c>
      <c r="L74" s="168">
        <v>21</v>
      </c>
      <c r="M74" s="168">
        <f t="shared" si="24"/>
        <v>0</v>
      </c>
      <c r="N74" s="168">
        <v>1.4440000000000001E-2</v>
      </c>
      <c r="O74" s="168">
        <f t="shared" si="25"/>
        <v>0.03</v>
      </c>
      <c r="P74" s="168">
        <v>0</v>
      </c>
      <c r="Q74" s="168">
        <f t="shared" si="26"/>
        <v>0</v>
      </c>
      <c r="R74" s="168"/>
      <c r="S74" s="168" t="s">
        <v>244</v>
      </c>
      <c r="T74" s="168" t="s">
        <v>540</v>
      </c>
      <c r="U74" s="168">
        <v>1.25</v>
      </c>
      <c r="V74" s="168">
        <f t="shared" si="27"/>
        <v>2.5</v>
      </c>
      <c r="W74" s="168"/>
      <c r="X74" s="157"/>
      <c r="Y74" s="157"/>
      <c r="Z74" s="157"/>
      <c r="AA74" s="157"/>
      <c r="AB74" s="157"/>
      <c r="AC74" s="157"/>
      <c r="AD74" s="157"/>
      <c r="AE74" s="157"/>
      <c r="AF74" s="157"/>
      <c r="AG74" s="157" t="s">
        <v>541</v>
      </c>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row>
    <row r="75" spans="1:60" outlineLevel="1">
      <c r="A75" s="183">
        <v>62</v>
      </c>
      <c r="B75" s="184"/>
      <c r="C75" s="191" t="s">
        <v>690</v>
      </c>
      <c r="D75" s="185" t="s">
        <v>341</v>
      </c>
      <c r="E75" s="186">
        <v>1</v>
      </c>
      <c r="F75" s="187"/>
      <c r="G75" s="188">
        <f t="shared" si="21"/>
        <v>0</v>
      </c>
      <c r="H75" s="169"/>
      <c r="I75" s="168">
        <f t="shared" si="22"/>
        <v>0</v>
      </c>
      <c r="J75" s="169"/>
      <c r="K75" s="168">
        <f t="shared" si="23"/>
        <v>0</v>
      </c>
      <c r="L75" s="168">
        <v>21</v>
      </c>
      <c r="M75" s="168">
        <f t="shared" si="24"/>
        <v>0</v>
      </c>
      <c r="N75" s="168">
        <v>1.0900000000000002E-2</v>
      </c>
      <c r="O75" s="168">
        <f t="shared" si="25"/>
        <v>0.01</v>
      </c>
      <c r="P75" s="168">
        <v>0</v>
      </c>
      <c r="Q75" s="168">
        <f t="shared" si="26"/>
        <v>0</v>
      </c>
      <c r="R75" s="168"/>
      <c r="S75" s="168" t="s">
        <v>244</v>
      </c>
      <c r="T75" s="168" t="s">
        <v>540</v>
      </c>
      <c r="U75" s="168">
        <v>1.25</v>
      </c>
      <c r="V75" s="168">
        <f t="shared" si="27"/>
        <v>1.25</v>
      </c>
      <c r="W75" s="168"/>
      <c r="X75" s="157"/>
      <c r="Y75" s="157"/>
      <c r="Z75" s="157"/>
      <c r="AA75" s="157"/>
      <c r="AB75" s="157"/>
      <c r="AC75" s="157"/>
      <c r="AD75" s="157"/>
      <c r="AE75" s="157"/>
      <c r="AF75" s="157"/>
      <c r="AG75" s="157" t="s">
        <v>541</v>
      </c>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row>
    <row r="76" spans="1:60" outlineLevel="1">
      <c r="A76" s="183">
        <v>63</v>
      </c>
      <c r="B76" s="184"/>
      <c r="C76" s="191" t="s">
        <v>691</v>
      </c>
      <c r="D76" s="185" t="s">
        <v>256</v>
      </c>
      <c r="E76" s="186">
        <v>1</v>
      </c>
      <c r="F76" s="187"/>
      <c r="G76" s="188">
        <f t="shared" si="21"/>
        <v>0</v>
      </c>
      <c r="H76" s="169"/>
      <c r="I76" s="168">
        <f t="shared" si="22"/>
        <v>0</v>
      </c>
      <c r="J76" s="169"/>
      <c r="K76" s="168">
        <f t="shared" si="23"/>
        <v>0</v>
      </c>
      <c r="L76" s="168">
        <v>21</v>
      </c>
      <c r="M76" s="168">
        <f t="shared" si="24"/>
        <v>0</v>
      </c>
      <c r="N76" s="168">
        <v>9.0000000000000006E-5</v>
      </c>
      <c r="O76" s="168">
        <f t="shared" si="25"/>
        <v>0</v>
      </c>
      <c r="P76" s="168">
        <v>0</v>
      </c>
      <c r="Q76" s="168">
        <f t="shared" si="26"/>
        <v>0</v>
      </c>
      <c r="R76" s="168"/>
      <c r="S76" s="168" t="s">
        <v>244</v>
      </c>
      <c r="T76" s="168" t="s">
        <v>540</v>
      </c>
      <c r="U76" s="168">
        <v>0.18000000000000002</v>
      </c>
      <c r="V76" s="168">
        <f t="shared" si="27"/>
        <v>0.18</v>
      </c>
      <c r="W76" s="168"/>
      <c r="X76" s="157"/>
      <c r="Y76" s="157"/>
      <c r="Z76" s="157"/>
      <c r="AA76" s="157"/>
      <c r="AB76" s="157"/>
      <c r="AC76" s="157"/>
      <c r="AD76" s="157"/>
      <c r="AE76" s="157"/>
      <c r="AF76" s="157"/>
      <c r="AG76" s="157" t="s">
        <v>541</v>
      </c>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row>
    <row r="77" spans="1:60" outlineLevel="1">
      <c r="A77" s="183">
        <v>64</v>
      </c>
      <c r="B77" s="184"/>
      <c r="C77" s="191" t="s">
        <v>692</v>
      </c>
      <c r="D77" s="185" t="s">
        <v>341</v>
      </c>
      <c r="E77" s="186">
        <v>4</v>
      </c>
      <c r="F77" s="187"/>
      <c r="G77" s="188">
        <f t="shared" si="21"/>
        <v>0</v>
      </c>
      <c r="H77" s="169"/>
      <c r="I77" s="168">
        <f t="shared" si="22"/>
        <v>0</v>
      </c>
      <c r="J77" s="169"/>
      <c r="K77" s="168">
        <f t="shared" si="23"/>
        <v>0</v>
      </c>
      <c r="L77" s="168">
        <v>21</v>
      </c>
      <c r="M77" s="168">
        <f t="shared" si="24"/>
        <v>0</v>
      </c>
      <c r="N77" s="168">
        <v>2.4000000000000001E-4</v>
      </c>
      <c r="O77" s="168">
        <f t="shared" si="25"/>
        <v>0</v>
      </c>
      <c r="P77" s="168">
        <v>0</v>
      </c>
      <c r="Q77" s="168">
        <f t="shared" si="26"/>
        <v>0</v>
      </c>
      <c r="R77" s="168"/>
      <c r="S77" s="168" t="s">
        <v>244</v>
      </c>
      <c r="T77" s="168" t="s">
        <v>540</v>
      </c>
      <c r="U77" s="168">
        <v>0.12400000000000001</v>
      </c>
      <c r="V77" s="168">
        <f t="shared" si="27"/>
        <v>0.5</v>
      </c>
      <c r="W77" s="168"/>
      <c r="X77" s="157"/>
      <c r="Y77" s="157"/>
      <c r="Z77" s="157"/>
      <c r="AA77" s="157"/>
      <c r="AB77" s="157"/>
      <c r="AC77" s="157"/>
      <c r="AD77" s="157"/>
      <c r="AE77" s="157"/>
      <c r="AF77" s="157"/>
      <c r="AG77" s="157" t="s">
        <v>541</v>
      </c>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row>
    <row r="78" spans="1:60" ht="20.399999999999999" outlineLevel="1">
      <c r="A78" s="183">
        <v>65</v>
      </c>
      <c r="B78" s="184"/>
      <c r="C78" s="191" t="s">
        <v>693</v>
      </c>
      <c r="D78" s="185" t="s">
        <v>256</v>
      </c>
      <c r="E78" s="186">
        <v>7</v>
      </c>
      <c r="F78" s="187"/>
      <c r="G78" s="188">
        <f t="shared" si="21"/>
        <v>0</v>
      </c>
      <c r="H78" s="169"/>
      <c r="I78" s="168">
        <f t="shared" si="22"/>
        <v>0</v>
      </c>
      <c r="J78" s="169"/>
      <c r="K78" s="168">
        <f t="shared" si="23"/>
        <v>0</v>
      </c>
      <c r="L78" s="168">
        <v>21</v>
      </c>
      <c r="M78" s="168">
        <f t="shared" si="24"/>
        <v>0</v>
      </c>
      <c r="N78" s="168">
        <v>1E-3</v>
      </c>
      <c r="O78" s="168">
        <f t="shared" si="25"/>
        <v>0.01</v>
      </c>
      <c r="P78" s="168">
        <v>0</v>
      </c>
      <c r="Q78" s="168">
        <f t="shared" si="26"/>
        <v>0</v>
      </c>
      <c r="R78" s="168"/>
      <c r="S78" s="168" t="s">
        <v>244</v>
      </c>
      <c r="T78" s="168" t="s">
        <v>540</v>
      </c>
      <c r="U78" s="168">
        <v>0.44500000000000001</v>
      </c>
      <c r="V78" s="168">
        <f t="shared" si="27"/>
        <v>3.12</v>
      </c>
      <c r="W78" s="168"/>
      <c r="X78" s="157"/>
      <c r="Y78" s="157"/>
      <c r="Z78" s="157"/>
      <c r="AA78" s="157"/>
      <c r="AB78" s="157"/>
      <c r="AC78" s="157"/>
      <c r="AD78" s="157"/>
      <c r="AE78" s="157"/>
      <c r="AF78" s="157"/>
      <c r="AG78" s="157" t="s">
        <v>541</v>
      </c>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row>
    <row r="79" spans="1:60" ht="20.399999999999999" outlineLevel="1">
      <c r="A79" s="183">
        <v>66</v>
      </c>
      <c r="B79" s="184"/>
      <c r="C79" s="191" t="s">
        <v>694</v>
      </c>
      <c r="D79" s="185" t="s">
        <v>256</v>
      </c>
      <c r="E79" s="186">
        <v>2</v>
      </c>
      <c r="F79" s="187"/>
      <c r="G79" s="188">
        <f t="shared" si="21"/>
        <v>0</v>
      </c>
      <c r="H79" s="169"/>
      <c r="I79" s="168">
        <f t="shared" si="22"/>
        <v>0</v>
      </c>
      <c r="J79" s="169"/>
      <c r="K79" s="168">
        <f t="shared" si="23"/>
        <v>0</v>
      </c>
      <c r="L79" s="168">
        <v>21</v>
      </c>
      <c r="M79" s="168">
        <f t="shared" si="24"/>
        <v>0</v>
      </c>
      <c r="N79" s="168">
        <v>1.2000000000000001E-3</v>
      </c>
      <c r="O79" s="168">
        <f t="shared" si="25"/>
        <v>0</v>
      </c>
      <c r="P79" s="168">
        <v>0</v>
      </c>
      <c r="Q79" s="168">
        <f t="shared" si="26"/>
        <v>0</v>
      </c>
      <c r="R79" s="168"/>
      <c r="S79" s="168" t="s">
        <v>244</v>
      </c>
      <c r="T79" s="168" t="s">
        <v>540</v>
      </c>
      <c r="U79" s="168">
        <v>0.44500000000000001</v>
      </c>
      <c r="V79" s="168">
        <f t="shared" si="27"/>
        <v>0.89</v>
      </c>
      <c r="W79" s="168"/>
      <c r="X79" s="157"/>
      <c r="Y79" s="157"/>
      <c r="Z79" s="157"/>
      <c r="AA79" s="157"/>
      <c r="AB79" s="157"/>
      <c r="AC79" s="157"/>
      <c r="AD79" s="157"/>
      <c r="AE79" s="157"/>
      <c r="AF79" s="157"/>
      <c r="AG79" s="157" t="s">
        <v>541</v>
      </c>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row>
    <row r="80" spans="1:60" outlineLevel="1">
      <c r="A80" s="183">
        <v>67</v>
      </c>
      <c r="B80" s="184"/>
      <c r="C80" s="191" t="s">
        <v>695</v>
      </c>
      <c r="D80" s="185" t="s">
        <v>256</v>
      </c>
      <c r="E80" s="186">
        <v>4</v>
      </c>
      <c r="F80" s="187"/>
      <c r="G80" s="188">
        <f t="shared" si="21"/>
        <v>0</v>
      </c>
      <c r="H80" s="169"/>
      <c r="I80" s="168">
        <f t="shared" si="22"/>
        <v>0</v>
      </c>
      <c r="J80" s="169"/>
      <c r="K80" s="168">
        <f t="shared" si="23"/>
        <v>0</v>
      </c>
      <c r="L80" s="168">
        <v>21</v>
      </c>
      <c r="M80" s="168">
        <f t="shared" si="24"/>
        <v>0</v>
      </c>
      <c r="N80" s="168">
        <v>1.8000000000000002E-3</v>
      </c>
      <c r="O80" s="168">
        <f t="shared" si="25"/>
        <v>0.01</v>
      </c>
      <c r="P80" s="168">
        <v>0</v>
      </c>
      <c r="Q80" s="168">
        <f t="shared" si="26"/>
        <v>0</v>
      </c>
      <c r="R80" s="168"/>
      <c r="S80" s="168" t="s">
        <v>244</v>
      </c>
      <c r="T80" s="168" t="s">
        <v>540</v>
      </c>
      <c r="U80" s="168">
        <v>0.53500000000000003</v>
      </c>
      <c r="V80" s="168">
        <f t="shared" si="27"/>
        <v>2.14</v>
      </c>
      <c r="W80" s="168"/>
      <c r="X80" s="157"/>
      <c r="Y80" s="157"/>
      <c r="Z80" s="157"/>
      <c r="AA80" s="157"/>
      <c r="AB80" s="157"/>
      <c r="AC80" s="157"/>
      <c r="AD80" s="157"/>
      <c r="AE80" s="157"/>
      <c r="AF80" s="157"/>
      <c r="AG80" s="157" t="s">
        <v>541</v>
      </c>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row>
    <row r="81" spans="1:60" outlineLevel="1">
      <c r="A81" s="183">
        <v>68</v>
      </c>
      <c r="B81" s="184"/>
      <c r="C81" s="191" t="s">
        <v>696</v>
      </c>
      <c r="D81" s="185" t="s">
        <v>256</v>
      </c>
      <c r="E81" s="186">
        <v>1</v>
      </c>
      <c r="F81" s="187"/>
      <c r="G81" s="188">
        <f t="shared" si="21"/>
        <v>0</v>
      </c>
      <c r="H81" s="169"/>
      <c r="I81" s="168">
        <f t="shared" si="22"/>
        <v>0</v>
      </c>
      <c r="J81" s="169"/>
      <c r="K81" s="168">
        <f t="shared" si="23"/>
        <v>0</v>
      </c>
      <c r="L81" s="168">
        <v>21</v>
      </c>
      <c r="M81" s="168">
        <f t="shared" si="24"/>
        <v>0</v>
      </c>
      <c r="N81" s="168">
        <v>1.8000000000000002E-3</v>
      </c>
      <c r="O81" s="168">
        <f t="shared" si="25"/>
        <v>0</v>
      </c>
      <c r="P81" s="168">
        <v>0</v>
      </c>
      <c r="Q81" s="168">
        <f t="shared" si="26"/>
        <v>0</v>
      </c>
      <c r="R81" s="168"/>
      <c r="S81" s="168" t="s">
        <v>244</v>
      </c>
      <c r="T81" s="168" t="s">
        <v>245</v>
      </c>
      <c r="U81" s="168">
        <v>0.53500000000000003</v>
      </c>
      <c r="V81" s="168">
        <f t="shared" si="27"/>
        <v>0.54</v>
      </c>
      <c r="W81" s="168"/>
      <c r="X81" s="157"/>
      <c r="Y81" s="157"/>
      <c r="Z81" s="157"/>
      <c r="AA81" s="157"/>
      <c r="AB81" s="157"/>
      <c r="AC81" s="157"/>
      <c r="AD81" s="157"/>
      <c r="AE81" s="157"/>
      <c r="AF81" s="157"/>
      <c r="AG81" s="157" t="s">
        <v>541</v>
      </c>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row>
    <row r="82" spans="1:60" outlineLevel="1">
      <c r="A82" s="183">
        <v>69</v>
      </c>
      <c r="B82" s="184"/>
      <c r="C82" s="191" t="s">
        <v>697</v>
      </c>
      <c r="D82" s="185" t="s">
        <v>256</v>
      </c>
      <c r="E82" s="186">
        <v>3</v>
      </c>
      <c r="F82" s="187"/>
      <c r="G82" s="188">
        <f t="shared" si="21"/>
        <v>0</v>
      </c>
      <c r="H82" s="169"/>
      <c r="I82" s="168">
        <f t="shared" si="22"/>
        <v>0</v>
      </c>
      <c r="J82" s="169"/>
      <c r="K82" s="168">
        <f t="shared" si="23"/>
        <v>0</v>
      </c>
      <c r="L82" s="168">
        <v>21</v>
      </c>
      <c r="M82" s="168">
        <f t="shared" si="24"/>
        <v>0</v>
      </c>
      <c r="N82" s="168">
        <v>1.3200000000000002E-3</v>
      </c>
      <c r="O82" s="168">
        <f t="shared" si="25"/>
        <v>0</v>
      </c>
      <c r="P82" s="168">
        <v>0</v>
      </c>
      <c r="Q82" s="168">
        <f t="shared" si="26"/>
        <v>0</v>
      </c>
      <c r="R82" s="168"/>
      <c r="S82" s="168" t="s">
        <v>244</v>
      </c>
      <c r="T82" s="168" t="s">
        <v>540</v>
      </c>
      <c r="U82" s="168">
        <v>0.47600000000000003</v>
      </c>
      <c r="V82" s="168">
        <f t="shared" si="27"/>
        <v>1.43</v>
      </c>
      <c r="W82" s="168"/>
      <c r="X82" s="157"/>
      <c r="Y82" s="157"/>
      <c r="Z82" s="157"/>
      <c r="AA82" s="157"/>
      <c r="AB82" s="157"/>
      <c r="AC82" s="157"/>
      <c r="AD82" s="157"/>
      <c r="AE82" s="157"/>
      <c r="AF82" s="157"/>
      <c r="AG82" s="157" t="s">
        <v>541</v>
      </c>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row>
    <row r="83" spans="1:60" outlineLevel="1">
      <c r="A83" s="183">
        <v>70</v>
      </c>
      <c r="B83" s="184"/>
      <c r="C83" s="191" t="s">
        <v>698</v>
      </c>
      <c r="D83" s="185" t="s">
        <v>608</v>
      </c>
      <c r="E83" s="186">
        <v>1</v>
      </c>
      <c r="F83" s="187"/>
      <c r="G83" s="188">
        <f t="shared" si="21"/>
        <v>0</v>
      </c>
      <c r="H83" s="169"/>
      <c r="I83" s="168">
        <f t="shared" si="22"/>
        <v>0</v>
      </c>
      <c r="J83" s="169"/>
      <c r="K83" s="168">
        <f t="shared" si="23"/>
        <v>0</v>
      </c>
      <c r="L83" s="168">
        <v>21</v>
      </c>
      <c r="M83" s="168">
        <f t="shared" si="24"/>
        <v>0</v>
      </c>
      <c r="N83" s="168">
        <v>0</v>
      </c>
      <c r="O83" s="168">
        <f t="shared" si="25"/>
        <v>0</v>
      </c>
      <c r="P83" s="168">
        <v>0</v>
      </c>
      <c r="Q83" s="168">
        <f t="shared" si="26"/>
        <v>0</v>
      </c>
      <c r="R83" s="168"/>
      <c r="S83" s="168" t="s">
        <v>289</v>
      </c>
      <c r="T83" s="168" t="s">
        <v>245</v>
      </c>
      <c r="U83" s="168">
        <v>0</v>
      </c>
      <c r="V83" s="168">
        <f t="shared" si="27"/>
        <v>0</v>
      </c>
      <c r="W83" s="168"/>
      <c r="X83" s="157"/>
      <c r="Y83" s="157"/>
      <c r="Z83" s="157"/>
      <c r="AA83" s="157"/>
      <c r="AB83" s="157"/>
      <c r="AC83" s="157"/>
      <c r="AD83" s="157"/>
      <c r="AE83" s="157"/>
      <c r="AF83" s="157"/>
      <c r="AG83" s="157" t="s">
        <v>541</v>
      </c>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row>
    <row r="84" spans="1:60" outlineLevel="1">
      <c r="A84" s="183">
        <v>71</v>
      </c>
      <c r="B84" s="184"/>
      <c r="C84" s="191" t="s">
        <v>699</v>
      </c>
      <c r="D84" s="185" t="s">
        <v>256</v>
      </c>
      <c r="E84" s="186">
        <v>1</v>
      </c>
      <c r="F84" s="187"/>
      <c r="G84" s="188">
        <f t="shared" si="21"/>
        <v>0</v>
      </c>
      <c r="H84" s="169"/>
      <c r="I84" s="168">
        <f t="shared" si="22"/>
        <v>0</v>
      </c>
      <c r="J84" s="169"/>
      <c r="K84" s="168">
        <f t="shared" si="23"/>
        <v>0</v>
      </c>
      <c r="L84" s="168">
        <v>21</v>
      </c>
      <c r="M84" s="168">
        <f t="shared" si="24"/>
        <v>0</v>
      </c>
      <c r="N84" s="168">
        <v>0</v>
      </c>
      <c r="O84" s="168">
        <f t="shared" si="25"/>
        <v>0</v>
      </c>
      <c r="P84" s="168">
        <v>0</v>
      </c>
      <c r="Q84" s="168">
        <f t="shared" si="26"/>
        <v>0</v>
      </c>
      <c r="R84" s="168" t="s">
        <v>556</v>
      </c>
      <c r="S84" s="168" t="s">
        <v>244</v>
      </c>
      <c r="T84" s="168" t="s">
        <v>540</v>
      </c>
      <c r="U84" s="168">
        <v>0</v>
      </c>
      <c r="V84" s="168">
        <f t="shared" si="27"/>
        <v>0</v>
      </c>
      <c r="W84" s="168"/>
      <c r="X84" s="157"/>
      <c r="Y84" s="157"/>
      <c r="Z84" s="157"/>
      <c r="AA84" s="157"/>
      <c r="AB84" s="157"/>
      <c r="AC84" s="157"/>
      <c r="AD84" s="157"/>
      <c r="AE84" s="157"/>
      <c r="AF84" s="157"/>
      <c r="AG84" s="157" t="s">
        <v>554</v>
      </c>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row>
    <row r="85" spans="1:60" outlineLevel="1">
      <c r="A85" s="183">
        <v>72</v>
      </c>
      <c r="B85" s="184"/>
      <c r="C85" s="191" t="s">
        <v>700</v>
      </c>
      <c r="D85" s="185" t="s">
        <v>256</v>
      </c>
      <c r="E85" s="186">
        <v>2</v>
      </c>
      <c r="F85" s="187"/>
      <c r="G85" s="188">
        <f t="shared" si="21"/>
        <v>0</v>
      </c>
      <c r="H85" s="169"/>
      <c r="I85" s="168">
        <f t="shared" si="22"/>
        <v>0</v>
      </c>
      <c r="J85" s="169"/>
      <c r="K85" s="168">
        <f t="shared" si="23"/>
        <v>0</v>
      </c>
      <c r="L85" s="168">
        <v>21</v>
      </c>
      <c r="M85" s="168">
        <f t="shared" si="24"/>
        <v>0</v>
      </c>
      <c r="N85" s="168">
        <v>6.5000000000000006E-3</v>
      </c>
      <c r="O85" s="168">
        <f t="shared" si="25"/>
        <v>0.01</v>
      </c>
      <c r="P85" s="168">
        <v>0</v>
      </c>
      <c r="Q85" s="168">
        <f t="shared" si="26"/>
        <v>0</v>
      </c>
      <c r="R85" s="168" t="s">
        <v>556</v>
      </c>
      <c r="S85" s="168" t="s">
        <v>244</v>
      </c>
      <c r="T85" s="168" t="s">
        <v>540</v>
      </c>
      <c r="U85" s="168">
        <v>0</v>
      </c>
      <c r="V85" s="168">
        <f t="shared" si="27"/>
        <v>0</v>
      </c>
      <c r="W85" s="168"/>
      <c r="X85" s="157"/>
      <c r="Y85" s="157"/>
      <c r="Z85" s="157"/>
      <c r="AA85" s="157"/>
      <c r="AB85" s="157"/>
      <c r="AC85" s="157"/>
      <c r="AD85" s="157"/>
      <c r="AE85" s="157"/>
      <c r="AF85" s="157"/>
      <c r="AG85" s="157" t="s">
        <v>554</v>
      </c>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row>
    <row r="86" spans="1:60" ht="20.399999999999999" outlineLevel="1">
      <c r="A86" s="183">
        <v>73</v>
      </c>
      <c r="B86" s="184"/>
      <c r="C86" s="191" t="s">
        <v>701</v>
      </c>
      <c r="D86" s="185" t="s">
        <v>256</v>
      </c>
      <c r="E86" s="186">
        <v>2</v>
      </c>
      <c r="F86" s="187"/>
      <c r="G86" s="188">
        <f t="shared" si="21"/>
        <v>0</v>
      </c>
      <c r="H86" s="169"/>
      <c r="I86" s="168">
        <f t="shared" si="22"/>
        <v>0</v>
      </c>
      <c r="J86" s="169"/>
      <c r="K86" s="168">
        <f t="shared" si="23"/>
        <v>0</v>
      </c>
      <c r="L86" s="168">
        <v>21</v>
      </c>
      <c r="M86" s="168">
        <f t="shared" si="24"/>
        <v>0</v>
      </c>
      <c r="N86" s="168">
        <v>2.9700000000000004E-3</v>
      </c>
      <c r="O86" s="168">
        <f t="shared" si="25"/>
        <v>0.01</v>
      </c>
      <c r="P86" s="168">
        <v>0</v>
      </c>
      <c r="Q86" s="168">
        <f t="shared" si="26"/>
        <v>0</v>
      </c>
      <c r="R86" s="168" t="s">
        <v>556</v>
      </c>
      <c r="S86" s="168" t="s">
        <v>244</v>
      </c>
      <c r="T86" s="168" t="s">
        <v>540</v>
      </c>
      <c r="U86" s="168">
        <v>0</v>
      </c>
      <c r="V86" s="168">
        <f t="shared" si="27"/>
        <v>0</v>
      </c>
      <c r="W86" s="168"/>
      <c r="X86" s="157"/>
      <c r="Y86" s="157"/>
      <c r="Z86" s="157"/>
      <c r="AA86" s="157"/>
      <c r="AB86" s="157"/>
      <c r="AC86" s="157"/>
      <c r="AD86" s="157"/>
      <c r="AE86" s="157"/>
      <c r="AF86" s="157"/>
      <c r="AG86" s="157" t="s">
        <v>554</v>
      </c>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row>
    <row r="87" spans="1:60" outlineLevel="1">
      <c r="A87" s="183">
        <v>74</v>
      </c>
      <c r="B87" s="184"/>
      <c r="C87" s="191" t="s">
        <v>702</v>
      </c>
      <c r="D87" s="185" t="s">
        <v>256</v>
      </c>
      <c r="E87" s="186">
        <v>1</v>
      </c>
      <c r="F87" s="187"/>
      <c r="G87" s="188">
        <f t="shared" si="21"/>
        <v>0</v>
      </c>
      <c r="H87" s="169"/>
      <c r="I87" s="168">
        <f t="shared" si="22"/>
        <v>0</v>
      </c>
      <c r="J87" s="169"/>
      <c r="K87" s="168">
        <f t="shared" si="23"/>
        <v>0</v>
      </c>
      <c r="L87" s="168">
        <v>21</v>
      </c>
      <c r="M87" s="168">
        <f t="shared" si="24"/>
        <v>0</v>
      </c>
      <c r="N87" s="168">
        <v>1.3000000000000001E-2</v>
      </c>
      <c r="O87" s="168">
        <f t="shared" si="25"/>
        <v>0.01</v>
      </c>
      <c r="P87" s="168">
        <v>0</v>
      </c>
      <c r="Q87" s="168">
        <f t="shared" si="26"/>
        <v>0</v>
      </c>
      <c r="R87" s="168" t="s">
        <v>556</v>
      </c>
      <c r="S87" s="168" t="s">
        <v>244</v>
      </c>
      <c r="T87" s="168" t="s">
        <v>540</v>
      </c>
      <c r="U87" s="168">
        <v>0</v>
      </c>
      <c r="V87" s="168">
        <f t="shared" si="27"/>
        <v>0</v>
      </c>
      <c r="W87" s="168"/>
      <c r="X87" s="157"/>
      <c r="Y87" s="157"/>
      <c r="Z87" s="157"/>
      <c r="AA87" s="157"/>
      <c r="AB87" s="157"/>
      <c r="AC87" s="157"/>
      <c r="AD87" s="157"/>
      <c r="AE87" s="157"/>
      <c r="AF87" s="157"/>
      <c r="AG87" s="157" t="s">
        <v>554</v>
      </c>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row>
    <row r="88" spans="1:60" ht="20.399999999999999" outlineLevel="1">
      <c r="A88" s="177">
        <v>75</v>
      </c>
      <c r="B88" s="178"/>
      <c r="C88" s="192" t="s">
        <v>703</v>
      </c>
      <c r="D88" s="179" t="s">
        <v>256</v>
      </c>
      <c r="E88" s="180">
        <v>1</v>
      </c>
      <c r="F88" s="181"/>
      <c r="G88" s="182">
        <f t="shared" si="21"/>
        <v>0</v>
      </c>
      <c r="H88" s="169"/>
      <c r="I88" s="168">
        <f t="shared" si="22"/>
        <v>0</v>
      </c>
      <c r="J88" s="169"/>
      <c r="K88" s="168">
        <f t="shared" si="23"/>
        <v>0</v>
      </c>
      <c r="L88" s="168">
        <v>21</v>
      </c>
      <c r="M88" s="168">
        <f t="shared" si="24"/>
        <v>0</v>
      </c>
      <c r="N88" s="168">
        <v>1.6E-2</v>
      </c>
      <c r="O88" s="168">
        <f t="shared" si="25"/>
        <v>0.02</v>
      </c>
      <c r="P88" s="168">
        <v>0</v>
      </c>
      <c r="Q88" s="168">
        <f t="shared" si="26"/>
        <v>0</v>
      </c>
      <c r="R88" s="168" t="s">
        <v>556</v>
      </c>
      <c r="S88" s="168" t="s">
        <v>244</v>
      </c>
      <c r="T88" s="168" t="s">
        <v>540</v>
      </c>
      <c r="U88" s="168">
        <v>0</v>
      </c>
      <c r="V88" s="168">
        <f t="shared" si="27"/>
        <v>0</v>
      </c>
      <c r="W88" s="168"/>
      <c r="X88" s="157"/>
      <c r="Y88" s="157"/>
      <c r="Z88" s="157"/>
      <c r="AA88" s="157"/>
      <c r="AB88" s="157"/>
      <c r="AC88" s="157"/>
      <c r="AD88" s="157"/>
      <c r="AE88" s="157"/>
      <c r="AF88" s="157"/>
      <c r="AG88" s="157" t="s">
        <v>554</v>
      </c>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row>
    <row r="89" spans="1:60" outlineLevel="1">
      <c r="A89" s="165">
        <v>76</v>
      </c>
      <c r="B89" s="166"/>
      <c r="C89" s="197" t="s">
        <v>704</v>
      </c>
      <c r="D89" s="167" t="s">
        <v>0</v>
      </c>
      <c r="E89" s="196"/>
      <c r="F89" s="169"/>
      <c r="G89" s="168">
        <f t="shared" si="21"/>
        <v>0</v>
      </c>
      <c r="H89" s="169"/>
      <c r="I89" s="168">
        <f t="shared" si="22"/>
        <v>0</v>
      </c>
      <c r="J89" s="169"/>
      <c r="K89" s="168">
        <f t="shared" si="23"/>
        <v>0</v>
      </c>
      <c r="L89" s="168">
        <v>21</v>
      </c>
      <c r="M89" s="168">
        <f t="shared" si="24"/>
        <v>0</v>
      </c>
      <c r="N89" s="168">
        <v>0</v>
      </c>
      <c r="O89" s="168">
        <f t="shared" si="25"/>
        <v>0</v>
      </c>
      <c r="P89" s="168">
        <v>0</v>
      </c>
      <c r="Q89" s="168">
        <f t="shared" si="26"/>
        <v>0</v>
      </c>
      <c r="R89" s="168"/>
      <c r="S89" s="168" t="s">
        <v>244</v>
      </c>
      <c r="T89" s="168" t="s">
        <v>540</v>
      </c>
      <c r="U89" s="168">
        <v>0</v>
      </c>
      <c r="V89" s="168">
        <f t="shared" si="27"/>
        <v>0</v>
      </c>
      <c r="W89" s="168"/>
      <c r="X89" s="157"/>
      <c r="Y89" s="157"/>
      <c r="Z89" s="157"/>
      <c r="AA89" s="157"/>
      <c r="AB89" s="157"/>
      <c r="AC89" s="157"/>
      <c r="AD89" s="157"/>
      <c r="AE89" s="157"/>
      <c r="AF89" s="157"/>
      <c r="AG89" s="157" t="s">
        <v>559</v>
      </c>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row>
    <row r="90" spans="1:60">
      <c r="A90" s="171" t="s">
        <v>240</v>
      </c>
      <c r="B90" s="172" t="s">
        <v>193</v>
      </c>
      <c r="C90" s="190" t="s">
        <v>194</v>
      </c>
      <c r="D90" s="173"/>
      <c r="E90" s="174"/>
      <c r="F90" s="175"/>
      <c r="G90" s="176">
        <f>SUMIF(AG91:AG93,"&lt;&gt;NOR",G91:G93)</f>
        <v>0</v>
      </c>
      <c r="H90" s="170"/>
      <c r="I90" s="170">
        <f>SUM(I91:I93)</f>
        <v>0</v>
      </c>
      <c r="J90" s="170"/>
      <c r="K90" s="170">
        <f>SUM(K91:K93)</f>
        <v>0</v>
      </c>
      <c r="L90" s="170"/>
      <c r="M90" s="170">
        <f>SUM(M91:M93)</f>
        <v>0</v>
      </c>
      <c r="N90" s="170"/>
      <c r="O90" s="170">
        <f>SUM(O91:O93)</f>
        <v>0.06</v>
      </c>
      <c r="P90" s="170"/>
      <c r="Q90" s="170">
        <f>SUM(Q91:Q93)</f>
        <v>0</v>
      </c>
      <c r="R90" s="170"/>
      <c r="S90" s="170"/>
      <c r="T90" s="170"/>
      <c r="U90" s="170"/>
      <c r="V90" s="170">
        <f>SUM(V91:V93)</f>
        <v>1.32</v>
      </c>
      <c r="W90" s="170"/>
      <c r="AG90" t="s">
        <v>241</v>
      </c>
    </row>
    <row r="91" spans="1:60" outlineLevel="1">
      <c r="A91" s="183">
        <v>77</v>
      </c>
      <c r="B91" s="184"/>
      <c r="C91" s="191" t="s">
        <v>705</v>
      </c>
      <c r="D91" s="185" t="s">
        <v>493</v>
      </c>
      <c r="E91" s="186">
        <v>55</v>
      </c>
      <c r="F91" s="187"/>
      <c r="G91" s="188">
        <f>ROUND(E91*F91,2)</f>
        <v>0</v>
      </c>
      <c r="H91" s="169"/>
      <c r="I91" s="168">
        <f>ROUND(E91*H91,2)</f>
        <v>0</v>
      </c>
      <c r="J91" s="169"/>
      <c r="K91" s="168">
        <f>ROUND(E91*J91,2)</f>
        <v>0</v>
      </c>
      <c r="L91" s="168">
        <v>21</v>
      </c>
      <c r="M91" s="168">
        <f>G91*(1+L91/100)</f>
        <v>0</v>
      </c>
      <c r="N91" s="168">
        <v>6.0000000000000002E-5</v>
      </c>
      <c r="O91" s="168">
        <f>ROUND(E91*N91,2)</f>
        <v>0</v>
      </c>
      <c r="P91" s="168">
        <v>0</v>
      </c>
      <c r="Q91" s="168">
        <f>ROUND(E91*P91,2)</f>
        <v>0</v>
      </c>
      <c r="R91" s="168"/>
      <c r="S91" s="168" t="s">
        <v>244</v>
      </c>
      <c r="T91" s="168" t="s">
        <v>540</v>
      </c>
      <c r="U91" s="168">
        <v>2.4E-2</v>
      </c>
      <c r="V91" s="168">
        <f>ROUND(E91*U91,2)</f>
        <v>1.32</v>
      </c>
      <c r="W91" s="168"/>
      <c r="X91" s="157"/>
      <c r="Y91" s="157"/>
      <c r="Z91" s="157"/>
      <c r="AA91" s="157"/>
      <c r="AB91" s="157"/>
      <c r="AC91" s="157"/>
      <c r="AD91" s="157"/>
      <c r="AE91" s="157"/>
      <c r="AF91" s="157"/>
      <c r="AG91" s="157" t="s">
        <v>541</v>
      </c>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row>
    <row r="92" spans="1:60" outlineLevel="1">
      <c r="A92" s="183">
        <v>78</v>
      </c>
      <c r="B92" s="184"/>
      <c r="C92" s="191" t="s">
        <v>706</v>
      </c>
      <c r="D92" s="185" t="s">
        <v>256</v>
      </c>
      <c r="E92" s="186">
        <v>1</v>
      </c>
      <c r="F92" s="187"/>
      <c r="G92" s="188">
        <f>ROUND(E92*F92,2)</f>
        <v>0</v>
      </c>
      <c r="H92" s="169"/>
      <c r="I92" s="168">
        <f>ROUND(E92*H92,2)</f>
        <v>0</v>
      </c>
      <c r="J92" s="169"/>
      <c r="K92" s="168">
        <f>ROUND(E92*J92,2)</f>
        <v>0</v>
      </c>
      <c r="L92" s="168">
        <v>21</v>
      </c>
      <c r="M92" s="168">
        <f>G92*(1+L92/100)</f>
        <v>0</v>
      </c>
      <c r="N92" s="168">
        <v>1.6700000000000003E-2</v>
      </c>
      <c r="O92" s="168">
        <f>ROUND(E92*N92,2)</f>
        <v>0.02</v>
      </c>
      <c r="P92" s="168">
        <v>0</v>
      </c>
      <c r="Q92" s="168">
        <f>ROUND(E92*P92,2)</f>
        <v>0</v>
      </c>
      <c r="R92" s="168" t="s">
        <v>556</v>
      </c>
      <c r="S92" s="168" t="s">
        <v>244</v>
      </c>
      <c r="T92" s="168" t="s">
        <v>540</v>
      </c>
      <c r="U92" s="168">
        <v>0</v>
      </c>
      <c r="V92" s="168">
        <f>ROUND(E92*U92,2)</f>
        <v>0</v>
      </c>
      <c r="W92" s="168"/>
      <c r="X92" s="157"/>
      <c r="Y92" s="157"/>
      <c r="Z92" s="157"/>
      <c r="AA92" s="157"/>
      <c r="AB92" s="157"/>
      <c r="AC92" s="157"/>
      <c r="AD92" s="157"/>
      <c r="AE92" s="157"/>
      <c r="AF92" s="157"/>
      <c r="AG92" s="157" t="s">
        <v>554</v>
      </c>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row>
    <row r="93" spans="1:60" outlineLevel="1">
      <c r="A93" s="177">
        <v>79</v>
      </c>
      <c r="B93" s="178"/>
      <c r="C93" s="192" t="s">
        <v>707</v>
      </c>
      <c r="D93" s="179" t="s">
        <v>256</v>
      </c>
      <c r="E93" s="180">
        <v>1</v>
      </c>
      <c r="F93" s="181"/>
      <c r="G93" s="182">
        <f>ROUND(E93*F93,2)</f>
        <v>0</v>
      </c>
      <c r="H93" s="169"/>
      <c r="I93" s="168">
        <f>ROUND(E93*H93,2)</f>
        <v>0</v>
      </c>
      <c r="J93" s="169"/>
      <c r="K93" s="168">
        <f>ROUND(E93*J93,2)</f>
        <v>0</v>
      </c>
      <c r="L93" s="168">
        <v>21</v>
      </c>
      <c r="M93" s="168">
        <f>G93*(1+L93/100)</f>
        <v>0</v>
      </c>
      <c r="N93" s="168">
        <v>3.8400000000000004E-2</v>
      </c>
      <c r="O93" s="168">
        <f>ROUND(E93*N93,2)</f>
        <v>0.04</v>
      </c>
      <c r="P93" s="168">
        <v>0</v>
      </c>
      <c r="Q93" s="168">
        <f>ROUND(E93*P93,2)</f>
        <v>0</v>
      </c>
      <c r="R93" s="168" t="s">
        <v>556</v>
      </c>
      <c r="S93" s="168" t="s">
        <v>244</v>
      </c>
      <c r="T93" s="168" t="s">
        <v>540</v>
      </c>
      <c r="U93" s="168">
        <v>0</v>
      </c>
      <c r="V93" s="168">
        <f>ROUND(E93*U93,2)</f>
        <v>0</v>
      </c>
      <c r="W93" s="168"/>
      <c r="X93" s="157"/>
      <c r="Y93" s="157"/>
      <c r="Z93" s="157"/>
      <c r="AA93" s="157"/>
      <c r="AB93" s="157"/>
      <c r="AC93" s="157"/>
      <c r="AD93" s="157"/>
      <c r="AE93" s="157"/>
      <c r="AF93" s="157"/>
      <c r="AG93" s="157" t="s">
        <v>554</v>
      </c>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row>
    <row r="94" spans="1:60">
      <c r="A94" s="5"/>
      <c r="B94" s="6"/>
      <c r="C94" s="193"/>
      <c r="D94" s="8"/>
      <c r="E94" s="5"/>
      <c r="F94" s="5"/>
      <c r="G94" s="5"/>
      <c r="H94" s="5"/>
      <c r="I94" s="5"/>
      <c r="J94" s="5"/>
      <c r="K94" s="5"/>
      <c r="L94" s="5"/>
      <c r="M94" s="5"/>
      <c r="N94" s="5"/>
      <c r="O94" s="5"/>
      <c r="P94" s="5"/>
      <c r="Q94" s="5"/>
      <c r="R94" s="5"/>
      <c r="S94" s="5"/>
      <c r="T94" s="5"/>
      <c r="U94" s="5"/>
      <c r="V94" s="5"/>
      <c r="W94" s="5"/>
      <c r="AE94">
        <v>15</v>
      </c>
      <c r="AF94">
        <v>21</v>
      </c>
    </row>
    <row r="95" spans="1:60">
      <c r="A95" s="160"/>
      <c r="B95" s="161" t="s">
        <v>31</v>
      </c>
      <c r="C95" s="194"/>
      <c r="D95" s="162"/>
      <c r="E95" s="163"/>
      <c r="F95" s="163"/>
      <c r="G95" s="189">
        <f>G8+G11+G14+G27+G54+G66+G90</f>
        <v>0</v>
      </c>
      <c r="H95" s="5"/>
      <c r="I95" s="5"/>
      <c r="J95" s="5"/>
      <c r="K95" s="5"/>
      <c r="L95" s="5"/>
      <c r="M95" s="5"/>
      <c r="N95" s="5"/>
      <c r="O95" s="5"/>
      <c r="P95" s="5"/>
      <c r="Q95" s="5"/>
      <c r="R95" s="5"/>
      <c r="S95" s="5"/>
      <c r="T95" s="5"/>
      <c r="U95" s="5"/>
      <c r="V95" s="5"/>
      <c r="W95" s="5"/>
      <c r="AE95">
        <f>SUMIF(L7:L93,AE94,G7:G93)</f>
        <v>0</v>
      </c>
      <c r="AF95">
        <f>SUMIF(L7:L93,AF94,G7:G93)</f>
        <v>0</v>
      </c>
      <c r="AG95" t="s">
        <v>251</v>
      </c>
    </row>
    <row r="96" spans="1:60">
      <c r="A96" s="5"/>
      <c r="B96" s="6"/>
      <c r="C96" s="193"/>
      <c r="D96" s="8"/>
      <c r="E96" s="5"/>
      <c r="F96" s="5"/>
      <c r="G96" s="5"/>
      <c r="H96" s="5"/>
      <c r="I96" s="5"/>
      <c r="J96" s="5"/>
      <c r="K96" s="5"/>
      <c r="L96" s="5"/>
      <c r="M96" s="5"/>
      <c r="N96" s="5"/>
      <c r="O96" s="5"/>
      <c r="P96" s="5"/>
      <c r="Q96" s="5"/>
      <c r="R96" s="5"/>
      <c r="S96" s="5"/>
      <c r="T96" s="5"/>
      <c r="U96" s="5"/>
      <c r="V96" s="5"/>
      <c r="W96" s="5"/>
    </row>
    <row r="97" spans="1:33">
      <c r="A97" s="5"/>
      <c r="B97" s="6"/>
      <c r="C97" s="193"/>
      <c r="D97" s="8"/>
      <c r="E97" s="5"/>
      <c r="F97" s="5"/>
      <c r="G97" s="5"/>
      <c r="H97" s="5"/>
      <c r="I97" s="5"/>
      <c r="J97" s="5"/>
      <c r="K97" s="5"/>
      <c r="L97" s="5"/>
      <c r="M97" s="5"/>
      <c r="N97" s="5"/>
      <c r="O97" s="5"/>
      <c r="P97" s="5"/>
      <c r="Q97" s="5"/>
      <c r="R97" s="5"/>
      <c r="S97" s="5"/>
      <c r="T97" s="5"/>
      <c r="U97" s="5"/>
      <c r="V97" s="5"/>
      <c r="W97" s="5"/>
    </row>
    <row r="98" spans="1:33">
      <c r="A98" s="268" t="s">
        <v>252</v>
      </c>
      <c r="B98" s="268"/>
      <c r="C98" s="269"/>
      <c r="D98" s="8"/>
      <c r="E98" s="5"/>
      <c r="F98" s="5"/>
      <c r="G98" s="5"/>
      <c r="H98" s="5"/>
      <c r="I98" s="5"/>
      <c r="J98" s="5"/>
      <c r="K98" s="5"/>
      <c r="L98" s="5"/>
      <c r="M98" s="5"/>
      <c r="N98" s="5"/>
      <c r="O98" s="5"/>
      <c r="P98" s="5"/>
      <c r="Q98" s="5"/>
      <c r="R98" s="5"/>
      <c r="S98" s="5"/>
      <c r="T98" s="5"/>
      <c r="U98" s="5"/>
      <c r="V98" s="5"/>
      <c r="W98" s="5"/>
    </row>
    <row r="99" spans="1:33">
      <c r="A99" s="249"/>
      <c r="B99" s="250"/>
      <c r="C99" s="251"/>
      <c r="D99" s="250"/>
      <c r="E99" s="250"/>
      <c r="F99" s="250"/>
      <c r="G99" s="252"/>
      <c r="H99" s="5"/>
      <c r="I99" s="5"/>
      <c r="J99" s="5"/>
      <c r="K99" s="5"/>
      <c r="L99" s="5"/>
      <c r="M99" s="5"/>
      <c r="N99" s="5"/>
      <c r="O99" s="5"/>
      <c r="P99" s="5"/>
      <c r="Q99" s="5"/>
      <c r="R99" s="5"/>
      <c r="S99" s="5"/>
      <c r="T99" s="5"/>
      <c r="U99" s="5"/>
      <c r="V99" s="5"/>
      <c r="W99" s="5"/>
      <c r="AG99" t="s">
        <v>253</v>
      </c>
    </row>
    <row r="100" spans="1:33">
      <c r="A100" s="253"/>
      <c r="B100" s="254"/>
      <c r="C100" s="255"/>
      <c r="D100" s="254"/>
      <c r="E100" s="254"/>
      <c r="F100" s="254"/>
      <c r="G100" s="256"/>
      <c r="H100" s="5"/>
      <c r="I100" s="5"/>
      <c r="J100" s="5"/>
      <c r="K100" s="5"/>
      <c r="L100" s="5"/>
      <c r="M100" s="5"/>
      <c r="N100" s="5"/>
      <c r="O100" s="5"/>
      <c r="P100" s="5"/>
      <c r="Q100" s="5"/>
      <c r="R100" s="5"/>
      <c r="S100" s="5"/>
      <c r="T100" s="5"/>
      <c r="U100" s="5"/>
      <c r="V100" s="5"/>
      <c r="W100" s="5"/>
    </row>
    <row r="101" spans="1:33">
      <c r="A101" s="253"/>
      <c r="B101" s="254"/>
      <c r="C101" s="255"/>
      <c r="D101" s="254"/>
      <c r="E101" s="254"/>
      <c r="F101" s="254"/>
      <c r="G101" s="256"/>
      <c r="H101" s="5"/>
      <c r="I101" s="5"/>
      <c r="J101" s="5"/>
      <c r="K101" s="5"/>
      <c r="L101" s="5"/>
      <c r="M101" s="5"/>
      <c r="N101" s="5"/>
      <c r="O101" s="5"/>
      <c r="P101" s="5"/>
      <c r="Q101" s="5"/>
      <c r="R101" s="5"/>
      <c r="S101" s="5"/>
      <c r="T101" s="5"/>
      <c r="U101" s="5"/>
      <c r="V101" s="5"/>
      <c r="W101" s="5"/>
    </row>
    <row r="102" spans="1:33">
      <c r="A102" s="253"/>
      <c r="B102" s="254"/>
      <c r="C102" s="255"/>
      <c r="D102" s="254"/>
      <c r="E102" s="254"/>
      <c r="F102" s="254"/>
      <c r="G102" s="256"/>
      <c r="H102" s="5"/>
      <c r="I102" s="5"/>
      <c r="J102" s="5"/>
      <c r="K102" s="5"/>
      <c r="L102" s="5"/>
      <c r="M102" s="5"/>
      <c r="N102" s="5"/>
      <c r="O102" s="5"/>
      <c r="P102" s="5"/>
      <c r="Q102" s="5"/>
      <c r="R102" s="5"/>
      <c r="S102" s="5"/>
      <c r="T102" s="5"/>
      <c r="U102" s="5"/>
      <c r="V102" s="5"/>
      <c r="W102" s="5"/>
    </row>
    <row r="103" spans="1:33">
      <c r="A103" s="257"/>
      <c r="B103" s="258"/>
      <c r="C103" s="259"/>
      <c r="D103" s="258"/>
      <c r="E103" s="258"/>
      <c r="F103" s="258"/>
      <c r="G103" s="260"/>
      <c r="H103" s="5"/>
      <c r="I103" s="5"/>
      <c r="J103" s="5"/>
      <c r="K103" s="5"/>
      <c r="L103" s="5"/>
      <c r="M103" s="5"/>
      <c r="N103" s="5"/>
      <c r="O103" s="5"/>
      <c r="P103" s="5"/>
      <c r="Q103" s="5"/>
      <c r="R103" s="5"/>
      <c r="S103" s="5"/>
      <c r="T103" s="5"/>
      <c r="U103" s="5"/>
      <c r="V103" s="5"/>
      <c r="W103" s="5"/>
    </row>
    <row r="104" spans="1:33">
      <c r="A104" s="5"/>
      <c r="B104" s="6"/>
      <c r="C104" s="193"/>
      <c r="D104" s="8"/>
      <c r="E104" s="5"/>
      <c r="F104" s="5"/>
      <c r="G104" s="5"/>
      <c r="H104" s="5"/>
      <c r="I104" s="5"/>
      <c r="J104" s="5"/>
      <c r="K104" s="5"/>
      <c r="L104" s="5"/>
      <c r="M104" s="5"/>
      <c r="N104" s="5"/>
      <c r="O104" s="5"/>
      <c r="P104" s="5"/>
      <c r="Q104" s="5"/>
      <c r="R104" s="5"/>
      <c r="S104" s="5"/>
      <c r="T104" s="5"/>
      <c r="U104" s="5"/>
      <c r="V104" s="5"/>
      <c r="W104" s="5"/>
    </row>
    <row r="105" spans="1:33">
      <c r="C105" s="195"/>
      <c r="D105" s="146"/>
      <c r="AG105" t="s">
        <v>254</v>
      </c>
    </row>
    <row r="106" spans="1:33">
      <c r="D106" s="146"/>
    </row>
    <row r="107" spans="1:33">
      <c r="D107" s="146"/>
    </row>
    <row r="108" spans="1:33">
      <c r="D108" s="146"/>
    </row>
    <row r="109" spans="1:33">
      <c r="D109" s="146"/>
    </row>
    <row r="110" spans="1:33">
      <c r="D110" s="146"/>
    </row>
    <row r="111" spans="1:33">
      <c r="D111" s="146"/>
    </row>
    <row r="112" spans="1:33">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99:G103"/>
    <mergeCell ref="A1:G1"/>
    <mergeCell ref="C2:G2"/>
    <mergeCell ref="C3:G3"/>
    <mergeCell ref="C4:G4"/>
    <mergeCell ref="A98:C98"/>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1" t="s">
        <v>7</v>
      </c>
      <c r="B1" s="261"/>
      <c r="C1" s="261"/>
      <c r="D1" s="261"/>
      <c r="E1" s="261"/>
      <c r="F1" s="261"/>
      <c r="G1" s="261"/>
      <c r="AG1" t="s">
        <v>215</v>
      </c>
    </row>
    <row r="2" spans="1:60" ht="24.9" customHeight="1">
      <c r="A2" s="147" t="s">
        <v>8</v>
      </c>
      <c r="B2" s="71" t="s">
        <v>44</v>
      </c>
      <c r="C2" s="262" t="s">
        <v>45</v>
      </c>
      <c r="D2" s="263"/>
      <c r="E2" s="263"/>
      <c r="F2" s="263"/>
      <c r="G2" s="264"/>
      <c r="AG2" t="s">
        <v>216</v>
      </c>
    </row>
    <row r="3" spans="1:60" ht="24.9" customHeight="1">
      <c r="A3" s="147" t="s">
        <v>9</v>
      </c>
      <c r="B3" s="71" t="s">
        <v>62</v>
      </c>
      <c r="C3" s="262" t="s">
        <v>45</v>
      </c>
      <c r="D3" s="263"/>
      <c r="E3" s="263"/>
      <c r="F3" s="263"/>
      <c r="G3" s="264"/>
      <c r="AC3" s="89" t="s">
        <v>216</v>
      </c>
      <c r="AG3" t="s">
        <v>218</v>
      </c>
    </row>
    <row r="4" spans="1:60" ht="24.9" customHeight="1">
      <c r="A4" s="149" t="s">
        <v>10</v>
      </c>
      <c r="B4" s="150" t="s">
        <v>70</v>
      </c>
      <c r="C4" s="265" t="s">
        <v>71</v>
      </c>
      <c r="D4" s="266"/>
      <c r="E4" s="266"/>
      <c r="F4" s="266"/>
      <c r="G4" s="267"/>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207</v>
      </c>
      <c r="C8" s="190" t="s">
        <v>208</v>
      </c>
      <c r="D8" s="173"/>
      <c r="E8" s="174"/>
      <c r="F8" s="175"/>
      <c r="G8" s="176">
        <f>SUMIF(AG9:AG139,"&lt;&gt;NOR",G9:G139)</f>
        <v>0</v>
      </c>
      <c r="H8" s="170"/>
      <c r="I8" s="170">
        <f>SUM(I9:I139)</f>
        <v>0</v>
      </c>
      <c r="J8" s="170"/>
      <c r="K8" s="170">
        <f>SUM(K9:K139)</f>
        <v>0</v>
      </c>
      <c r="L8" s="170"/>
      <c r="M8" s="170">
        <f>SUM(M9:M139)</f>
        <v>0</v>
      </c>
      <c r="N8" s="170"/>
      <c r="O8" s="170">
        <f>SUM(O9:O139)</f>
        <v>1.1400000000000003</v>
      </c>
      <c r="P8" s="170"/>
      <c r="Q8" s="170">
        <f>SUM(Q9:Q139)</f>
        <v>0</v>
      </c>
      <c r="R8" s="170"/>
      <c r="S8" s="170"/>
      <c r="T8" s="170"/>
      <c r="U8" s="170"/>
      <c r="V8" s="170">
        <f>SUM(V9:V139)</f>
        <v>422.19</v>
      </c>
      <c r="W8" s="170"/>
      <c r="AG8" t="s">
        <v>241</v>
      </c>
    </row>
    <row r="9" spans="1:60" outlineLevel="1">
      <c r="A9" s="183">
        <v>1</v>
      </c>
      <c r="B9" s="184"/>
      <c r="C9" s="191" t="s">
        <v>708</v>
      </c>
      <c r="D9" s="185" t="s">
        <v>608</v>
      </c>
      <c r="E9" s="186">
        <v>1</v>
      </c>
      <c r="F9" s="187"/>
      <c r="G9" s="188">
        <f t="shared" ref="G9:G40" si="0">ROUND(E9*F9,2)</f>
        <v>0</v>
      </c>
      <c r="H9" s="169"/>
      <c r="I9" s="168">
        <f t="shared" ref="I9:I40" si="1">ROUND(E9*H9,2)</f>
        <v>0</v>
      </c>
      <c r="J9" s="169"/>
      <c r="K9" s="168">
        <f t="shared" ref="K9:K40" si="2">ROUND(E9*J9,2)</f>
        <v>0</v>
      </c>
      <c r="L9" s="168">
        <v>21</v>
      </c>
      <c r="M9" s="168">
        <f t="shared" ref="M9:M40" si="3">G9*(1+L9/100)</f>
        <v>0</v>
      </c>
      <c r="N9" s="168">
        <v>0</v>
      </c>
      <c r="O9" s="168">
        <f t="shared" ref="O9:O40" si="4">ROUND(E9*N9,2)</f>
        <v>0</v>
      </c>
      <c r="P9" s="168">
        <v>0</v>
      </c>
      <c r="Q9" s="168">
        <f t="shared" ref="Q9:Q40" si="5">ROUND(E9*P9,2)</f>
        <v>0</v>
      </c>
      <c r="R9" s="168"/>
      <c r="S9" s="168" t="s">
        <v>289</v>
      </c>
      <c r="T9" s="168" t="s">
        <v>592</v>
      </c>
      <c r="U9" s="168">
        <v>0</v>
      </c>
      <c r="V9" s="168">
        <f t="shared" ref="V9:V40" si="6">ROUND(E9*U9,2)</f>
        <v>0</v>
      </c>
      <c r="W9" s="168"/>
      <c r="X9" s="157"/>
      <c r="Y9" s="157"/>
      <c r="Z9" s="157"/>
      <c r="AA9" s="157"/>
      <c r="AB9" s="157"/>
      <c r="AC9" s="157"/>
      <c r="AD9" s="157"/>
      <c r="AE9" s="157"/>
      <c r="AF9" s="157"/>
      <c r="AG9" s="157" t="s">
        <v>541</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outlineLevel="1">
      <c r="A10" s="183">
        <v>2</v>
      </c>
      <c r="B10" s="184"/>
      <c r="C10" s="191" t="s">
        <v>709</v>
      </c>
      <c r="D10" s="185" t="s">
        <v>608</v>
      </c>
      <c r="E10" s="186">
        <v>2</v>
      </c>
      <c r="F10" s="187"/>
      <c r="G10" s="188">
        <f t="shared" si="0"/>
        <v>0</v>
      </c>
      <c r="H10" s="169"/>
      <c r="I10" s="168">
        <f t="shared" si="1"/>
        <v>0</v>
      </c>
      <c r="J10" s="169"/>
      <c r="K10" s="168">
        <f t="shared" si="2"/>
        <v>0</v>
      </c>
      <c r="L10" s="168">
        <v>21</v>
      </c>
      <c r="M10" s="168">
        <f t="shared" si="3"/>
        <v>0</v>
      </c>
      <c r="N10" s="168">
        <v>0</v>
      </c>
      <c r="O10" s="168">
        <f t="shared" si="4"/>
        <v>0</v>
      </c>
      <c r="P10" s="168">
        <v>0</v>
      </c>
      <c r="Q10" s="168">
        <f t="shared" si="5"/>
        <v>0</v>
      </c>
      <c r="R10" s="168"/>
      <c r="S10" s="168" t="s">
        <v>289</v>
      </c>
      <c r="T10" s="168" t="s">
        <v>592</v>
      </c>
      <c r="U10" s="168">
        <v>0</v>
      </c>
      <c r="V10" s="168">
        <f t="shared" si="6"/>
        <v>0</v>
      </c>
      <c r="W10" s="168"/>
      <c r="X10" s="157"/>
      <c r="Y10" s="157"/>
      <c r="Z10" s="157"/>
      <c r="AA10" s="157"/>
      <c r="AB10" s="157"/>
      <c r="AC10" s="157"/>
      <c r="AD10" s="157"/>
      <c r="AE10" s="157"/>
      <c r="AF10" s="157"/>
      <c r="AG10" s="157" t="s">
        <v>541</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outlineLevel="1">
      <c r="A11" s="183">
        <v>3</v>
      </c>
      <c r="B11" s="184"/>
      <c r="C11" s="191" t="s">
        <v>710</v>
      </c>
      <c r="D11" s="185" t="s">
        <v>608</v>
      </c>
      <c r="E11" s="186">
        <v>2</v>
      </c>
      <c r="F11" s="187"/>
      <c r="G11" s="188">
        <f t="shared" si="0"/>
        <v>0</v>
      </c>
      <c r="H11" s="169"/>
      <c r="I11" s="168">
        <f t="shared" si="1"/>
        <v>0</v>
      </c>
      <c r="J11" s="169"/>
      <c r="K11" s="168">
        <f t="shared" si="2"/>
        <v>0</v>
      </c>
      <c r="L11" s="168">
        <v>21</v>
      </c>
      <c r="M11" s="168">
        <f t="shared" si="3"/>
        <v>0</v>
      </c>
      <c r="N11" s="168">
        <v>0</v>
      </c>
      <c r="O11" s="168">
        <f t="shared" si="4"/>
        <v>0</v>
      </c>
      <c r="P11" s="168">
        <v>0</v>
      </c>
      <c r="Q11" s="168">
        <f t="shared" si="5"/>
        <v>0</v>
      </c>
      <c r="R11" s="168"/>
      <c r="S11" s="168" t="s">
        <v>289</v>
      </c>
      <c r="T11" s="168" t="s">
        <v>592</v>
      </c>
      <c r="U11" s="168">
        <v>0</v>
      </c>
      <c r="V11" s="168">
        <f t="shared" si="6"/>
        <v>0</v>
      </c>
      <c r="W11" s="168"/>
      <c r="X11" s="157"/>
      <c r="Y11" s="157"/>
      <c r="Z11" s="157"/>
      <c r="AA11" s="157"/>
      <c r="AB11" s="157"/>
      <c r="AC11" s="157"/>
      <c r="AD11" s="157"/>
      <c r="AE11" s="157"/>
      <c r="AF11" s="157"/>
      <c r="AG11" s="157" t="s">
        <v>541</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outlineLevel="1">
      <c r="A12" s="183">
        <v>4</v>
      </c>
      <c r="B12" s="184"/>
      <c r="C12" s="191" t="s">
        <v>711</v>
      </c>
      <c r="D12" s="185" t="s">
        <v>608</v>
      </c>
      <c r="E12" s="186">
        <v>1</v>
      </c>
      <c r="F12" s="187"/>
      <c r="G12" s="188">
        <f t="shared" si="0"/>
        <v>0</v>
      </c>
      <c r="H12" s="169"/>
      <c r="I12" s="168">
        <f t="shared" si="1"/>
        <v>0</v>
      </c>
      <c r="J12" s="169"/>
      <c r="K12" s="168">
        <f t="shared" si="2"/>
        <v>0</v>
      </c>
      <c r="L12" s="168">
        <v>21</v>
      </c>
      <c r="M12" s="168">
        <f t="shared" si="3"/>
        <v>0</v>
      </c>
      <c r="N12" s="168">
        <v>0</v>
      </c>
      <c r="O12" s="168">
        <f t="shared" si="4"/>
        <v>0</v>
      </c>
      <c r="P12" s="168">
        <v>0</v>
      </c>
      <c r="Q12" s="168">
        <f t="shared" si="5"/>
        <v>0</v>
      </c>
      <c r="R12" s="168"/>
      <c r="S12" s="168" t="s">
        <v>289</v>
      </c>
      <c r="T12" s="168" t="s">
        <v>592</v>
      </c>
      <c r="U12" s="168">
        <v>0</v>
      </c>
      <c r="V12" s="168">
        <f t="shared" si="6"/>
        <v>0</v>
      </c>
      <c r="W12" s="168"/>
      <c r="X12" s="157"/>
      <c r="Y12" s="157"/>
      <c r="Z12" s="157"/>
      <c r="AA12" s="157"/>
      <c r="AB12" s="157"/>
      <c r="AC12" s="157"/>
      <c r="AD12" s="157"/>
      <c r="AE12" s="157"/>
      <c r="AF12" s="157"/>
      <c r="AG12" s="157" t="s">
        <v>541</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outlineLevel="1">
      <c r="A13" s="183">
        <v>5</v>
      </c>
      <c r="B13" s="184"/>
      <c r="C13" s="191" t="s">
        <v>712</v>
      </c>
      <c r="D13" s="185" t="s">
        <v>608</v>
      </c>
      <c r="E13" s="186">
        <v>3</v>
      </c>
      <c r="F13" s="187"/>
      <c r="G13" s="188">
        <f t="shared" si="0"/>
        <v>0</v>
      </c>
      <c r="H13" s="169"/>
      <c r="I13" s="168">
        <f t="shared" si="1"/>
        <v>0</v>
      </c>
      <c r="J13" s="169"/>
      <c r="K13" s="168">
        <f t="shared" si="2"/>
        <v>0</v>
      </c>
      <c r="L13" s="168">
        <v>21</v>
      </c>
      <c r="M13" s="168">
        <f t="shared" si="3"/>
        <v>0</v>
      </c>
      <c r="N13" s="168">
        <v>0</v>
      </c>
      <c r="O13" s="168">
        <f t="shared" si="4"/>
        <v>0</v>
      </c>
      <c r="P13" s="168">
        <v>0</v>
      </c>
      <c r="Q13" s="168">
        <f t="shared" si="5"/>
        <v>0</v>
      </c>
      <c r="R13" s="168"/>
      <c r="S13" s="168" t="s">
        <v>289</v>
      </c>
      <c r="T13" s="168" t="s">
        <v>592</v>
      </c>
      <c r="U13" s="168">
        <v>0</v>
      </c>
      <c r="V13" s="168">
        <f t="shared" si="6"/>
        <v>0</v>
      </c>
      <c r="W13" s="168"/>
      <c r="X13" s="157"/>
      <c r="Y13" s="157"/>
      <c r="Z13" s="157"/>
      <c r="AA13" s="157"/>
      <c r="AB13" s="157"/>
      <c r="AC13" s="157"/>
      <c r="AD13" s="157"/>
      <c r="AE13" s="157"/>
      <c r="AF13" s="157"/>
      <c r="AG13" s="157" t="s">
        <v>541</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outlineLevel="1">
      <c r="A14" s="183">
        <v>6</v>
      </c>
      <c r="B14" s="184"/>
      <c r="C14" s="191" t="s">
        <v>713</v>
      </c>
      <c r="D14" s="185" t="s">
        <v>256</v>
      </c>
      <c r="E14" s="186">
        <v>17</v>
      </c>
      <c r="F14" s="187"/>
      <c r="G14" s="188">
        <f t="shared" si="0"/>
        <v>0</v>
      </c>
      <c r="H14" s="169"/>
      <c r="I14" s="168">
        <f t="shared" si="1"/>
        <v>0</v>
      </c>
      <c r="J14" s="169"/>
      <c r="K14" s="168">
        <f t="shared" si="2"/>
        <v>0</v>
      </c>
      <c r="L14" s="168">
        <v>21</v>
      </c>
      <c r="M14" s="168">
        <f t="shared" si="3"/>
        <v>0</v>
      </c>
      <c r="N14" s="168">
        <v>0</v>
      </c>
      <c r="O14" s="168">
        <f t="shared" si="4"/>
        <v>0</v>
      </c>
      <c r="P14" s="168">
        <v>0</v>
      </c>
      <c r="Q14" s="168">
        <f t="shared" si="5"/>
        <v>0</v>
      </c>
      <c r="R14" s="168"/>
      <c r="S14" s="168" t="s">
        <v>244</v>
      </c>
      <c r="T14" s="168" t="s">
        <v>540</v>
      </c>
      <c r="U14" s="168">
        <v>5.0500000000000003E-2</v>
      </c>
      <c r="V14" s="168">
        <f t="shared" si="6"/>
        <v>0.86</v>
      </c>
      <c r="W14" s="168"/>
      <c r="X14" s="157"/>
      <c r="Y14" s="157"/>
      <c r="Z14" s="157"/>
      <c r="AA14" s="157"/>
      <c r="AB14" s="157"/>
      <c r="AC14" s="157"/>
      <c r="AD14" s="157"/>
      <c r="AE14" s="157"/>
      <c r="AF14" s="157"/>
      <c r="AG14" s="157" t="s">
        <v>541</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outlineLevel="1">
      <c r="A15" s="183">
        <v>7</v>
      </c>
      <c r="B15" s="184"/>
      <c r="C15" s="191" t="s">
        <v>714</v>
      </c>
      <c r="D15" s="185" t="s">
        <v>256</v>
      </c>
      <c r="E15" s="186">
        <v>57</v>
      </c>
      <c r="F15" s="187"/>
      <c r="G15" s="188">
        <f t="shared" si="0"/>
        <v>0</v>
      </c>
      <c r="H15" s="169"/>
      <c r="I15" s="168">
        <f t="shared" si="1"/>
        <v>0</v>
      </c>
      <c r="J15" s="169"/>
      <c r="K15" s="168">
        <f t="shared" si="2"/>
        <v>0</v>
      </c>
      <c r="L15" s="168">
        <v>21</v>
      </c>
      <c r="M15" s="168">
        <f t="shared" si="3"/>
        <v>0</v>
      </c>
      <c r="N15" s="168">
        <v>0</v>
      </c>
      <c r="O15" s="168">
        <f t="shared" si="4"/>
        <v>0</v>
      </c>
      <c r="P15" s="168">
        <v>0</v>
      </c>
      <c r="Q15" s="168">
        <f t="shared" si="5"/>
        <v>0</v>
      </c>
      <c r="R15" s="168"/>
      <c r="S15" s="168" t="s">
        <v>244</v>
      </c>
      <c r="T15" s="168" t="s">
        <v>540</v>
      </c>
      <c r="U15" s="168">
        <v>0.05</v>
      </c>
      <c r="V15" s="168">
        <f t="shared" si="6"/>
        <v>2.85</v>
      </c>
      <c r="W15" s="168"/>
      <c r="X15" s="157"/>
      <c r="Y15" s="157"/>
      <c r="Z15" s="157"/>
      <c r="AA15" s="157"/>
      <c r="AB15" s="157"/>
      <c r="AC15" s="157"/>
      <c r="AD15" s="157"/>
      <c r="AE15" s="157"/>
      <c r="AF15" s="157"/>
      <c r="AG15" s="157" t="s">
        <v>541</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outlineLevel="1">
      <c r="A16" s="183">
        <v>8</v>
      </c>
      <c r="B16" s="184"/>
      <c r="C16" s="191" t="s">
        <v>715</v>
      </c>
      <c r="D16" s="185" t="s">
        <v>256</v>
      </c>
      <c r="E16" s="186">
        <v>7</v>
      </c>
      <c r="F16" s="187"/>
      <c r="G16" s="188">
        <f t="shared" si="0"/>
        <v>0</v>
      </c>
      <c r="H16" s="169"/>
      <c r="I16" s="168">
        <f t="shared" si="1"/>
        <v>0</v>
      </c>
      <c r="J16" s="169"/>
      <c r="K16" s="168">
        <f t="shared" si="2"/>
        <v>0</v>
      </c>
      <c r="L16" s="168">
        <v>21</v>
      </c>
      <c r="M16" s="168">
        <f t="shared" si="3"/>
        <v>0</v>
      </c>
      <c r="N16" s="168">
        <v>0</v>
      </c>
      <c r="O16" s="168">
        <f t="shared" si="4"/>
        <v>0</v>
      </c>
      <c r="P16" s="168">
        <v>0</v>
      </c>
      <c r="Q16" s="168">
        <f t="shared" si="5"/>
        <v>0</v>
      </c>
      <c r="R16" s="168"/>
      <c r="S16" s="168" t="s">
        <v>244</v>
      </c>
      <c r="T16" s="168" t="s">
        <v>540</v>
      </c>
      <c r="U16" s="168">
        <v>8.2170000000000007E-2</v>
      </c>
      <c r="V16" s="168">
        <f t="shared" si="6"/>
        <v>0.57999999999999996</v>
      </c>
      <c r="W16" s="168"/>
      <c r="X16" s="157"/>
      <c r="Y16" s="157"/>
      <c r="Z16" s="157"/>
      <c r="AA16" s="157"/>
      <c r="AB16" s="157"/>
      <c r="AC16" s="157"/>
      <c r="AD16" s="157"/>
      <c r="AE16" s="157"/>
      <c r="AF16" s="157"/>
      <c r="AG16" s="157" t="s">
        <v>541</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outlineLevel="1">
      <c r="A17" s="183">
        <v>9</v>
      </c>
      <c r="B17" s="184"/>
      <c r="C17" s="191" t="s">
        <v>716</v>
      </c>
      <c r="D17" s="185" t="s">
        <v>256</v>
      </c>
      <c r="E17" s="186">
        <v>1</v>
      </c>
      <c r="F17" s="187"/>
      <c r="G17" s="188">
        <f t="shared" si="0"/>
        <v>0</v>
      </c>
      <c r="H17" s="169"/>
      <c r="I17" s="168">
        <f t="shared" si="1"/>
        <v>0</v>
      </c>
      <c r="J17" s="169"/>
      <c r="K17" s="168">
        <f t="shared" si="2"/>
        <v>0</v>
      </c>
      <c r="L17" s="168">
        <v>21</v>
      </c>
      <c r="M17" s="168">
        <f t="shared" si="3"/>
        <v>0</v>
      </c>
      <c r="N17" s="168">
        <v>0</v>
      </c>
      <c r="O17" s="168">
        <f t="shared" si="4"/>
        <v>0</v>
      </c>
      <c r="P17" s="168">
        <v>0</v>
      </c>
      <c r="Q17" s="168">
        <f t="shared" si="5"/>
        <v>0</v>
      </c>
      <c r="R17" s="168"/>
      <c r="S17" s="168" t="s">
        <v>244</v>
      </c>
      <c r="T17" s="168" t="s">
        <v>540</v>
      </c>
      <c r="U17" s="168">
        <v>0.17917000000000002</v>
      </c>
      <c r="V17" s="168">
        <f t="shared" si="6"/>
        <v>0.18</v>
      </c>
      <c r="W17" s="168"/>
      <c r="X17" s="157"/>
      <c r="Y17" s="157"/>
      <c r="Z17" s="157"/>
      <c r="AA17" s="157"/>
      <c r="AB17" s="157"/>
      <c r="AC17" s="157"/>
      <c r="AD17" s="157"/>
      <c r="AE17" s="157"/>
      <c r="AF17" s="157"/>
      <c r="AG17" s="157" t="s">
        <v>541</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10</v>
      </c>
      <c r="B18" s="184"/>
      <c r="C18" s="191" t="s">
        <v>717</v>
      </c>
      <c r="D18" s="185" t="s">
        <v>256</v>
      </c>
      <c r="E18" s="186">
        <v>1</v>
      </c>
      <c r="F18" s="187"/>
      <c r="G18" s="188">
        <f t="shared" si="0"/>
        <v>0</v>
      </c>
      <c r="H18" s="169"/>
      <c r="I18" s="168">
        <f t="shared" si="1"/>
        <v>0</v>
      </c>
      <c r="J18" s="169"/>
      <c r="K18" s="168">
        <f t="shared" si="2"/>
        <v>0</v>
      </c>
      <c r="L18" s="168">
        <v>21</v>
      </c>
      <c r="M18" s="168">
        <f t="shared" si="3"/>
        <v>0</v>
      </c>
      <c r="N18" s="168">
        <v>0</v>
      </c>
      <c r="O18" s="168">
        <f t="shared" si="4"/>
        <v>0</v>
      </c>
      <c r="P18" s="168">
        <v>0</v>
      </c>
      <c r="Q18" s="168">
        <f t="shared" si="5"/>
        <v>0</v>
      </c>
      <c r="R18" s="168"/>
      <c r="S18" s="168" t="s">
        <v>244</v>
      </c>
      <c r="T18" s="168" t="s">
        <v>540</v>
      </c>
      <c r="U18" s="168">
        <v>0.18967000000000001</v>
      </c>
      <c r="V18" s="168">
        <f t="shared" si="6"/>
        <v>0.19</v>
      </c>
      <c r="W18" s="168"/>
      <c r="X18" s="157"/>
      <c r="Y18" s="157"/>
      <c r="Z18" s="157"/>
      <c r="AA18" s="157"/>
      <c r="AB18" s="157"/>
      <c r="AC18" s="157"/>
      <c r="AD18" s="157"/>
      <c r="AE18" s="157"/>
      <c r="AF18" s="157"/>
      <c r="AG18" s="157" t="s">
        <v>541</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83">
        <v>11</v>
      </c>
      <c r="B19" s="184"/>
      <c r="C19" s="191" t="s">
        <v>718</v>
      </c>
      <c r="D19" s="185" t="s">
        <v>256</v>
      </c>
      <c r="E19" s="186">
        <v>1</v>
      </c>
      <c r="F19" s="187"/>
      <c r="G19" s="188">
        <f t="shared" si="0"/>
        <v>0</v>
      </c>
      <c r="H19" s="169"/>
      <c r="I19" s="168">
        <f t="shared" si="1"/>
        <v>0</v>
      </c>
      <c r="J19" s="169"/>
      <c r="K19" s="168">
        <f t="shared" si="2"/>
        <v>0</v>
      </c>
      <c r="L19" s="168">
        <v>21</v>
      </c>
      <c r="M19" s="168">
        <f t="shared" si="3"/>
        <v>0</v>
      </c>
      <c r="N19" s="168">
        <v>0</v>
      </c>
      <c r="O19" s="168">
        <f t="shared" si="4"/>
        <v>0</v>
      </c>
      <c r="P19" s="168">
        <v>0</v>
      </c>
      <c r="Q19" s="168">
        <f t="shared" si="5"/>
        <v>0</v>
      </c>
      <c r="R19" s="168"/>
      <c r="S19" s="168" t="s">
        <v>244</v>
      </c>
      <c r="T19" s="168" t="s">
        <v>540</v>
      </c>
      <c r="U19" s="168">
        <v>0.28450000000000003</v>
      </c>
      <c r="V19" s="168">
        <f t="shared" si="6"/>
        <v>0.28000000000000003</v>
      </c>
      <c r="W19" s="168"/>
      <c r="X19" s="157"/>
      <c r="Y19" s="157"/>
      <c r="Z19" s="157"/>
      <c r="AA19" s="157"/>
      <c r="AB19" s="157"/>
      <c r="AC19" s="157"/>
      <c r="AD19" s="157"/>
      <c r="AE19" s="157"/>
      <c r="AF19" s="157"/>
      <c r="AG19" s="157" t="s">
        <v>541</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83">
        <v>12</v>
      </c>
      <c r="B20" s="184"/>
      <c r="C20" s="191" t="s">
        <v>719</v>
      </c>
      <c r="D20" s="185" t="s">
        <v>256</v>
      </c>
      <c r="E20" s="186">
        <v>1</v>
      </c>
      <c r="F20" s="187"/>
      <c r="G20" s="188">
        <f t="shared" si="0"/>
        <v>0</v>
      </c>
      <c r="H20" s="169"/>
      <c r="I20" s="168">
        <f t="shared" si="1"/>
        <v>0</v>
      </c>
      <c r="J20" s="169"/>
      <c r="K20" s="168">
        <f t="shared" si="2"/>
        <v>0</v>
      </c>
      <c r="L20" s="168">
        <v>21</v>
      </c>
      <c r="M20" s="168">
        <f t="shared" si="3"/>
        <v>0</v>
      </c>
      <c r="N20" s="168">
        <v>0</v>
      </c>
      <c r="O20" s="168">
        <f t="shared" si="4"/>
        <v>0</v>
      </c>
      <c r="P20" s="168">
        <v>0</v>
      </c>
      <c r="Q20" s="168">
        <f t="shared" si="5"/>
        <v>0</v>
      </c>
      <c r="R20" s="168"/>
      <c r="S20" s="168" t="s">
        <v>244</v>
      </c>
      <c r="T20" s="168" t="s">
        <v>540</v>
      </c>
      <c r="U20" s="168">
        <v>0.50600000000000001</v>
      </c>
      <c r="V20" s="168">
        <f t="shared" si="6"/>
        <v>0.51</v>
      </c>
      <c r="W20" s="168"/>
      <c r="X20" s="157"/>
      <c r="Y20" s="157"/>
      <c r="Z20" s="157"/>
      <c r="AA20" s="157"/>
      <c r="AB20" s="157"/>
      <c r="AC20" s="157"/>
      <c r="AD20" s="157"/>
      <c r="AE20" s="157"/>
      <c r="AF20" s="157"/>
      <c r="AG20" s="157" t="s">
        <v>541</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outlineLevel="1">
      <c r="A21" s="183">
        <v>13</v>
      </c>
      <c r="B21" s="184"/>
      <c r="C21" s="191" t="s">
        <v>720</v>
      </c>
      <c r="D21" s="185" t="s">
        <v>256</v>
      </c>
      <c r="E21" s="186">
        <v>22</v>
      </c>
      <c r="F21" s="187"/>
      <c r="G21" s="188">
        <f t="shared" si="0"/>
        <v>0</v>
      </c>
      <c r="H21" s="169"/>
      <c r="I21" s="168">
        <f t="shared" si="1"/>
        <v>0</v>
      </c>
      <c r="J21" s="169"/>
      <c r="K21" s="168">
        <f t="shared" si="2"/>
        <v>0</v>
      </c>
      <c r="L21" s="168">
        <v>21</v>
      </c>
      <c r="M21" s="168">
        <f t="shared" si="3"/>
        <v>0</v>
      </c>
      <c r="N21" s="168">
        <v>0</v>
      </c>
      <c r="O21" s="168">
        <f t="shared" si="4"/>
        <v>0</v>
      </c>
      <c r="P21" s="168">
        <v>0</v>
      </c>
      <c r="Q21" s="168">
        <f t="shared" si="5"/>
        <v>0</v>
      </c>
      <c r="R21" s="168"/>
      <c r="S21" s="168" t="s">
        <v>244</v>
      </c>
      <c r="T21" s="168" t="s">
        <v>540</v>
      </c>
      <c r="U21" s="168">
        <v>0.18967000000000001</v>
      </c>
      <c r="V21" s="168">
        <f t="shared" si="6"/>
        <v>4.17</v>
      </c>
      <c r="W21" s="168"/>
      <c r="X21" s="157"/>
      <c r="Y21" s="157"/>
      <c r="Z21" s="157"/>
      <c r="AA21" s="157"/>
      <c r="AB21" s="157"/>
      <c r="AC21" s="157"/>
      <c r="AD21" s="157"/>
      <c r="AE21" s="157"/>
      <c r="AF21" s="157"/>
      <c r="AG21" s="157" t="s">
        <v>541</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outlineLevel="1">
      <c r="A22" s="183">
        <v>14</v>
      </c>
      <c r="B22" s="184"/>
      <c r="C22" s="191" t="s">
        <v>720</v>
      </c>
      <c r="D22" s="185" t="s">
        <v>256</v>
      </c>
      <c r="E22" s="186">
        <v>84</v>
      </c>
      <c r="F22" s="187"/>
      <c r="G22" s="188">
        <f t="shared" si="0"/>
        <v>0</v>
      </c>
      <c r="H22" s="169"/>
      <c r="I22" s="168">
        <f t="shared" si="1"/>
        <v>0</v>
      </c>
      <c r="J22" s="169"/>
      <c r="K22" s="168">
        <f t="shared" si="2"/>
        <v>0</v>
      </c>
      <c r="L22" s="168">
        <v>21</v>
      </c>
      <c r="M22" s="168">
        <f t="shared" si="3"/>
        <v>0</v>
      </c>
      <c r="N22" s="168">
        <v>0</v>
      </c>
      <c r="O22" s="168">
        <f t="shared" si="4"/>
        <v>0</v>
      </c>
      <c r="P22" s="168">
        <v>0</v>
      </c>
      <c r="Q22" s="168">
        <f t="shared" si="5"/>
        <v>0</v>
      </c>
      <c r="R22" s="168"/>
      <c r="S22" s="168" t="s">
        <v>244</v>
      </c>
      <c r="T22" s="168" t="s">
        <v>540</v>
      </c>
      <c r="U22" s="168">
        <v>0.18967000000000001</v>
      </c>
      <c r="V22" s="168">
        <f t="shared" si="6"/>
        <v>15.93</v>
      </c>
      <c r="W22" s="168"/>
      <c r="X22" s="157"/>
      <c r="Y22" s="157"/>
      <c r="Z22" s="157"/>
      <c r="AA22" s="157"/>
      <c r="AB22" s="157"/>
      <c r="AC22" s="157"/>
      <c r="AD22" s="157"/>
      <c r="AE22" s="157"/>
      <c r="AF22" s="157"/>
      <c r="AG22" s="157" t="s">
        <v>541</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outlineLevel="1">
      <c r="A23" s="183">
        <v>15</v>
      </c>
      <c r="B23" s="184"/>
      <c r="C23" s="191" t="s">
        <v>721</v>
      </c>
      <c r="D23" s="185" t="s">
        <v>256</v>
      </c>
      <c r="E23" s="186">
        <v>26</v>
      </c>
      <c r="F23" s="187"/>
      <c r="G23" s="188">
        <f t="shared" si="0"/>
        <v>0</v>
      </c>
      <c r="H23" s="169"/>
      <c r="I23" s="168">
        <f t="shared" si="1"/>
        <v>0</v>
      </c>
      <c r="J23" s="169"/>
      <c r="K23" s="168">
        <f t="shared" si="2"/>
        <v>0</v>
      </c>
      <c r="L23" s="168">
        <v>21</v>
      </c>
      <c r="M23" s="168">
        <f t="shared" si="3"/>
        <v>0</v>
      </c>
      <c r="N23" s="168">
        <v>0</v>
      </c>
      <c r="O23" s="168">
        <f t="shared" si="4"/>
        <v>0</v>
      </c>
      <c r="P23" s="168">
        <v>0</v>
      </c>
      <c r="Q23" s="168">
        <f t="shared" si="5"/>
        <v>0</v>
      </c>
      <c r="R23" s="168"/>
      <c r="S23" s="168" t="s">
        <v>244</v>
      </c>
      <c r="T23" s="168" t="s">
        <v>540</v>
      </c>
      <c r="U23" s="168">
        <v>0.71683000000000008</v>
      </c>
      <c r="V23" s="168">
        <f t="shared" si="6"/>
        <v>18.64</v>
      </c>
      <c r="W23" s="168"/>
      <c r="X23" s="157"/>
      <c r="Y23" s="157"/>
      <c r="Z23" s="157"/>
      <c r="AA23" s="157"/>
      <c r="AB23" s="157"/>
      <c r="AC23" s="157"/>
      <c r="AD23" s="157"/>
      <c r="AE23" s="157"/>
      <c r="AF23" s="157"/>
      <c r="AG23" s="157" t="s">
        <v>541</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outlineLevel="1">
      <c r="A24" s="183">
        <v>16</v>
      </c>
      <c r="B24" s="184"/>
      <c r="C24" s="191" t="s">
        <v>721</v>
      </c>
      <c r="D24" s="185" t="s">
        <v>256</v>
      </c>
      <c r="E24" s="186">
        <v>11</v>
      </c>
      <c r="F24" s="187"/>
      <c r="G24" s="188">
        <f t="shared" si="0"/>
        <v>0</v>
      </c>
      <c r="H24" s="169"/>
      <c r="I24" s="168">
        <f t="shared" si="1"/>
        <v>0</v>
      </c>
      <c r="J24" s="169"/>
      <c r="K24" s="168">
        <f t="shared" si="2"/>
        <v>0</v>
      </c>
      <c r="L24" s="168">
        <v>21</v>
      </c>
      <c r="M24" s="168">
        <f t="shared" si="3"/>
        <v>0</v>
      </c>
      <c r="N24" s="168">
        <v>0</v>
      </c>
      <c r="O24" s="168">
        <f t="shared" si="4"/>
        <v>0</v>
      </c>
      <c r="P24" s="168">
        <v>0</v>
      </c>
      <c r="Q24" s="168">
        <f t="shared" si="5"/>
        <v>0</v>
      </c>
      <c r="R24" s="168"/>
      <c r="S24" s="168" t="s">
        <v>244</v>
      </c>
      <c r="T24" s="168" t="s">
        <v>540</v>
      </c>
      <c r="U24" s="168">
        <v>0.71683000000000008</v>
      </c>
      <c r="V24" s="168">
        <f t="shared" si="6"/>
        <v>7.89</v>
      </c>
      <c r="W24" s="168"/>
      <c r="X24" s="157"/>
      <c r="Y24" s="157"/>
      <c r="Z24" s="157"/>
      <c r="AA24" s="157"/>
      <c r="AB24" s="157"/>
      <c r="AC24" s="157"/>
      <c r="AD24" s="157"/>
      <c r="AE24" s="157"/>
      <c r="AF24" s="157"/>
      <c r="AG24" s="157" t="s">
        <v>541</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outlineLevel="1">
      <c r="A25" s="183">
        <v>17</v>
      </c>
      <c r="B25" s="184"/>
      <c r="C25" s="191" t="s">
        <v>722</v>
      </c>
      <c r="D25" s="185" t="s">
        <v>256</v>
      </c>
      <c r="E25" s="186">
        <v>2</v>
      </c>
      <c r="F25" s="187"/>
      <c r="G25" s="188">
        <f t="shared" si="0"/>
        <v>0</v>
      </c>
      <c r="H25" s="169"/>
      <c r="I25" s="168">
        <f t="shared" si="1"/>
        <v>0</v>
      </c>
      <c r="J25" s="169"/>
      <c r="K25" s="168">
        <f t="shared" si="2"/>
        <v>0</v>
      </c>
      <c r="L25" s="168">
        <v>21</v>
      </c>
      <c r="M25" s="168">
        <f t="shared" si="3"/>
        <v>0</v>
      </c>
      <c r="N25" s="168">
        <v>0</v>
      </c>
      <c r="O25" s="168">
        <f t="shared" si="4"/>
        <v>0</v>
      </c>
      <c r="P25" s="168">
        <v>0</v>
      </c>
      <c r="Q25" s="168">
        <f t="shared" si="5"/>
        <v>0</v>
      </c>
      <c r="R25" s="168"/>
      <c r="S25" s="168" t="s">
        <v>244</v>
      </c>
      <c r="T25" s="168" t="s">
        <v>540</v>
      </c>
      <c r="U25" s="168">
        <v>0.31817000000000001</v>
      </c>
      <c r="V25" s="168">
        <f t="shared" si="6"/>
        <v>0.64</v>
      </c>
      <c r="W25" s="168"/>
      <c r="X25" s="157"/>
      <c r="Y25" s="157"/>
      <c r="Z25" s="157"/>
      <c r="AA25" s="157"/>
      <c r="AB25" s="157"/>
      <c r="AC25" s="157"/>
      <c r="AD25" s="157"/>
      <c r="AE25" s="157"/>
      <c r="AF25" s="157"/>
      <c r="AG25" s="157" t="s">
        <v>541</v>
      </c>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outlineLevel="1">
      <c r="A26" s="183">
        <v>18</v>
      </c>
      <c r="B26" s="184"/>
      <c r="C26" s="191" t="s">
        <v>723</v>
      </c>
      <c r="D26" s="185" t="s">
        <v>256</v>
      </c>
      <c r="E26" s="186">
        <v>3</v>
      </c>
      <c r="F26" s="187"/>
      <c r="G26" s="188">
        <f t="shared" si="0"/>
        <v>0</v>
      </c>
      <c r="H26" s="169"/>
      <c r="I26" s="168">
        <f t="shared" si="1"/>
        <v>0</v>
      </c>
      <c r="J26" s="169"/>
      <c r="K26" s="168">
        <f t="shared" si="2"/>
        <v>0</v>
      </c>
      <c r="L26" s="168">
        <v>21</v>
      </c>
      <c r="M26" s="168">
        <f t="shared" si="3"/>
        <v>0</v>
      </c>
      <c r="N26" s="168">
        <v>0</v>
      </c>
      <c r="O26" s="168">
        <f t="shared" si="4"/>
        <v>0</v>
      </c>
      <c r="P26" s="168">
        <v>0</v>
      </c>
      <c r="Q26" s="168">
        <f t="shared" si="5"/>
        <v>0</v>
      </c>
      <c r="R26" s="168"/>
      <c r="S26" s="168" t="s">
        <v>244</v>
      </c>
      <c r="T26" s="168" t="s">
        <v>540</v>
      </c>
      <c r="U26" s="168">
        <v>2</v>
      </c>
      <c r="V26" s="168">
        <f t="shared" si="6"/>
        <v>6</v>
      </c>
      <c r="W26" s="168"/>
      <c r="X26" s="157"/>
      <c r="Y26" s="157"/>
      <c r="Z26" s="157"/>
      <c r="AA26" s="157"/>
      <c r="AB26" s="157"/>
      <c r="AC26" s="157"/>
      <c r="AD26" s="157"/>
      <c r="AE26" s="157"/>
      <c r="AF26" s="157"/>
      <c r="AG26" s="157" t="s">
        <v>541</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outlineLevel="1">
      <c r="A27" s="183">
        <v>19</v>
      </c>
      <c r="B27" s="184"/>
      <c r="C27" s="191" t="s">
        <v>724</v>
      </c>
      <c r="D27" s="185" t="s">
        <v>256</v>
      </c>
      <c r="E27" s="186">
        <v>1</v>
      </c>
      <c r="F27" s="187"/>
      <c r="G27" s="188">
        <f t="shared" si="0"/>
        <v>0</v>
      </c>
      <c r="H27" s="169"/>
      <c r="I27" s="168">
        <f t="shared" si="1"/>
        <v>0</v>
      </c>
      <c r="J27" s="169"/>
      <c r="K27" s="168">
        <f t="shared" si="2"/>
        <v>0</v>
      </c>
      <c r="L27" s="168">
        <v>21</v>
      </c>
      <c r="M27" s="168">
        <f t="shared" si="3"/>
        <v>0</v>
      </c>
      <c r="N27" s="168">
        <v>0</v>
      </c>
      <c r="O27" s="168">
        <f t="shared" si="4"/>
        <v>0</v>
      </c>
      <c r="P27" s="168">
        <v>0</v>
      </c>
      <c r="Q27" s="168">
        <f t="shared" si="5"/>
        <v>0</v>
      </c>
      <c r="R27" s="168"/>
      <c r="S27" s="168" t="s">
        <v>244</v>
      </c>
      <c r="T27" s="168" t="s">
        <v>540</v>
      </c>
      <c r="U27" s="168">
        <v>5.8020000000000005</v>
      </c>
      <c r="V27" s="168">
        <f t="shared" si="6"/>
        <v>5.8</v>
      </c>
      <c r="W27" s="168"/>
      <c r="X27" s="157"/>
      <c r="Y27" s="157"/>
      <c r="Z27" s="157"/>
      <c r="AA27" s="157"/>
      <c r="AB27" s="157"/>
      <c r="AC27" s="157"/>
      <c r="AD27" s="157"/>
      <c r="AE27" s="157"/>
      <c r="AF27" s="157"/>
      <c r="AG27" s="157" t="s">
        <v>541</v>
      </c>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outlineLevel="1">
      <c r="A28" s="183">
        <v>20</v>
      </c>
      <c r="B28" s="184"/>
      <c r="C28" s="191" t="s">
        <v>725</v>
      </c>
      <c r="D28" s="185" t="s">
        <v>608</v>
      </c>
      <c r="E28" s="186">
        <v>14</v>
      </c>
      <c r="F28" s="187"/>
      <c r="G28" s="188">
        <f t="shared" si="0"/>
        <v>0</v>
      </c>
      <c r="H28" s="169"/>
      <c r="I28" s="168">
        <f t="shared" si="1"/>
        <v>0</v>
      </c>
      <c r="J28" s="169"/>
      <c r="K28" s="168">
        <f t="shared" si="2"/>
        <v>0</v>
      </c>
      <c r="L28" s="168">
        <v>21</v>
      </c>
      <c r="M28" s="168">
        <f t="shared" si="3"/>
        <v>0</v>
      </c>
      <c r="N28" s="168">
        <v>0</v>
      </c>
      <c r="O28" s="168">
        <f t="shared" si="4"/>
        <v>0</v>
      </c>
      <c r="P28" s="168">
        <v>0</v>
      </c>
      <c r="Q28" s="168">
        <f t="shared" si="5"/>
        <v>0</v>
      </c>
      <c r="R28" s="168"/>
      <c r="S28" s="168" t="s">
        <v>540</v>
      </c>
      <c r="T28" s="168" t="s">
        <v>540</v>
      </c>
      <c r="U28" s="168">
        <v>0.33733000000000002</v>
      </c>
      <c r="V28" s="168">
        <f t="shared" si="6"/>
        <v>4.72</v>
      </c>
      <c r="W28" s="168"/>
      <c r="X28" s="157"/>
      <c r="Y28" s="157"/>
      <c r="Z28" s="157"/>
      <c r="AA28" s="157"/>
      <c r="AB28" s="157"/>
      <c r="AC28" s="157"/>
      <c r="AD28" s="157"/>
      <c r="AE28" s="157"/>
      <c r="AF28" s="157"/>
      <c r="AG28" s="157" t="s">
        <v>541</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outlineLevel="1">
      <c r="A29" s="183">
        <v>21</v>
      </c>
      <c r="B29" s="184"/>
      <c r="C29" s="191" t="s">
        <v>726</v>
      </c>
      <c r="D29" s="185" t="s">
        <v>608</v>
      </c>
      <c r="E29" s="186">
        <v>26</v>
      </c>
      <c r="F29" s="187"/>
      <c r="G29" s="188">
        <f t="shared" si="0"/>
        <v>0</v>
      </c>
      <c r="H29" s="169"/>
      <c r="I29" s="168">
        <f t="shared" si="1"/>
        <v>0</v>
      </c>
      <c r="J29" s="169"/>
      <c r="K29" s="168">
        <f t="shared" si="2"/>
        <v>0</v>
      </c>
      <c r="L29" s="168">
        <v>21</v>
      </c>
      <c r="M29" s="168">
        <f t="shared" si="3"/>
        <v>0</v>
      </c>
      <c r="N29" s="168">
        <v>0</v>
      </c>
      <c r="O29" s="168">
        <f t="shared" si="4"/>
        <v>0</v>
      </c>
      <c r="P29" s="168">
        <v>0</v>
      </c>
      <c r="Q29" s="168">
        <f t="shared" si="5"/>
        <v>0</v>
      </c>
      <c r="R29" s="168"/>
      <c r="S29" s="168" t="s">
        <v>540</v>
      </c>
      <c r="T29" s="168" t="s">
        <v>540</v>
      </c>
      <c r="U29" s="168">
        <v>0.54817000000000005</v>
      </c>
      <c r="V29" s="168">
        <f t="shared" si="6"/>
        <v>14.25</v>
      </c>
      <c r="W29" s="168"/>
      <c r="X29" s="157"/>
      <c r="Y29" s="157"/>
      <c r="Z29" s="157"/>
      <c r="AA29" s="157"/>
      <c r="AB29" s="157"/>
      <c r="AC29" s="157"/>
      <c r="AD29" s="157"/>
      <c r="AE29" s="157"/>
      <c r="AF29" s="157"/>
      <c r="AG29" s="157" t="s">
        <v>541</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outlineLevel="1">
      <c r="A30" s="183">
        <v>22</v>
      </c>
      <c r="B30" s="184"/>
      <c r="C30" s="191" t="s">
        <v>727</v>
      </c>
      <c r="D30" s="185" t="s">
        <v>608</v>
      </c>
      <c r="E30" s="186">
        <v>42</v>
      </c>
      <c r="F30" s="187"/>
      <c r="G30" s="188">
        <f t="shared" si="0"/>
        <v>0</v>
      </c>
      <c r="H30" s="169"/>
      <c r="I30" s="168">
        <f t="shared" si="1"/>
        <v>0</v>
      </c>
      <c r="J30" s="169"/>
      <c r="K30" s="168">
        <f t="shared" si="2"/>
        <v>0</v>
      </c>
      <c r="L30" s="168">
        <v>21</v>
      </c>
      <c r="M30" s="168">
        <f t="shared" si="3"/>
        <v>0</v>
      </c>
      <c r="N30" s="168">
        <v>0</v>
      </c>
      <c r="O30" s="168">
        <f t="shared" si="4"/>
        <v>0</v>
      </c>
      <c r="P30" s="168">
        <v>0</v>
      </c>
      <c r="Q30" s="168">
        <f t="shared" si="5"/>
        <v>0</v>
      </c>
      <c r="R30" s="168"/>
      <c r="S30" s="168" t="s">
        <v>540</v>
      </c>
      <c r="T30" s="168" t="s">
        <v>540</v>
      </c>
      <c r="U30" s="168">
        <v>0.80117000000000005</v>
      </c>
      <c r="V30" s="168">
        <f t="shared" si="6"/>
        <v>33.65</v>
      </c>
      <c r="W30" s="168"/>
      <c r="X30" s="157"/>
      <c r="Y30" s="157"/>
      <c r="Z30" s="157"/>
      <c r="AA30" s="157"/>
      <c r="AB30" s="157"/>
      <c r="AC30" s="157"/>
      <c r="AD30" s="157"/>
      <c r="AE30" s="157"/>
      <c r="AF30" s="157"/>
      <c r="AG30" s="157" t="s">
        <v>541</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outlineLevel="1">
      <c r="A31" s="183">
        <v>23</v>
      </c>
      <c r="B31" s="184"/>
      <c r="C31" s="191" t="s">
        <v>728</v>
      </c>
      <c r="D31" s="185" t="s">
        <v>608</v>
      </c>
      <c r="E31" s="186">
        <v>22</v>
      </c>
      <c r="F31" s="187"/>
      <c r="G31" s="188">
        <f t="shared" si="0"/>
        <v>0</v>
      </c>
      <c r="H31" s="169"/>
      <c r="I31" s="168">
        <f t="shared" si="1"/>
        <v>0</v>
      </c>
      <c r="J31" s="169"/>
      <c r="K31" s="168">
        <f t="shared" si="2"/>
        <v>0</v>
      </c>
      <c r="L31" s="168">
        <v>21</v>
      </c>
      <c r="M31" s="168">
        <f t="shared" si="3"/>
        <v>0</v>
      </c>
      <c r="N31" s="168">
        <v>0</v>
      </c>
      <c r="O31" s="168">
        <f t="shared" si="4"/>
        <v>0</v>
      </c>
      <c r="P31" s="168">
        <v>0</v>
      </c>
      <c r="Q31" s="168">
        <f t="shared" si="5"/>
        <v>0</v>
      </c>
      <c r="R31" s="168"/>
      <c r="S31" s="168" t="s">
        <v>540</v>
      </c>
      <c r="T31" s="168" t="s">
        <v>540</v>
      </c>
      <c r="U31" s="168">
        <v>0.34783000000000003</v>
      </c>
      <c r="V31" s="168">
        <f t="shared" si="6"/>
        <v>7.65</v>
      </c>
      <c r="W31" s="168"/>
      <c r="X31" s="157"/>
      <c r="Y31" s="157"/>
      <c r="Z31" s="157"/>
      <c r="AA31" s="157"/>
      <c r="AB31" s="157"/>
      <c r="AC31" s="157"/>
      <c r="AD31" s="157"/>
      <c r="AE31" s="157"/>
      <c r="AF31" s="157"/>
      <c r="AG31" s="157" t="s">
        <v>541</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outlineLevel="1">
      <c r="A32" s="183">
        <v>24</v>
      </c>
      <c r="B32" s="184"/>
      <c r="C32" s="191" t="s">
        <v>729</v>
      </c>
      <c r="D32" s="185" t="s">
        <v>328</v>
      </c>
      <c r="E32" s="186">
        <v>906</v>
      </c>
      <c r="F32" s="187"/>
      <c r="G32" s="188">
        <f t="shared" si="0"/>
        <v>0</v>
      </c>
      <c r="H32" s="169"/>
      <c r="I32" s="168">
        <f t="shared" si="1"/>
        <v>0</v>
      </c>
      <c r="J32" s="169"/>
      <c r="K32" s="168">
        <f t="shared" si="2"/>
        <v>0</v>
      </c>
      <c r="L32" s="168">
        <v>21</v>
      </c>
      <c r="M32" s="168">
        <f t="shared" si="3"/>
        <v>0</v>
      </c>
      <c r="N32" s="168">
        <v>0</v>
      </c>
      <c r="O32" s="168">
        <f t="shared" si="4"/>
        <v>0</v>
      </c>
      <c r="P32" s="168">
        <v>0</v>
      </c>
      <c r="Q32" s="168">
        <f t="shared" si="5"/>
        <v>0</v>
      </c>
      <c r="R32" s="168"/>
      <c r="S32" s="168" t="s">
        <v>244</v>
      </c>
      <c r="T32" s="168" t="s">
        <v>540</v>
      </c>
      <c r="U32" s="168">
        <v>5.0960000000000005E-2</v>
      </c>
      <c r="V32" s="168">
        <f t="shared" si="6"/>
        <v>46.17</v>
      </c>
      <c r="W32" s="168"/>
      <c r="X32" s="157"/>
      <c r="Y32" s="157"/>
      <c r="Z32" s="157"/>
      <c r="AA32" s="157"/>
      <c r="AB32" s="157"/>
      <c r="AC32" s="157"/>
      <c r="AD32" s="157"/>
      <c r="AE32" s="157"/>
      <c r="AF32" s="157"/>
      <c r="AG32" s="157" t="s">
        <v>541</v>
      </c>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outlineLevel="1">
      <c r="A33" s="183">
        <v>25</v>
      </c>
      <c r="B33" s="184"/>
      <c r="C33" s="191" t="s">
        <v>730</v>
      </c>
      <c r="D33" s="185" t="s">
        <v>328</v>
      </c>
      <c r="E33" s="186">
        <v>278</v>
      </c>
      <c r="F33" s="187"/>
      <c r="G33" s="188">
        <f t="shared" si="0"/>
        <v>0</v>
      </c>
      <c r="H33" s="169"/>
      <c r="I33" s="168">
        <f t="shared" si="1"/>
        <v>0</v>
      </c>
      <c r="J33" s="169"/>
      <c r="K33" s="168">
        <f t="shared" si="2"/>
        <v>0</v>
      </c>
      <c r="L33" s="168">
        <v>21</v>
      </c>
      <c r="M33" s="168">
        <f t="shared" si="3"/>
        <v>0</v>
      </c>
      <c r="N33" s="168">
        <v>0</v>
      </c>
      <c r="O33" s="168">
        <f t="shared" si="4"/>
        <v>0</v>
      </c>
      <c r="P33" s="168">
        <v>0</v>
      </c>
      <c r="Q33" s="168">
        <f t="shared" si="5"/>
        <v>0</v>
      </c>
      <c r="R33" s="168"/>
      <c r="S33" s="168" t="s">
        <v>244</v>
      </c>
      <c r="T33" s="168" t="s">
        <v>540</v>
      </c>
      <c r="U33" s="168">
        <v>5.7940000000000005E-2</v>
      </c>
      <c r="V33" s="168">
        <f t="shared" si="6"/>
        <v>16.11</v>
      </c>
      <c r="W33" s="168"/>
      <c r="X33" s="157"/>
      <c r="Y33" s="157"/>
      <c r="Z33" s="157"/>
      <c r="AA33" s="157"/>
      <c r="AB33" s="157"/>
      <c r="AC33" s="157"/>
      <c r="AD33" s="157"/>
      <c r="AE33" s="157"/>
      <c r="AF33" s="157"/>
      <c r="AG33" s="157" t="s">
        <v>541</v>
      </c>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outlineLevel="1">
      <c r="A34" s="183">
        <v>26</v>
      </c>
      <c r="B34" s="184"/>
      <c r="C34" s="191" t="s">
        <v>731</v>
      </c>
      <c r="D34" s="185" t="s">
        <v>328</v>
      </c>
      <c r="E34" s="186">
        <v>2114</v>
      </c>
      <c r="F34" s="187"/>
      <c r="G34" s="188">
        <f t="shared" si="0"/>
        <v>0</v>
      </c>
      <c r="H34" s="169"/>
      <c r="I34" s="168">
        <f t="shared" si="1"/>
        <v>0</v>
      </c>
      <c r="J34" s="169"/>
      <c r="K34" s="168">
        <f t="shared" si="2"/>
        <v>0</v>
      </c>
      <c r="L34" s="168">
        <v>21</v>
      </c>
      <c r="M34" s="168">
        <f t="shared" si="3"/>
        <v>0</v>
      </c>
      <c r="N34" s="168">
        <v>0</v>
      </c>
      <c r="O34" s="168">
        <f t="shared" si="4"/>
        <v>0</v>
      </c>
      <c r="P34" s="168">
        <v>0</v>
      </c>
      <c r="Q34" s="168">
        <f t="shared" si="5"/>
        <v>0</v>
      </c>
      <c r="R34" s="168"/>
      <c r="S34" s="168" t="s">
        <v>244</v>
      </c>
      <c r="T34" s="168" t="s">
        <v>540</v>
      </c>
      <c r="U34" s="168">
        <v>9.9550000000000013E-2</v>
      </c>
      <c r="V34" s="168">
        <f t="shared" si="6"/>
        <v>210.45</v>
      </c>
      <c r="W34" s="168"/>
      <c r="X34" s="157"/>
      <c r="Y34" s="157"/>
      <c r="Z34" s="157"/>
      <c r="AA34" s="157"/>
      <c r="AB34" s="157"/>
      <c r="AC34" s="157"/>
      <c r="AD34" s="157"/>
      <c r="AE34" s="157"/>
      <c r="AF34" s="157"/>
      <c r="AG34" s="157" t="s">
        <v>541</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outlineLevel="1">
      <c r="A35" s="183">
        <v>27</v>
      </c>
      <c r="B35" s="184"/>
      <c r="C35" s="191" t="s">
        <v>732</v>
      </c>
      <c r="D35" s="185" t="s">
        <v>328</v>
      </c>
      <c r="E35" s="186">
        <v>67</v>
      </c>
      <c r="F35" s="187"/>
      <c r="G35" s="188">
        <f t="shared" si="0"/>
        <v>0</v>
      </c>
      <c r="H35" s="169"/>
      <c r="I35" s="168">
        <f t="shared" si="1"/>
        <v>0</v>
      </c>
      <c r="J35" s="169"/>
      <c r="K35" s="168">
        <f t="shared" si="2"/>
        <v>0</v>
      </c>
      <c r="L35" s="168">
        <v>21</v>
      </c>
      <c r="M35" s="168">
        <f t="shared" si="3"/>
        <v>0</v>
      </c>
      <c r="N35" s="168">
        <v>0</v>
      </c>
      <c r="O35" s="168">
        <f t="shared" si="4"/>
        <v>0</v>
      </c>
      <c r="P35" s="168">
        <v>0</v>
      </c>
      <c r="Q35" s="168">
        <f t="shared" si="5"/>
        <v>0</v>
      </c>
      <c r="R35" s="168"/>
      <c r="S35" s="168" t="s">
        <v>244</v>
      </c>
      <c r="T35" s="168" t="s">
        <v>540</v>
      </c>
      <c r="U35" s="168">
        <v>0.10431000000000001</v>
      </c>
      <c r="V35" s="168">
        <f t="shared" si="6"/>
        <v>6.99</v>
      </c>
      <c r="W35" s="168"/>
      <c r="X35" s="157"/>
      <c r="Y35" s="157"/>
      <c r="Z35" s="157"/>
      <c r="AA35" s="157"/>
      <c r="AB35" s="157"/>
      <c r="AC35" s="157"/>
      <c r="AD35" s="157"/>
      <c r="AE35" s="157"/>
      <c r="AF35" s="157"/>
      <c r="AG35" s="157" t="s">
        <v>541</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outlineLevel="1">
      <c r="A36" s="183">
        <v>28</v>
      </c>
      <c r="B36" s="184"/>
      <c r="C36" s="191" t="s">
        <v>733</v>
      </c>
      <c r="D36" s="185" t="s">
        <v>328</v>
      </c>
      <c r="E36" s="186">
        <v>9</v>
      </c>
      <c r="F36" s="187"/>
      <c r="G36" s="188">
        <f t="shared" si="0"/>
        <v>0</v>
      </c>
      <c r="H36" s="169"/>
      <c r="I36" s="168">
        <f t="shared" si="1"/>
        <v>0</v>
      </c>
      <c r="J36" s="169"/>
      <c r="K36" s="168">
        <f t="shared" si="2"/>
        <v>0</v>
      </c>
      <c r="L36" s="168">
        <v>21</v>
      </c>
      <c r="M36" s="168">
        <f t="shared" si="3"/>
        <v>0</v>
      </c>
      <c r="N36" s="168">
        <v>0</v>
      </c>
      <c r="O36" s="168">
        <f t="shared" si="4"/>
        <v>0</v>
      </c>
      <c r="P36" s="168">
        <v>0</v>
      </c>
      <c r="Q36" s="168">
        <f t="shared" si="5"/>
        <v>0</v>
      </c>
      <c r="R36" s="168"/>
      <c r="S36" s="168" t="s">
        <v>244</v>
      </c>
      <c r="T36" s="168" t="s">
        <v>540</v>
      </c>
      <c r="U36" s="168">
        <v>0.16225000000000001</v>
      </c>
      <c r="V36" s="168">
        <f t="shared" si="6"/>
        <v>1.46</v>
      </c>
      <c r="W36" s="168"/>
      <c r="X36" s="157"/>
      <c r="Y36" s="157"/>
      <c r="Z36" s="157"/>
      <c r="AA36" s="157"/>
      <c r="AB36" s="157"/>
      <c r="AC36" s="157"/>
      <c r="AD36" s="157"/>
      <c r="AE36" s="157"/>
      <c r="AF36" s="157"/>
      <c r="AG36" s="157" t="s">
        <v>541</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83">
        <v>29</v>
      </c>
      <c r="B37" s="184"/>
      <c r="C37" s="191" t="s">
        <v>734</v>
      </c>
      <c r="D37" s="185" t="s">
        <v>608</v>
      </c>
      <c r="E37" s="186">
        <v>29</v>
      </c>
      <c r="F37" s="187"/>
      <c r="G37" s="188">
        <f t="shared" si="0"/>
        <v>0</v>
      </c>
      <c r="H37" s="169"/>
      <c r="I37" s="168">
        <f t="shared" si="1"/>
        <v>0</v>
      </c>
      <c r="J37" s="169"/>
      <c r="K37" s="168">
        <f t="shared" si="2"/>
        <v>0</v>
      </c>
      <c r="L37" s="168">
        <v>21</v>
      </c>
      <c r="M37" s="168">
        <f t="shared" si="3"/>
        <v>0</v>
      </c>
      <c r="N37" s="168">
        <v>0</v>
      </c>
      <c r="O37" s="168">
        <f t="shared" si="4"/>
        <v>0</v>
      </c>
      <c r="P37" s="168">
        <v>0</v>
      </c>
      <c r="Q37" s="168">
        <f t="shared" si="5"/>
        <v>0</v>
      </c>
      <c r="R37" s="168"/>
      <c r="S37" s="168" t="s">
        <v>289</v>
      </c>
      <c r="T37" s="168" t="s">
        <v>245</v>
      </c>
      <c r="U37" s="168">
        <v>0.31000000000000005</v>
      </c>
      <c r="V37" s="168">
        <f t="shared" si="6"/>
        <v>8.99</v>
      </c>
      <c r="W37" s="168"/>
      <c r="X37" s="157"/>
      <c r="Y37" s="157"/>
      <c r="Z37" s="157"/>
      <c r="AA37" s="157"/>
      <c r="AB37" s="157"/>
      <c r="AC37" s="157"/>
      <c r="AD37" s="157"/>
      <c r="AE37" s="157"/>
      <c r="AF37" s="157"/>
      <c r="AG37" s="157" t="s">
        <v>541</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outlineLevel="1">
      <c r="A38" s="183">
        <v>30</v>
      </c>
      <c r="B38" s="184"/>
      <c r="C38" s="191" t="s">
        <v>735</v>
      </c>
      <c r="D38" s="185" t="s">
        <v>608</v>
      </c>
      <c r="E38" s="186">
        <v>11</v>
      </c>
      <c r="F38" s="187"/>
      <c r="G38" s="188">
        <f t="shared" si="0"/>
        <v>0</v>
      </c>
      <c r="H38" s="169"/>
      <c r="I38" s="168">
        <f t="shared" si="1"/>
        <v>0</v>
      </c>
      <c r="J38" s="169"/>
      <c r="K38" s="168">
        <f t="shared" si="2"/>
        <v>0</v>
      </c>
      <c r="L38" s="168">
        <v>21</v>
      </c>
      <c r="M38" s="168">
        <f t="shared" si="3"/>
        <v>0</v>
      </c>
      <c r="N38" s="168">
        <v>0</v>
      </c>
      <c r="O38" s="168">
        <f t="shared" si="4"/>
        <v>0</v>
      </c>
      <c r="P38" s="168">
        <v>0</v>
      </c>
      <c r="Q38" s="168">
        <f t="shared" si="5"/>
        <v>0</v>
      </c>
      <c r="R38" s="168"/>
      <c r="S38" s="168" t="s">
        <v>289</v>
      </c>
      <c r="T38" s="168" t="s">
        <v>245</v>
      </c>
      <c r="U38" s="168">
        <v>0.31000000000000005</v>
      </c>
      <c r="V38" s="168">
        <f t="shared" si="6"/>
        <v>3.41</v>
      </c>
      <c r="W38" s="168"/>
      <c r="X38" s="157"/>
      <c r="Y38" s="157"/>
      <c r="Z38" s="157"/>
      <c r="AA38" s="157"/>
      <c r="AB38" s="157"/>
      <c r="AC38" s="157"/>
      <c r="AD38" s="157"/>
      <c r="AE38" s="157"/>
      <c r="AF38" s="157"/>
      <c r="AG38" s="157" t="s">
        <v>541</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ht="20.399999999999999" outlineLevel="1">
      <c r="A39" s="183">
        <v>31</v>
      </c>
      <c r="B39" s="184"/>
      <c r="C39" s="191" t="s">
        <v>736</v>
      </c>
      <c r="D39" s="185" t="s">
        <v>608</v>
      </c>
      <c r="E39" s="186">
        <v>6</v>
      </c>
      <c r="F39" s="187"/>
      <c r="G39" s="188">
        <f t="shared" si="0"/>
        <v>0</v>
      </c>
      <c r="H39" s="169"/>
      <c r="I39" s="168">
        <f t="shared" si="1"/>
        <v>0</v>
      </c>
      <c r="J39" s="169"/>
      <c r="K39" s="168">
        <f t="shared" si="2"/>
        <v>0</v>
      </c>
      <c r="L39" s="168">
        <v>21</v>
      </c>
      <c r="M39" s="168">
        <f t="shared" si="3"/>
        <v>0</v>
      </c>
      <c r="N39" s="168">
        <v>0</v>
      </c>
      <c r="O39" s="168">
        <f t="shared" si="4"/>
        <v>0</v>
      </c>
      <c r="P39" s="168">
        <v>0</v>
      </c>
      <c r="Q39" s="168">
        <f t="shared" si="5"/>
        <v>0</v>
      </c>
      <c r="R39" s="168"/>
      <c r="S39" s="168" t="s">
        <v>289</v>
      </c>
      <c r="T39" s="168" t="s">
        <v>245</v>
      </c>
      <c r="U39" s="168">
        <v>0.31000000000000005</v>
      </c>
      <c r="V39" s="168">
        <f t="shared" si="6"/>
        <v>1.86</v>
      </c>
      <c r="W39" s="168"/>
      <c r="X39" s="157"/>
      <c r="Y39" s="157"/>
      <c r="Z39" s="157"/>
      <c r="AA39" s="157"/>
      <c r="AB39" s="157"/>
      <c r="AC39" s="157"/>
      <c r="AD39" s="157"/>
      <c r="AE39" s="157"/>
      <c r="AF39" s="157"/>
      <c r="AG39" s="157" t="s">
        <v>541</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ht="20.399999999999999" outlineLevel="1">
      <c r="A40" s="183">
        <v>32</v>
      </c>
      <c r="B40" s="184"/>
      <c r="C40" s="191" t="s">
        <v>737</v>
      </c>
      <c r="D40" s="185" t="s">
        <v>595</v>
      </c>
      <c r="E40" s="186">
        <v>32</v>
      </c>
      <c r="F40" s="187"/>
      <c r="G40" s="188">
        <f t="shared" si="0"/>
        <v>0</v>
      </c>
      <c r="H40" s="169"/>
      <c r="I40" s="168">
        <f t="shared" si="1"/>
        <v>0</v>
      </c>
      <c r="J40" s="169"/>
      <c r="K40" s="168">
        <f t="shared" si="2"/>
        <v>0</v>
      </c>
      <c r="L40" s="168">
        <v>21</v>
      </c>
      <c r="M40" s="168">
        <f t="shared" si="3"/>
        <v>0</v>
      </c>
      <c r="N40" s="168">
        <v>0</v>
      </c>
      <c r="O40" s="168">
        <f t="shared" si="4"/>
        <v>0</v>
      </c>
      <c r="P40" s="168">
        <v>0</v>
      </c>
      <c r="Q40" s="168">
        <f t="shared" si="5"/>
        <v>0</v>
      </c>
      <c r="R40" s="168"/>
      <c r="S40" s="168" t="s">
        <v>289</v>
      </c>
      <c r="T40" s="168" t="s">
        <v>664</v>
      </c>
      <c r="U40" s="168">
        <v>0</v>
      </c>
      <c r="V40" s="168">
        <f t="shared" si="6"/>
        <v>0</v>
      </c>
      <c r="W40" s="168"/>
      <c r="X40" s="157"/>
      <c r="Y40" s="157"/>
      <c r="Z40" s="157"/>
      <c r="AA40" s="157"/>
      <c r="AB40" s="157"/>
      <c r="AC40" s="157"/>
      <c r="AD40" s="157"/>
      <c r="AE40" s="157"/>
      <c r="AF40" s="157"/>
      <c r="AG40" s="157" t="s">
        <v>665</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outlineLevel="1">
      <c r="A41" s="183">
        <v>33</v>
      </c>
      <c r="B41" s="184"/>
      <c r="C41" s="191" t="s">
        <v>738</v>
      </c>
      <c r="D41" s="185" t="s">
        <v>595</v>
      </c>
      <c r="E41" s="186">
        <v>220</v>
      </c>
      <c r="F41" s="187"/>
      <c r="G41" s="188">
        <f t="shared" ref="G41:G72" si="7">ROUND(E41*F41,2)</f>
        <v>0</v>
      </c>
      <c r="H41" s="169"/>
      <c r="I41" s="168">
        <f t="shared" ref="I41:I72" si="8">ROUND(E41*H41,2)</f>
        <v>0</v>
      </c>
      <c r="J41" s="169"/>
      <c r="K41" s="168">
        <f t="shared" ref="K41:K72" si="9">ROUND(E41*J41,2)</f>
        <v>0</v>
      </c>
      <c r="L41" s="168">
        <v>21</v>
      </c>
      <c r="M41" s="168">
        <f t="shared" ref="M41:M72" si="10">G41*(1+L41/100)</f>
        <v>0</v>
      </c>
      <c r="N41" s="168">
        <v>0</v>
      </c>
      <c r="O41" s="168">
        <f t="shared" ref="O41:O72" si="11">ROUND(E41*N41,2)</f>
        <v>0</v>
      </c>
      <c r="P41" s="168">
        <v>0</v>
      </c>
      <c r="Q41" s="168">
        <f t="shared" ref="Q41:Q72" si="12">ROUND(E41*P41,2)</f>
        <v>0</v>
      </c>
      <c r="R41" s="168"/>
      <c r="S41" s="168" t="s">
        <v>289</v>
      </c>
      <c r="T41" s="168" t="s">
        <v>664</v>
      </c>
      <c r="U41" s="168">
        <v>0</v>
      </c>
      <c r="V41" s="168">
        <f t="shared" ref="V41:V72" si="13">ROUND(E41*U41,2)</f>
        <v>0</v>
      </c>
      <c r="W41" s="168"/>
      <c r="X41" s="157"/>
      <c r="Y41" s="157"/>
      <c r="Z41" s="157"/>
      <c r="AA41" s="157"/>
      <c r="AB41" s="157"/>
      <c r="AC41" s="157"/>
      <c r="AD41" s="157"/>
      <c r="AE41" s="157"/>
      <c r="AF41" s="157"/>
      <c r="AG41" s="157" t="s">
        <v>665</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outlineLevel="1">
      <c r="A42" s="183">
        <v>34</v>
      </c>
      <c r="B42" s="184"/>
      <c r="C42" s="191" t="s">
        <v>739</v>
      </c>
      <c r="D42" s="185" t="s">
        <v>608</v>
      </c>
      <c r="E42" s="186">
        <v>29</v>
      </c>
      <c r="F42" s="187"/>
      <c r="G42" s="188">
        <f t="shared" si="7"/>
        <v>0</v>
      </c>
      <c r="H42" s="169"/>
      <c r="I42" s="168">
        <f t="shared" si="8"/>
        <v>0</v>
      </c>
      <c r="J42" s="169"/>
      <c r="K42" s="168">
        <f t="shared" si="9"/>
        <v>0</v>
      </c>
      <c r="L42" s="168">
        <v>21</v>
      </c>
      <c r="M42" s="168">
        <f t="shared" si="10"/>
        <v>0</v>
      </c>
      <c r="N42" s="168">
        <v>0</v>
      </c>
      <c r="O42" s="168">
        <f t="shared" si="11"/>
        <v>0</v>
      </c>
      <c r="P42" s="168">
        <v>0</v>
      </c>
      <c r="Q42" s="168">
        <f t="shared" si="12"/>
        <v>0</v>
      </c>
      <c r="R42" s="168"/>
      <c r="S42" s="168" t="s">
        <v>289</v>
      </c>
      <c r="T42" s="168" t="s">
        <v>664</v>
      </c>
      <c r="U42" s="168">
        <v>0</v>
      </c>
      <c r="V42" s="168">
        <f t="shared" si="13"/>
        <v>0</v>
      </c>
      <c r="W42" s="168"/>
      <c r="X42" s="157"/>
      <c r="Y42" s="157"/>
      <c r="Z42" s="157"/>
      <c r="AA42" s="157"/>
      <c r="AB42" s="157"/>
      <c r="AC42" s="157"/>
      <c r="AD42" s="157"/>
      <c r="AE42" s="157"/>
      <c r="AF42" s="157"/>
      <c r="AG42" s="157" t="s">
        <v>665</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outlineLevel="1">
      <c r="A43" s="183">
        <v>35</v>
      </c>
      <c r="B43" s="184"/>
      <c r="C43" s="191" t="s">
        <v>740</v>
      </c>
      <c r="D43" s="185" t="s">
        <v>608</v>
      </c>
      <c r="E43" s="186">
        <v>20</v>
      </c>
      <c r="F43" s="187"/>
      <c r="G43" s="188">
        <f t="shared" si="7"/>
        <v>0</v>
      </c>
      <c r="H43" s="169"/>
      <c r="I43" s="168">
        <f t="shared" si="8"/>
        <v>0</v>
      </c>
      <c r="J43" s="169"/>
      <c r="K43" s="168">
        <f t="shared" si="9"/>
        <v>0</v>
      </c>
      <c r="L43" s="168">
        <v>21</v>
      </c>
      <c r="M43" s="168">
        <f t="shared" si="10"/>
        <v>0</v>
      </c>
      <c r="N43" s="168">
        <v>0</v>
      </c>
      <c r="O43" s="168">
        <f t="shared" si="11"/>
        <v>0</v>
      </c>
      <c r="P43" s="168">
        <v>0</v>
      </c>
      <c r="Q43" s="168">
        <f t="shared" si="12"/>
        <v>0</v>
      </c>
      <c r="R43" s="168"/>
      <c r="S43" s="168" t="s">
        <v>289</v>
      </c>
      <c r="T43" s="168" t="s">
        <v>664</v>
      </c>
      <c r="U43" s="168">
        <v>0</v>
      </c>
      <c r="V43" s="168">
        <f t="shared" si="13"/>
        <v>0</v>
      </c>
      <c r="W43" s="168"/>
      <c r="X43" s="157"/>
      <c r="Y43" s="157"/>
      <c r="Z43" s="157"/>
      <c r="AA43" s="157"/>
      <c r="AB43" s="157"/>
      <c r="AC43" s="157"/>
      <c r="AD43" s="157"/>
      <c r="AE43" s="157"/>
      <c r="AF43" s="157"/>
      <c r="AG43" s="157" t="s">
        <v>665</v>
      </c>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row>
    <row r="44" spans="1:60" outlineLevel="1">
      <c r="A44" s="183">
        <v>36</v>
      </c>
      <c r="B44" s="184"/>
      <c r="C44" s="191" t="s">
        <v>741</v>
      </c>
      <c r="D44" s="185" t="s">
        <v>608</v>
      </c>
      <c r="E44" s="186">
        <v>6</v>
      </c>
      <c r="F44" s="187"/>
      <c r="G44" s="188">
        <f t="shared" si="7"/>
        <v>0</v>
      </c>
      <c r="H44" s="169"/>
      <c r="I44" s="168">
        <f t="shared" si="8"/>
        <v>0</v>
      </c>
      <c r="J44" s="169"/>
      <c r="K44" s="168">
        <f t="shared" si="9"/>
        <v>0</v>
      </c>
      <c r="L44" s="168">
        <v>21</v>
      </c>
      <c r="M44" s="168">
        <f t="shared" si="10"/>
        <v>0</v>
      </c>
      <c r="N44" s="168">
        <v>0</v>
      </c>
      <c r="O44" s="168">
        <f t="shared" si="11"/>
        <v>0</v>
      </c>
      <c r="P44" s="168">
        <v>0</v>
      </c>
      <c r="Q44" s="168">
        <f t="shared" si="12"/>
        <v>0</v>
      </c>
      <c r="R44" s="168"/>
      <c r="S44" s="168" t="s">
        <v>289</v>
      </c>
      <c r="T44" s="168" t="s">
        <v>664</v>
      </c>
      <c r="U44" s="168">
        <v>0.32667000000000002</v>
      </c>
      <c r="V44" s="168">
        <f t="shared" si="13"/>
        <v>1.96</v>
      </c>
      <c r="W44" s="168"/>
      <c r="X44" s="157"/>
      <c r="Y44" s="157"/>
      <c r="Z44" s="157"/>
      <c r="AA44" s="157"/>
      <c r="AB44" s="157"/>
      <c r="AC44" s="157"/>
      <c r="AD44" s="157"/>
      <c r="AE44" s="157"/>
      <c r="AF44" s="157"/>
      <c r="AG44" s="157" t="s">
        <v>665</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83">
        <v>37</v>
      </c>
      <c r="B45" s="184"/>
      <c r="C45" s="191" t="s">
        <v>742</v>
      </c>
      <c r="D45" s="185" t="s">
        <v>608</v>
      </c>
      <c r="E45" s="186">
        <v>5</v>
      </c>
      <c r="F45" s="187"/>
      <c r="G45" s="188">
        <f t="shared" si="7"/>
        <v>0</v>
      </c>
      <c r="H45" s="169"/>
      <c r="I45" s="168">
        <f t="shared" si="8"/>
        <v>0</v>
      </c>
      <c r="J45" s="169"/>
      <c r="K45" s="168">
        <f t="shared" si="9"/>
        <v>0</v>
      </c>
      <c r="L45" s="168">
        <v>21</v>
      </c>
      <c r="M45" s="168">
        <f t="shared" si="10"/>
        <v>0</v>
      </c>
      <c r="N45" s="168">
        <v>0</v>
      </c>
      <c r="O45" s="168">
        <f t="shared" si="11"/>
        <v>0</v>
      </c>
      <c r="P45" s="168">
        <v>0</v>
      </c>
      <c r="Q45" s="168">
        <f t="shared" si="12"/>
        <v>0</v>
      </c>
      <c r="R45" s="168"/>
      <c r="S45" s="168" t="s">
        <v>289</v>
      </c>
      <c r="T45" s="168" t="s">
        <v>664</v>
      </c>
      <c r="U45" s="168">
        <v>0</v>
      </c>
      <c r="V45" s="168">
        <f t="shared" si="13"/>
        <v>0</v>
      </c>
      <c r="W45" s="168"/>
      <c r="X45" s="157"/>
      <c r="Y45" s="157"/>
      <c r="Z45" s="157"/>
      <c r="AA45" s="157"/>
      <c r="AB45" s="157"/>
      <c r="AC45" s="157"/>
      <c r="AD45" s="157"/>
      <c r="AE45" s="157"/>
      <c r="AF45" s="157"/>
      <c r="AG45" s="157" t="s">
        <v>665</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outlineLevel="1">
      <c r="A46" s="183">
        <v>38</v>
      </c>
      <c r="B46" s="184"/>
      <c r="C46" s="191" t="s">
        <v>743</v>
      </c>
      <c r="D46" s="185" t="s">
        <v>608</v>
      </c>
      <c r="E46" s="186">
        <v>2</v>
      </c>
      <c r="F46" s="187"/>
      <c r="G46" s="188">
        <f t="shared" si="7"/>
        <v>0</v>
      </c>
      <c r="H46" s="169"/>
      <c r="I46" s="168">
        <f t="shared" si="8"/>
        <v>0</v>
      </c>
      <c r="J46" s="169"/>
      <c r="K46" s="168">
        <f t="shared" si="9"/>
        <v>0</v>
      </c>
      <c r="L46" s="168">
        <v>21</v>
      </c>
      <c r="M46" s="168">
        <f t="shared" si="10"/>
        <v>0</v>
      </c>
      <c r="N46" s="168">
        <v>0</v>
      </c>
      <c r="O46" s="168">
        <f t="shared" si="11"/>
        <v>0</v>
      </c>
      <c r="P46" s="168">
        <v>0</v>
      </c>
      <c r="Q46" s="168">
        <f t="shared" si="12"/>
        <v>0</v>
      </c>
      <c r="R46" s="168"/>
      <c r="S46" s="168" t="s">
        <v>289</v>
      </c>
      <c r="T46" s="168" t="s">
        <v>664</v>
      </c>
      <c r="U46" s="168">
        <v>0</v>
      </c>
      <c r="V46" s="168">
        <f t="shared" si="13"/>
        <v>0</v>
      </c>
      <c r="W46" s="168"/>
      <c r="X46" s="157"/>
      <c r="Y46" s="157"/>
      <c r="Z46" s="157"/>
      <c r="AA46" s="157"/>
      <c r="AB46" s="157"/>
      <c r="AC46" s="157"/>
      <c r="AD46" s="157"/>
      <c r="AE46" s="157"/>
      <c r="AF46" s="157"/>
      <c r="AG46" s="157" t="s">
        <v>665</v>
      </c>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0" ht="20.399999999999999" outlineLevel="1">
      <c r="A47" s="183">
        <v>39</v>
      </c>
      <c r="B47" s="184"/>
      <c r="C47" s="191" t="s">
        <v>744</v>
      </c>
      <c r="D47" s="185" t="s">
        <v>608</v>
      </c>
      <c r="E47" s="186">
        <v>8</v>
      </c>
      <c r="F47" s="187"/>
      <c r="G47" s="188">
        <f t="shared" si="7"/>
        <v>0</v>
      </c>
      <c r="H47" s="169"/>
      <c r="I47" s="168">
        <f t="shared" si="8"/>
        <v>0</v>
      </c>
      <c r="J47" s="169"/>
      <c r="K47" s="168">
        <f t="shared" si="9"/>
        <v>0</v>
      </c>
      <c r="L47" s="168">
        <v>21</v>
      </c>
      <c r="M47" s="168">
        <f t="shared" si="10"/>
        <v>0</v>
      </c>
      <c r="N47" s="168">
        <v>0</v>
      </c>
      <c r="O47" s="168">
        <f t="shared" si="11"/>
        <v>0</v>
      </c>
      <c r="P47" s="168">
        <v>0</v>
      </c>
      <c r="Q47" s="168">
        <f t="shared" si="12"/>
        <v>0</v>
      </c>
      <c r="R47" s="168"/>
      <c r="S47" s="168" t="s">
        <v>289</v>
      </c>
      <c r="T47" s="168" t="s">
        <v>664</v>
      </c>
      <c r="U47" s="168">
        <v>0</v>
      </c>
      <c r="V47" s="168">
        <f t="shared" si="13"/>
        <v>0</v>
      </c>
      <c r="W47" s="168"/>
      <c r="X47" s="157"/>
      <c r="Y47" s="157"/>
      <c r="Z47" s="157"/>
      <c r="AA47" s="157"/>
      <c r="AB47" s="157"/>
      <c r="AC47" s="157"/>
      <c r="AD47" s="157"/>
      <c r="AE47" s="157"/>
      <c r="AF47" s="157"/>
      <c r="AG47" s="157" t="s">
        <v>665</v>
      </c>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row>
    <row r="48" spans="1:60" outlineLevel="1">
      <c r="A48" s="183">
        <v>40</v>
      </c>
      <c r="B48" s="184"/>
      <c r="C48" s="191" t="s">
        <v>745</v>
      </c>
      <c r="D48" s="185" t="s">
        <v>608</v>
      </c>
      <c r="E48" s="186">
        <v>5</v>
      </c>
      <c r="F48" s="187"/>
      <c r="G48" s="188">
        <f t="shared" si="7"/>
        <v>0</v>
      </c>
      <c r="H48" s="169"/>
      <c r="I48" s="168">
        <f t="shared" si="8"/>
        <v>0</v>
      </c>
      <c r="J48" s="169"/>
      <c r="K48" s="168">
        <f t="shared" si="9"/>
        <v>0</v>
      </c>
      <c r="L48" s="168">
        <v>21</v>
      </c>
      <c r="M48" s="168">
        <f t="shared" si="10"/>
        <v>0</v>
      </c>
      <c r="N48" s="168">
        <v>0</v>
      </c>
      <c r="O48" s="168">
        <f t="shared" si="11"/>
        <v>0</v>
      </c>
      <c r="P48" s="168">
        <v>0</v>
      </c>
      <c r="Q48" s="168">
        <f t="shared" si="12"/>
        <v>0</v>
      </c>
      <c r="R48" s="168"/>
      <c r="S48" s="168" t="s">
        <v>289</v>
      </c>
      <c r="T48" s="168" t="s">
        <v>664</v>
      </c>
      <c r="U48" s="168">
        <v>0</v>
      </c>
      <c r="V48" s="168">
        <f t="shared" si="13"/>
        <v>0</v>
      </c>
      <c r="W48" s="168"/>
      <c r="X48" s="157"/>
      <c r="Y48" s="157"/>
      <c r="Z48" s="157"/>
      <c r="AA48" s="157"/>
      <c r="AB48" s="157"/>
      <c r="AC48" s="157"/>
      <c r="AD48" s="157"/>
      <c r="AE48" s="157"/>
      <c r="AF48" s="157"/>
      <c r="AG48" s="157" t="s">
        <v>665</v>
      </c>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row>
    <row r="49" spans="1:60" outlineLevel="1">
      <c r="A49" s="183">
        <v>41</v>
      </c>
      <c r="B49" s="184"/>
      <c r="C49" s="191" t="s">
        <v>746</v>
      </c>
      <c r="D49" s="185" t="s">
        <v>608</v>
      </c>
      <c r="E49" s="186">
        <v>48</v>
      </c>
      <c r="F49" s="187"/>
      <c r="G49" s="188">
        <f t="shared" si="7"/>
        <v>0</v>
      </c>
      <c r="H49" s="169"/>
      <c r="I49" s="168">
        <f t="shared" si="8"/>
        <v>0</v>
      </c>
      <c r="J49" s="169"/>
      <c r="K49" s="168">
        <f t="shared" si="9"/>
        <v>0</v>
      </c>
      <c r="L49" s="168">
        <v>21</v>
      </c>
      <c r="M49" s="168">
        <f t="shared" si="10"/>
        <v>0</v>
      </c>
      <c r="N49" s="168">
        <v>0</v>
      </c>
      <c r="O49" s="168">
        <f t="shared" si="11"/>
        <v>0</v>
      </c>
      <c r="P49" s="168">
        <v>0</v>
      </c>
      <c r="Q49" s="168">
        <f t="shared" si="12"/>
        <v>0</v>
      </c>
      <c r="R49" s="168"/>
      <c r="S49" s="168" t="s">
        <v>289</v>
      </c>
      <c r="T49" s="168" t="s">
        <v>664</v>
      </c>
      <c r="U49" s="168">
        <v>0</v>
      </c>
      <c r="V49" s="168">
        <f t="shared" si="13"/>
        <v>0</v>
      </c>
      <c r="W49" s="168"/>
      <c r="X49" s="157"/>
      <c r="Y49" s="157"/>
      <c r="Z49" s="157"/>
      <c r="AA49" s="157"/>
      <c r="AB49" s="157"/>
      <c r="AC49" s="157"/>
      <c r="AD49" s="157"/>
      <c r="AE49" s="157"/>
      <c r="AF49" s="157"/>
      <c r="AG49" s="157" t="s">
        <v>665</v>
      </c>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row>
    <row r="50" spans="1:60" outlineLevel="1">
      <c r="A50" s="183">
        <v>42</v>
      </c>
      <c r="B50" s="184"/>
      <c r="C50" s="191" t="s">
        <v>747</v>
      </c>
      <c r="D50" s="185" t="s">
        <v>608</v>
      </c>
      <c r="E50" s="186">
        <v>7</v>
      </c>
      <c r="F50" s="187"/>
      <c r="G50" s="188">
        <f t="shared" si="7"/>
        <v>0</v>
      </c>
      <c r="H50" s="169"/>
      <c r="I50" s="168">
        <f t="shared" si="8"/>
        <v>0</v>
      </c>
      <c r="J50" s="169"/>
      <c r="K50" s="168">
        <f t="shared" si="9"/>
        <v>0</v>
      </c>
      <c r="L50" s="168">
        <v>21</v>
      </c>
      <c r="M50" s="168">
        <f t="shared" si="10"/>
        <v>0</v>
      </c>
      <c r="N50" s="168">
        <v>0</v>
      </c>
      <c r="O50" s="168">
        <f t="shared" si="11"/>
        <v>0</v>
      </c>
      <c r="P50" s="168">
        <v>0</v>
      </c>
      <c r="Q50" s="168">
        <f t="shared" si="12"/>
        <v>0</v>
      </c>
      <c r="R50" s="168"/>
      <c r="S50" s="168" t="s">
        <v>289</v>
      </c>
      <c r="T50" s="168" t="s">
        <v>664</v>
      </c>
      <c r="U50" s="168">
        <v>0</v>
      </c>
      <c r="V50" s="168">
        <f t="shared" si="13"/>
        <v>0</v>
      </c>
      <c r="W50" s="168"/>
      <c r="X50" s="157"/>
      <c r="Y50" s="157"/>
      <c r="Z50" s="157"/>
      <c r="AA50" s="157"/>
      <c r="AB50" s="157"/>
      <c r="AC50" s="157"/>
      <c r="AD50" s="157"/>
      <c r="AE50" s="157"/>
      <c r="AF50" s="157"/>
      <c r="AG50" s="157" t="s">
        <v>665</v>
      </c>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row>
    <row r="51" spans="1:60" outlineLevel="1">
      <c r="A51" s="183">
        <v>43</v>
      </c>
      <c r="B51" s="184"/>
      <c r="C51" s="191" t="s">
        <v>748</v>
      </c>
      <c r="D51" s="185" t="s">
        <v>595</v>
      </c>
      <c r="E51" s="186">
        <v>26</v>
      </c>
      <c r="F51" s="187"/>
      <c r="G51" s="188">
        <f t="shared" si="7"/>
        <v>0</v>
      </c>
      <c r="H51" s="169"/>
      <c r="I51" s="168">
        <f t="shared" si="8"/>
        <v>0</v>
      </c>
      <c r="J51" s="169"/>
      <c r="K51" s="168">
        <f t="shared" si="9"/>
        <v>0</v>
      </c>
      <c r="L51" s="168">
        <v>21</v>
      </c>
      <c r="M51" s="168">
        <f t="shared" si="10"/>
        <v>0</v>
      </c>
      <c r="N51" s="168">
        <v>0</v>
      </c>
      <c r="O51" s="168">
        <f t="shared" si="11"/>
        <v>0</v>
      </c>
      <c r="P51" s="168">
        <v>0</v>
      </c>
      <c r="Q51" s="168">
        <f t="shared" si="12"/>
        <v>0</v>
      </c>
      <c r="R51" s="168"/>
      <c r="S51" s="168" t="s">
        <v>289</v>
      </c>
      <c r="T51" s="168" t="s">
        <v>664</v>
      </c>
      <c r="U51" s="168">
        <v>0</v>
      </c>
      <c r="V51" s="168">
        <f t="shared" si="13"/>
        <v>0</v>
      </c>
      <c r="W51" s="168"/>
      <c r="X51" s="157"/>
      <c r="Y51" s="157"/>
      <c r="Z51" s="157"/>
      <c r="AA51" s="157"/>
      <c r="AB51" s="157"/>
      <c r="AC51" s="157"/>
      <c r="AD51" s="157"/>
      <c r="AE51" s="157"/>
      <c r="AF51" s="157"/>
      <c r="AG51" s="157" t="s">
        <v>665</v>
      </c>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row>
    <row r="52" spans="1:60" outlineLevel="1">
      <c r="A52" s="183">
        <v>44</v>
      </c>
      <c r="B52" s="184"/>
      <c r="C52" s="191" t="s">
        <v>749</v>
      </c>
      <c r="D52" s="185" t="s">
        <v>608</v>
      </c>
      <c r="E52" s="186">
        <v>1</v>
      </c>
      <c r="F52" s="187"/>
      <c r="G52" s="188">
        <f t="shared" si="7"/>
        <v>0</v>
      </c>
      <c r="H52" s="169"/>
      <c r="I52" s="168">
        <f t="shared" si="8"/>
        <v>0</v>
      </c>
      <c r="J52" s="169"/>
      <c r="K52" s="168">
        <f t="shared" si="9"/>
        <v>0</v>
      </c>
      <c r="L52" s="168">
        <v>21</v>
      </c>
      <c r="M52" s="168">
        <f t="shared" si="10"/>
        <v>0</v>
      </c>
      <c r="N52" s="168">
        <v>0</v>
      </c>
      <c r="O52" s="168">
        <f t="shared" si="11"/>
        <v>0</v>
      </c>
      <c r="P52" s="168">
        <v>0</v>
      </c>
      <c r="Q52" s="168">
        <f t="shared" si="12"/>
        <v>0</v>
      </c>
      <c r="R52" s="168"/>
      <c r="S52" s="168" t="s">
        <v>289</v>
      </c>
      <c r="T52" s="168" t="s">
        <v>664</v>
      </c>
      <c r="U52" s="168">
        <v>0</v>
      </c>
      <c r="V52" s="168">
        <f t="shared" si="13"/>
        <v>0</v>
      </c>
      <c r="W52" s="168"/>
      <c r="X52" s="157"/>
      <c r="Y52" s="157"/>
      <c r="Z52" s="157"/>
      <c r="AA52" s="157"/>
      <c r="AB52" s="157"/>
      <c r="AC52" s="157"/>
      <c r="AD52" s="157"/>
      <c r="AE52" s="157"/>
      <c r="AF52" s="157"/>
      <c r="AG52" s="157" t="s">
        <v>665</v>
      </c>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row>
    <row r="53" spans="1:60" outlineLevel="1">
      <c r="A53" s="183">
        <v>45</v>
      </c>
      <c r="B53" s="184"/>
      <c r="C53" s="191" t="s">
        <v>750</v>
      </c>
      <c r="D53" s="185" t="s">
        <v>608</v>
      </c>
      <c r="E53" s="186">
        <v>1</v>
      </c>
      <c r="F53" s="187"/>
      <c r="G53" s="188">
        <f t="shared" si="7"/>
        <v>0</v>
      </c>
      <c r="H53" s="169"/>
      <c r="I53" s="168">
        <f t="shared" si="8"/>
        <v>0</v>
      </c>
      <c r="J53" s="169"/>
      <c r="K53" s="168">
        <f t="shared" si="9"/>
        <v>0</v>
      </c>
      <c r="L53" s="168">
        <v>21</v>
      </c>
      <c r="M53" s="168">
        <f t="shared" si="10"/>
        <v>0</v>
      </c>
      <c r="N53" s="168">
        <v>0</v>
      </c>
      <c r="O53" s="168">
        <f t="shared" si="11"/>
        <v>0</v>
      </c>
      <c r="P53" s="168">
        <v>0</v>
      </c>
      <c r="Q53" s="168">
        <f t="shared" si="12"/>
        <v>0</v>
      </c>
      <c r="R53" s="168"/>
      <c r="S53" s="168" t="s">
        <v>289</v>
      </c>
      <c r="T53" s="168" t="s">
        <v>664</v>
      </c>
      <c r="U53" s="168">
        <v>0</v>
      </c>
      <c r="V53" s="168">
        <f t="shared" si="13"/>
        <v>0</v>
      </c>
      <c r="W53" s="168"/>
      <c r="X53" s="157"/>
      <c r="Y53" s="157"/>
      <c r="Z53" s="157"/>
      <c r="AA53" s="157"/>
      <c r="AB53" s="157"/>
      <c r="AC53" s="157"/>
      <c r="AD53" s="157"/>
      <c r="AE53" s="157"/>
      <c r="AF53" s="157"/>
      <c r="AG53" s="157" t="s">
        <v>665</v>
      </c>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row>
    <row r="54" spans="1:60" outlineLevel="1">
      <c r="A54" s="183">
        <v>46</v>
      </c>
      <c r="B54" s="184"/>
      <c r="C54" s="191" t="s">
        <v>750</v>
      </c>
      <c r="D54" s="185" t="s">
        <v>608</v>
      </c>
      <c r="E54" s="186">
        <v>1</v>
      </c>
      <c r="F54" s="187"/>
      <c r="G54" s="188">
        <f t="shared" si="7"/>
        <v>0</v>
      </c>
      <c r="H54" s="169"/>
      <c r="I54" s="168">
        <f t="shared" si="8"/>
        <v>0</v>
      </c>
      <c r="J54" s="169"/>
      <c r="K54" s="168">
        <f t="shared" si="9"/>
        <v>0</v>
      </c>
      <c r="L54" s="168">
        <v>21</v>
      </c>
      <c r="M54" s="168">
        <f t="shared" si="10"/>
        <v>0</v>
      </c>
      <c r="N54" s="168">
        <v>0</v>
      </c>
      <c r="O54" s="168">
        <f t="shared" si="11"/>
        <v>0</v>
      </c>
      <c r="P54" s="168">
        <v>0</v>
      </c>
      <c r="Q54" s="168">
        <f t="shared" si="12"/>
        <v>0</v>
      </c>
      <c r="R54" s="168"/>
      <c r="S54" s="168" t="s">
        <v>289</v>
      </c>
      <c r="T54" s="168" t="s">
        <v>664</v>
      </c>
      <c r="U54" s="168">
        <v>0</v>
      </c>
      <c r="V54" s="168">
        <f t="shared" si="13"/>
        <v>0</v>
      </c>
      <c r="W54" s="168"/>
      <c r="X54" s="157"/>
      <c r="Y54" s="157"/>
      <c r="Z54" s="157"/>
      <c r="AA54" s="157"/>
      <c r="AB54" s="157"/>
      <c r="AC54" s="157"/>
      <c r="AD54" s="157"/>
      <c r="AE54" s="157"/>
      <c r="AF54" s="157"/>
      <c r="AG54" s="157" t="s">
        <v>665</v>
      </c>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row>
    <row r="55" spans="1:60" outlineLevel="1">
      <c r="A55" s="183">
        <v>47</v>
      </c>
      <c r="B55" s="184"/>
      <c r="C55" s="191" t="s">
        <v>751</v>
      </c>
      <c r="D55" s="185" t="s">
        <v>608</v>
      </c>
      <c r="E55" s="186">
        <v>1</v>
      </c>
      <c r="F55" s="187"/>
      <c r="G55" s="188">
        <f t="shared" si="7"/>
        <v>0</v>
      </c>
      <c r="H55" s="169"/>
      <c r="I55" s="168">
        <f t="shared" si="8"/>
        <v>0</v>
      </c>
      <c r="J55" s="169"/>
      <c r="K55" s="168">
        <f t="shared" si="9"/>
        <v>0</v>
      </c>
      <c r="L55" s="168">
        <v>21</v>
      </c>
      <c r="M55" s="168">
        <f t="shared" si="10"/>
        <v>0</v>
      </c>
      <c r="N55" s="168">
        <v>0</v>
      </c>
      <c r="O55" s="168">
        <f t="shared" si="11"/>
        <v>0</v>
      </c>
      <c r="P55" s="168">
        <v>0</v>
      </c>
      <c r="Q55" s="168">
        <f t="shared" si="12"/>
        <v>0</v>
      </c>
      <c r="R55" s="168"/>
      <c r="S55" s="168" t="s">
        <v>289</v>
      </c>
      <c r="T55" s="168" t="s">
        <v>664</v>
      </c>
      <c r="U55" s="168">
        <v>0</v>
      </c>
      <c r="V55" s="168">
        <f t="shared" si="13"/>
        <v>0</v>
      </c>
      <c r="W55" s="168"/>
      <c r="X55" s="157"/>
      <c r="Y55" s="157"/>
      <c r="Z55" s="157"/>
      <c r="AA55" s="157"/>
      <c r="AB55" s="157"/>
      <c r="AC55" s="157"/>
      <c r="AD55" s="157"/>
      <c r="AE55" s="157"/>
      <c r="AF55" s="157"/>
      <c r="AG55" s="157" t="s">
        <v>665</v>
      </c>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row>
    <row r="56" spans="1:60" outlineLevel="1">
      <c r="A56" s="183">
        <v>48</v>
      </c>
      <c r="B56" s="184"/>
      <c r="C56" s="191" t="s">
        <v>752</v>
      </c>
      <c r="D56" s="185" t="s">
        <v>595</v>
      </c>
      <c r="E56" s="186">
        <v>40</v>
      </c>
      <c r="F56" s="187"/>
      <c r="G56" s="188">
        <f t="shared" si="7"/>
        <v>0</v>
      </c>
      <c r="H56" s="169"/>
      <c r="I56" s="168">
        <f t="shared" si="8"/>
        <v>0</v>
      </c>
      <c r="J56" s="169"/>
      <c r="K56" s="168">
        <f t="shared" si="9"/>
        <v>0</v>
      </c>
      <c r="L56" s="168">
        <v>21</v>
      </c>
      <c r="M56" s="168">
        <f t="shared" si="10"/>
        <v>0</v>
      </c>
      <c r="N56" s="168">
        <v>1E-3</v>
      </c>
      <c r="O56" s="168">
        <f t="shared" si="11"/>
        <v>0.04</v>
      </c>
      <c r="P56" s="168">
        <v>0</v>
      </c>
      <c r="Q56" s="168">
        <f t="shared" si="12"/>
        <v>0</v>
      </c>
      <c r="R56" s="168" t="s">
        <v>556</v>
      </c>
      <c r="S56" s="168" t="s">
        <v>244</v>
      </c>
      <c r="T56" s="168" t="s">
        <v>540</v>
      </c>
      <c r="U56" s="168">
        <v>0</v>
      </c>
      <c r="V56" s="168">
        <f t="shared" si="13"/>
        <v>0</v>
      </c>
      <c r="W56" s="168"/>
      <c r="X56" s="157"/>
      <c r="Y56" s="157"/>
      <c r="Z56" s="157"/>
      <c r="AA56" s="157"/>
      <c r="AB56" s="157"/>
      <c r="AC56" s="157"/>
      <c r="AD56" s="157"/>
      <c r="AE56" s="157"/>
      <c r="AF56" s="157"/>
      <c r="AG56" s="157" t="s">
        <v>554</v>
      </c>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outlineLevel="1">
      <c r="A57" s="183">
        <v>49</v>
      </c>
      <c r="B57" s="184"/>
      <c r="C57" s="191" t="s">
        <v>753</v>
      </c>
      <c r="D57" s="185" t="s">
        <v>328</v>
      </c>
      <c r="E57" s="186">
        <v>288</v>
      </c>
      <c r="F57" s="187"/>
      <c r="G57" s="188">
        <f t="shared" si="7"/>
        <v>0</v>
      </c>
      <c r="H57" s="169"/>
      <c r="I57" s="168">
        <f t="shared" si="8"/>
        <v>0</v>
      </c>
      <c r="J57" s="169"/>
      <c r="K57" s="168">
        <f t="shared" si="9"/>
        <v>0</v>
      </c>
      <c r="L57" s="168">
        <v>21</v>
      </c>
      <c r="M57" s="168">
        <f t="shared" si="10"/>
        <v>0</v>
      </c>
      <c r="N57" s="168">
        <v>1.5000000000000001E-4</v>
      </c>
      <c r="O57" s="168">
        <f t="shared" si="11"/>
        <v>0.04</v>
      </c>
      <c r="P57" s="168">
        <v>0</v>
      </c>
      <c r="Q57" s="168">
        <f t="shared" si="12"/>
        <v>0</v>
      </c>
      <c r="R57" s="168" t="s">
        <v>556</v>
      </c>
      <c r="S57" s="168" t="s">
        <v>244</v>
      </c>
      <c r="T57" s="168" t="s">
        <v>540</v>
      </c>
      <c r="U57" s="168">
        <v>0</v>
      </c>
      <c r="V57" s="168">
        <f t="shared" si="13"/>
        <v>0</v>
      </c>
      <c r="W57" s="168"/>
      <c r="X57" s="157"/>
      <c r="Y57" s="157"/>
      <c r="Z57" s="157"/>
      <c r="AA57" s="157"/>
      <c r="AB57" s="157"/>
      <c r="AC57" s="157"/>
      <c r="AD57" s="157"/>
      <c r="AE57" s="157"/>
      <c r="AF57" s="157"/>
      <c r="AG57" s="157" t="s">
        <v>554</v>
      </c>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outlineLevel="1">
      <c r="A58" s="183">
        <v>50</v>
      </c>
      <c r="B58" s="184"/>
      <c r="C58" s="191" t="s">
        <v>754</v>
      </c>
      <c r="D58" s="185" t="s">
        <v>328</v>
      </c>
      <c r="E58" s="186">
        <v>130</v>
      </c>
      <c r="F58" s="187"/>
      <c r="G58" s="188">
        <f t="shared" si="7"/>
        <v>0</v>
      </c>
      <c r="H58" s="169"/>
      <c r="I58" s="168">
        <f t="shared" si="8"/>
        <v>0</v>
      </c>
      <c r="J58" s="169"/>
      <c r="K58" s="168">
        <f t="shared" si="9"/>
        <v>0</v>
      </c>
      <c r="L58" s="168">
        <v>21</v>
      </c>
      <c r="M58" s="168">
        <f t="shared" si="10"/>
        <v>0</v>
      </c>
      <c r="N58" s="168">
        <v>2.0000000000000001E-4</v>
      </c>
      <c r="O58" s="168">
        <f t="shared" si="11"/>
        <v>0.03</v>
      </c>
      <c r="P58" s="168">
        <v>0</v>
      </c>
      <c r="Q58" s="168">
        <f t="shared" si="12"/>
        <v>0</v>
      </c>
      <c r="R58" s="168" t="s">
        <v>556</v>
      </c>
      <c r="S58" s="168" t="s">
        <v>244</v>
      </c>
      <c r="T58" s="168" t="s">
        <v>540</v>
      </c>
      <c r="U58" s="168">
        <v>0</v>
      </c>
      <c r="V58" s="168">
        <f t="shared" si="13"/>
        <v>0</v>
      </c>
      <c r="W58" s="168"/>
      <c r="X58" s="157"/>
      <c r="Y58" s="157"/>
      <c r="Z58" s="157"/>
      <c r="AA58" s="157"/>
      <c r="AB58" s="157"/>
      <c r="AC58" s="157"/>
      <c r="AD58" s="157"/>
      <c r="AE58" s="157"/>
      <c r="AF58" s="157"/>
      <c r="AG58" s="157" t="s">
        <v>554</v>
      </c>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row>
    <row r="59" spans="1:60" outlineLevel="1">
      <c r="A59" s="183">
        <v>51</v>
      </c>
      <c r="B59" s="184"/>
      <c r="C59" s="191" t="s">
        <v>755</v>
      </c>
      <c r="D59" s="185" t="s">
        <v>328</v>
      </c>
      <c r="E59" s="186">
        <v>27</v>
      </c>
      <c r="F59" s="187"/>
      <c r="G59" s="188">
        <f t="shared" si="7"/>
        <v>0</v>
      </c>
      <c r="H59" s="169"/>
      <c r="I59" s="168">
        <f t="shared" si="8"/>
        <v>0</v>
      </c>
      <c r="J59" s="169"/>
      <c r="K59" s="168">
        <f t="shared" si="9"/>
        <v>0</v>
      </c>
      <c r="L59" s="168">
        <v>21</v>
      </c>
      <c r="M59" s="168">
        <f t="shared" si="10"/>
        <v>0</v>
      </c>
      <c r="N59" s="168">
        <v>2.9E-4</v>
      </c>
      <c r="O59" s="168">
        <f t="shared" si="11"/>
        <v>0.01</v>
      </c>
      <c r="P59" s="168">
        <v>0</v>
      </c>
      <c r="Q59" s="168">
        <f t="shared" si="12"/>
        <v>0</v>
      </c>
      <c r="R59" s="168" t="s">
        <v>556</v>
      </c>
      <c r="S59" s="168" t="s">
        <v>244</v>
      </c>
      <c r="T59" s="168" t="s">
        <v>540</v>
      </c>
      <c r="U59" s="168">
        <v>0</v>
      </c>
      <c r="V59" s="168">
        <f t="shared" si="13"/>
        <v>0</v>
      </c>
      <c r="W59" s="168"/>
      <c r="X59" s="157"/>
      <c r="Y59" s="157"/>
      <c r="Z59" s="157"/>
      <c r="AA59" s="157"/>
      <c r="AB59" s="157"/>
      <c r="AC59" s="157"/>
      <c r="AD59" s="157"/>
      <c r="AE59" s="157"/>
      <c r="AF59" s="157"/>
      <c r="AG59" s="157" t="s">
        <v>554</v>
      </c>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row>
    <row r="60" spans="1:60" outlineLevel="1">
      <c r="A60" s="183">
        <v>52</v>
      </c>
      <c r="B60" s="184"/>
      <c r="C60" s="191" t="s">
        <v>756</v>
      </c>
      <c r="D60" s="185" t="s">
        <v>328</v>
      </c>
      <c r="E60" s="186">
        <v>14</v>
      </c>
      <c r="F60" s="187"/>
      <c r="G60" s="188">
        <f t="shared" si="7"/>
        <v>0</v>
      </c>
      <c r="H60" s="169"/>
      <c r="I60" s="168">
        <f t="shared" si="8"/>
        <v>0</v>
      </c>
      <c r="J60" s="169"/>
      <c r="K60" s="168">
        <f t="shared" si="9"/>
        <v>0</v>
      </c>
      <c r="L60" s="168">
        <v>21</v>
      </c>
      <c r="M60" s="168">
        <f t="shared" si="10"/>
        <v>0</v>
      </c>
      <c r="N60" s="168">
        <v>3.0000000000000003E-4</v>
      </c>
      <c r="O60" s="168">
        <f t="shared" si="11"/>
        <v>0</v>
      </c>
      <c r="P60" s="168">
        <v>0</v>
      </c>
      <c r="Q60" s="168">
        <f t="shared" si="12"/>
        <v>0</v>
      </c>
      <c r="R60" s="168" t="s">
        <v>556</v>
      </c>
      <c r="S60" s="168" t="s">
        <v>244</v>
      </c>
      <c r="T60" s="168" t="s">
        <v>540</v>
      </c>
      <c r="U60" s="168">
        <v>0</v>
      </c>
      <c r="V60" s="168">
        <f t="shared" si="13"/>
        <v>0</v>
      </c>
      <c r="W60" s="168"/>
      <c r="X60" s="157"/>
      <c r="Y60" s="157"/>
      <c r="Z60" s="157"/>
      <c r="AA60" s="157"/>
      <c r="AB60" s="157"/>
      <c r="AC60" s="157"/>
      <c r="AD60" s="157"/>
      <c r="AE60" s="157"/>
      <c r="AF60" s="157"/>
      <c r="AG60" s="157" t="s">
        <v>554</v>
      </c>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row>
    <row r="61" spans="1:60" outlineLevel="1">
      <c r="A61" s="183">
        <v>53</v>
      </c>
      <c r="B61" s="184"/>
      <c r="C61" s="191" t="s">
        <v>757</v>
      </c>
      <c r="D61" s="185" t="s">
        <v>328</v>
      </c>
      <c r="E61" s="186">
        <v>136</v>
      </c>
      <c r="F61" s="187"/>
      <c r="G61" s="188">
        <f t="shared" si="7"/>
        <v>0</v>
      </c>
      <c r="H61" s="169"/>
      <c r="I61" s="168">
        <f t="shared" si="8"/>
        <v>0</v>
      </c>
      <c r="J61" s="169"/>
      <c r="K61" s="168">
        <f t="shared" si="9"/>
        <v>0</v>
      </c>
      <c r="L61" s="168">
        <v>21</v>
      </c>
      <c r="M61" s="168">
        <f t="shared" si="10"/>
        <v>0</v>
      </c>
      <c r="N61" s="168">
        <v>4.1000000000000005E-4</v>
      </c>
      <c r="O61" s="168">
        <f t="shared" si="11"/>
        <v>0.06</v>
      </c>
      <c r="P61" s="168">
        <v>0</v>
      </c>
      <c r="Q61" s="168">
        <f t="shared" si="12"/>
        <v>0</v>
      </c>
      <c r="R61" s="168" t="s">
        <v>556</v>
      </c>
      <c r="S61" s="168" t="s">
        <v>244</v>
      </c>
      <c r="T61" s="168" t="s">
        <v>540</v>
      </c>
      <c r="U61" s="168">
        <v>0</v>
      </c>
      <c r="V61" s="168">
        <f t="shared" si="13"/>
        <v>0</v>
      </c>
      <c r="W61" s="168"/>
      <c r="X61" s="157"/>
      <c r="Y61" s="157"/>
      <c r="Z61" s="157"/>
      <c r="AA61" s="157"/>
      <c r="AB61" s="157"/>
      <c r="AC61" s="157"/>
      <c r="AD61" s="157"/>
      <c r="AE61" s="157"/>
      <c r="AF61" s="157"/>
      <c r="AG61" s="157" t="s">
        <v>554</v>
      </c>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row>
    <row r="62" spans="1:60" outlineLevel="1">
      <c r="A62" s="183">
        <v>54</v>
      </c>
      <c r="B62" s="184"/>
      <c r="C62" s="191" t="s">
        <v>758</v>
      </c>
      <c r="D62" s="185" t="s">
        <v>328</v>
      </c>
      <c r="E62" s="186">
        <v>27</v>
      </c>
      <c r="F62" s="187"/>
      <c r="G62" s="188">
        <f t="shared" si="7"/>
        <v>0</v>
      </c>
      <c r="H62" s="169"/>
      <c r="I62" s="168">
        <f t="shared" si="8"/>
        <v>0</v>
      </c>
      <c r="J62" s="169"/>
      <c r="K62" s="168">
        <f t="shared" si="9"/>
        <v>0</v>
      </c>
      <c r="L62" s="168">
        <v>21</v>
      </c>
      <c r="M62" s="168">
        <f t="shared" si="10"/>
        <v>0</v>
      </c>
      <c r="N62" s="168">
        <v>7.6000000000000004E-4</v>
      </c>
      <c r="O62" s="168">
        <f t="shared" si="11"/>
        <v>0.02</v>
      </c>
      <c r="P62" s="168">
        <v>0</v>
      </c>
      <c r="Q62" s="168">
        <f t="shared" si="12"/>
        <v>0</v>
      </c>
      <c r="R62" s="168" t="s">
        <v>556</v>
      </c>
      <c r="S62" s="168" t="s">
        <v>244</v>
      </c>
      <c r="T62" s="168" t="s">
        <v>540</v>
      </c>
      <c r="U62" s="168">
        <v>0</v>
      </c>
      <c r="V62" s="168">
        <f t="shared" si="13"/>
        <v>0</v>
      </c>
      <c r="W62" s="168"/>
      <c r="X62" s="157"/>
      <c r="Y62" s="157"/>
      <c r="Z62" s="157"/>
      <c r="AA62" s="157"/>
      <c r="AB62" s="157"/>
      <c r="AC62" s="157"/>
      <c r="AD62" s="157"/>
      <c r="AE62" s="157"/>
      <c r="AF62" s="157"/>
      <c r="AG62" s="157" t="s">
        <v>554</v>
      </c>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row>
    <row r="63" spans="1:60" outlineLevel="1">
      <c r="A63" s="183">
        <v>55</v>
      </c>
      <c r="B63" s="184"/>
      <c r="C63" s="191" t="s">
        <v>759</v>
      </c>
      <c r="D63" s="185" t="s">
        <v>328</v>
      </c>
      <c r="E63" s="186">
        <v>7</v>
      </c>
      <c r="F63" s="187"/>
      <c r="G63" s="188">
        <f t="shared" si="7"/>
        <v>0</v>
      </c>
      <c r="H63" s="169"/>
      <c r="I63" s="168">
        <f t="shared" si="8"/>
        <v>0</v>
      </c>
      <c r="J63" s="169"/>
      <c r="K63" s="168">
        <f t="shared" si="9"/>
        <v>0</v>
      </c>
      <c r="L63" s="168">
        <v>21</v>
      </c>
      <c r="M63" s="168">
        <f t="shared" si="10"/>
        <v>0</v>
      </c>
      <c r="N63" s="168">
        <v>3.8800000000000002E-3</v>
      </c>
      <c r="O63" s="168">
        <f t="shared" si="11"/>
        <v>0.03</v>
      </c>
      <c r="P63" s="168">
        <v>0</v>
      </c>
      <c r="Q63" s="168">
        <f t="shared" si="12"/>
        <v>0</v>
      </c>
      <c r="R63" s="168" t="s">
        <v>556</v>
      </c>
      <c r="S63" s="168" t="s">
        <v>244</v>
      </c>
      <c r="T63" s="168" t="s">
        <v>540</v>
      </c>
      <c r="U63" s="168">
        <v>0</v>
      </c>
      <c r="V63" s="168">
        <f t="shared" si="13"/>
        <v>0</v>
      </c>
      <c r="W63" s="168"/>
      <c r="X63" s="157"/>
      <c r="Y63" s="157"/>
      <c r="Z63" s="157"/>
      <c r="AA63" s="157"/>
      <c r="AB63" s="157"/>
      <c r="AC63" s="157"/>
      <c r="AD63" s="157"/>
      <c r="AE63" s="157"/>
      <c r="AF63" s="157"/>
      <c r="AG63" s="157" t="s">
        <v>554</v>
      </c>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row>
    <row r="64" spans="1:60" ht="20.399999999999999" outlineLevel="1">
      <c r="A64" s="183">
        <v>56</v>
      </c>
      <c r="B64" s="184"/>
      <c r="C64" s="191" t="s">
        <v>760</v>
      </c>
      <c r="D64" s="185" t="s">
        <v>328</v>
      </c>
      <c r="E64" s="186">
        <v>1529</v>
      </c>
      <c r="F64" s="187"/>
      <c r="G64" s="188">
        <f t="shared" si="7"/>
        <v>0</v>
      </c>
      <c r="H64" s="169"/>
      <c r="I64" s="168">
        <f t="shared" si="8"/>
        <v>0</v>
      </c>
      <c r="J64" s="169"/>
      <c r="K64" s="168">
        <f t="shared" si="9"/>
        <v>0</v>
      </c>
      <c r="L64" s="168">
        <v>21</v>
      </c>
      <c r="M64" s="168">
        <f t="shared" si="10"/>
        <v>0</v>
      </c>
      <c r="N64" s="168">
        <v>1.3000000000000002E-4</v>
      </c>
      <c r="O64" s="168">
        <f t="shared" si="11"/>
        <v>0.2</v>
      </c>
      <c r="P64" s="168">
        <v>0</v>
      </c>
      <c r="Q64" s="168">
        <f t="shared" si="12"/>
        <v>0</v>
      </c>
      <c r="R64" s="168" t="s">
        <v>556</v>
      </c>
      <c r="S64" s="168" t="s">
        <v>244</v>
      </c>
      <c r="T64" s="168" t="s">
        <v>540</v>
      </c>
      <c r="U64" s="168">
        <v>0</v>
      </c>
      <c r="V64" s="168">
        <f t="shared" si="13"/>
        <v>0</v>
      </c>
      <c r="W64" s="168"/>
      <c r="X64" s="157"/>
      <c r="Y64" s="157"/>
      <c r="Z64" s="157"/>
      <c r="AA64" s="157"/>
      <c r="AB64" s="157"/>
      <c r="AC64" s="157"/>
      <c r="AD64" s="157"/>
      <c r="AE64" s="157"/>
      <c r="AF64" s="157"/>
      <c r="AG64" s="157" t="s">
        <v>554</v>
      </c>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row>
    <row r="65" spans="1:60" ht="20.399999999999999" outlineLevel="1">
      <c r="A65" s="183">
        <v>57</v>
      </c>
      <c r="B65" s="184"/>
      <c r="C65" s="191" t="s">
        <v>761</v>
      </c>
      <c r="D65" s="185" t="s">
        <v>328</v>
      </c>
      <c r="E65" s="186">
        <v>1046</v>
      </c>
      <c r="F65" s="187"/>
      <c r="G65" s="188">
        <f t="shared" si="7"/>
        <v>0</v>
      </c>
      <c r="H65" s="169"/>
      <c r="I65" s="168">
        <f t="shared" si="8"/>
        <v>0</v>
      </c>
      <c r="J65" s="169"/>
      <c r="K65" s="168">
        <f t="shared" si="9"/>
        <v>0</v>
      </c>
      <c r="L65" s="168">
        <v>21</v>
      </c>
      <c r="M65" s="168">
        <f t="shared" si="10"/>
        <v>0</v>
      </c>
      <c r="N65" s="168">
        <v>1.7000000000000001E-4</v>
      </c>
      <c r="O65" s="168">
        <f t="shared" si="11"/>
        <v>0.18</v>
      </c>
      <c r="P65" s="168">
        <v>0</v>
      </c>
      <c r="Q65" s="168">
        <f t="shared" si="12"/>
        <v>0</v>
      </c>
      <c r="R65" s="168" t="s">
        <v>556</v>
      </c>
      <c r="S65" s="168" t="s">
        <v>244</v>
      </c>
      <c r="T65" s="168" t="s">
        <v>540</v>
      </c>
      <c r="U65" s="168">
        <v>0</v>
      </c>
      <c r="V65" s="168">
        <f t="shared" si="13"/>
        <v>0</v>
      </c>
      <c r="W65" s="168"/>
      <c r="X65" s="157"/>
      <c r="Y65" s="157"/>
      <c r="Z65" s="157"/>
      <c r="AA65" s="157"/>
      <c r="AB65" s="157"/>
      <c r="AC65" s="157"/>
      <c r="AD65" s="157"/>
      <c r="AE65" s="157"/>
      <c r="AF65" s="157"/>
      <c r="AG65" s="157" t="s">
        <v>554</v>
      </c>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row>
    <row r="66" spans="1:60" ht="20.399999999999999" outlineLevel="1">
      <c r="A66" s="183">
        <v>58</v>
      </c>
      <c r="B66" s="184"/>
      <c r="C66" s="191" t="s">
        <v>762</v>
      </c>
      <c r="D66" s="185" t="s">
        <v>328</v>
      </c>
      <c r="E66" s="186">
        <v>54</v>
      </c>
      <c r="F66" s="187"/>
      <c r="G66" s="188">
        <f t="shared" si="7"/>
        <v>0</v>
      </c>
      <c r="H66" s="169"/>
      <c r="I66" s="168">
        <f t="shared" si="8"/>
        <v>0</v>
      </c>
      <c r="J66" s="169"/>
      <c r="K66" s="168">
        <f t="shared" si="9"/>
        <v>0</v>
      </c>
      <c r="L66" s="168">
        <v>21</v>
      </c>
      <c r="M66" s="168">
        <f t="shared" si="10"/>
        <v>0</v>
      </c>
      <c r="N66" s="168">
        <v>2.4000000000000001E-4</v>
      </c>
      <c r="O66" s="168">
        <f t="shared" si="11"/>
        <v>0.01</v>
      </c>
      <c r="P66" s="168">
        <v>0</v>
      </c>
      <c r="Q66" s="168">
        <f t="shared" si="12"/>
        <v>0</v>
      </c>
      <c r="R66" s="168" t="s">
        <v>556</v>
      </c>
      <c r="S66" s="168" t="s">
        <v>244</v>
      </c>
      <c r="T66" s="168" t="s">
        <v>540</v>
      </c>
      <c r="U66" s="168">
        <v>0</v>
      </c>
      <c r="V66" s="168">
        <f t="shared" si="13"/>
        <v>0</v>
      </c>
      <c r="W66" s="168"/>
      <c r="X66" s="157"/>
      <c r="Y66" s="157"/>
      <c r="Z66" s="157"/>
      <c r="AA66" s="157"/>
      <c r="AB66" s="157"/>
      <c r="AC66" s="157"/>
      <c r="AD66" s="157"/>
      <c r="AE66" s="157"/>
      <c r="AF66" s="157"/>
      <c r="AG66" s="157" t="s">
        <v>554</v>
      </c>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row>
    <row r="67" spans="1:60" outlineLevel="1">
      <c r="A67" s="183">
        <v>59</v>
      </c>
      <c r="B67" s="184"/>
      <c r="C67" s="191" t="s">
        <v>763</v>
      </c>
      <c r="D67" s="185" t="s">
        <v>328</v>
      </c>
      <c r="E67" s="186">
        <v>26</v>
      </c>
      <c r="F67" s="187"/>
      <c r="G67" s="188">
        <f t="shared" si="7"/>
        <v>0</v>
      </c>
      <c r="H67" s="169"/>
      <c r="I67" s="168">
        <f t="shared" si="8"/>
        <v>0</v>
      </c>
      <c r="J67" s="169"/>
      <c r="K67" s="168">
        <f t="shared" si="9"/>
        <v>0</v>
      </c>
      <c r="L67" s="168">
        <v>21</v>
      </c>
      <c r="M67" s="168">
        <f t="shared" si="10"/>
        <v>0</v>
      </c>
      <c r="N67" s="168">
        <v>3.4000000000000002E-4</v>
      </c>
      <c r="O67" s="168">
        <f t="shared" si="11"/>
        <v>0.01</v>
      </c>
      <c r="P67" s="168">
        <v>0</v>
      </c>
      <c r="Q67" s="168">
        <f t="shared" si="12"/>
        <v>0</v>
      </c>
      <c r="R67" s="168" t="s">
        <v>556</v>
      </c>
      <c r="S67" s="168" t="s">
        <v>244</v>
      </c>
      <c r="T67" s="168" t="s">
        <v>540</v>
      </c>
      <c r="U67" s="168">
        <v>0</v>
      </c>
      <c r="V67" s="168">
        <f t="shared" si="13"/>
        <v>0</v>
      </c>
      <c r="W67" s="168"/>
      <c r="X67" s="157"/>
      <c r="Y67" s="157"/>
      <c r="Z67" s="157"/>
      <c r="AA67" s="157"/>
      <c r="AB67" s="157"/>
      <c r="AC67" s="157"/>
      <c r="AD67" s="157"/>
      <c r="AE67" s="157"/>
      <c r="AF67" s="157"/>
      <c r="AG67" s="157" t="s">
        <v>554</v>
      </c>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row>
    <row r="68" spans="1:60" outlineLevel="1">
      <c r="A68" s="183">
        <v>60</v>
      </c>
      <c r="B68" s="184"/>
      <c r="C68" s="191" t="s">
        <v>764</v>
      </c>
      <c r="D68" s="185" t="s">
        <v>328</v>
      </c>
      <c r="E68" s="186">
        <v>22</v>
      </c>
      <c r="F68" s="187"/>
      <c r="G68" s="188">
        <f t="shared" si="7"/>
        <v>0</v>
      </c>
      <c r="H68" s="169"/>
      <c r="I68" s="168">
        <f t="shared" si="8"/>
        <v>0</v>
      </c>
      <c r="J68" s="169"/>
      <c r="K68" s="168">
        <f t="shared" si="9"/>
        <v>0</v>
      </c>
      <c r="L68" s="168">
        <v>21</v>
      </c>
      <c r="M68" s="168">
        <f t="shared" si="10"/>
        <v>0</v>
      </c>
      <c r="N68" s="168">
        <v>4.7000000000000004E-4</v>
      </c>
      <c r="O68" s="168">
        <f t="shared" si="11"/>
        <v>0.01</v>
      </c>
      <c r="P68" s="168">
        <v>0</v>
      </c>
      <c r="Q68" s="168">
        <f t="shared" si="12"/>
        <v>0</v>
      </c>
      <c r="R68" s="168" t="s">
        <v>556</v>
      </c>
      <c r="S68" s="168" t="s">
        <v>244</v>
      </c>
      <c r="T68" s="168" t="s">
        <v>540</v>
      </c>
      <c r="U68" s="168">
        <v>0</v>
      </c>
      <c r="V68" s="168">
        <f t="shared" si="13"/>
        <v>0</v>
      </c>
      <c r="W68" s="168"/>
      <c r="X68" s="157"/>
      <c r="Y68" s="157"/>
      <c r="Z68" s="157"/>
      <c r="AA68" s="157"/>
      <c r="AB68" s="157"/>
      <c r="AC68" s="157"/>
      <c r="AD68" s="157"/>
      <c r="AE68" s="157"/>
      <c r="AF68" s="157"/>
      <c r="AG68" s="157" t="s">
        <v>554</v>
      </c>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row>
    <row r="69" spans="1:60" ht="20.399999999999999" outlineLevel="1">
      <c r="A69" s="183">
        <v>61</v>
      </c>
      <c r="B69" s="184"/>
      <c r="C69" s="191" t="s">
        <v>765</v>
      </c>
      <c r="D69" s="185" t="s">
        <v>328</v>
      </c>
      <c r="E69" s="186">
        <v>46</v>
      </c>
      <c r="F69" s="187"/>
      <c r="G69" s="188">
        <f t="shared" si="7"/>
        <v>0</v>
      </c>
      <c r="H69" s="169"/>
      <c r="I69" s="168">
        <f t="shared" si="8"/>
        <v>0</v>
      </c>
      <c r="J69" s="169"/>
      <c r="K69" s="168">
        <f t="shared" si="9"/>
        <v>0</v>
      </c>
      <c r="L69" s="168">
        <v>21</v>
      </c>
      <c r="M69" s="168">
        <f t="shared" si="10"/>
        <v>0</v>
      </c>
      <c r="N69" s="168">
        <v>7.1000000000000002E-4</v>
      </c>
      <c r="O69" s="168">
        <f t="shared" si="11"/>
        <v>0.03</v>
      </c>
      <c r="P69" s="168">
        <v>0</v>
      </c>
      <c r="Q69" s="168">
        <f t="shared" si="12"/>
        <v>0</v>
      </c>
      <c r="R69" s="168" t="s">
        <v>556</v>
      </c>
      <c r="S69" s="168" t="s">
        <v>244</v>
      </c>
      <c r="T69" s="168" t="s">
        <v>540</v>
      </c>
      <c r="U69" s="168">
        <v>0</v>
      </c>
      <c r="V69" s="168">
        <f t="shared" si="13"/>
        <v>0</v>
      </c>
      <c r="W69" s="168"/>
      <c r="X69" s="157"/>
      <c r="Y69" s="157"/>
      <c r="Z69" s="157"/>
      <c r="AA69" s="157"/>
      <c r="AB69" s="157"/>
      <c r="AC69" s="157"/>
      <c r="AD69" s="157"/>
      <c r="AE69" s="157"/>
      <c r="AF69" s="157"/>
      <c r="AG69" s="157" t="s">
        <v>554</v>
      </c>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row>
    <row r="70" spans="1:60" ht="20.399999999999999" outlineLevel="1">
      <c r="A70" s="183">
        <v>62</v>
      </c>
      <c r="B70" s="184"/>
      <c r="C70" s="191" t="s">
        <v>766</v>
      </c>
      <c r="D70" s="185" t="s">
        <v>328</v>
      </c>
      <c r="E70" s="186">
        <v>10</v>
      </c>
      <c r="F70" s="187"/>
      <c r="G70" s="188">
        <f t="shared" si="7"/>
        <v>0</v>
      </c>
      <c r="H70" s="169"/>
      <c r="I70" s="168">
        <f t="shared" si="8"/>
        <v>0</v>
      </c>
      <c r="J70" s="169"/>
      <c r="K70" s="168">
        <f t="shared" si="9"/>
        <v>0</v>
      </c>
      <c r="L70" s="168">
        <v>21</v>
      </c>
      <c r="M70" s="168">
        <f t="shared" si="10"/>
        <v>0</v>
      </c>
      <c r="N70" s="168">
        <v>1.0500000000000002E-3</v>
      </c>
      <c r="O70" s="168">
        <f t="shared" si="11"/>
        <v>0.01</v>
      </c>
      <c r="P70" s="168">
        <v>0</v>
      </c>
      <c r="Q70" s="168">
        <f t="shared" si="12"/>
        <v>0</v>
      </c>
      <c r="R70" s="168" t="s">
        <v>556</v>
      </c>
      <c r="S70" s="168" t="s">
        <v>244</v>
      </c>
      <c r="T70" s="168" t="s">
        <v>540</v>
      </c>
      <c r="U70" s="168">
        <v>0</v>
      </c>
      <c r="V70" s="168">
        <f t="shared" si="13"/>
        <v>0</v>
      </c>
      <c r="W70" s="168"/>
      <c r="X70" s="157"/>
      <c r="Y70" s="157"/>
      <c r="Z70" s="157"/>
      <c r="AA70" s="157"/>
      <c r="AB70" s="157"/>
      <c r="AC70" s="157"/>
      <c r="AD70" s="157"/>
      <c r="AE70" s="157"/>
      <c r="AF70" s="157"/>
      <c r="AG70" s="157" t="s">
        <v>554</v>
      </c>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row>
    <row r="71" spans="1:60" ht="20.399999999999999" outlineLevel="1">
      <c r="A71" s="183">
        <v>63</v>
      </c>
      <c r="B71" s="184"/>
      <c r="C71" s="191" t="s">
        <v>767</v>
      </c>
      <c r="D71" s="185" t="s">
        <v>328</v>
      </c>
      <c r="E71" s="186">
        <v>10</v>
      </c>
      <c r="F71" s="187"/>
      <c r="G71" s="188">
        <f t="shared" si="7"/>
        <v>0</v>
      </c>
      <c r="H71" s="169"/>
      <c r="I71" s="168">
        <f t="shared" si="8"/>
        <v>0</v>
      </c>
      <c r="J71" s="169"/>
      <c r="K71" s="168">
        <f t="shared" si="9"/>
        <v>0</v>
      </c>
      <c r="L71" s="168">
        <v>21</v>
      </c>
      <c r="M71" s="168">
        <f t="shared" si="10"/>
        <v>0</v>
      </c>
      <c r="N71" s="168">
        <v>1.6300000000000002E-3</v>
      </c>
      <c r="O71" s="168">
        <f t="shared" si="11"/>
        <v>0.02</v>
      </c>
      <c r="P71" s="168">
        <v>0</v>
      </c>
      <c r="Q71" s="168">
        <f t="shared" si="12"/>
        <v>0</v>
      </c>
      <c r="R71" s="168" t="s">
        <v>556</v>
      </c>
      <c r="S71" s="168" t="s">
        <v>244</v>
      </c>
      <c r="T71" s="168" t="s">
        <v>540</v>
      </c>
      <c r="U71" s="168">
        <v>0</v>
      </c>
      <c r="V71" s="168">
        <f t="shared" si="13"/>
        <v>0</v>
      </c>
      <c r="W71" s="168"/>
      <c r="X71" s="157"/>
      <c r="Y71" s="157"/>
      <c r="Z71" s="157"/>
      <c r="AA71" s="157"/>
      <c r="AB71" s="157"/>
      <c r="AC71" s="157"/>
      <c r="AD71" s="157"/>
      <c r="AE71" s="157"/>
      <c r="AF71" s="157"/>
      <c r="AG71" s="157" t="s">
        <v>554</v>
      </c>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row>
    <row r="72" spans="1:60" outlineLevel="1">
      <c r="A72" s="183">
        <v>64</v>
      </c>
      <c r="B72" s="184"/>
      <c r="C72" s="191" t="s">
        <v>768</v>
      </c>
      <c r="D72" s="185" t="s">
        <v>256</v>
      </c>
      <c r="E72" s="186">
        <v>1</v>
      </c>
      <c r="F72" s="187"/>
      <c r="G72" s="188">
        <f t="shared" si="7"/>
        <v>0</v>
      </c>
      <c r="H72" s="169"/>
      <c r="I72" s="168">
        <f t="shared" si="8"/>
        <v>0</v>
      </c>
      <c r="J72" s="169"/>
      <c r="K72" s="168">
        <f t="shared" si="9"/>
        <v>0</v>
      </c>
      <c r="L72" s="168">
        <v>21</v>
      </c>
      <c r="M72" s="168">
        <f t="shared" si="10"/>
        <v>0</v>
      </c>
      <c r="N72" s="168">
        <v>2.15E-3</v>
      </c>
      <c r="O72" s="168">
        <f t="shared" si="11"/>
        <v>0</v>
      </c>
      <c r="P72" s="168">
        <v>0</v>
      </c>
      <c r="Q72" s="168">
        <f t="shared" si="12"/>
        <v>0</v>
      </c>
      <c r="R72" s="168" t="s">
        <v>556</v>
      </c>
      <c r="S72" s="168" t="s">
        <v>244</v>
      </c>
      <c r="T72" s="168" t="s">
        <v>245</v>
      </c>
      <c r="U72" s="168">
        <v>0</v>
      </c>
      <c r="V72" s="168">
        <f t="shared" si="13"/>
        <v>0</v>
      </c>
      <c r="W72" s="168"/>
      <c r="X72" s="157"/>
      <c r="Y72" s="157"/>
      <c r="Z72" s="157"/>
      <c r="AA72" s="157"/>
      <c r="AB72" s="157"/>
      <c r="AC72" s="157"/>
      <c r="AD72" s="157"/>
      <c r="AE72" s="157"/>
      <c r="AF72" s="157"/>
      <c r="AG72" s="157" t="s">
        <v>554</v>
      </c>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row>
    <row r="73" spans="1:60" outlineLevel="1">
      <c r="A73" s="183">
        <v>65</v>
      </c>
      <c r="B73" s="184"/>
      <c r="C73" s="191" t="s">
        <v>769</v>
      </c>
      <c r="D73" s="185" t="s">
        <v>256</v>
      </c>
      <c r="E73" s="186">
        <v>1</v>
      </c>
      <c r="F73" s="187"/>
      <c r="G73" s="188">
        <f t="shared" ref="G73:G104" si="14">ROUND(E73*F73,2)</f>
        <v>0</v>
      </c>
      <c r="H73" s="169"/>
      <c r="I73" s="168">
        <f t="shared" ref="I73:I104" si="15">ROUND(E73*H73,2)</f>
        <v>0</v>
      </c>
      <c r="J73" s="169"/>
      <c r="K73" s="168">
        <f t="shared" ref="K73:K104" si="16">ROUND(E73*J73,2)</f>
        <v>0</v>
      </c>
      <c r="L73" s="168">
        <v>21</v>
      </c>
      <c r="M73" s="168">
        <f t="shared" ref="M73:M104" si="17">G73*(1+L73/100)</f>
        <v>0</v>
      </c>
      <c r="N73" s="168">
        <v>4.2100000000000002E-3</v>
      </c>
      <c r="O73" s="168">
        <f t="shared" ref="O73:O104" si="18">ROUND(E73*N73,2)</f>
        <v>0</v>
      </c>
      <c r="P73" s="168">
        <v>0</v>
      </c>
      <c r="Q73" s="168">
        <f t="shared" ref="Q73:Q104" si="19">ROUND(E73*P73,2)</f>
        <v>0</v>
      </c>
      <c r="R73" s="168" t="s">
        <v>556</v>
      </c>
      <c r="S73" s="168" t="s">
        <v>244</v>
      </c>
      <c r="T73" s="168" t="s">
        <v>245</v>
      </c>
      <c r="U73" s="168">
        <v>0</v>
      </c>
      <c r="V73" s="168">
        <f t="shared" ref="V73:V104" si="20">ROUND(E73*U73,2)</f>
        <v>0</v>
      </c>
      <c r="W73" s="168"/>
      <c r="X73" s="157"/>
      <c r="Y73" s="157"/>
      <c r="Z73" s="157"/>
      <c r="AA73" s="157"/>
      <c r="AB73" s="157"/>
      <c r="AC73" s="157"/>
      <c r="AD73" s="157"/>
      <c r="AE73" s="157"/>
      <c r="AF73" s="157"/>
      <c r="AG73" s="157" t="s">
        <v>554</v>
      </c>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row>
    <row r="74" spans="1:60" outlineLevel="1">
      <c r="A74" s="183">
        <v>66</v>
      </c>
      <c r="B74" s="184"/>
      <c r="C74" s="191" t="s">
        <v>770</v>
      </c>
      <c r="D74" s="185" t="s">
        <v>256</v>
      </c>
      <c r="E74" s="186">
        <v>3</v>
      </c>
      <c r="F74" s="187"/>
      <c r="G74" s="188">
        <f t="shared" si="14"/>
        <v>0</v>
      </c>
      <c r="H74" s="169"/>
      <c r="I74" s="168">
        <f t="shared" si="15"/>
        <v>0</v>
      </c>
      <c r="J74" s="169"/>
      <c r="K74" s="168">
        <f t="shared" si="16"/>
        <v>0</v>
      </c>
      <c r="L74" s="168">
        <v>21</v>
      </c>
      <c r="M74" s="168">
        <f t="shared" si="17"/>
        <v>0</v>
      </c>
      <c r="N74" s="168">
        <v>4.2100000000000002E-3</v>
      </c>
      <c r="O74" s="168">
        <f t="shared" si="18"/>
        <v>0.01</v>
      </c>
      <c r="P74" s="168">
        <v>0</v>
      </c>
      <c r="Q74" s="168">
        <f t="shared" si="19"/>
        <v>0</v>
      </c>
      <c r="R74" s="168"/>
      <c r="S74" s="168" t="s">
        <v>289</v>
      </c>
      <c r="T74" s="168" t="s">
        <v>245</v>
      </c>
      <c r="U74" s="168">
        <v>0</v>
      </c>
      <c r="V74" s="168">
        <f t="shared" si="20"/>
        <v>0</v>
      </c>
      <c r="W74" s="168"/>
      <c r="X74" s="157"/>
      <c r="Y74" s="157"/>
      <c r="Z74" s="157"/>
      <c r="AA74" s="157"/>
      <c r="AB74" s="157"/>
      <c r="AC74" s="157"/>
      <c r="AD74" s="157"/>
      <c r="AE74" s="157"/>
      <c r="AF74" s="157"/>
      <c r="AG74" s="157" t="s">
        <v>554</v>
      </c>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row>
    <row r="75" spans="1:60" outlineLevel="1">
      <c r="A75" s="183">
        <v>67</v>
      </c>
      <c r="B75" s="184"/>
      <c r="C75" s="191" t="s">
        <v>771</v>
      </c>
      <c r="D75" s="185" t="s">
        <v>256</v>
      </c>
      <c r="E75" s="186">
        <v>2</v>
      </c>
      <c r="F75" s="187"/>
      <c r="G75" s="188">
        <f t="shared" si="14"/>
        <v>0</v>
      </c>
      <c r="H75" s="169"/>
      <c r="I75" s="168">
        <f t="shared" si="15"/>
        <v>0</v>
      </c>
      <c r="J75" s="169"/>
      <c r="K75" s="168">
        <f t="shared" si="16"/>
        <v>0</v>
      </c>
      <c r="L75" s="168">
        <v>21</v>
      </c>
      <c r="M75" s="168">
        <f t="shared" si="17"/>
        <v>0</v>
      </c>
      <c r="N75" s="168">
        <v>4.2100000000000002E-3</v>
      </c>
      <c r="O75" s="168">
        <f t="shared" si="18"/>
        <v>0.01</v>
      </c>
      <c r="P75" s="168">
        <v>0</v>
      </c>
      <c r="Q75" s="168">
        <f t="shared" si="19"/>
        <v>0</v>
      </c>
      <c r="R75" s="168"/>
      <c r="S75" s="168" t="s">
        <v>289</v>
      </c>
      <c r="T75" s="168" t="s">
        <v>245</v>
      </c>
      <c r="U75" s="168">
        <v>0</v>
      </c>
      <c r="V75" s="168">
        <f t="shared" si="20"/>
        <v>0</v>
      </c>
      <c r="W75" s="168"/>
      <c r="X75" s="157"/>
      <c r="Y75" s="157"/>
      <c r="Z75" s="157"/>
      <c r="AA75" s="157"/>
      <c r="AB75" s="157"/>
      <c r="AC75" s="157"/>
      <c r="AD75" s="157"/>
      <c r="AE75" s="157"/>
      <c r="AF75" s="157"/>
      <c r="AG75" s="157" t="s">
        <v>554</v>
      </c>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row>
    <row r="76" spans="1:60" outlineLevel="1">
      <c r="A76" s="183">
        <v>68</v>
      </c>
      <c r="B76" s="184"/>
      <c r="C76" s="191" t="s">
        <v>772</v>
      </c>
      <c r="D76" s="185" t="s">
        <v>256</v>
      </c>
      <c r="E76" s="186">
        <v>5</v>
      </c>
      <c r="F76" s="187"/>
      <c r="G76" s="188">
        <f t="shared" si="14"/>
        <v>0</v>
      </c>
      <c r="H76" s="169"/>
      <c r="I76" s="168">
        <f t="shared" si="15"/>
        <v>0</v>
      </c>
      <c r="J76" s="169"/>
      <c r="K76" s="168">
        <f t="shared" si="16"/>
        <v>0</v>
      </c>
      <c r="L76" s="168">
        <v>21</v>
      </c>
      <c r="M76" s="168">
        <f t="shared" si="17"/>
        <v>0</v>
      </c>
      <c r="N76" s="168">
        <v>4.2100000000000002E-3</v>
      </c>
      <c r="O76" s="168">
        <f t="shared" si="18"/>
        <v>0.02</v>
      </c>
      <c r="P76" s="168">
        <v>0</v>
      </c>
      <c r="Q76" s="168">
        <f t="shared" si="19"/>
        <v>0</v>
      </c>
      <c r="R76" s="168"/>
      <c r="S76" s="168" t="s">
        <v>289</v>
      </c>
      <c r="T76" s="168" t="s">
        <v>245</v>
      </c>
      <c r="U76" s="168">
        <v>0</v>
      </c>
      <c r="V76" s="168">
        <f t="shared" si="20"/>
        <v>0</v>
      </c>
      <c r="W76" s="168"/>
      <c r="X76" s="157"/>
      <c r="Y76" s="157"/>
      <c r="Z76" s="157"/>
      <c r="AA76" s="157"/>
      <c r="AB76" s="157"/>
      <c r="AC76" s="157"/>
      <c r="AD76" s="157"/>
      <c r="AE76" s="157"/>
      <c r="AF76" s="157"/>
      <c r="AG76" s="157" t="s">
        <v>554</v>
      </c>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row>
    <row r="77" spans="1:60" outlineLevel="1">
      <c r="A77" s="183">
        <v>69</v>
      </c>
      <c r="B77" s="184"/>
      <c r="C77" s="191" t="s">
        <v>773</v>
      </c>
      <c r="D77" s="185" t="s">
        <v>595</v>
      </c>
      <c r="E77" s="186">
        <v>150</v>
      </c>
      <c r="F77" s="187"/>
      <c r="G77" s="188">
        <f t="shared" si="14"/>
        <v>0</v>
      </c>
      <c r="H77" s="169"/>
      <c r="I77" s="168">
        <f t="shared" si="15"/>
        <v>0</v>
      </c>
      <c r="J77" s="169"/>
      <c r="K77" s="168">
        <f t="shared" si="16"/>
        <v>0</v>
      </c>
      <c r="L77" s="168">
        <v>21</v>
      </c>
      <c r="M77" s="168">
        <f t="shared" si="17"/>
        <v>0</v>
      </c>
      <c r="N77" s="168">
        <v>1E-3</v>
      </c>
      <c r="O77" s="168">
        <f t="shared" si="18"/>
        <v>0.15</v>
      </c>
      <c r="P77" s="168">
        <v>0</v>
      </c>
      <c r="Q77" s="168">
        <f t="shared" si="19"/>
        <v>0</v>
      </c>
      <c r="R77" s="168" t="s">
        <v>556</v>
      </c>
      <c r="S77" s="168" t="s">
        <v>244</v>
      </c>
      <c r="T77" s="168" t="s">
        <v>540</v>
      </c>
      <c r="U77" s="168">
        <v>0</v>
      </c>
      <c r="V77" s="168">
        <f t="shared" si="20"/>
        <v>0</v>
      </c>
      <c r="W77" s="168"/>
      <c r="X77" s="157"/>
      <c r="Y77" s="157"/>
      <c r="Z77" s="157"/>
      <c r="AA77" s="157"/>
      <c r="AB77" s="157"/>
      <c r="AC77" s="157"/>
      <c r="AD77" s="157"/>
      <c r="AE77" s="157"/>
      <c r="AF77" s="157"/>
      <c r="AG77" s="157" t="s">
        <v>554</v>
      </c>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row>
    <row r="78" spans="1:60" ht="30.6" outlineLevel="1">
      <c r="A78" s="183">
        <v>70</v>
      </c>
      <c r="B78" s="184"/>
      <c r="C78" s="191" t="s">
        <v>774</v>
      </c>
      <c r="D78" s="185" t="s">
        <v>608</v>
      </c>
      <c r="E78" s="186">
        <v>7</v>
      </c>
      <c r="F78" s="187"/>
      <c r="G78" s="188">
        <f t="shared" si="14"/>
        <v>0</v>
      </c>
      <c r="H78" s="169"/>
      <c r="I78" s="168">
        <f t="shared" si="15"/>
        <v>0</v>
      </c>
      <c r="J78" s="169"/>
      <c r="K78" s="168">
        <f t="shared" si="16"/>
        <v>0</v>
      </c>
      <c r="L78" s="168">
        <v>21</v>
      </c>
      <c r="M78" s="168">
        <f t="shared" si="17"/>
        <v>0</v>
      </c>
      <c r="N78" s="168">
        <v>1E-3</v>
      </c>
      <c r="O78" s="168">
        <f t="shared" si="18"/>
        <v>0.01</v>
      </c>
      <c r="P78" s="168">
        <v>0</v>
      </c>
      <c r="Q78" s="168">
        <f t="shared" si="19"/>
        <v>0</v>
      </c>
      <c r="R78" s="168"/>
      <c r="S78" s="168" t="s">
        <v>289</v>
      </c>
      <c r="T78" s="168" t="s">
        <v>245</v>
      </c>
      <c r="U78" s="168">
        <v>0</v>
      </c>
      <c r="V78" s="168">
        <f t="shared" si="20"/>
        <v>0</v>
      </c>
      <c r="W78" s="168"/>
      <c r="X78" s="157"/>
      <c r="Y78" s="157"/>
      <c r="Z78" s="157"/>
      <c r="AA78" s="157"/>
      <c r="AB78" s="157"/>
      <c r="AC78" s="157"/>
      <c r="AD78" s="157"/>
      <c r="AE78" s="157"/>
      <c r="AF78" s="157"/>
      <c r="AG78" s="157" t="s">
        <v>554</v>
      </c>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row>
    <row r="79" spans="1:60" outlineLevel="1">
      <c r="A79" s="183">
        <v>71</v>
      </c>
      <c r="B79" s="184"/>
      <c r="C79" s="191" t="s">
        <v>775</v>
      </c>
      <c r="D79" s="185" t="s">
        <v>256</v>
      </c>
      <c r="E79" s="186">
        <v>4</v>
      </c>
      <c r="F79" s="187"/>
      <c r="G79" s="188">
        <f t="shared" si="14"/>
        <v>0</v>
      </c>
      <c r="H79" s="169"/>
      <c r="I79" s="168">
        <f t="shared" si="15"/>
        <v>0</v>
      </c>
      <c r="J79" s="169"/>
      <c r="K79" s="168">
        <f t="shared" si="16"/>
        <v>0</v>
      </c>
      <c r="L79" s="168">
        <v>21</v>
      </c>
      <c r="M79" s="168">
        <f t="shared" si="17"/>
        <v>0</v>
      </c>
      <c r="N79" s="168">
        <v>1.66E-3</v>
      </c>
      <c r="O79" s="168">
        <f t="shared" si="18"/>
        <v>0.01</v>
      </c>
      <c r="P79" s="168">
        <v>0</v>
      </c>
      <c r="Q79" s="168">
        <f t="shared" si="19"/>
        <v>0</v>
      </c>
      <c r="R79" s="168" t="s">
        <v>556</v>
      </c>
      <c r="S79" s="168" t="s">
        <v>244</v>
      </c>
      <c r="T79" s="168" t="s">
        <v>540</v>
      </c>
      <c r="U79" s="168">
        <v>0</v>
      </c>
      <c r="V79" s="168">
        <f t="shared" si="20"/>
        <v>0</v>
      </c>
      <c r="W79" s="168"/>
      <c r="X79" s="157"/>
      <c r="Y79" s="157"/>
      <c r="Z79" s="157"/>
      <c r="AA79" s="157"/>
      <c r="AB79" s="157"/>
      <c r="AC79" s="157"/>
      <c r="AD79" s="157"/>
      <c r="AE79" s="157"/>
      <c r="AF79" s="157"/>
      <c r="AG79" s="157" t="s">
        <v>554</v>
      </c>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row>
    <row r="80" spans="1:60" outlineLevel="1">
      <c r="A80" s="183">
        <v>72</v>
      </c>
      <c r="B80" s="184"/>
      <c r="C80" s="191" t="s">
        <v>776</v>
      </c>
      <c r="D80" s="185" t="s">
        <v>256</v>
      </c>
      <c r="E80" s="186">
        <v>4</v>
      </c>
      <c r="F80" s="187"/>
      <c r="G80" s="188">
        <f t="shared" si="14"/>
        <v>0</v>
      </c>
      <c r="H80" s="169"/>
      <c r="I80" s="168">
        <f t="shared" si="15"/>
        <v>0</v>
      </c>
      <c r="J80" s="169"/>
      <c r="K80" s="168">
        <f t="shared" si="16"/>
        <v>0</v>
      </c>
      <c r="L80" s="168">
        <v>21</v>
      </c>
      <c r="M80" s="168">
        <f t="shared" si="17"/>
        <v>0</v>
      </c>
      <c r="N80" s="168">
        <v>3.0000000000000001E-5</v>
      </c>
      <c r="O80" s="168">
        <f t="shared" si="18"/>
        <v>0</v>
      </c>
      <c r="P80" s="168">
        <v>0</v>
      </c>
      <c r="Q80" s="168">
        <f t="shared" si="19"/>
        <v>0</v>
      </c>
      <c r="R80" s="168"/>
      <c r="S80" s="168" t="s">
        <v>289</v>
      </c>
      <c r="T80" s="168" t="s">
        <v>245</v>
      </c>
      <c r="U80" s="168">
        <v>0</v>
      </c>
      <c r="V80" s="168">
        <f t="shared" si="20"/>
        <v>0</v>
      </c>
      <c r="W80" s="168"/>
      <c r="X80" s="157"/>
      <c r="Y80" s="157"/>
      <c r="Z80" s="157"/>
      <c r="AA80" s="157"/>
      <c r="AB80" s="157"/>
      <c r="AC80" s="157"/>
      <c r="AD80" s="157"/>
      <c r="AE80" s="157"/>
      <c r="AF80" s="157"/>
      <c r="AG80" s="157" t="s">
        <v>554</v>
      </c>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row>
    <row r="81" spans="1:60" outlineLevel="1">
      <c r="A81" s="183">
        <v>73</v>
      </c>
      <c r="B81" s="184"/>
      <c r="C81" s="191" t="s">
        <v>777</v>
      </c>
      <c r="D81" s="185" t="s">
        <v>256</v>
      </c>
      <c r="E81" s="186">
        <v>20</v>
      </c>
      <c r="F81" s="187"/>
      <c r="G81" s="188">
        <f t="shared" si="14"/>
        <v>0</v>
      </c>
      <c r="H81" s="169"/>
      <c r="I81" s="168">
        <f t="shared" si="15"/>
        <v>0</v>
      </c>
      <c r="J81" s="169"/>
      <c r="K81" s="168">
        <f t="shared" si="16"/>
        <v>0</v>
      </c>
      <c r="L81" s="168">
        <v>21</v>
      </c>
      <c r="M81" s="168">
        <f t="shared" si="17"/>
        <v>0</v>
      </c>
      <c r="N81" s="168">
        <v>2.8000000000000003E-4</v>
      </c>
      <c r="O81" s="168">
        <f t="shared" si="18"/>
        <v>0.01</v>
      </c>
      <c r="P81" s="168">
        <v>0</v>
      </c>
      <c r="Q81" s="168">
        <f t="shared" si="19"/>
        <v>0</v>
      </c>
      <c r="R81" s="168" t="s">
        <v>556</v>
      </c>
      <c r="S81" s="168" t="s">
        <v>244</v>
      </c>
      <c r="T81" s="168" t="s">
        <v>540</v>
      </c>
      <c r="U81" s="168">
        <v>0</v>
      </c>
      <c r="V81" s="168">
        <f t="shared" si="20"/>
        <v>0</v>
      </c>
      <c r="W81" s="168"/>
      <c r="X81" s="157"/>
      <c r="Y81" s="157"/>
      <c r="Z81" s="157"/>
      <c r="AA81" s="157"/>
      <c r="AB81" s="157"/>
      <c r="AC81" s="157"/>
      <c r="AD81" s="157"/>
      <c r="AE81" s="157"/>
      <c r="AF81" s="157"/>
      <c r="AG81" s="157" t="s">
        <v>554</v>
      </c>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row>
    <row r="82" spans="1:60" outlineLevel="1">
      <c r="A82" s="183">
        <v>74</v>
      </c>
      <c r="B82" s="184"/>
      <c r="C82" s="191" t="s">
        <v>778</v>
      </c>
      <c r="D82" s="185" t="s">
        <v>256</v>
      </c>
      <c r="E82" s="186">
        <v>35</v>
      </c>
      <c r="F82" s="187"/>
      <c r="G82" s="188">
        <f t="shared" si="14"/>
        <v>0</v>
      </c>
      <c r="H82" s="169"/>
      <c r="I82" s="168">
        <f t="shared" si="15"/>
        <v>0</v>
      </c>
      <c r="J82" s="169"/>
      <c r="K82" s="168">
        <f t="shared" si="16"/>
        <v>0</v>
      </c>
      <c r="L82" s="168">
        <v>21</v>
      </c>
      <c r="M82" s="168">
        <f t="shared" si="17"/>
        <v>0</v>
      </c>
      <c r="N82" s="168">
        <v>2.7E-4</v>
      </c>
      <c r="O82" s="168">
        <f t="shared" si="18"/>
        <v>0.01</v>
      </c>
      <c r="P82" s="168">
        <v>0</v>
      </c>
      <c r="Q82" s="168">
        <f t="shared" si="19"/>
        <v>0</v>
      </c>
      <c r="R82" s="168" t="s">
        <v>556</v>
      </c>
      <c r="S82" s="168" t="s">
        <v>244</v>
      </c>
      <c r="T82" s="168" t="s">
        <v>540</v>
      </c>
      <c r="U82" s="168">
        <v>0</v>
      </c>
      <c r="V82" s="168">
        <f t="shared" si="20"/>
        <v>0</v>
      </c>
      <c r="W82" s="168"/>
      <c r="X82" s="157"/>
      <c r="Y82" s="157"/>
      <c r="Z82" s="157"/>
      <c r="AA82" s="157"/>
      <c r="AB82" s="157"/>
      <c r="AC82" s="157"/>
      <c r="AD82" s="157"/>
      <c r="AE82" s="157"/>
      <c r="AF82" s="157"/>
      <c r="AG82" s="157" t="s">
        <v>554</v>
      </c>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row>
    <row r="83" spans="1:60" outlineLevel="1">
      <c r="A83" s="183">
        <v>75</v>
      </c>
      <c r="B83" s="184"/>
      <c r="C83" s="191" t="s">
        <v>779</v>
      </c>
      <c r="D83" s="185" t="s">
        <v>256</v>
      </c>
      <c r="E83" s="186">
        <v>80</v>
      </c>
      <c r="F83" s="187"/>
      <c r="G83" s="188">
        <f t="shared" si="14"/>
        <v>0</v>
      </c>
      <c r="H83" s="169"/>
      <c r="I83" s="168">
        <f t="shared" si="15"/>
        <v>0</v>
      </c>
      <c r="J83" s="169"/>
      <c r="K83" s="168">
        <f t="shared" si="16"/>
        <v>0</v>
      </c>
      <c r="L83" s="168">
        <v>21</v>
      </c>
      <c r="M83" s="168">
        <f t="shared" si="17"/>
        <v>0</v>
      </c>
      <c r="N83" s="168">
        <v>9.8000000000000019E-4</v>
      </c>
      <c r="O83" s="168">
        <f t="shared" si="18"/>
        <v>0.08</v>
      </c>
      <c r="P83" s="168">
        <v>0</v>
      </c>
      <c r="Q83" s="168">
        <f t="shared" si="19"/>
        <v>0</v>
      </c>
      <c r="R83" s="168" t="s">
        <v>556</v>
      </c>
      <c r="S83" s="168" t="s">
        <v>244</v>
      </c>
      <c r="T83" s="168" t="s">
        <v>245</v>
      </c>
      <c r="U83" s="168">
        <v>0</v>
      </c>
      <c r="V83" s="168">
        <f t="shared" si="20"/>
        <v>0</v>
      </c>
      <c r="W83" s="168"/>
      <c r="X83" s="157"/>
      <c r="Y83" s="157"/>
      <c r="Z83" s="157"/>
      <c r="AA83" s="157"/>
      <c r="AB83" s="157"/>
      <c r="AC83" s="157"/>
      <c r="AD83" s="157"/>
      <c r="AE83" s="157"/>
      <c r="AF83" s="157"/>
      <c r="AG83" s="157" t="s">
        <v>554</v>
      </c>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row>
    <row r="84" spans="1:60" outlineLevel="1">
      <c r="A84" s="183">
        <v>76</v>
      </c>
      <c r="B84" s="184"/>
      <c r="C84" s="191" t="s">
        <v>780</v>
      </c>
      <c r="D84" s="185" t="s">
        <v>256</v>
      </c>
      <c r="E84" s="186">
        <v>30</v>
      </c>
      <c r="F84" s="187"/>
      <c r="G84" s="188">
        <f t="shared" si="14"/>
        <v>0</v>
      </c>
      <c r="H84" s="169"/>
      <c r="I84" s="168">
        <f t="shared" si="15"/>
        <v>0</v>
      </c>
      <c r="J84" s="169"/>
      <c r="K84" s="168">
        <f t="shared" si="16"/>
        <v>0</v>
      </c>
      <c r="L84" s="168">
        <v>21</v>
      </c>
      <c r="M84" s="168">
        <f t="shared" si="17"/>
        <v>0</v>
      </c>
      <c r="N84" s="168">
        <v>1.3000000000000002E-4</v>
      </c>
      <c r="O84" s="168">
        <f t="shared" si="18"/>
        <v>0</v>
      </c>
      <c r="P84" s="168">
        <v>0</v>
      </c>
      <c r="Q84" s="168">
        <f t="shared" si="19"/>
        <v>0</v>
      </c>
      <c r="R84" s="168" t="s">
        <v>556</v>
      </c>
      <c r="S84" s="168" t="s">
        <v>244</v>
      </c>
      <c r="T84" s="168" t="s">
        <v>540</v>
      </c>
      <c r="U84" s="168">
        <v>0</v>
      </c>
      <c r="V84" s="168">
        <f t="shared" si="20"/>
        <v>0</v>
      </c>
      <c r="W84" s="168"/>
      <c r="X84" s="157"/>
      <c r="Y84" s="157"/>
      <c r="Z84" s="157"/>
      <c r="AA84" s="157"/>
      <c r="AB84" s="157"/>
      <c r="AC84" s="157"/>
      <c r="AD84" s="157"/>
      <c r="AE84" s="157"/>
      <c r="AF84" s="157"/>
      <c r="AG84" s="157" t="s">
        <v>554</v>
      </c>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row>
    <row r="85" spans="1:60" outlineLevel="1">
      <c r="A85" s="183">
        <v>77</v>
      </c>
      <c r="B85" s="184"/>
      <c r="C85" s="191" t="s">
        <v>781</v>
      </c>
      <c r="D85" s="185" t="s">
        <v>256</v>
      </c>
      <c r="E85" s="186">
        <v>5</v>
      </c>
      <c r="F85" s="187"/>
      <c r="G85" s="188">
        <f t="shared" si="14"/>
        <v>0</v>
      </c>
      <c r="H85" s="169"/>
      <c r="I85" s="168">
        <f t="shared" si="15"/>
        <v>0</v>
      </c>
      <c r="J85" s="169"/>
      <c r="K85" s="168">
        <f t="shared" si="16"/>
        <v>0</v>
      </c>
      <c r="L85" s="168">
        <v>21</v>
      </c>
      <c r="M85" s="168">
        <f t="shared" si="17"/>
        <v>0</v>
      </c>
      <c r="N85" s="168">
        <v>3.9000000000000005E-4</v>
      </c>
      <c r="O85" s="168">
        <f t="shared" si="18"/>
        <v>0</v>
      </c>
      <c r="P85" s="168">
        <v>0</v>
      </c>
      <c r="Q85" s="168">
        <f t="shared" si="19"/>
        <v>0</v>
      </c>
      <c r="R85" s="168" t="s">
        <v>556</v>
      </c>
      <c r="S85" s="168" t="s">
        <v>244</v>
      </c>
      <c r="T85" s="168" t="s">
        <v>540</v>
      </c>
      <c r="U85" s="168">
        <v>0</v>
      </c>
      <c r="V85" s="168">
        <f t="shared" si="20"/>
        <v>0</v>
      </c>
      <c r="W85" s="168"/>
      <c r="X85" s="157"/>
      <c r="Y85" s="157"/>
      <c r="Z85" s="157"/>
      <c r="AA85" s="157"/>
      <c r="AB85" s="157"/>
      <c r="AC85" s="157"/>
      <c r="AD85" s="157"/>
      <c r="AE85" s="157"/>
      <c r="AF85" s="157"/>
      <c r="AG85" s="157" t="s">
        <v>554</v>
      </c>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row>
    <row r="86" spans="1:60" outlineLevel="1">
      <c r="A86" s="183">
        <v>78</v>
      </c>
      <c r="B86" s="184"/>
      <c r="C86" s="191" t="s">
        <v>782</v>
      </c>
      <c r="D86" s="185" t="s">
        <v>256</v>
      </c>
      <c r="E86" s="186">
        <v>2</v>
      </c>
      <c r="F86" s="187"/>
      <c r="G86" s="188">
        <f t="shared" si="14"/>
        <v>0</v>
      </c>
      <c r="H86" s="169"/>
      <c r="I86" s="168">
        <f t="shared" si="15"/>
        <v>0</v>
      </c>
      <c r="J86" s="169"/>
      <c r="K86" s="168">
        <f t="shared" si="16"/>
        <v>0</v>
      </c>
      <c r="L86" s="168">
        <v>21</v>
      </c>
      <c r="M86" s="168">
        <f t="shared" si="17"/>
        <v>0</v>
      </c>
      <c r="N86" s="168">
        <v>8.2700000000000013E-3</v>
      </c>
      <c r="O86" s="168">
        <f t="shared" si="18"/>
        <v>0.02</v>
      </c>
      <c r="P86" s="168">
        <v>0</v>
      </c>
      <c r="Q86" s="168">
        <f t="shared" si="19"/>
        <v>0</v>
      </c>
      <c r="R86" s="168"/>
      <c r="S86" s="168" t="s">
        <v>289</v>
      </c>
      <c r="T86" s="168" t="s">
        <v>245</v>
      </c>
      <c r="U86" s="168">
        <v>0</v>
      </c>
      <c r="V86" s="168">
        <f t="shared" si="20"/>
        <v>0</v>
      </c>
      <c r="W86" s="168"/>
      <c r="X86" s="157"/>
      <c r="Y86" s="157"/>
      <c r="Z86" s="157"/>
      <c r="AA86" s="157"/>
      <c r="AB86" s="157"/>
      <c r="AC86" s="157"/>
      <c r="AD86" s="157"/>
      <c r="AE86" s="157"/>
      <c r="AF86" s="157"/>
      <c r="AG86" s="157" t="s">
        <v>554</v>
      </c>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row>
    <row r="87" spans="1:60" outlineLevel="1">
      <c r="A87" s="183">
        <v>79</v>
      </c>
      <c r="B87" s="184"/>
      <c r="C87" s="191" t="s">
        <v>783</v>
      </c>
      <c r="D87" s="185" t="s">
        <v>256</v>
      </c>
      <c r="E87" s="186">
        <v>20</v>
      </c>
      <c r="F87" s="187"/>
      <c r="G87" s="188">
        <f t="shared" si="14"/>
        <v>0</v>
      </c>
      <c r="H87" s="169"/>
      <c r="I87" s="168">
        <f t="shared" si="15"/>
        <v>0</v>
      </c>
      <c r="J87" s="169"/>
      <c r="K87" s="168">
        <f t="shared" si="16"/>
        <v>0</v>
      </c>
      <c r="L87" s="168">
        <v>21</v>
      </c>
      <c r="M87" s="168">
        <f t="shared" si="17"/>
        <v>0</v>
      </c>
      <c r="N87" s="168">
        <v>1.7000000000000001E-4</v>
      </c>
      <c r="O87" s="168">
        <f t="shared" si="18"/>
        <v>0</v>
      </c>
      <c r="P87" s="168">
        <v>0</v>
      </c>
      <c r="Q87" s="168">
        <f t="shared" si="19"/>
        <v>0</v>
      </c>
      <c r="R87" s="168" t="s">
        <v>556</v>
      </c>
      <c r="S87" s="168" t="s">
        <v>244</v>
      </c>
      <c r="T87" s="168" t="s">
        <v>245</v>
      </c>
      <c r="U87" s="168">
        <v>0</v>
      </c>
      <c r="V87" s="168">
        <f t="shared" si="20"/>
        <v>0</v>
      </c>
      <c r="W87" s="168"/>
      <c r="X87" s="157"/>
      <c r="Y87" s="157"/>
      <c r="Z87" s="157"/>
      <c r="AA87" s="157"/>
      <c r="AB87" s="157"/>
      <c r="AC87" s="157"/>
      <c r="AD87" s="157"/>
      <c r="AE87" s="157"/>
      <c r="AF87" s="157"/>
      <c r="AG87" s="157" t="s">
        <v>554</v>
      </c>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row>
    <row r="88" spans="1:60" outlineLevel="1">
      <c r="A88" s="183">
        <v>80</v>
      </c>
      <c r="B88" s="184"/>
      <c r="C88" s="191" t="s">
        <v>784</v>
      </c>
      <c r="D88" s="185" t="s">
        <v>256</v>
      </c>
      <c r="E88" s="186">
        <v>10</v>
      </c>
      <c r="F88" s="187"/>
      <c r="G88" s="188">
        <f t="shared" si="14"/>
        <v>0</v>
      </c>
      <c r="H88" s="169"/>
      <c r="I88" s="168">
        <f t="shared" si="15"/>
        <v>0</v>
      </c>
      <c r="J88" s="169"/>
      <c r="K88" s="168">
        <f t="shared" si="16"/>
        <v>0</v>
      </c>
      <c r="L88" s="168">
        <v>21</v>
      </c>
      <c r="M88" s="168">
        <f t="shared" si="17"/>
        <v>0</v>
      </c>
      <c r="N88" s="168">
        <v>1.2E-4</v>
      </c>
      <c r="O88" s="168">
        <f t="shared" si="18"/>
        <v>0</v>
      </c>
      <c r="P88" s="168">
        <v>0</v>
      </c>
      <c r="Q88" s="168">
        <f t="shared" si="19"/>
        <v>0</v>
      </c>
      <c r="R88" s="168" t="s">
        <v>556</v>
      </c>
      <c r="S88" s="168" t="s">
        <v>244</v>
      </c>
      <c r="T88" s="168" t="s">
        <v>245</v>
      </c>
      <c r="U88" s="168">
        <v>0</v>
      </c>
      <c r="V88" s="168">
        <f t="shared" si="20"/>
        <v>0</v>
      </c>
      <c r="W88" s="168"/>
      <c r="X88" s="157"/>
      <c r="Y88" s="157"/>
      <c r="Z88" s="157"/>
      <c r="AA88" s="157"/>
      <c r="AB88" s="157"/>
      <c r="AC88" s="157"/>
      <c r="AD88" s="157"/>
      <c r="AE88" s="157"/>
      <c r="AF88" s="157"/>
      <c r="AG88" s="157" t="s">
        <v>554</v>
      </c>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row>
    <row r="89" spans="1:60" outlineLevel="1">
      <c r="A89" s="183">
        <v>81</v>
      </c>
      <c r="B89" s="184"/>
      <c r="C89" s="191" t="s">
        <v>785</v>
      </c>
      <c r="D89" s="185" t="s">
        <v>256</v>
      </c>
      <c r="E89" s="186">
        <v>40</v>
      </c>
      <c r="F89" s="187"/>
      <c r="G89" s="188">
        <f t="shared" si="14"/>
        <v>0</v>
      </c>
      <c r="H89" s="169"/>
      <c r="I89" s="168">
        <f t="shared" si="15"/>
        <v>0</v>
      </c>
      <c r="J89" s="169"/>
      <c r="K89" s="168">
        <f t="shared" si="16"/>
        <v>0</v>
      </c>
      <c r="L89" s="168">
        <v>21</v>
      </c>
      <c r="M89" s="168">
        <f t="shared" si="17"/>
        <v>0</v>
      </c>
      <c r="N89" s="168">
        <v>2.3000000000000001E-4</v>
      </c>
      <c r="O89" s="168">
        <f t="shared" si="18"/>
        <v>0.01</v>
      </c>
      <c r="P89" s="168">
        <v>0</v>
      </c>
      <c r="Q89" s="168">
        <f t="shared" si="19"/>
        <v>0</v>
      </c>
      <c r="R89" s="168" t="s">
        <v>556</v>
      </c>
      <c r="S89" s="168" t="s">
        <v>244</v>
      </c>
      <c r="T89" s="168" t="s">
        <v>540</v>
      </c>
      <c r="U89" s="168">
        <v>0</v>
      </c>
      <c r="V89" s="168">
        <f t="shared" si="20"/>
        <v>0</v>
      </c>
      <c r="W89" s="168"/>
      <c r="X89" s="157"/>
      <c r="Y89" s="157"/>
      <c r="Z89" s="157"/>
      <c r="AA89" s="157"/>
      <c r="AB89" s="157"/>
      <c r="AC89" s="157"/>
      <c r="AD89" s="157"/>
      <c r="AE89" s="157"/>
      <c r="AF89" s="157"/>
      <c r="AG89" s="157" t="s">
        <v>554</v>
      </c>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row>
    <row r="90" spans="1:60" outlineLevel="1">
      <c r="A90" s="183">
        <v>82</v>
      </c>
      <c r="B90" s="184"/>
      <c r="C90" s="191" t="s">
        <v>786</v>
      </c>
      <c r="D90" s="185" t="s">
        <v>256</v>
      </c>
      <c r="E90" s="186">
        <v>120</v>
      </c>
      <c r="F90" s="187"/>
      <c r="G90" s="188">
        <f t="shared" si="14"/>
        <v>0</v>
      </c>
      <c r="H90" s="169"/>
      <c r="I90" s="168">
        <f t="shared" si="15"/>
        <v>0</v>
      </c>
      <c r="J90" s="169"/>
      <c r="K90" s="168">
        <f t="shared" si="16"/>
        <v>0</v>
      </c>
      <c r="L90" s="168">
        <v>21</v>
      </c>
      <c r="M90" s="168">
        <f t="shared" si="17"/>
        <v>0</v>
      </c>
      <c r="N90" s="168">
        <v>2.2000000000000001E-4</v>
      </c>
      <c r="O90" s="168">
        <f t="shared" si="18"/>
        <v>0.03</v>
      </c>
      <c r="P90" s="168">
        <v>0</v>
      </c>
      <c r="Q90" s="168">
        <f t="shared" si="19"/>
        <v>0</v>
      </c>
      <c r="R90" s="168" t="s">
        <v>556</v>
      </c>
      <c r="S90" s="168" t="s">
        <v>244</v>
      </c>
      <c r="T90" s="168" t="s">
        <v>245</v>
      </c>
      <c r="U90" s="168">
        <v>0</v>
      </c>
      <c r="V90" s="168">
        <f t="shared" si="20"/>
        <v>0</v>
      </c>
      <c r="W90" s="168"/>
      <c r="X90" s="157"/>
      <c r="Y90" s="157"/>
      <c r="Z90" s="157"/>
      <c r="AA90" s="157"/>
      <c r="AB90" s="157"/>
      <c r="AC90" s="157"/>
      <c r="AD90" s="157"/>
      <c r="AE90" s="157"/>
      <c r="AF90" s="157"/>
      <c r="AG90" s="157" t="s">
        <v>554</v>
      </c>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row>
    <row r="91" spans="1:60" outlineLevel="1">
      <c r="A91" s="183">
        <v>83</v>
      </c>
      <c r="B91" s="184"/>
      <c r="C91" s="191" t="s">
        <v>787</v>
      </c>
      <c r="D91" s="185" t="s">
        <v>256</v>
      </c>
      <c r="E91" s="186">
        <v>4</v>
      </c>
      <c r="F91" s="187"/>
      <c r="G91" s="188">
        <f t="shared" si="14"/>
        <v>0</v>
      </c>
      <c r="H91" s="169"/>
      <c r="I91" s="168">
        <f t="shared" si="15"/>
        <v>0</v>
      </c>
      <c r="J91" s="169"/>
      <c r="K91" s="168">
        <f t="shared" si="16"/>
        <v>0</v>
      </c>
      <c r="L91" s="168">
        <v>21</v>
      </c>
      <c r="M91" s="168">
        <f t="shared" si="17"/>
        <v>0</v>
      </c>
      <c r="N91" s="168">
        <v>2.2000000000000001E-4</v>
      </c>
      <c r="O91" s="168">
        <f t="shared" si="18"/>
        <v>0</v>
      </c>
      <c r="P91" s="168">
        <v>0</v>
      </c>
      <c r="Q91" s="168">
        <f t="shared" si="19"/>
        <v>0</v>
      </c>
      <c r="R91" s="168"/>
      <c r="S91" s="168" t="s">
        <v>289</v>
      </c>
      <c r="T91" s="168" t="s">
        <v>245</v>
      </c>
      <c r="U91" s="168">
        <v>0</v>
      </c>
      <c r="V91" s="168">
        <f t="shared" si="20"/>
        <v>0</v>
      </c>
      <c r="W91" s="168"/>
      <c r="X91" s="157"/>
      <c r="Y91" s="157"/>
      <c r="Z91" s="157"/>
      <c r="AA91" s="157"/>
      <c r="AB91" s="157"/>
      <c r="AC91" s="157"/>
      <c r="AD91" s="157"/>
      <c r="AE91" s="157"/>
      <c r="AF91" s="157"/>
      <c r="AG91" s="157" t="s">
        <v>554</v>
      </c>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row>
    <row r="92" spans="1:60" outlineLevel="1">
      <c r="A92" s="183">
        <v>84</v>
      </c>
      <c r="B92" s="184"/>
      <c r="C92" s="191" t="s">
        <v>788</v>
      </c>
      <c r="D92" s="185" t="s">
        <v>328</v>
      </c>
      <c r="E92" s="186">
        <v>290</v>
      </c>
      <c r="F92" s="187"/>
      <c r="G92" s="188">
        <f t="shared" si="14"/>
        <v>0</v>
      </c>
      <c r="H92" s="169"/>
      <c r="I92" s="168">
        <f t="shared" si="15"/>
        <v>0</v>
      </c>
      <c r="J92" s="169"/>
      <c r="K92" s="168">
        <f t="shared" si="16"/>
        <v>0</v>
      </c>
      <c r="L92" s="168">
        <v>21</v>
      </c>
      <c r="M92" s="168">
        <f t="shared" si="17"/>
        <v>0</v>
      </c>
      <c r="N92" s="168">
        <v>1.3000000000000002E-4</v>
      </c>
      <c r="O92" s="168">
        <f t="shared" si="18"/>
        <v>0.04</v>
      </c>
      <c r="P92" s="168">
        <v>0</v>
      </c>
      <c r="Q92" s="168">
        <f t="shared" si="19"/>
        <v>0</v>
      </c>
      <c r="R92" s="168" t="s">
        <v>556</v>
      </c>
      <c r="S92" s="168" t="s">
        <v>244</v>
      </c>
      <c r="T92" s="168" t="s">
        <v>245</v>
      </c>
      <c r="U92" s="168">
        <v>0</v>
      </c>
      <c r="V92" s="168">
        <f t="shared" si="20"/>
        <v>0</v>
      </c>
      <c r="W92" s="168"/>
      <c r="X92" s="157"/>
      <c r="Y92" s="157"/>
      <c r="Z92" s="157"/>
      <c r="AA92" s="157"/>
      <c r="AB92" s="157"/>
      <c r="AC92" s="157"/>
      <c r="AD92" s="157"/>
      <c r="AE92" s="157"/>
      <c r="AF92" s="157"/>
      <c r="AG92" s="157" t="s">
        <v>554</v>
      </c>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row>
    <row r="93" spans="1:60" ht="20.399999999999999" outlineLevel="1">
      <c r="A93" s="183">
        <v>85</v>
      </c>
      <c r="B93" s="184"/>
      <c r="C93" s="191" t="s">
        <v>789</v>
      </c>
      <c r="D93" s="185" t="s">
        <v>256</v>
      </c>
      <c r="E93" s="186">
        <v>1</v>
      </c>
      <c r="F93" s="187"/>
      <c r="G93" s="188">
        <f t="shared" si="14"/>
        <v>0</v>
      </c>
      <c r="H93" s="169"/>
      <c r="I93" s="168">
        <f t="shared" si="15"/>
        <v>0</v>
      </c>
      <c r="J93" s="169"/>
      <c r="K93" s="168">
        <f t="shared" si="16"/>
        <v>0</v>
      </c>
      <c r="L93" s="168">
        <v>21</v>
      </c>
      <c r="M93" s="168">
        <f t="shared" si="17"/>
        <v>0</v>
      </c>
      <c r="N93" s="168">
        <v>0.01</v>
      </c>
      <c r="O93" s="168">
        <f t="shared" si="18"/>
        <v>0.01</v>
      </c>
      <c r="P93" s="168">
        <v>0</v>
      </c>
      <c r="Q93" s="168">
        <f t="shared" si="19"/>
        <v>0</v>
      </c>
      <c r="R93" s="168"/>
      <c r="S93" s="168" t="s">
        <v>289</v>
      </c>
      <c r="T93" s="168" t="s">
        <v>245</v>
      </c>
      <c r="U93" s="168">
        <v>0</v>
      </c>
      <c r="V93" s="168">
        <f t="shared" si="20"/>
        <v>0</v>
      </c>
      <c r="W93" s="168"/>
      <c r="X93" s="157"/>
      <c r="Y93" s="157"/>
      <c r="Z93" s="157"/>
      <c r="AA93" s="157"/>
      <c r="AB93" s="157"/>
      <c r="AC93" s="157"/>
      <c r="AD93" s="157"/>
      <c r="AE93" s="157"/>
      <c r="AF93" s="157"/>
      <c r="AG93" s="157" t="s">
        <v>554</v>
      </c>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row>
    <row r="94" spans="1:60" outlineLevel="1">
      <c r="A94" s="183">
        <v>86</v>
      </c>
      <c r="B94" s="184"/>
      <c r="C94" s="191" t="s">
        <v>790</v>
      </c>
      <c r="D94" s="185" t="s">
        <v>256</v>
      </c>
      <c r="E94" s="186">
        <v>1</v>
      </c>
      <c r="F94" s="187"/>
      <c r="G94" s="188">
        <f t="shared" si="14"/>
        <v>0</v>
      </c>
      <c r="H94" s="169"/>
      <c r="I94" s="168">
        <f t="shared" si="15"/>
        <v>0</v>
      </c>
      <c r="J94" s="169"/>
      <c r="K94" s="168">
        <f t="shared" si="16"/>
        <v>0</v>
      </c>
      <c r="L94" s="168">
        <v>21</v>
      </c>
      <c r="M94" s="168">
        <f t="shared" si="17"/>
        <v>0</v>
      </c>
      <c r="N94" s="168">
        <v>1.8000000000000001E-4</v>
      </c>
      <c r="O94" s="168">
        <f t="shared" si="18"/>
        <v>0</v>
      </c>
      <c r="P94" s="168">
        <v>0</v>
      </c>
      <c r="Q94" s="168">
        <f t="shared" si="19"/>
        <v>0</v>
      </c>
      <c r="R94" s="168" t="s">
        <v>556</v>
      </c>
      <c r="S94" s="168" t="s">
        <v>244</v>
      </c>
      <c r="T94" s="168" t="s">
        <v>540</v>
      </c>
      <c r="U94" s="168">
        <v>0</v>
      </c>
      <c r="V94" s="168">
        <f t="shared" si="20"/>
        <v>0</v>
      </c>
      <c r="W94" s="168"/>
      <c r="X94" s="157"/>
      <c r="Y94" s="157"/>
      <c r="Z94" s="157"/>
      <c r="AA94" s="157"/>
      <c r="AB94" s="157"/>
      <c r="AC94" s="157"/>
      <c r="AD94" s="157"/>
      <c r="AE94" s="157"/>
      <c r="AF94" s="157"/>
      <c r="AG94" s="157" t="s">
        <v>554</v>
      </c>
      <c r="AH94" s="157"/>
      <c r="AI94" s="157"/>
      <c r="AJ94" s="157"/>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7"/>
      <c r="BH94" s="157"/>
    </row>
    <row r="95" spans="1:60" outlineLevel="1">
      <c r="A95" s="183">
        <v>87</v>
      </c>
      <c r="B95" s="184"/>
      <c r="C95" s="191" t="s">
        <v>791</v>
      </c>
      <c r="D95" s="185" t="s">
        <v>256</v>
      </c>
      <c r="E95" s="186">
        <v>1</v>
      </c>
      <c r="F95" s="187"/>
      <c r="G95" s="188">
        <f t="shared" si="14"/>
        <v>0</v>
      </c>
      <c r="H95" s="169"/>
      <c r="I95" s="168">
        <f t="shared" si="15"/>
        <v>0</v>
      </c>
      <c r="J95" s="169"/>
      <c r="K95" s="168">
        <f t="shared" si="16"/>
        <v>0</v>
      </c>
      <c r="L95" s="168">
        <v>21</v>
      </c>
      <c r="M95" s="168">
        <f t="shared" si="17"/>
        <v>0</v>
      </c>
      <c r="N95" s="168">
        <v>1.8000000000000001E-4</v>
      </c>
      <c r="O95" s="168">
        <f t="shared" si="18"/>
        <v>0</v>
      </c>
      <c r="P95" s="168">
        <v>0</v>
      </c>
      <c r="Q95" s="168">
        <f t="shared" si="19"/>
        <v>0</v>
      </c>
      <c r="R95" s="168" t="s">
        <v>556</v>
      </c>
      <c r="S95" s="168" t="s">
        <v>244</v>
      </c>
      <c r="T95" s="168" t="s">
        <v>540</v>
      </c>
      <c r="U95" s="168">
        <v>0</v>
      </c>
      <c r="V95" s="168">
        <f t="shared" si="20"/>
        <v>0</v>
      </c>
      <c r="W95" s="168"/>
      <c r="X95" s="157"/>
      <c r="Y95" s="157"/>
      <c r="Z95" s="157"/>
      <c r="AA95" s="157"/>
      <c r="AB95" s="157"/>
      <c r="AC95" s="157"/>
      <c r="AD95" s="157"/>
      <c r="AE95" s="157"/>
      <c r="AF95" s="157"/>
      <c r="AG95" s="157" t="s">
        <v>554</v>
      </c>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row>
    <row r="96" spans="1:60" outlineLevel="1">
      <c r="A96" s="183">
        <v>88</v>
      </c>
      <c r="B96" s="184"/>
      <c r="C96" s="191" t="s">
        <v>791</v>
      </c>
      <c r="D96" s="185" t="s">
        <v>256</v>
      </c>
      <c r="E96" s="186">
        <v>10</v>
      </c>
      <c r="F96" s="187"/>
      <c r="G96" s="188">
        <f t="shared" si="14"/>
        <v>0</v>
      </c>
      <c r="H96" s="169"/>
      <c r="I96" s="168">
        <f t="shared" si="15"/>
        <v>0</v>
      </c>
      <c r="J96" s="169"/>
      <c r="K96" s="168">
        <f t="shared" si="16"/>
        <v>0</v>
      </c>
      <c r="L96" s="168">
        <v>21</v>
      </c>
      <c r="M96" s="168">
        <f t="shared" si="17"/>
        <v>0</v>
      </c>
      <c r="N96" s="168">
        <v>1.8000000000000001E-4</v>
      </c>
      <c r="O96" s="168">
        <f t="shared" si="18"/>
        <v>0</v>
      </c>
      <c r="P96" s="168">
        <v>0</v>
      </c>
      <c r="Q96" s="168">
        <f t="shared" si="19"/>
        <v>0</v>
      </c>
      <c r="R96" s="168" t="s">
        <v>556</v>
      </c>
      <c r="S96" s="168" t="s">
        <v>244</v>
      </c>
      <c r="T96" s="168" t="s">
        <v>540</v>
      </c>
      <c r="U96" s="168">
        <v>0</v>
      </c>
      <c r="V96" s="168">
        <f t="shared" si="20"/>
        <v>0</v>
      </c>
      <c r="W96" s="168"/>
      <c r="X96" s="157"/>
      <c r="Y96" s="157"/>
      <c r="Z96" s="157"/>
      <c r="AA96" s="157"/>
      <c r="AB96" s="157"/>
      <c r="AC96" s="157"/>
      <c r="AD96" s="157"/>
      <c r="AE96" s="157"/>
      <c r="AF96" s="157"/>
      <c r="AG96" s="157" t="s">
        <v>554</v>
      </c>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row>
    <row r="97" spans="1:60" outlineLevel="1">
      <c r="A97" s="183">
        <v>89</v>
      </c>
      <c r="B97" s="184"/>
      <c r="C97" s="191" t="s">
        <v>792</v>
      </c>
      <c r="D97" s="185" t="s">
        <v>256</v>
      </c>
      <c r="E97" s="186">
        <v>25</v>
      </c>
      <c r="F97" s="187"/>
      <c r="G97" s="188">
        <f t="shared" si="14"/>
        <v>0</v>
      </c>
      <c r="H97" s="169"/>
      <c r="I97" s="168">
        <f t="shared" si="15"/>
        <v>0</v>
      </c>
      <c r="J97" s="169"/>
      <c r="K97" s="168">
        <f t="shared" si="16"/>
        <v>0</v>
      </c>
      <c r="L97" s="168">
        <v>21</v>
      </c>
      <c r="M97" s="168">
        <f t="shared" si="17"/>
        <v>0</v>
      </c>
      <c r="N97" s="168">
        <v>1.8000000000000001E-4</v>
      </c>
      <c r="O97" s="168">
        <f t="shared" si="18"/>
        <v>0</v>
      </c>
      <c r="P97" s="168">
        <v>0</v>
      </c>
      <c r="Q97" s="168">
        <f t="shared" si="19"/>
        <v>0</v>
      </c>
      <c r="R97" s="168" t="s">
        <v>556</v>
      </c>
      <c r="S97" s="168" t="s">
        <v>244</v>
      </c>
      <c r="T97" s="168" t="s">
        <v>540</v>
      </c>
      <c r="U97" s="168">
        <v>0</v>
      </c>
      <c r="V97" s="168">
        <f t="shared" si="20"/>
        <v>0</v>
      </c>
      <c r="W97" s="168"/>
      <c r="X97" s="157"/>
      <c r="Y97" s="157"/>
      <c r="Z97" s="157"/>
      <c r="AA97" s="157"/>
      <c r="AB97" s="157"/>
      <c r="AC97" s="157"/>
      <c r="AD97" s="157"/>
      <c r="AE97" s="157"/>
      <c r="AF97" s="157"/>
      <c r="AG97" s="157" t="s">
        <v>554</v>
      </c>
      <c r="AH97" s="157"/>
      <c r="AI97" s="157"/>
      <c r="AJ97" s="157"/>
      <c r="AK97" s="157"/>
      <c r="AL97" s="157"/>
      <c r="AM97" s="157"/>
      <c r="AN97" s="157"/>
      <c r="AO97" s="157"/>
      <c r="AP97" s="157"/>
      <c r="AQ97" s="157"/>
      <c r="AR97" s="157"/>
      <c r="AS97" s="157"/>
      <c r="AT97" s="157"/>
      <c r="AU97" s="157"/>
      <c r="AV97" s="157"/>
      <c r="AW97" s="157"/>
      <c r="AX97" s="157"/>
      <c r="AY97" s="157"/>
      <c r="AZ97" s="157"/>
      <c r="BA97" s="157"/>
      <c r="BB97" s="157"/>
      <c r="BC97" s="157"/>
      <c r="BD97" s="157"/>
      <c r="BE97" s="157"/>
      <c r="BF97" s="157"/>
      <c r="BG97" s="157"/>
      <c r="BH97" s="157"/>
    </row>
    <row r="98" spans="1:60" outlineLevel="1">
      <c r="A98" s="183">
        <v>90</v>
      </c>
      <c r="B98" s="184"/>
      <c r="C98" s="191" t="s">
        <v>792</v>
      </c>
      <c r="D98" s="185" t="s">
        <v>256</v>
      </c>
      <c r="E98" s="186">
        <v>6</v>
      </c>
      <c r="F98" s="187"/>
      <c r="G98" s="188">
        <f t="shared" si="14"/>
        <v>0</v>
      </c>
      <c r="H98" s="169"/>
      <c r="I98" s="168">
        <f t="shared" si="15"/>
        <v>0</v>
      </c>
      <c r="J98" s="169"/>
      <c r="K98" s="168">
        <f t="shared" si="16"/>
        <v>0</v>
      </c>
      <c r="L98" s="168">
        <v>21</v>
      </c>
      <c r="M98" s="168">
        <f t="shared" si="17"/>
        <v>0</v>
      </c>
      <c r="N98" s="168">
        <v>1.8000000000000001E-4</v>
      </c>
      <c r="O98" s="168">
        <f t="shared" si="18"/>
        <v>0</v>
      </c>
      <c r="P98" s="168">
        <v>0</v>
      </c>
      <c r="Q98" s="168">
        <f t="shared" si="19"/>
        <v>0</v>
      </c>
      <c r="R98" s="168" t="s">
        <v>556</v>
      </c>
      <c r="S98" s="168" t="s">
        <v>244</v>
      </c>
      <c r="T98" s="168" t="s">
        <v>540</v>
      </c>
      <c r="U98" s="168">
        <v>0</v>
      </c>
      <c r="V98" s="168">
        <f t="shared" si="20"/>
        <v>0</v>
      </c>
      <c r="W98" s="168"/>
      <c r="X98" s="157"/>
      <c r="Y98" s="157"/>
      <c r="Z98" s="157"/>
      <c r="AA98" s="157"/>
      <c r="AB98" s="157"/>
      <c r="AC98" s="157"/>
      <c r="AD98" s="157"/>
      <c r="AE98" s="157"/>
      <c r="AF98" s="157"/>
      <c r="AG98" s="157" t="s">
        <v>554</v>
      </c>
      <c r="AH98" s="157"/>
      <c r="AI98" s="157"/>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row>
    <row r="99" spans="1:60" outlineLevel="1">
      <c r="A99" s="183">
        <v>91</v>
      </c>
      <c r="B99" s="184"/>
      <c r="C99" s="191" t="s">
        <v>793</v>
      </c>
      <c r="D99" s="185" t="s">
        <v>256</v>
      </c>
      <c r="E99" s="186">
        <v>10</v>
      </c>
      <c r="F99" s="187"/>
      <c r="G99" s="188">
        <f t="shared" si="14"/>
        <v>0</v>
      </c>
      <c r="H99" s="169"/>
      <c r="I99" s="168">
        <f t="shared" si="15"/>
        <v>0</v>
      </c>
      <c r="J99" s="169"/>
      <c r="K99" s="168">
        <f t="shared" si="16"/>
        <v>0</v>
      </c>
      <c r="L99" s="168">
        <v>21</v>
      </c>
      <c r="M99" s="168">
        <f t="shared" si="17"/>
        <v>0</v>
      </c>
      <c r="N99" s="168">
        <v>1.8000000000000001E-4</v>
      </c>
      <c r="O99" s="168">
        <f t="shared" si="18"/>
        <v>0</v>
      </c>
      <c r="P99" s="168">
        <v>0</v>
      </c>
      <c r="Q99" s="168">
        <f t="shared" si="19"/>
        <v>0</v>
      </c>
      <c r="R99" s="168" t="s">
        <v>556</v>
      </c>
      <c r="S99" s="168" t="s">
        <v>244</v>
      </c>
      <c r="T99" s="168" t="s">
        <v>540</v>
      </c>
      <c r="U99" s="168">
        <v>0</v>
      </c>
      <c r="V99" s="168">
        <f t="shared" si="20"/>
        <v>0</v>
      </c>
      <c r="W99" s="168"/>
      <c r="X99" s="157"/>
      <c r="Y99" s="157"/>
      <c r="Z99" s="157"/>
      <c r="AA99" s="157"/>
      <c r="AB99" s="157"/>
      <c r="AC99" s="157"/>
      <c r="AD99" s="157"/>
      <c r="AE99" s="157"/>
      <c r="AF99" s="157"/>
      <c r="AG99" s="157" t="s">
        <v>554</v>
      </c>
      <c r="AH99" s="157"/>
      <c r="AI99" s="157"/>
      <c r="AJ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row>
    <row r="100" spans="1:60" outlineLevel="1">
      <c r="A100" s="183">
        <v>92</v>
      </c>
      <c r="B100" s="184"/>
      <c r="C100" s="191" t="s">
        <v>793</v>
      </c>
      <c r="D100" s="185" t="s">
        <v>256</v>
      </c>
      <c r="E100" s="186">
        <v>41</v>
      </c>
      <c r="F100" s="187"/>
      <c r="G100" s="188">
        <f t="shared" si="14"/>
        <v>0</v>
      </c>
      <c r="H100" s="169"/>
      <c r="I100" s="168">
        <f t="shared" si="15"/>
        <v>0</v>
      </c>
      <c r="J100" s="169"/>
      <c r="K100" s="168">
        <f t="shared" si="16"/>
        <v>0</v>
      </c>
      <c r="L100" s="168">
        <v>21</v>
      </c>
      <c r="M100" s="168">
        <f t="shared" si="17"/>
        <v>0</v>
      </c>
      <c r="N100" s="168">
        <v>1.8000000000000001E-4</v>
      </c>
      <c r="O100" s="168">
        <f t="shared" si="18"/>
        <v>0.01</v>
      </c>
      <c r="P100" s="168">
        <v>0</v>
      </c>
      <c r="Q100" s="168">
        <f t="shared" si="19"/>
        <v>0</v>
      </c>
      <c r="R100" s="168" t="s">
        <v>556</v>
      </c>
      <c r="S100" s="168" t="s">
        <v>244</v>
      </c>
      <c r="T100" s="168" t="s">
        <v>540</v>
      </c>
      <c r="U100" s="168">
        <v>0</v>
      </c>
      <c r="V100" s="168">
        <f t="shared" si="20"/>
        <v>0</v>
      </c>
      <c r="W100" s="168"/>
      <c r="X100" s="157"/>
      <c r="Y100" s="157"/>
      <c r="Z100" s="157"/>
      <c r="AA100" s="157"/>
      <c r="AB100" s="157"/>
      <c r="AC100" s="157"/>
      <c r="AD100" s="157"/>
      <c r="AE100" s="157"/>
      <c r="AF100" s="157"/>
      <c r="AG100" s="157" t="s">
        <v>554</v>
      </c>
      <c r="AH100" s="157"/>
      <c r="AI100" s="157"/>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row>
    <row r="101" spans="1:60" outlineLevel="1">
      <c r="A101" s="183">
        <v>93</v>
      </c>
      <c r="B101" s="184"/>
      <c r="C101" s="191" t="s">
        <v>794</v>
      </c>
      <c r="D101" s="185" t="s">
        <v>256</v>
      </c>
      <c r="E101" s="186">
        <v>2</v>
      </c>
      <c r="F101" s="187"/>
      <c r="G101" s="188">
        <f t="shared" si="14"/>
        <v>0</v>
      </c>
      <c r="H101" s="169"/>
      <c r="I101" s="168">
        <f t="shared" si="15"/>
        <v>0</v>
      </c>
      <c r="J101" s="169"/>
      <c r="K101" s="168">
        <f t="shared" si="16"/>
        <v>0</v>
      </c>
      <c r="L101" s="168">
        <v>21</v>
      </c>
      <c r="M101" s="168">
        <f t="shared" si="17"/>
        <v>0</v>
      </c>
      <c r="N101" s="168">
        <v>1.8000000000000001E-4</v>
      </c>
      <c r="O101" s="168">
        <f t="shared" si="18"/>
        <v>0</v>
      </c>
      <c r="P101" s="168">
        <v>0</v>
      </c>
      <c r="Q101" s="168">
        <f t="shared" si="19"/>
        <v>0</v>
      </c>
      <c r="R101" s="168" t="s">
        <v>556</v>
      </c>
      <c r="S101" s="168" t="s">
        <v>244</v>
      </c>
      <c r="T101" s="168" t="s">
        <v>540</v>
      </c>
      <c r="U101" s="168">
        <v>0</v>
      </c>
      <c r="V101" s="168">
        <f t="shared" si="20"/>
        <v>0</v>
      </c>
      <c r="W101" s="168"/>
      <c r="X101" s="157"/>
      <c r="Y101" s="157"/>
      <c r="Z101" s="157"/>
      <c r="AA101" s="157"/>
      <c r="AB101" s="157"/>
      <c r="AC101" s="157"/>
      <c r="AD101" s="157"/>
      <c r="AE101" s="157"/>
      <c r="AF101" s="157"/>
      <c r="AG101" s="157" t="s">
        <v>554</v>
      </c>
      <c r="AH101" s="157"/>
      <c r="AI101" s="157"/>
      <c r="AJ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c r="BF101" s="157"/>
      <c r="BG101" s="157"/>
      <c r="BH101" s="157"/>
    </row>
    <row r="102" spans="1:60" outlineLevel="1">
      <c r="A102" s="183">
        <v>94</v>
      </c>
      <c r="B102" s="184"/>
      <c r="C102" s="191" t="s">
        <v>795</v>
      </c>
      <c r="D102" s="185" t="s">
        <v>256</v>
      </c>
      <c r="E102" s="186">
        <v>1</v>
      </c>
      <c r="F102" s="187"/>
      <c r="G102" s="188">
        <f t="shared" si="14"/>
        <v>0</v>
      </c>
      <c r="H102" s="169"/>
      <c r="I102" s="168">
        <f t="shared" si="15"/>
        <v>0</v>
      </c>
      <c r="J102" s="169"/>
      <c r="K102" s="168">
        <f t="shared" si="16"/>
        <v>0</v>
      </c>
      <c r="L102" s="168">
        <v>21</v>
      </c>
      <c r="M102" s="168">
        <f t="shared" si="17"/>
        <v>0</v>
      </c>
      <c r="N102" s="168">
        <v>5.0000000000000001E-4</v>
      </c>
      <c r="O102" s="168">
        <f t="shared" si="18"/>
        <v>0</v>
      </c>
      <c r="P102" s="168">
        <v>0</v>
      </c>
      <c r="Q102" s="168">
        <f t="shared" si="19"/>
        <v>0</v>
      </c>
      <c r="R102" s="168" t="s">
        <v>556</v>
      </c>
      <c r="S102" s="168" t="s">
        <v>244</v>
      </c>
      <c r="T102" s="168" t="s">
        <v>540</v>
      </c>
      <c r="U102" s="168">
        <v>0</v>
      </c>
      <c r="V102" s="168">
        <f t="shared" si="20"/>
        <v>0</v>
      </c>
      <c r="W102" s="168"/>
      <c r="X102" s="157"/>
      <c r="Y102" s="157"/>
      <c r="Z102" s="157"/>
      <c r="AA102" s="157"/>
      <c r="AB102" s="157"/>
      <c r="AC102" s="157"/>
      <c r="AD102" s="157"/>
      <c r="AE102" s="157"/>
      <c r="AF102" s="157"/>
      <c r="AG102" s="157" t="s">
        <v>554</v>
      </c>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row>
    <row r="103" spans="1:60" outlineLevel="1">
      <c r="A103" s="183">
        <v>95</v>
      </c>
      <c r="B103" s="184"/>
      <c r="C103" s="191" t="s">
        <v>796</v>
      </c>
      <c r="D103" s="185" t="s">
        <v>256</v>
      </c>
      <c r="E103" s="186">
        <v>4</v>
      </c>
      <c r="F103" s="187"/>
      <c r="G103" s="188">
        <f t="shared" si="14"/>
        <v>0</v>
      </c>
      <c r="H103" s="169"/>
      <c r="I103" s="168">
        <f t="shared" si="15"/>
        <v>0</v>
      </c>
      <c r="J103" s="169"/>
      <c r="K103" s="168">
        <f t="shared" si="16"/>
        <v>0</v>
      </c>
      <c r="L103" s="168">
        <v>21</v>
      </c>
      <c r="M103" s="168">
        <f t="shared" si="17"/>
        <v>0</v>
      </c>
      <c r="N103" s="168">
        <v>5.0000000000000001E-4</v>
      </c>
      <c r="O103" s="168">
        <f t="shared" si="18"/>
        <v>0</v>
      </c>
      <c r="P103" s="168">
        <v>0</v>
      </c>
      <c r="Q103" s="168">
        <f t="shared" si="19"/>
        <v>0</v>
      </c>
      <c r="R103" s="168" t="s">
        <v>556</v>
      </c>
      <c r="S103" s="168" t="s">
        <v>244</v>
      </c>
      <c r="T103" s="168" t="s">
        <v>540</v>
      </c>
      <c r="U103" s="168">
        <v>0</v>
      </c>
      <c r="V103" s="168">
        <f t="shared" si="20"/>
        <v>0</v>
      </c>
      <c r="W103" s="168"/>
      <c r="X103" s="157"/>
      <c r="Y103" s="157"/>
      <c r="Z103" s="157"/>
      <c r="AA103" s="157"/>
      <c r="AB103" s="157"/>
      <c r="AC103" s="157"/>
      <c r="AD103" s="157"/>
      <c r="AE103" s="157"/>
      <c r="AF103" s="157"/>
      <c r="AG103" s="157" t="s">
        <v>554</v>
      </c>
      <c r="AH103" s="157"/>
      <c r="AI103" s="157"/>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row>
    <row r="104" spans="1:60" outlineLevel="1">
      <c r="A104" s="183">
        <v>96</v>
      </c>
      <c r="B104" s="184"/>
      <c r="C104" s="191" t="s">
        <v>797</v>
      </c>
      <c r="D104" s="185" t="s">
        <v>256</v>
      </c>
      <c r="E104" s="186">
        <v>1</v>
      </c>
      <c r="F104" s="187"/>
      <c r="G104" s="188">
        <f t="shared" si="14"/>
        <v>0</v>
      </c>
      <c r="H104" s="169"/>
      <c r="I104" s="168">
        <f t="shared" si="15"/>
        <v>0</v>
      </c>
      <c r="J104" s="169"/>
      <c r="K104" s="168">
        <f t="shared" si="16"/>
        <v>0</v>
      </c>
      <c r="L104" s="168">
        <v>21</v>
      </c>
      <c r="M104" s="168">
        <f t="shared" si="17"/>
        <v>0</v>
      </c>
      <c r="N104" s="168">
        <v>5.0000000000000001E-4</v>
      </c>
      <c r="O104" s="168">
        <f t="shared" si="18"/>
        <v>0</v>
      </c>
      <c r="P104" s="168">
        <v>0</v>
      </c>
      <c r="Q104" s="168">
        <f t="shared" si="19"/>
        <v>0</v>
      </c>
      <c r="R104" s="168" t="s">
        <v>556</v>
      </c>
      <c r="S104" s="168" t="s">
        <v>244</v>
      </c>
      <c r="T104" s="168" t="s">
        <v>540</v>
      </c>
      <c r="U104" s="168">
        <v>0</v>
      </c>
      <c r="V104" s="168">
        <f t="shared" si="20"/>
        <v>0</v>
      </c>
      <c r="W104" s="168"/>
      <c r="X104" s="157"/>
      <c r="Y104" s="157"/>
      <c r="Z104" s="157"/>
      <c r="AA104" s="157"/>
      <c r="AB104" s="157"/>
      <c r="AC104" s="157"/>
      <c r="AD104" s="157"/>
      <c r="AE104" s="157"/>
      <c r="AF104" s="157"/>
      <c r="AG104" s="157" t="s">
        <v>554</v>
      </c>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row>
    <row r="105" spans="1:60" outlineLevel="1">
      <c r="A105" s="183">
        <v>97</v>
      </c>
      <c r="B105" s="184"/>
      <c r="C105" s="191" t="s">
        <v>797</v>
      </c>
      <c r="D105" s="185" t="s">
        <v>256</v>
      </c>
      <c r="E105" s="186">
        <v>3</v>
      </c>
      <c r="F105" s="187"/>
      <c r="G105" s="188">
        <f t="shared" ref="G105:G136" si="21">ROUND(E105*F105,2)</f>
        <v>0</v>
      </c>
      <c r="H105" s="169"/>
      <c r="I105" s="168">
        <f t="shared" ref="I105:I136" si="22">ROUND(E105*H105,2)</f>
        <v>0</v>
      </c>
      <c r="J105" s="169"/>
      <c r="K105" s="168">
        <f t="shared" ref="K105:K136" si="23">ROUND(E105*J105,2)</f>
        <v>0</v>
      </c>
      <c r="L105" s="168">
        <v>21</v>
      </c>
      <c r="M105" s="168">
        <f t="shared" ref="M105:M136" si="24">G105*(1+L105/100)</f>
        <v>0</v>
      </c>
      <c r="N105" s="168">
        <v>5.0000000000000001E-4</v>
      </c>
      <c r="O105" s="168">
        <f t="shared" ref="O105:O136" si="25">ROUND(E105*N105,2)</f>
        <v>0</v>
      </c>
      <c r="P105" s="168">
        <v>0</v>
      </c>
      <c r="Q105" s="168">
        <f t="shared" ref="Q105:Q136" si="26">ROUND(E105*P105,2)</f>
        <v>0</v>
      </c>
      <c r="R105" s="168" t="s">
        <v>556</v>
      </c>
      <c r="S105" s="168" t="s">
        <v>244</v>
      </c>
      <c r="T105" s="168" t="s">
        <v>540</v>
      </c>
      <c r="U105" s="168">
        <v>0</v>
      </c>
      <c r="V105" s="168">
        <f t="shared" ref="V105:V136" si="27">ROUND(E105*U105,2)</f>
        <v>0</v>
      </c>
      <c r="W105" s="168"/>
      <c r="X105" s="157"/>
      <c r="Y105" s="157"/>
      <c r="Z105" s="157"/>
      <c r="AA105" s="157"/>
      <c r="AB105" s="157"/>
      <c r="AC105" s="157"/>
      <c r="AD105" s="157"/>
      <c r="AE105" s="157"/>
      <c r="AF105" s="157"/>
      <c r="AG105" s="157" t="s">
        <v>554</v>
      </c>
      <c r="AH105" s="157"/>
      <c r="AI105" s="157"/>
      <c r="AJ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row>
    <row r="106" spans="1:60" outlineLevel="1">
      <c r="A106" s="183">
        <v>98</v>
      </c>
      <c r="B106" s="184"/>
      <c r="C106" s="191" t="s">
        <v>798</v>
      </c>
      <c r="D106" s="185" t="s">
        <v>256</v>
      </c>
      <c r="E106" s="186">
        <v>1</v>
      </c>
      <c r="F106" s="187"/>
      <c r="G106" s="188">
        <f t="shared" si="21"/>
        <v>0</v>
      </c>
      <c r="H106" s="169"/>
      <c r="I106" s="168">
        <f t="shared" si="22"/>
        <v>0</v>
      </c>
      <c r="J106" s="169"/>
      <c r="K106" s="168">
        <f t="shared" si="23"/>
        <v>0</v>
      </c>
      <c r="L106" s="168">
        <v>21</v>
      </c>
      <c r="M106" s="168">
        <f t="shared" si="24"/>
        <v>0</v>
      </c>
      <c r="N106" s="168">
        <v>5.0000000000000001E-4</v>
      </c>
      <c r="O106" s="168">
        <f t="shared" si="25"/>
        <v>0</v>
      </c>
      <c r="P106" s="168">
        <v>0</v>
      </c>
      <c r="Q106" s="168">
        <f t="shared" si="26"/>
        <v>0</v>
      </c>
      <c r="R106" s="168" t="s">
        <v>556</v>
      </c>
      <c r="S106" s="168" t="s">
        <v>244</v>
      </c>
      <c r="T106" s="168" t="s">
        <v>540</v>
      </c>
      <c r="U106" s="168">
        <v>0</v>
      </c>
      <c r="V106" s="168">
        <f t="shared" si="27"/>
        <v>0</v>
      </c>
      <c r="W106" s="168"/>
      <c r="X106" s="157"/>
      <c r="Y106" s="157"/>
      <c r="Z106" s="157"/>
      <c r="AA106" s="157"/>
      <c r="AB106" s="157"/>
      <c r="AC106" s="157"/>
      <c r="AD106" s="157"/>
      <c r="AE106" s="157"/>
      <c r="AF106" s="157"/>
      <c r="AG106" s="157" t="s">
        <v>554</v>
      </c>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row>
    <row r="107" spans="1:60" outlineLevel="1">
      <c r="A107" s="183">
        <v>99</v>
      </c>
      <c r="B107" s="184"/>
      <c r="C107" s="191" t="s">
        <v>799</v>
      </c>
      <c r="D107" s="185" t="s">
        <v>256</v>
      </c>
      <c r="E107" s="186">
        <v>3</v>
      </c>
      <c r="F107" s="187"/>
      <c r="G107" s="188">
        <f t="shared" si="21"/>
        <v>0</v>
      </c>
      <c r="H107" s="169"/>
      <c r="I107" s="168">
        <f t="shared" si="22"/>
        <v>0</v>
      </c>
      <c r="J107" s="169"/>
      <c r="K107" s="168">
        <f t="shared" si="23"/>
        <v>0</v>
      </c>
      <c r="L107" s="168">
        <v>21</v>
      </c>
      <c r="M107" s="168">
        <f t="shared" si="24"/>
        <v>0</v>
      </c>
      <c r="N107" s="168">
        <v>5.0000000000000001E-4</v>
      </c>
      <c r="O107" s="168">
        <f t="shared" si="25"/>
        <v>0</v>
      </c>
      <c r="P107" s="168">
        <v>0</v>
      </c>
      <c r="Q107" s="168">
        <f t="shared" si="26"/>
        <v>0</v>
      </c>
      <c r="R107" s="168" t="s">
        <v>556</v>
      </c>
      <c r="S107" s="168" t="s">
        <v>244</v>
      </c>
      <c r="T107" s="168" t="s">
        <v>540</v>
      </c>
      <c r="U107" s="168">
        <v>0</v>
      </c>
      <c r="V107" s="168">
        <f t="shared" si="27"/>
        <v>0</v>
      </c>
      <c r="W107" s="168"/>
      <c r="X107" s="157"/>
      <c r="Y107" s="157"/>
      <c r="Z107" s="157"/>
      <c r="AA107" s="157"/>
      <c r="AB107" s="157"/>
      <c r="AC107" s="157"/>
      <c r="AD107" s="157"/>
      <c r="AE107" s="157"/>
      <c r="AF107" s="157"/>
      <c r="AG107" s="157" t="s">
        <v>554</v>
      </c>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row>
    <row r="108" spans="1:60" outlineLevel="1">
      <c r="A108" s="183">
        <v>100</v>
      </c>
      <c r="B108" s="184"/>
      <c r="C108" s="191" t="s">
        <v>800</v>
      </c>
      <c r="D108" s="185" t="s">
        <v>256</v>
      </c>
      <c r="E108" s="186">
        <v>11</v>
      </c>
      <c r="F108" s="187"/>
      <c r="G108" s="188">
        <f t="shared" si="21"/>
        <v>0</v>
      </c>
      <c r="H108" s="169"/>
      <c r="I108" s="168">
        <f t="shared" si="22"/>
        <v>0</v>
      </c>
      <c r="J108" s="169"/>
      <c r="K108" s="168">
        <f t="shared" si="23"/>
        <v>0</v>
      </c>
      <c r="L108" s="168">
        <v>21</v>
      </c>
      <c r="M108" s="168">
        <f t="shared" si="24"/>
        <v>0</v>
      </c>
      <c r="N108" s="168">
        <v>5.0000000000000001E-4</v>
      </c>
      <c r="O108" s="168">
        <f t="shared" si="25"/>
        <v>0.01</v>
      </c>
      <c r="P108" s="168">
        <v>0</v>
      </c>
      <c r="Q108" s="168">
        <f t="shared" si="26"/>
        <v>0</v>
      </c>
      <c r="R108" s="168" t="s">
        <v>556</v>
      </c>
      <c r="S108" s="168" t="s">
        <v>244</v>
      </c>
      <c r="T108" s="168" t="s">
        <v>540</v>
      </c>
      <c r="U108" s="168">
        <v>0</v>
      </c>
      <c r="V108" s="168">
        <f t="shared" si="27"/>
        <v>0</v>
      </c>
      <c r="W108" s="168"/>
      <c r="X108" s="157"/>
      <c r="Y108" s="157"/>
      <c r="Z108" s="157"/>
      <c r="AA108" s="157"/>
      <c r="AB108" s="157"/>
      <c r="AC108" s="157"/>
      <c r="AD108" s="157"/>
      <c r="AE108" s="157"/>
      <c r="AF108" s="157"/>
      <c r="AG108" s="157" t="s">
        <v>554</v>
      </c>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row>
    <row r="109" spans="1:60" outlineLevel="1">
      <c r="A109" s="183">
        <v>101</v>
      </c>
      <c r="B109" s="184"/>
      <c r="C109" s="191" t="s">
        <v>800</v>
      </c>
      <c r="D109" s="185" t="s">
        <v>256</v>
      </c>
      <c r="E109" s="186">
        <v>2</v>
      </c>
      <c r="F109" s="187"/>
      <c r="G109" s="188">
        <f t="shared" si="21"/>
        <v>0</v>
      </c>
      <c r="H109" s="169"/>
      <c r="I109" s="168">
        <f t="shared" si="22"/>
        <v>0</v>
      </c>
      <c r="J109" s="169"/>
      <c r="K109" s="168">
        <f t="shared" si="23"/>
        <v>0</v>
      </c>
      <c r="L109" s="168">
        <v>21</v>
      </c>
      <c r="M109" s="168">
        <f t="shared" si="24"/>
        <v>0</v>
      </c>
      <c r="N109" s="168">
        <v>5.0000000000000001E-4</v>
      </c>
      <c r="O109" s="168">
        <f t="shared" si="25"/>
        <v>0</v>
      </c>
      <c r="P109" s="168">
        <v>0</v>
      </c>
      <c r="Q109" s="168">
        <f t="shared" si="26"/>
        <v>0</v>
      </c>
      <c r="R109" s="168" t="s">
        <v>556</v>
      </c>
      <c r="S109" s="168" t="s">
        <v>244</v>
      </c>
      <c r="T109" s="168" t="s">
        <v>540</v>
      </c>
      <c r="U109" s="168">
        <v>0</v>
      </c>
      <c r="V109" s="168">
        <f t="shared" si="27"/>
        <v>0</v>
      </c>
      <c r="W109" s="168"/>
      <c r="X109" s="157"/>
      <c r="Y109" s="157"/>
      <c r="Z109" s="157"/>
      <c r="AA109" s="157"/>
      <c r="AB109" s="157"/>
      <c r="AC109" s="157"/>
      <c r="AD109" s="157"/>
      <c r="AE109" s="157"/>
      <c r="AF109" s="157"/>
      <c r="AG109" s="157" t="s">
        <v>554</v>
      </c>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row>
    <row r="110" spans="1:60" outlineLevel="1">
      <c r="A110" s="183">
        <v>102</v>
      </c>
      <c r="B110" s="184"/>
      <c r="C110" s="191" t="s">
        <v>801</v>
      </c>
      <c r="D110" s="185" t="s">
        <v>256</v>
      </c>
      <c r="E110" s="186">
        <v>1</v>
      </c>
      <c r="F110" s="187"/>
      <c r="G110" s="188">
        <f t="shared" si="21"/>
        <v>0</v>
      </c>
      <c r="H110" s="169"/>
      <c r="I110" s="168">
        <f t="shared" si="22"/>
        <v>0</v>
      </c>
      <c r="J110" s="169"/>
      <c r="K110" s="168">
        <f t="shared" si="23"/>
        <v>0</v>
      </c>
      <c r="L110" s="168">
        <v>21</v>
      </c>
      <c r="M110" s="168">
        <f t="shared" si="24"/>
        <v>0</v>
      </c>
      <c r="N110" s="168">
        <v>5.0000000000000001E-4</v>
      </c>
      <c r="O110" s="168">
        <f t="shared" si="25"/>
        <v>0</v>
      </c>
      <c r="P110" s="168">
        <v>0</v>
      </c>
      <c r="Q110" s="168">
        <f t="shared" si="26"/>
        <v>0</v>
      </c>
      <c r="R110" s="168" t="s">
        <v>556</v>
      </c>
      <c r="S110" s="168" t="s">
        <v>244</v>
      </c>
      <c r="T110" s="168" t="s">
        <v>540</v>
      </c>
      <c r="U110" s="168">
        <v>0</v>
      </c>
      <c r="V110" s="168">
        <f t="shared" si="27"/>
        <v>0</v>
      </c>
      <c r="W110" s="168"/>
      <c r="X110" s="157"/>
      <c r="Y110" s="157"/>
      <c r="Z110" s="157"/>
      <c r="AA110" s="157"/>
      <c r="AB110" s="157"/>
      <c r="AC110" s="157"/>
      <c r="AD110" s="157"/>
      <c r="AE110" s="157"/>
      <c r="AF110" s="157"/>
      <c r="AG110" s="157" t="s">
        <v>554</v>
      </c>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row>
    <row r="111" spans="1:60" outlineLevel="1">
      <c r="A111" s="183">
        <v>103</v>
      </c>
      <c r="B111" s="184"/>
      <c r="C111" s="191" t="s">
        <v>802</v>
      </c>
      <c r="D111" s="185" t="s">
        <v>256</v>
      </c>
      <c r="E111" s="186">
        <v>2</v>
      </c>
      <c r="F111" s="187"/>
      <c r="G111" s="188">
        <f t="shared" si="21"/>
        <v>0</v>
      </c>
      <c r="H111" s="169"/>
      <c r="I111" s="168">
        <f t="shared" si="22"/>
        <v>0</v>
      </c>
      <c r="J111" s="169"/>
      <c r="K111" s="168">
        <f t="shared" si="23"/>
        <v>0</v>
      </c>
      <c r="L111" s="168">
        <v>21</v>
      </c>
      <c r="M111" s="168">
        <f t="shared" si="24"/>
        <v>0</v>
      </c>
      <c r="N111" s="168">
        <v>5.0000000000000001E-4</v>
      </c>
      <c r="O111" s="168">
        <f t="shared" si="25"/>
        <v>0</v>
      </c>
      <c r="P111" s="168">
        <v>0</v>
      </c>
      <c r="Q111" s="168">
        <f t="shared" si="26"/>
        <v>0</v>
      </c>
      <c r="R111" s="168" t="s">
        <v>556</v>
      </c>
      <c r="S111" s="168" t="s">
        <v>244</v>
      </c>
      <c r="T111" s="168" t="s">
        <v>540</v>
      </c>
      <c r="U111" s="168">
        <v>0</v>
      </c>
      <c r="V111" s="168">
        <f t="shared" si="27"/>
        <v>0</v>
      </c>
      <c r="W111" s="168"/>
      <c r="X111" s="157"/>
      <c r="Y111" s="157"/>
      <c r="Z111" s="157"/>
      <c r="AA111" s="157"/>
      <c r="AB111" s="157"/>
      <c r="AC111" s="157"/>
      <c r="AD111" s="157"/>
      <c r="AE111" s="157"/>
      <c r="AF111" s="157"/>
      <c r="AG111" s="157" t="s">
        <v>554</v>
      </c>
      <c r="AH111" s="157"/>
      <c r="AI111" s="157"/>
      <c r="AJ111" s="157"/>
      <c r="AK111" s="157"/>
      <c r="AL111" s="157"/>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row>
    <row r="112" spans="1:60" outlineLevel="1">
      <c r="A112" s="183">
        <v>104</v>
      </c>
      <c r="B112" s="184"/>
      <c r="C112" s="191" t="s">
        <v>803</v>
      </c>
      <c r="D112" s="185" t="s">
        <v>256</v>
      </c>
      <c r="E112" s="186">
        <v>1</v>
      </c>
      <c r="F112" s="187"/>
      <c r="G112" s="188">
        <f t="shared" si="21"/>
        <v>0</v>
      </c>
      <c r="H112" s="169"/>
      <c r="I112" s="168">
        <f t="shared" si="22"/>
        <v>0</v>
      </c>
      <c r="J112" s="169"/>
      <c r="K112" s="168">
        <f t="shared" si="23"/>
        <v>0</v>
      </c>
      <c r="L112" s="168">
        <v>21</v>
      </c>
      <c r="M112" s="168">
        <f t="shared" si="24"/>
        <v>0</v>
      </c>
      <c r="N112" s="168">
        <v>5.0000000000000001E-4</v>
      </c>
      <c r="O112" s="168">
        <f t="shared" si="25"/>
        <v>0</v>
      </c>
      <c r="P112" s="168">
        <v>0</v>
      </c>
      <c r="Q112" s="168">
        <f t="shared" si="26"/>
        <v>0</v>
      </c>
      <c r="R112" s="168" t="s">
        <v>556</v>
      </c>
      <c r="S112" s="168" t="s">
        <v>244</v>
      </c>
      <c r="T112" s="168" t="s">
        <v>540</v>
      </c>
      <c r="U112" s="168">
        <v>0</v>
      </c>
      <c r="V112" s="168">
        <f t="shared" si="27"/>
        <v>0</v>
      </c>
      <c r="W112" s="168"/>
      <c r="X112" s="157"/>
      <c r="Y112" s="157"/>
      <c r="Z112" s="157"/>
      <c r="AA112" s="157"/>
      <c r="AB112" s="157"/>
      <c r="AC112" s="157"/>
      <c r="AD112" s="157"/>
      <c r="AE112" s="157"/>
      <c r="AF112" s="157"/>
      <c r="AG112" s="157" t="s">
        <v>554</v>
      </c>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row>
    <row r="113" spans="1:60" outlineLevel="1">
      <c r="A113" s="183">
        <v>105</v>
      </c>
      <c r="B113" s="184"/>
      <c r="C113" s="191" t="s">
        <v>804</v>
      </c>
      <c r="D113" s="185" t="s">
        <v>256</v>
      </c>
      <c r="E113" s="186">
        <v>1</v>
      </c>
      <c r="F113" s="187"/>
      <c r="G113" s="188">
        <f t="shared" si="21"/>
        <v>0</v>
      </c>
      <c r="H113" s="169"/>
      <c r="I113" s="168">
        <f t="shared" si="22"/>
        <v>0</v>
      </c>
      <c r="J113" s="169"/>
      <c r="K113" s="168">
        <f t="shared" si="23"/>
        <v>0</v>
      </c>
      <c r="L113" s="168">
        <v>21</v>
      </c>
      <c r="M113" s="168">
        <f t="shared" si="24"/>
        <v>0</v>
      </c>
      <c r="N113" s="168">
        <v>5.0000000000000001E-4</v>
      </c>
      <c r="O113" s="168">
        <f t="shared" si="25"/>
        <v>0</v>
      </c>
      <c r="P113" s="168">
        <v>0</v>
      </c>
      <c r="Q113" s="168">
        <f t="shared" si="26"/>
        <v>0</v>
      </c>
      <c r="R113" s="168" t="s">
        <v>556</v>
      </c>
      <c r="S113" s="168" t="s">
        <v>244</v>
      </c>
      <c r="T113" s="168" t="s">
        <v>540</v>
      </c>
      <c r="U113" s="168">
        <v>0</v>
      </c>
      <c r="V113" s="168">
        <f t="shared" si="27"/>
        <v>0</v>
      </c>
      <c r="W113" s="168"/>
      <c r="X113" s="157"/>
      <c r="Y113" s="157"/>
      <c r="Z113" s="157"/>
      <c r="AA113" s="157"/>
      <c r="AB113" s="157"/>
      <c r="AC113" s="157"/>
      <c r="AD113" s="157"/>
      <c r="AE113" s="157"/>
      <c r="AF113" s="157"/>
      <c r="AG113" s="157" t="s">
        <v>554</v>
      </c>
      <c r="AH113" s="157"/>
      <c r="AI113" s="157"/>
      <c r="AJ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57"/>
      <c r="BH113" s="157"/>
    </row>
    <row r="114" spans="1:60" outlineLevel="1">
      <c r="A114" s="183">
        <v>106</v>
      </c>
      <c r="B114" s="184"/>
      <c r="C114" s="191" t="s">
        <v>804</v>
      </c>
      <c r="D114" s="185" t="s">
        <v>256</v>
      </c>
      <c r="E114" s="186">
        <v>1</v>
      </c>
      <c r="F114" s="187"/>
      <c r="G114" s="188">
        <f t="shared" si="21"/>
        <v>0</v>
      </c>
      <c r="H114" s="169"/>
      <c r="I114" s="168">
        <f t="shared" si="22"/>
        <v>0</v>
      </c>
      <c r="J114" s="169"/>
      <c r="K114" s="168">
        <f t="shared" si="23"/>
        <v>0</v>
      </c>
      <c r="L114" s="168">
        <v>21</v>
      </c>
      <c r="M114" s="168">
        <f t="shared" si="24"/>
        <v>0</v>
      </c>
      <c r="N114" s="168">
        <v>5.0000000000000001E-4</v>
      </c>
      <c r="O114" s="168">
        <f t="shared" si="25"/>
        <v>0</v>
      </c>
      <c r="P114" s="168">
        <v>0</v>
      </c>
      <c r="Q114" s="168">
        <f t="shared" si="26"/>
        <v>0</v>
      </c>
      <c r="R114" s="168" t="s">
        <v>556</v>
      </c>
      <c r="S114" s="168" t="s">
        <v>244</v>
      </c>
      <c r="T114" s="168" t="s">
        <v>540</v>
      </c>
      <c r="U114" s="168">
        <v>0</v>
      </c>
      <c r="V114" s="168">
        <f t="shared" si="27"/>
        <v>0</v>
      </c>
      <c r="W114" s="168"/>
      <c r="X114" s="157"/>
      <c r="Y114" s="157"/>
      <c r="Z114" s="157"/>
      <c r="AA114" s="157"/>
      <c r="AB114" s="157"/>
      <c r="AC114" s="157"/>
      <c r="AD114" s="157"/>
      <c r="AE114" s="157"/>
      <c r="AF114" s="157"/>
      <c r="AG114" s="157" t="s">
        <v>554</v>
      </c>
      <c r="AH114" s="157"/>
      <c r="AI114" s="157"/>
      <c r="AJ114" s="157"/>
      <c r="AK114" s="157"/>
      <c r="AL114" s="157"/>
      <c r="AM114" s="157"/>
      <c r="AN114" s="157"/>
      <c r="AO114" s="157"/>
      <c r="AP114" s="157"/>
      <c r="AQ114" s="157"/>
      <c r="AR114" s="157"/>
      <c r="AS114" s="157"/>
      <c r="AT114" s="157"/>
      <c r="AU114" s="157"/>
      <c r="AV114" s="157"/>
      <c r="AW114" s="157"/>
      <c r="AX114" s="157"/>
      <c r="AY114" s="157"/>
      <c r="AZ114" s="157"/>
      <c r="BA114" s="157"/>
      <c r="BB114" s="157"/>
      <c r="BC114" s="157"/>
      <c r="BD114" s="157"/>
      <c r="BE114" s="157"/>
      <c r="BF114" s="157"/>
      <c r="BG114" s="157"/>
      <c r="BH114" s="157"/>
    </row>
    <row r="115" spans="1:60" outlineLevel="1">
      <c r="A115" s="183">
        <v>107</v>
      </c>
      <c r="B115" s="184"/>
      <c r="C115" s="191" t="s">
        <v>805</v>
      </c>
      <c r="D115" s="185" t="s">
        <v>256</v>
      </c>
      <c r="E115" s="186">
        <v>1</v>
      </c>
      <c r="F115" s="187"/>
      <c r="G115" s="188">
        <f t="shared" si="21"/>
        <v>0</v>
      </c>
      <c r="H115" s="169"/>
      <c r="I115" s="168">
        <f t="shared" si="22"/>
        <v>0</v>
      </c>
      <c r="J115" s="169"/>
      <c r="K115" s="168">
        <f t="shared" si="23"/>
        <v>0</v>
      </c>
      <c r="L115" s="168">
        <v>21</v>
      </c>
      <c r="M115" s="168">
        <f t="shared" si="24"/>
        <v>0</v>
      </c>
      <c r="N115" s="168">
        <v>5.0000000000000001E-4</v>
      </c>
      <c r="O115" s="168">
        <f t="shared" si="25"/>
        <v>0</v>
      </c>
      <c r="P115" s="168">
        <v>0</v>
      </c>
      <c r="Q115" s="168">
        <f t="shared" si="26"/>
        <v>0</v>
      </c>
      <c r="R115" s="168" t="s">
        <v>556</v>
      </c>
      <c r="S115" s="168" t="s">
        <v>244</v>
      </c>
      <c r="T115" s="168" t="s">
        <v>540</v>
      </c>
      <c r="U115" s="168">
        <v>0</v>
      </c>
      <c r="V115" s="168">
        <f t="shared" si="27"/>
        <v>0</v>
      </c>
      <c r="W115" s="168"/>
      <c r="X115" s="157"/>
      <c r="Y115" s="157"/>
      <c r="Z115" s="157"/>
      <c r="AA115" s="157"/>
      <c r="AB115" s="157"/>
      <c r="AC115" s="157"/>
      <c r="AD115" s="157"/>
      <c r="AE115" s="157"/>
      <c r="AF115" s="157"/>
      <c r="AG115" s="157" t="s">
        <v>554</v>
      </c>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row>
    <row r="116" spans="1:60" outlineLevel="1">
      <c r="A116" s="183">
        <v>108</v>
      </c>
      <c r="B116" s="184"/>
      <c r="C116" s="191" t="s">
        <v>806</v>
      </c>
      <c r="D116" s="185" t="s">
        <v>256</v>
      </c>
      <c r="E116" s="186">
        <v>2</v>
      </c>
      <c r="F116" s="187"/>
      <c r="G116" s="188">
        <f t="shared" si="21"/>
        <v>0</v>
      </c>
      <c r="H116" s="169"/>
      <c r="I116" s="168">
        <f t="shared" si="22"/>
        <v>0</v>
      </c>
      <c r="J116" s="169"/>
      <c r="K116" s="168">
        <f t="shared" si="23"/>
        <v>0</v>
      </c>
      <c r="L116" s="168">
        <v>21</v>
      </c>
      <c r="M116" s="168">
        <f t="shared" si="24"/>
        <v>0</v>
      </c>
      <c r="N116" s="168">
        <v>5.0000000000000001E-4</v>
      </c>
      <c r="O116" s="168">
        <f t="shared" si="25"/>
        <v>0</v>
      </c>
      <c r="P116" s="168">
        <v>0</v>
      </c>
      <c r="Q116" s="168">
        <f t="shared" si="26"/>
        <v>0</v>
      </c>
      <c r="R116" s="168" t="s">
        <v>556</v>
      </c>
      <c r="S116" s="168" t="s">
        <v>244</v>
      </c>
      <c r="T116" s="168" t="s">
        <v>540</v>
      </c>
      <c r="U116" s="168">
        <v>0</v>
      </c>
      <c r="V116" s="168">
        <f t="shared" si="27"/>
        <v>0</v>
      </c>
      <c r="W116" s="168"/>
      <c r="X116" s="157"/>
      <c r="Y116" s="157"/>
      <c r="Z116" s="157"/>
      <c r="AA116" s="157"/>
      <c r="AB116" s="157"/>
      <c r="AC116" s="157"/>
      <c r="AD116" s="157"/>
      <c r="AE116" s="157"/>
      <c r="AF116" s="157"/>
      <c r="AG116" s="157" t="s">
        <v>554</v>
      </c>
      <c r="AH116" s="157"/>
      <c r="AI116" s="157"/>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c r="BH116" s="157"/>
    </row>
    <row r="117" spans="1:60" outlineLevel="1">
      <c r="A117" s="183">
        <v>109</v>
      </c>
      <c r="B117" s="184"/>
      <c r="C117" s="191" t="s">
        <v>807</v>
      </c>
      <c r="D117" s="185" t="s">
        <v>608</v>
      </c>
      <c r="E117" s="186">
        <v>1</v>
      </c>
      <c r="F117" s="187"/>
      <c r="G117" s="188">
        <f t="shared" si="21"/>
        <v>0</v>
      </c>
      <c r="H117" s="169"/>
      <c r="I117" s="168">
        <f t="shared" si="22"/>
        <v>0</v>
      </c>
      <c r="J117" s="169"/>
      <c r="K117" s="168">
        <f t="shared" si="23"/>
        <v>0</v>
      </c>
      <c r="L117" s="168">
        <v>21</v>
      </c>
      <c r="M117" s="168">
        <f t="shared" si="24"/>
        <v>0</v>
      </c>
      <c r="N117" s="168">
        <v>3.0000000000000001E-3</v>
      </c>
      <c r="O117" s="168">
        <f t="shared" si="25"/>
        <v>0</v>
      </c>
      <c r="P117" s="168">
        <v>0</v>
      </c>
      <c r="Q117" s="168">
        <f t="shared" si="26"/>
        <v>0</v>
      </c>
      <c r="R117" s="168"/>
      <c r="S117" s="168" t="s">
        <v>289</v>
      </c>
      <c r="T117" s="168" t="s">
        <v>540</v>
      </c>
      <c r="U117" s="168">
        <v>0</v>
      </c>
      <c r="V117" s="168">
        <f t="shared" si="27"/>
        <v>0</v>
      </c>
      <c r="W117" s="168"/>
      <c r="X117" s="157"/>
      <c r="Y117" s="157"/>
      <c r="Z117" s="157"/>
      <c r="AA117" s="157"/>
      <c r="AB117" s="157"/>
      <c r="AC117" s="157"/>
      <c r="AD117" s="157"/>
      <c r="AE117" s="157"/>
      <c r="AF117" s="157"/>
      <c r="AG117" s="157" t="s">
        <v>554</v>
      </c>
      <c r="AH117" s="157"/>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row>
    <row r="118" spans="1:60" outlineLevel="1">
      <c r="A118" s="183">
        <v>110</v>
      </c>
      <c r="B118" s="184"/>
      <c r="C118" s="191" t="s">
        <v>808</v>
      </c>
      <c r="D118" s="185" t="s">
        <v>608</v>
      </c>
      <c r="E118" s="186">
        <v>1</v>
      </c>
      <c r="F118" s="187"/>
      <c r="G118" s="188">
        <f t="shared" si="21"/>
        <v>0</v>
      </c>
      <c r="H118" s="169"/>
      <c r="I118" s="168">
        <f t="shared" si="22"/>
        <v>0</v>
      </c>
      <c r="J118" s="169"/>
      <c r="K118" s="168">
        <f t="shared" si="23"/>
        <v>0</v>
      </c>
      <c r="L118" s="168">
        <v>21</v>
      </c>
      <c r="M118" s="168">
        <f t="shared" si="24"/>
        <v>0</v>
      </c>
      <c r="N118" s="168">
        <v>3.0000000000000001E-3</v>
      </c>
      <c r="O118" s="168">
        <f t="shared" si="25"/>
        <v>0</v>
      </c>
      <c r="P118" s="168">
        <v>0</v>
      </c>
      <c r="Q118" s="168">
        <f t="shared" si="26"/>
        <v>0</v>
      </c>
      <c r="R118" s="168"/>
      <c r="S118" s="168" t="s">
        <v>289</v>
      </c>
      <c r="T118" s="168" t="s">
        <v>245</v>
      </c>
      <c r="U118" s="168">
        <v>0</v>
      </c>
      <c r="V118" s="168">
        <f t="shared" si="27"/>
        <v>0</v>
      </c>
      <c r="W118" s="168"/>
      <c r="X118" s="157"/>
      <c r="Y118" s="157"/>
      <c r="Z118" s="157"/>
      <c r="AA118" s="157"/>
      <c r="AB118" s="157"/>
      <c r="AC118" s="157"/>
      <c r="AD118" s="157"/>
      <c r="AE118" s="157"/>
      <c r="AF118" s="157"/>
      <c r="AG118" s="157" t="s">
        <v>554</v>
      </c>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row>
    <row r="119" spans="1:60" outlineLevel="1">
      <c r="A119" s="183">
        <v>111</v>
      </c>
      <c r="B119" s="184"/>
      <c r="C119" s="191" t="s">
        <v>809</v>
      </c>
      <c r="D119" s="185" t="s">
        <v>256</v>
      </c>
      <c r="E119" s="186">
        <v>3</v>
      </c>
      <c r="F119" s="187"/>
      <c r="G119" s="188">
        <f t="shared" si="21"/>
        <v>0</v>
      </c>
      <c r="H119" s="169"/>
      <c r="I119" s="168">
        <f t="shared" si="22"/>
        <v>0</v>
      </c>
      <c r="J119" s="169"/>
      <c r="K119" s="168">
        <f t="shared" si="23"/>
        <v>0</v>
      </c>
      <c r="L119" s="168">
        <v>21</v>
      </c>
      <c r="M119" s="168">
        <f t="shared" si="24"/>
        <v>0</v>
      </c>
      <c r="N119" s="168">
        <v>5.1000000000000004E-4</v>
      </c>
      <c r="O119" s="168">
        <f t="shared" si="25"/>
        <v>0</v>
      </c>
      <c r="P119" s="168">
        <v>0</v>
      </c>
      <c r="Q119" s="168">
        <f t="shared" si="26"/>
        <v>0</v>
      </c>
      <c r="R119" s="168"/>
      <c r="S119" s="168" t="s">
        <v>289</v>
      </c>
      <c r="T119" s="168" t="s">
        <v>245</v>
      </c>
      <c r="U119" s="168">
        <v>0</v>
      </c>
      <c r="V119" s="168">
        <f t="shared" si="27"/>
        <v>0</v>
      </c>
      <c r="W119" s="168"/>
      <c r="X119" s="157"/>
      <c r="Y119" s="157"/>
      <c r="Z119" s="157"/>
      <c r="AA119" s="157"/>
      <c r="AB119" s="157"/>
      <c r="AC119" s="157"/>
      <c r="AD119" s="157"/>
      <c r="AE119" s="157"/>
      <c r="AF119" s="157"/>
      <c r="AG119" s="157" t="s">
        <v>554</v>
      </c>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row>
    <row r="120" spans="1:60" outlineLevel="1">
      <c r="A120" s="183">
        <v>112</v>
      </c>
      <c r="B120" s="184"/>
      <c r="C120" s="191" t="s">
        <v>809</v>
      </c>
      <c r="D120" s="185" t="s">
        <v>256</v>
      </c>
      <c r="E120" s="186">
        <v>1</v>
      </c>
      <c r="F120" s="187"/>
      <c r="G120" s="188">
        <f t="shared" si="21"/>
        <v>0</v>
      </c>
      <c r="H120" s="169"/>
      <c r="I120" s="168">
        <f t="shared" si="22"/>
        <v>0</v>
      </c>
      <c r="J120" s="169"/>
      <c r="K120" s="168">
        <f t="shared" si="23"/>
        <v>0</v>
      </c>
      <c r="L120" s="168">
        <v>21</v>
      </c>
      <c r="M120" s="168">
        <f t="shared" si="24"/>
        <v>0</v>
      </c>
      <c r="N120" s="168">
        <v>5.1000000000000004E-4</v>
      </c>
      <c r="O120" s="168">
        <f t="shared" si="25"/>
        <v>0</v>
      </c>
      <c r="P120" s="168">
        <v>0</v>
      </c>
      <c r="Q120" s="168">
        <f t="shared" si="26"/>
        <v>0</v>
      </c>
      <c r="R120" s="168"/>
      <c r="S120" s="168" t="s">
        <v>289</v>
      </c>
      <c r="T120" s="168" t="s">
        <v>245</v>
      </c>
      <c r="U120" s="168">
        <v>0</v>
      </c>
      <c r="V120" s="168">
        <f t="shared" si="27"/>
        <v>0</v>
      </c>
      <c r="W120" s="168"/>
      <c r="X120" s="157"/>
      <c r="Y120" s="157"/>
      <c r="Z120" s="157"/>
      <c r="AA120" s="157"/>
      <c r="AB120" s="157"/>
      <c r="AC120" s="157"/>
      <c r="AD120" s="157"/>
      <c r="AE120" s="157"/>
      <c r="AF120" s="157"/>
      <c r="AG120" s="157" t="s">
        <v>554</v>
      </c>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row>
    <row r="121" spans="1:60" outlineLevel="1">
      <c r="A121" s="183">
        <v>113</v>
      </c>
      <c r="B121" s="184"/>
      <c r="C121" s="191" t="s">
        <v>810</v>
      </c>
      <c r="D121" s="185" t="s">
        <v>256</v>
      </c>
      <c r="E121" s="186">
        <v>3</v>
      </c>
      <c r="F121" s="187"/>
      <c r="G121" s="188">
        <f t="shared" si="21"/>
        <v>0</v>
      </c>
      <c r="H121" s="169"/>
      <c r="I121" s="168">
        <f t="shared" si="22"/>
        <v>0</v>
      </c>
      <c r="J121" s="169"/>
      <c r="K121" s="168">
        <f t="shared" si="23"/>
        <v>0</v>
      </c>
      <c r="L121" s="168">
        <v>21</v>
      </c>
      <c r="M121" s="168">
        <f t="shared" si="24"/>
        <v>0</v>
      </c>
      <c r="N121" s="168">
        <v>5.1000000000000004E-4</v>
      </c>
      <c r="O121" s="168">
        <f t="shared" si="25"/>
        <v>0</v>
      </c>
      <c r="P121" s="168">
        <v>0</v>
      </c>
      <c r="Q121" s="168">
        <f t="shared" si="26"/>
        <v>0</v>
      </c>
      <c r="R121" s="168"/>
      <c r="S121" s="168" t="s">
        <v>289</v>
      </c>
      <c r="T121" s="168" t="s">
        <v>245</v>
      </c>
      <c r="U121" s="168">
        <v>0</v>
      </c>
      <c r="V121" s="168">
        <f t="shared" si="27"/>
        <v>0</v>
      </c>
      <c r="W121" s="168"/>
      <c r="X121" s="157"/>
      <c r="Y121" s="157"/>
      <c r="Z121" s="157"/>
      <c r="AA121" s="157"/>
      <c r="AB121" s="157"/>
      <c r="AC121" s="157"/>
      <c r="AD121" s="157"/>
      <c r="AE121" s="157"/>
      <c r="AF121" s="157"/>
      <c r="AG121" s="157" t="s">
        <v>554</v>
      </c>
      <c r="AH121" s="157"/>
      <c r="AI121" s="157"/>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57"/>
      <c r="BH121" s="157"/>
    </row>
    <row r="122" spans="1:60" outlineLevel="1">
      <c r="A122" s="183">
        <v>114</v>
      </c>
      <c r="B122" s="184"/>
      <c r="C122" s="191" t="s">
        <v>810</v>
      </c>
      <c r="D122" s="185" t="s">
        <v>256</v>
      </c>
      <c r="E122" s="186">
        <v>3</v>
      </c>
      <c r="F122" s="187"/>
      <c r="G122" s="188">
        <f t="shared" si="21"/>
        <v>0</v>
      </c>
      <c r="H122" s="169"/>
      <c r="I122" s="168">
        <f t="shared" si="22"/>
        <v>0</v>
      </c>
      <c r="J122" s="169"/>
      <c r="K122" s="168">
        <f t="shared" si="23"/>
        <v>0</v>
      </c>
      <c r="L122" s="168">
        <v>21</v>
      </c>
      <c r="M122" s="168">
        <f t="shared" si="24"/>
        <v>0</v>
      </c>
      <c r="N122" s="168">
        <v>5.1000000000000004E-4</v>
      </c>
      <c r="O122" s="168">
        <f t="shared" si="25"/>
        <v>0</v>
      </c>
      <c r="P122" s="168">
        <v>0</v>
      </c>
      <c r="Q122" s="168">
        <f t="shared" si="26"/>
        <v>0</v>
      </c>
      <c r="R122" s="168"/>
      <c r="S122" s="168" t="s">
        <v>289</v>
      </c>
      <c r="T122" s="168" t="s">
        <v>245</v>
      </c>
      <c r="U122" s="168">
        <v>0</v>
      </c>
      <c r="V122" s="168">
        <f t="shared" si="27"/>
        <v>0</v>
      </c>
      <c r="W122" s="168"/>
      <c r="X122" s="157"/>
      <c r="Y122" s="157"/>
      <c r="Z122" s="157"/>
      <c r="AA122" s="157"/>
      <c r="AB122" s="157"/>
      <c r="AC122" s="157"/>
      <c r="AD122" s="157"/>
      <c r="AE122" s="157"/>
      <c r="AF122" s="157"/>
      <c r="AG122" s="157" t="s">
        <v>554</v>
      </c>
      <c r="AH122" s="157"/>
      <c r="AI122" s="157"/>
      <c r="AJ122" s="157"/>
      <c r="AK122" s="157"/>
      <c r="AL122" s="157"/>
      <c r="AM122" s="157"/>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row>
    <row r="123" spans="1:60" outlineLevel="1">
      <c r="A123" s="183">
        <v>115</v>
      </c>
      <c r="B123" s="184"/>
      <c r="C123" s="191" t="s">
        <v>811</v>
      </c>
      <c r="D123" s="185" t="s">
        <v>490</v>
      </c>
      <c r="E123" s="186">
        <v>4</v>
      </c>
      <c r="F123" s="187"/>
      <c r="G123" s="188">
        <f t="shared" si="21"/>
        <v>0</v>
      </c>
      <c r="H123" s="169"/>
      <c r="I123" s="168">
        <f t="shared" si="22"/>
        <v>0</v>
      </c>
      <c r="J123" s="169"/>
      <c r="K123" s="168">
        <f t="shared" si="23"/>
        <v>0</v>
      </c>
      <c r="L123" s="168">
        <v>21</v>
      </c>
      <c r="M123" s="168">
        <f t="shared" si="24"/>
        <v>0</v>
      </c>
      <c r="N123" s="168">
        <v>0</v>
      </c>
      <c r="O123" s="168">
        <f t="shared" si="25"/>
        <v>0</v>
      </c>
      <c r="P123" s="168">
        <v>0</v>
      </c>
      <c r="Q123" s="168">
        <f t="shared" si="26"/>
        <v>0</v>
      </c>
      <c r="R123" s="168"/>
      <c r="S123" s="168" t="s">
        <v>289</v>
      </c>
      <c r="T123" s="168" t="s">
        <v>245</v>
      </c>
      <c r="U123" s="168">
        <v>0</v>
      </c>
      <c r="V123" s="168">
        <f t="shared" si="27"/>
        <v>0</v>
      </c>
      <c r="W123" s="168"/>
      <c r="X123" s="157"/>
      <c r="Y123" s="157"/>
      <c r="Z123" s="157"/>
      <c r="AA123" s="157"/>
      <c r="AB123" s="157"/>
      <c r="AC123" s="157"/>
      <c r="AD123" s="157"/>
      <c r="AE123" s="157"/>
      <c r="AF123" s="157"/>
      <c r="AG123" s="157" t="s">
        <v>554</v>
      </c>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57"/>
      <c r="BH123" s="157"/>
    </row>
    <row r="124" spans="1:60" outlineLevel="1">
      <c r="A124" s="183">
        <v>116</v>
      </c>
      <c r="B124" s="184"/>
      <c r="C124" s="191" t="s">
        <v>812</v>
      </c>
      <c r="D124" s="185" t="s">
        <v>608</v>
      </c>
      <c r="E124" s="186">
        <v>8</v>
      </c>
      <c r="F124" s="187"/>
      <c r="G124" s="188">
        <f t="shared" si="21"/>
        <v>0</v>
      </c>
      <c r="H124" s="169"/>
      <c r="I124" s="168">
        <f t="shared" si="22"/>
        <v>0</v>
      </c>
      <c r="J124" s="169"/>
      <c r="K124" s="168">
        <f t="shared" si="23"/>
        <v>0</v>
      </c>
      <c r="L124" s="168">
        <v>21</v>
      </c>
      <c r="M124" s="168">
        <f t="shared" si="24"/>
        <v>0</v>
      </c>
      <c r="N124" s="168">
        <v>0</v>
      </c>
      <c r="O124" s="168">
        <f t="shared" si="25"/>
        <v>0</v>
      </c>
      <c r="P124" s="168">
        <v>0</v>
      </c>
      <c r="Q124" s="168">
        <f t="shared" si="26"/>
        <v>0</v>
      </c>
      <c r="R124" s="168"/>
      <c r="S124" s="168" t="s">
        <v>289</v>
      </c>
      <c r="T124" s="168" t="s">
        <v>245</v>
      </c>
      <c r="U124" s="168">
        <v>0</v>
      </c>
      <c r="V124" s="168">
        <f t="shared" si="27"/>
        <v>0</v>
      </c>
      <c r="W124" s="168"/>
      <c r="X124" s="157"/>
      <c r="Y124" s="157"/>
      <c r="Z124" s="157"/>
      <c r="AA124" s="157"/>
      <c r="AB124" s="157"/>
      <c r="AC124" s="157"/>
      <c r="AD124" s="157"/>
      <c r="AE124" s="157"/>
      <c r="AF124" s="157"/>
      <c r="AG124" s="157" t="s">
        <v>554</v>
      </c>
      <c r="AH124" s="157"/>
      <c r="AI124" s="157"/>
      <c r="AJ124" s="157"/>
      <c r="AK124" s="157"/>
      <c r="AL124" s="157"/>
      <c r="AM124" s="157"/>
      <c r="AN124" s="157"/>
      <c r="AO124" s="157"/>
      <c r="AP124" s="157"/>
      <c r="AQ124" s="157"/>
      <c r="AR124" s="157"/>
      <c r="AS124" s="157"/>
      <c r="AT124" s="157"/>
      <c r="AU124" s="157"/>
      <c r="AV124" s="157"/>
      <c r="AW124" s="157"/>
      <c r="AX124" s="157"/>
      <c r="AY124" s="157"/>
      <c r="AZ124" s="157"/>
      <c r="BA124" s="157"/>
      <c r="BB124" s="157"/>
      <c r="BC124" s="157"/>
      <c r="BD124" s="157"/>
      <c r="BE124" s="157"/>
      <c r="BF124" s="157"/>
      <c r="BG124" s="157"/>
      <c r="BH124" s="157"/>
    </row>
    <row r="125" spans="1:60" outlineLevel="1">
      <c r="A125" s="183">
        <v>117</v>
      </c>
      <c r="B125" s="184"/>
      <c r="C125" s="191" t="s">
        <v>813</v>
      </c>
      <c r="D125" s="185" t="s">
        <v>490</v>
      </c>
      <c r="E125" s="186">
        <v>14</v>
      </c>
      <c r="F125" s="187"/>
      <c r="G125" s="188">
        <f t="shared" si="21"/>
        <v>0</v>
      </c>
      <c r="H125" s="169"/>
      <c r="I125" s="168">
        <f t="shared" si="22"/>
        <v>0</v>
      </c>
      <c r="J125" s="169"/>
      <c r="K125" s="168">
        <f t="shared" si="23"/>
        <v>0</v>
      </c>
      <c r="L125" s="168">
        <v>21</v>
      </c>
      <c r="M125" s="168">
        <f t="shared" si="24"/>
        <v>0</v>
      </c>
      <c r="N125" s="168">
        <v>0</v>
      </c>
      <c r="O125" s="168">
        <f t="shared" si="25"/>
        <v>0</v>
      </c>
      <c r="P125" s="168">
        <v>0</v>
      </c>
      <c r="Q125" s="168">
        <f t="shared" si="26"/>
        <v>0</v>
      </c>
      <c r="R125" s="168"/>
      <c r="S125" s="168" t="s">
        <v>289</v>
      </c>
      <c r="T125" s="168" t="s">
        <v>245</v>
      </c>
      <c r="U125" s="168">
        <v>0</v>
      </c>
      <c r="V125" s="168">
        <f t="shared" si="27"/>
        <v>0</v>
      </c>
      <c r="W125" s="168"/>
      <c r="X125" s="157"/>
      <c r="Y125" s="157"/>
      <c r="Z125" s="157"/>
      <c r="AA125" s="157"/>
      <c r="AB125" s="157"/>
      <c r="AC125" s="157"/>
      <c r="AD125" s="157"/>
      <c r="AE125" s="157"/>
      <c r="AF125" s="157"/>
      <c r="AG125" s="157" t="s">
        <v>554</v>
      </c>
      <c r="AH125" s="157"/>
      <c r="AI125" s="157"/>
      <c r="AJ125" s="157"/>
      <c r="AK125" s="157"/>
      <c r="AL125" s="157"/>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57"/>
      <c r="BH125" s="157"/>
    </row>
    <row r="126" spans="1:60" outlineLevel="1">
      <c r="A126" s="183">
        <v>118</v>
      </c>
      <c r="B126" s="184"/>
      <c r="C126" s="191" t="s">
        <v>814</v>
      </c>
      <c r="D126" s="185" t="s">
        <v>490</v>
      </c>
      <c r="E126" s="186">
        <v>22</v>
      </c>
      <c r="F126" s="187"/>
      <c r="G126" s="188">
        <f t="shared" si="21"/>
        <v>0</v>
      </c>
      <c r="H126" s="169"/>
      <c r="I126" s="168">
        <f t="shared" si="22"/>
        <v>0</v>
      </c>
      <c r="J126" s="169"/>
      <c r="K126" s="168">
        <f t="shared" si="23"/>
        <v>0</v>
      </c>
      <c r="L126" s="168">
        <v>21</v>
      </c>
      <c r="M126" s="168">
        <f t="shared" si="24"/>
        <v>0</v>
      </c>
      <c r="N126" s="168">
        <v>0</v>
      </c>
      <c r="O126" s="168">
        <f t="shared" si="25"/>
        <v>0</v>
      </c>
      <c r="P126" s="168">
        <v>0</v>
      </c>
      <c r="Q126" s="168">
        <f t="shared" si="26"/>
        <v>0</v>
      </c>
      <c r="R126" s="168"/>
      <c r="S126" s="168" t="s">
        <v>289</v>
      </c>
      <c r="T126" s="168" t="s">
        <v>245</v>
      </c>
      <c r="U126" s="168">
        <v>0</v>
      </c>
      <c r="V126" s="168">
        <f t="shared" si="27"/>
        <v>0</v>
      </c>
      <c r="W126" s="168"/>
      <c r="X126" s="157"/>
      <c r="Y126" s="157"/>
      <c r="Z126" s="157"/>
      <c r="AA126" s="157"/>
      <c r="AB126" s="157"/>
      <c r="AC126" s="157"/>
      <c r="AD126" s="157"/>
      <c r="AE126" s="157"/>
      <c r="AF126" s="157"/>
      <c r="AG126" s="157" t="s">
        <v>554</v>
      </c>
      <c r="AH126" s="157"/>
      <c r="AI126" s="157"/>
      <c r="AJ126" s="157"/>
      <c r="AK126" s="157"/>
      <c r="AL126" s="157"/>
      <c r="AM126" s="157"/>
      <c r="AN126" s="157"/>
      <c r="AO126" s="157"/>
      <c r="AP126" s="157"/>
      <c r="AQ126" s="157"/>
      <c r="AR126" s="157"/>
      <c r="AS126" s="157"/>
      <c r="AT126" s="157"/>
      <c r="AU126" s="157"/>
      <c r="AV126" s="157"/>
      <c r="AW126" s="157"/>
      <c r="AX126" s="157"/>
      <c r="AY126" s="157"/>
      <c r="AZ126" s="157"/>
      <c r="BA126" s="157"/>
      <c r="BB126" s="157"/>
      <c r="BC126" s="157"/>
      <c r="BD126" s="157"/>
      <c r="BE126" s="157"/>
      <c r="BF126" s="157"/>
      <c r="BG126" s="157"/>
      <c r="BH126" s="157"/>
    </row>
    <row r="127" spans="1:60" outlineLevel="1">
      <c r="A127" s="183">
        <v>119</v>
      </c>
      <c r="B127" s="184"/>
      <c r="C127" s="191" t="s">
        <v>815</v>
      </c>
      <c r="D127" s="185" t="s">
        <v>490</v>
      </c>
      <c r="E127" s="186">
        <v>4</v>
      </c>
      <c r="F127" s="187"/>
      <c r="G127" s="188">
        <f t="shared" si="21"/>
        <v>0</v>
      </c>
      <c r="H127" s="169"/>
      <c r="I127" s="168">
        <f t="shared" si="22"/>
        <v>0</v>
      </c>
      <c r="J127" s="169"/>
      <c r="K127" s="168">
        <f t="shared" si="23"/>
        <v>0</v>
      </c>
      <c r="L127" s="168">
        <v>21</v>
      </c>
      <c r="M127" s="168">
        <f t="shared" si="24"/>
        <v>0</v>
      </c>
      <c r="N127" s="168">
        <v>0</v>
      </c>
      <c r="O127" s="168">
        <f t="shared" si="25"/>
        <v>0</v>
      </c>
      <c r="P127" s="168">
        <v>0</v>
      </c>
      <c r="Q127" s="168">
        <f t="shared" si="26"/>
        <v>0</v>
      </c>
      <c r="R127" s="168"/>
      <c r="S127" s="168" t="s">
        <v>289</v>
      </c>
      <c r="T127" s="168" t="s">
        <v>245</v>
      </c>
      <c r="U127" s="168">
        <v>0</v>
      </c>
      <c r="V127" s="168">
        <f t="shared" si="27"/>
        <v>0</v>
      </c>
      <c r="W127" s="168"/>
      <c r="X127" s="157"/>
      <c r="Y127" s="157"/>
      <c r="Z127" s="157"/>
      <c r="AA127" s="157"/>
      <c r="AB127" s="157"/>
      <c r="AC127" s="157"/>
      <c r="AD127" s="157"/>
      <c r="AE127" s="157"/>
      <c r="AF127" s="157"/>
      <c r="AG127" s="157" t="s">
        <v>554</v>
      </c>
      <c r="AH127" s="157"/>
      <c r="AI127" s="157"/>
      <c r="AJ127" s="157"/>
      <c r="AK127" s="157"/>
      <c r="AL127" s="157"/>
      <c r="AM127" s="157"/>
      <c r="AN127" s="157"/>
      <c r="AO127" s="157"/>
      <c r="AP127" s="157"/>
      <c r="AQ127" s="157"/>
      <c r="AR127" s="157"/>
      <c r="AS127" s="157"/>
      <c r="AT127" s="157"/>
      <c r="AU127" s="157"/>
      <c r="AV127" s="157"/>
      <c r="AW127" s="157"/>
      <c r="AX127" s="157"/>
      <c r="AY127" s="157"/>
      <c r="AZ127" s="157"/>
      <c r="BA127" s="157"/>
      <c r="BB127" s="157"/>
      <c r="BC127" s="157"/>
      <c r="BD127" s="157"/>
      <c r="BE127" s="157"/>
      <c r="BF127" s="157"/>
      <c r="BG127" s="157"/>
      <c r="BH127" s="157"/>
    </row>
    <row r="128" spans="1:60" ht="20.399999999999999" outlineLevel="1">
      <c r="A128" s="183">
        <v>120</v>
      </c>
      <c r="B128" s="184"/>
      <c r="C128" s="191" t="s">
        <v>816</v>
      </c>
      <c r="D128" s="185" t="s">
        <v>490</v>
      </c>
      <c r="E128" s="186">
        <v>1</v>
      </c>
      <c r="F128" s="187"/>
      <c r="G128" s="188">
        <f t="shared" si="21"/>
        <v>0</v>
      </c>
      <c r="H128" s="169"/>
      <c r="I128" s="168">
        <f t="shared" si="22"/>
        <v>0</v>
      </c>
      <c r="J128" s="169"/>
      <c r="K128" s="168">
        <f t="shared" si="23"/>
        <v>0</v>
      </c>
      <c r="L128" s="168">
        <v>21</v>
      </c>
      <c r="M128" s="168">
        <f t="shared" si="24"/>
        <v>0</v>
      </c>
      <c r="N128" s="168">
        <v>0</v>
      </c>
      <c r="O128" s="168">
        <f t="shared" si="25"/>
        <v>0</v>
      </c>
      <c r="P128" s="168">
        <v>0</v>
      </c>
      <c r="Q128" s="168">
        <f t="shared" si="26"/>
        <v>0</v>
      </c>
      <c r="R128" s="168"/>
      <c r="S128" s="168" t="s">
        <v>289</v>
      </c>
      <c r="T128" s="168" t="s">
        <v>245</v>
      </c>
      <c r="U128" s="168">
        <v>0</v>
      </c>
      <c r="V128" s="168">
        <f t="shared" si="27"/>
        <v>0</v>
      </c>
      <c r="W128" s="168"/>
      <c r="X128" s="157"/>
      <c r="Y128" s="157"/>
      <c r="Z128" s="157"/>
      <c r="AA128" s="157"/>
      <c r="AB128" s="157"/>
      <c r="AC128" s="157"/>
      <c r="AD128" s="157"/>
      <c r="AE128" s="157"/>
      <c r="AF128" s="157"/>
      <c r="AG128" s="157" t="s">
        <v>554</v>
      </c>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57"/>
      <c r="BH128" s="157"/>
    </row>
    <row r="129" spans="1:60" outlineLevel="1">
      <c r="A129" s="183">
        <v>121</v>
      </c>
      <c r="B129" s="184"/>
      <c r="C129" s="191" t="s">
        <v>817</v>
      </c>
      <c r="D129" s="185" t="s">
        <v>490</v>
      </c>
      <c r="E129" s="186">
        <v>4</v>
      </c>
      <c r="F129" s="187"/>
      <c r="G129" s="188">
        <f t="shared" si="21"/>
        <v>0</v>
      </c>
      <c r="H129" s="169"/>
      <c r="I129" s="168">
        <f t="shared" si="22"/>
        <v>0</v>
      </c>
      <c r="J129" s="169"/>
      <c r="K129" s="168">
        <f t="shared" si="23"/>
        <v>0</v>
      </c>
      <c r="L129" s="168">
        <v>21</v>
      </c>
      <c r="M129" s="168">
        <f t="shared" si="24"/>
        <v>0</v>
      </c>
      <c r="N129" s="168">
        <v>0</v>
      </c>
      <c r="O129" s="168">
        <f t="shared" si="25"/>
        <v>0</v>
      </c>
      <c r="P129" s="168">
        <v>0</v>
      </c>
      <c r="Q129" s="168">
        <f t="shared" si="26"/>
        <v>0</v>
      </c>
      <c r="R129" s="168"/>
      <c r="S129" s="168" t="s">
        <v>289</v>
      </c>
      <c r="T129" s="168" t="s">
        <v>245</v>
      </c>
      <c r="U129" s="168">
        <v>0</v>
      </c>
      <c r="V129" s="168">
        <f t="shared" si="27"/>
        <v>0</v>
      </c>
      <c r="W129" s="168"/>
      <c r="X129" s="157"/>
      <c r="Y129" s="157"/>
      <c r="Z129" s="157"/>
      <c r="AA129" s="157"/>
      <c r="AB129" s="157"/>
      <c r="AC129" s="157"/>
      <c r="AD129" s="157"/>
      <c r="AE129" s="157"/>
      <c r="AF129" s="157"/>
      <c r="AG129" s="157" t="s">
        <v>554</v>
      </c>
      <c r="AH129" s="157"/>
      <c r="AI129" s="157"/>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57"/>
      <c r="BH129" s="157"/>
    </row>
    <row r="130" spans="1:60" ht="20.399999999999999" outlineLevel="1">
      <c r="A130" s="183">
        <v>122</v>
      </c>
      <c r="B130" s="184"/>
      <c r="C130" s="191" t="s">
        <v>818</v>
      </c>
      <c r="D130" s="185" t="s">
        <v>490</v>
      </c>
      <c r="E130" s="186">
        <v>1</v>
      </c>
      <c r="F130" s="187"/>
      <c r="G130" s="188">
        <f t="shared" si="21"/>
        <v>0</v>
      </c>
      <c r="H130" s="169"/>
      <c r="I130" s="168">
        <f t="shared" si="22"/>
        <v>0</v>
      </c>
      <c r="J130" s="169"/>
      <c r="K130" s="168">
        <f t="shared" si="23"/>
        <v>0</v>
      </c>
      <c r="L130" s="168">
        <v>21</v>
      </c>
      <c r="M130" s="168">
        <f t="shared" si="24"/>
        <v>0</v>
      </c>
      <c r="N130" s="168">
        <v>0</v>
      </c>
      <c r="O130" s="168">
        <f t="shared" si="25"/>
        <v>0</v>
      </c>
      <c r="P130" s="168">
        <v>0</v>
      </c>
      <c r="Q130" s="168">
        <f t="shared" si="26"/>
        <v>0</v>
      </c>
      <c r="R130" s="168"/>
      <c r="S130" s="168" t="s">
        <v>289</v>
      </c>
      <c r="T130" s="168" t="s">
        <v>245</v>
      </c>
      <c r="U130" s="168">
        <v>0</v>
      </c>
      <c r="V130" s="168">
        <f t="shared" si="27"/>
        <v>0</v>
      </c>
      <c r="W130" s="168"/>
      <c r="X130" s="157"/>
      <c r="Y130" s="157"/>
      <c r="Z130" s="157"/>
      <c r="AA130" s="157"/>
      <c r="AB130" s="157"/>
      <c r="AC130" s="157"/>
      <c r="AD130" s="157"/>
      <c r="AE130" s="157"/>
      <c r="AF130" s="157"/>
      <c r="AG130" s="157" t="s">
        <v>554</v>
      </c>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row>
    <row r="131" spans="1:60" outlineLevel="1">
      <c r="A131" s="183">
        <v>123</v>
      </c>
      <c r="B131" s="184"/>
      <c r="C131" s="191" t="s">
        <v>819</v>
      </c>
      <c r="D131" s="185" t="s">
        <v>490</v>
      </c>
      <c r="E131" s="186">
        <v>5</v>
      </c>
      <c r="F131" s="187"/>
      <c r="G131" s="188">
        <f t="shared" si="21"/>
        <v>0</v>
      </c>
      <c r="H131" s="169"/>
      <c r="I131" s="168">
        <f t="shared" si="22"/>
        <v>0</v>
      </c>
      <c r="J131" s="169"/>
      <c r="K131" s="168">
        <f t="shared" si="23"/>
        <v>0</v>
      </c>
      <c r="L131" s="168">
        <v>21</v>
      </c>
      <c r="M131" s="168">
        <f t="shared" si="24"/>
        <v>0</v>
      </c>
      <c r="N131" s="168">
        <v>0</v>
      </c>
      <c r="O131" s="168">
        <f t="shared" si="25"/>
        <v>0</v>
      </c>
      <c r="P131" s="168">
        <v>0</v>
      </c>
      <c r="Q131" s="168">
        <f t="shared" si="26"/>
        <v>0</v>
      </c>
      <c r="R131" s="168"/>
      <c r="S131" s="168" t="s">
        <v>289</v>
      </c>
      <c r="T131" s="168" t="s">
        <v>245</v>
      </c>
      <c r="U131" s="168">
        <v>0</v>
      </c>
      <c r="V131" s="168">
        <f t="shared" si="27"/>
        <v>0</v>
      </c>
      <c r="W131" s="168"/>
      <c r="X131" s="157"/>
      <c r="Y131" s="157"/>
      <c r="Z131" s="157"/>
      <c r="AA131" s="157"/>
      <c r="AB131" s="157"/>
      <c r="AC131" s="157"/>
      <c r="AD131" s="157"/>
      <c r="AE131" s="157"/>
      <c r="AF131" s="157"/>
      <c r="AG131" s="157" t="s">
        <v>554</v>
      </c>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row>
    <row r="132" spans="1:60" ht="20.399999999999999" outlineLevel="1">
      <c r="A132" s="183">
        <v>124</v>
      </c>
      <c r="B132" s="184"/>
      <c r="C132" s="191" t="s">
        <v>820</v>
      </c>
      <c r="D132" s="185" t="s">
        <v>490</v>
      </c>
      <c r="E132" s="186">
        <v>2</v>
      </c>
      <c r="F132" s="187"/>
      <c r="G132" s="188">
        <f t="shared" si="21"/>
        <v>0</v>
      </c>
      <c r="H132" s="169"/>
      <c r="I132" s="168">
        <f t="shared" si="22"/>
        <v>0</v>
      </c>
      <c r="J132" s="169"/>
      <c r="K132" s="168">
        <f t="shared" si="23"/>
        <v>0</v>
      </c>
      <c r="L132" s="168">
        <v>21</v>
      </c>
      <c r="M132" s="168">
        <f t="shared" si="24"/>
        <v>0</v>
      </c>
      <c r="N132" s="168">
        <v>0</v>
      </c>
      <c r="O132" s="168">
        <f t="shared" si="25"/>
        <v>0</v>
      </c>
      <c r="P132" s="168">
        <v>0</v>
      </c>
      <c r="Q132" s="168">
        <f t="shared" si="26"/>
        <v>0</v>
      </c>
      <c r="R132" s="168"/>
      <c r="S132" s="168" t="s">
        <v>289</v>
      </c>
      <c r="T132" s="168" t="s">
        <v>245</v>
      </c>
      <c r="U132" s="168">
        <v>0</v>
      </c>
      <c r="V132" s="168">
        <f t="shared" si="27"/>
        <v>0</v>
      </c>
      <c r="W132" s="168"/>
      <c r="X132" s="157"/>
      <c r="Y132" s="157"/>
      <c r="Z132" s="157"/>
      <c r="AA132" s="157"/>
      <c r="AB132" s="157"/>
      <c r="AC132" s="157"/>
      <c r="AD132" s="157"/>
      <c r="AE132" s="157"/>
      <c r="AF132" s="157"/>
      <c r="AG132" s="157" t="s">
        <v>554</v>
      </c>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row>
    <row r="133" spans="1:60" outlineLevel="1">
      <c r="A133" s="183">
        <v>125</v>
      </c>
      <c r="B133" s="184"/>
      <c r="C133" s="191" t="s">
        <v>821</v>
      </c>
      <c r="D133" s="185" t="s">
        <v>490</v>
      </c>
      <c r="E133" s="186">
        <v>3</v>
      </c>
      <c r="F133" s="187"/>
      <c r="G133" s="188">
        <f t="shared" si="21"/>
        <v>0</v>
      </c>
      <c r="H133" s="169"/>
      <c r="I133" s="168">
        <f t="shared" si="22"/>
        <v>0</v>
      </c>
      <c r="J133" s="169"/>
      <c r="K133" s="168">
        <f t="shared" si="23"/>
        <v>0</v>
      </c>
      <c r="L133" s="168">
        <v>21</v>
      </c>
      <c r="M133" s="168">
        <f t="shared" si="24"/>
        <v>0</v>
      </c>
      <c r="N133" s="168">
        <v>0</v>
      </c>
      <c r="O133" s="168">
        <f t="shared" si="25"/>
        <v>0</v>
      </c>
      <c r="P133" s="168">
        <v>0</v>
      </c>
      <c r="Q133" s="168">
        <f t="shared" si="26"/>
        <v>0</v>
      </c>
      <c r="R133" s="168"/>
      <c r="S133" s="168" t="s">
        <v>289</v>
      </c>
      <c r="T133" s="168" t="s">
        <v>245</v>
      </c>
      <c r="U133" s="168">
        <v>0</v>
      </c>
      <c r="V133" s="168">
        <f t="shared" si="27"/>
        <v>0</v>
      </c>
      <c r="W133" s="168"/>
      <c r="X133" s="157"/>
      <c r="Y133" s="157"/>
      <c r="Z133" s="157"/>
      <c r="AA133" s="157"/>
      <c r="AB133" s="157"/>
      <c r="AC133" s="157"/>
      <c r="AD133" s="157"/>
      <c r="AE133" s="157"/>
      <c r="AF133" s="157"/>
      <c r="AG133" s="157" t="s">
        <v>554</v>
      </c>
      <c r="AH133" s="157"/>
      <c r="AI133" s="157"/>
      <c r="AJ133" s="157"/>
      <c r="AK133" s="157"/>
      <c r="AL133" s="157"/>
      <c r="AM133" s="157"/>
      <c r="AN133" s="157"/>
      <c r="AO133" s="157"/>
      <c r="AP133" s="157"/>
      <c r="AQ133" s="157"/>
      <c r="AR133" s="157"/>
      <c r="AS133" s="157"/>
      <c r="AT133" s="157"/>
      <c r="AU133" s="157"/>
      <c r="AV133" s="157"/>
      <c r="AW133" s="157"/>
      <c r="AX133" s="157"/>
      <c r="AY133" s="157"/>
      <c r="AZ133" s="157"/>
      <c r="BA133" s="157"/>
      <c r="BB133" s="157"/>
      <c r="BC133" s="157"/>
      <c r="BD133" s="157"/>
      <c r="BE133" s="157"/>
      <c r="BF133" s="157"/>
      <c r="BG133" s="157"/>
      <c r="BH133" s="157"/>
    </row>
    <row r="134" spans="1:60" outlineLevel="1">
      <c r="A134" s="183">
        <v>126</v>
      </c>
      <c r="B134" s="184"/>
      <c r="C134" s="191" t="s">
        <v>822</v>
      </c>
      <c r="D134" s="185" t="s">
        <v>490</v>
      </c>
      <c r="E134" s="186">
        <v>3</v>
      </c>
      <c r="F134" s="187"/>
      <c r="G134" s="188">
        <f t="shared" si="21"/>
        <v>0</v>
      </c>
      <c r="H134" s="169"/>
      <c r="I134" s="168">
        <f t="shared" si="22"/>
        <v>0</v>
      </c>
      <c r="J134" s="169"/>
      <c r="K134" s="168">
        <f t="shared" si="23"/>
        <v>0</v>
      </c>
      <c r="L134" s="168">
        <v>21</v>
      </c>
      <c r="M134" s="168">
        <f t="shared" si="24"/>
        <v>0</v>
      </c>
      <c r="N134" s="168">
        <v>0</v>
      </c>
      <c r="O134" s="168">
        <f t="shared" si="25"/>
        <v>0</v>
      </c>
      <c r="P134" s="168">
        <v>0</v>
      </c>
      <c r="Q134" s="168">
        <f t="shared" si="26"/>
        <v>0</v>
      </c>
      <c r="R134" s="168"/>
      <c r="S134" s="168" t="s">
        <v>289</v>
      </c>
      <c r="T134" s="168" t="s">
        <v>245</v>
      </c>
      <c r="U134" s="168">
        <v>0</v>
      </c>
      <c r="V134" s="168">
        <f t="shared" si="27"/>
        <v>0</v>
      </c>
      <c r="W134" s="168"/>
      <c r="X134" s="157"/>
      <c r="Y134" s="157"/>
      <c r="Z134" s="157"/>
      <c r="AA134" s="157"/>
      <c r="AB134" s="157"/>
      <c r="AC134" s="157"/>
      <c r="AD134" s="157"/>
      <c r="AE134" s="157"/>
      <c r="AF134" s="157"/>
      <c r="AG134" s="157" t="s">
        <v>554</v>
      </c>
      <c r="AH134" s="157"/>
      <c r="AI134" s="157"/>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57"/>
      <c r="BH134" s="157"/>
    </row>
    <row r="135" spans="1:60" outlineLevel="1">
      <c r="A135" s="183">
        <v>127</v>
      </c>
      <c r="B135" s="184"/>
      <c r="C135" s="191" t="s">
        <v>823</v>
      </c>
      <c r="D135" s="185" t="s">
        <v>490</v>
      </c>
      <c r="E135" s="186">
        <v>7</v>
      </c>
      <c r="F135" s="187"/>
      <c r="G135" s="188">
        <f t="shared" si="21"/>
        <v>0</v>
      </c>
      <c r="H135" s="169"/>
      <c r="I135" s="168">
        <f t="shared" si="22"/>
        <v>0</v>
      </c>
      <c r="J135" s="169"/>
      <c r="K135" s="168">
        <f t="shared" si="23"/>
        <v>0</v>
      </c>
      <c r="L135" s="168">
        <v>21</v>
      </c>
      <c r="M135" s="168">
        <f t="shared" si="24"/>
        <v>0</v>
      </c>
      <c r="N135" s="168">
        <v>0</v>
      </c>
      <c r="O135" s="168">
        <f t="shared" si="25"/>
        <v>0</v>
      </c>
      <c r="P135" s="168">
        <v>0</v>
      </c>
      <c r="Q135" s="168">
        <f t="shared" si="26"/>
        <v>0</v>
      </c>
      <c r="R135" s="168"/>
      <c r="S135" s="168" t="s">
        <v>289</v>
      </c>
      <c r="T135" s="168" t="s">
        <v>245</v>
      </c>
      <c r="U135" s="168">
        <v>0</v>
      </c>
      <c r="V135" s="168">
        <f t="shared" si="27"/>
        <v>0</v>
      </c>
      <c r="W135" s="168"/>
      <c r="X135" s="157"/>
      <c r="Y135" s="157"/>
      <c r="Z135" s="157"/>
      <c r="AA135" s="157"/>
      <c r="AB135" s="157"/>
      <c r="AC135" s="157"/>
      <c r="AD135" s="157"/>
      <c r="AE135" s="157"/>
      <c r="AF135" s="157"/>
      <c r="AG135" s="157" t="s">
        <v>554</v>
      </c>
      <c r="AH135" s="157"/>
      <c r="AI135" s="157"/>
      <c r="AJ135" s="157"/>
      <c r="AK135" s="157"/>
      <c r="AL135" s="157"/>
      <c r="AM135" s="157"/>
      <c r="AN135" s="157"/>
      <c r="AO135" s="157"/>
      <c r="AP135" s="157"/>
      <c r="AQ135" s="157"/>
      <c r="AR135" s="157"/>
      <c r="AS135" s="157"/>
      <c r="AT135" s="157"/>
      <c r="AU135" s="157"/>
      <c r="AV135" s="157"/>
      <c r="AW135" s="157"/>
      <c r="AX135" s="157"/>
      <c r="AY135" s="157"/>
      <c r="AZ135" s="157"/>
      <c r="BA135" s="157"/>
      <c r="BB135" s="157"/>
      <c r="BC135" s="157"/>
      <c r="BD135" s="157"/>
      <c r="BE135" s="157"/>
      <c r="BF135" s="157"/>
      <c r="BG135" s="157"/>
      <c r="BH135" s="157"/>
    </row>
    <row r="136" spans="1:60" outlineLevel="1">
      <c r="A136" s="183">
        <v>128</v>
      </c>
      <c r="B136" s="184"/>
      <c r="C136" s="191" t="s">
        <v>824</v>
      </c>
      <c r="D136" s="185" t="s">
        <v>490</v>
      </c>
      <c r="E136" s="186">
        <v>1</v>
      </c>
      <c r="F136" s="187"/>
      <c r="G136" s="188">
        <f t="shared" si="21"/>
        <v>0</v>
      </c>
      <c r="H136" s="169"/>
      <c r="I136" s="168">
        <f t="shared" si="22"/>
        <v>0</v>
      </c>
      <c r="J136" s="169"/>
      <c r="K136" s="168">
        <f t="shared" si="23"/>
        <v>0</v>
      </c>
      <c r="L136" s="168">
        <v>21</v>
      </c>
      <c r="M136" s="168">
        <f t="shared" si="24"/>
        <v>0</v>
      </c>
      <c r="N136" s="168">
        <v>0</v>
      </c>
      <c r="O136" s="168">
        <f t="shared" si="25"/>
        <v>0</v>
      </c>
      <c r="P136" s="168">
        <v>0</v>
      </c>
      <c r="Q136" s="168">
        <f t="shared" si="26"/>
        <v>0</v>
      </c>
      <c r="R136" s="168"/>
      <c r="S136" s="168" t="s">
        <v>289</v>
      </c>
      <c r="T136" s="168" t="s">
        <v>245</v>
      </c>
      <c r="U136" s="168">
        <v>0</v>
      </c>
      <c r="V136" s="168">
        <f t="shared" si="27"/>
        <v>0</v>
      </c>
      <c r="W136" s="168"/>
      <c r="X136" s="157"/>
      <c r="Y136" s="157"/>
      <c r="Z136" s="157"/>
      <c r="AA136" s="157"/>
      <c r="AB136" s="157"/>
      <c r="AC136" s="157"/>
      <c r="AD136" s="157"/>
      <c r="AE136" s="157"/>
      <c r="AF136" s="157"/>
      <c r="AG136" s="157" t="s">
        <v>554</v>
      </c>
      <c r="AH136" s="157"/>
      <c r="AI136" s="157"/>
      <c r="AJ136" s="157"/>
      <c r="AK136" s="157"/>
      <c r="AL136" s="157"/>
      <c r="AM136" s="157"/>
      <c r="AN136" s="157"/>
      <c r="AO136" s="157"/>
      <c r="AP136" s="157"/>
      <c r="AQ136" s="157"/>
      <c r="AR136" s="157"/>
      <c r="AS136" s="157"/>
      <c r="AT136" s="157"/>
      <c r="AU136" s="157"/>
      <c r="AV136" s="157"/>
      <c r="AW136" s="157"/>
      <c r="AX136" s="157"/>
      <c r="AY136" s="157"/>
      <c r="AZ136" s="157"/>
      <c r="BA136" s="157"/>
      <c r="BB136" s="157"/>
      <c r="BC136" s="157"/>
      <c r="BD136" s="157"/>
      <c r="BE136" s="157"/>
      <c r="BF136" s="157"/>
      <c r="BG136" s="157"/>
      <c r="BH136" s="157"/>
    </row>
    <row r="137" spans="1:60" outlineLevel="1">
      <c r="A137" s="183">
        <v>129</v>
      </c>
      <c r="B137" s="184"/>
      <c r="C137" s="191" t="s">
        <v>825</v>
      </c>
      <c r="D137" s="185" t="s">
        <v>490</v>
      </c>
      <c r="E137" s="186">
        <v>11</v>
      </c>
      <c r="F137" s="187"/>
      <c r="G137" s="188">
        <f t="shared" ref="G137:G139" si="28">ROUND(E137*F137,2)</f>
        <v>0</v>
      </c>
      <c r="H137" s="169"/>
      <c r="I137" s="168">
        <f t="shared" ref="I137:I139" si="29">ROUND(E137*H137,2)</f>
        <v>0</v>
      </c>
      <c r="J137" s="169"/>
      <c r="K137" s="168">
        <f t="shared" ref="K137:K139" si="30">ROUND(E137*J137,2)</f>
        <v>0</v>
      </c>
      <c r="L137" s="168">
        <v>21</v>
      </c>
      <c r="M137" s="168">
        <f t="shared" ref="M137:M139" si="31">G137*(1+L137/100)</f>
        <v>0</v>
      </c>
      <c r="N137" s="168">
        <v>0</v>
      </c>
      <c r="O137" s="168">
        <f t="shared" ref="O137:O139" si="32">ROUND(E137*N137,2)</f>
        <v>0</v>
      </c>
      <c r="P137" s="168">
        <v>0</v>
      </c>
      <c r="Q137" s="168">
        <f t="shared" ref="Q137:Q139" si="33">ROUND(E137*P137,2)</f>
        <v>0</v>
      </c>
      <c r="R137" s="168"/>
      <c r="S137" s="168" t="s">
        <v>289</v>
      </c>
      <c r="T137" s="168" t="s">
        <v>245</v>
      </c>
      <c r="U137" s="168">
        <v>0</v>
      </c>
      <c r="V137" s="168">
        <f t="shared" ref="V137:V139" si="34">ROUND(E137*U137,2)</f>
        <v>0</v>
      </c>
      <c r="W137" s="168"/>
      <c r="X137" s="157"/>
      <c r="Y137" s="157"/>
      <c r="Z137" s="157"/>
      <c r="AA137" s="157"/>
      <c r="AB137" s="157"/>
      <c r="AC137" s="157"/>
      <c r="AD137" s="157"/>
      <c r="AE137" s="157"/>
      <c r="AF137" s="157"/>
      <c r="AG137" s="157" t="s">
        <v>554</v>
      </c>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row>
    <row r="138" spans="1:60" outlineLevel="1">
      <c r="A138" s="183">
        <v>130</v>
      </c>
      <c r="B138" s="184"/>
      <c r="C138" s="191" t="s">
        <v>826</v>
      </c>
      <c r="D138" s="185" t="s">
        <v>490</v>
      </c>
      <c r="E138" s="186">
        <v>14</v>
      </c>
      <c r="F138" s="187"/>
      <c r="G138" s="188">
        <f t="shared" si="28"/>
        <v>0</v>
      </c>
      <c r="H138" s="169"/>
      <c r="I138" s="168">
        <f t="shared" si="29"/>
        <v>0</v>
      </c>
      <c r="J138" s="169"/>
      <c r="K138" s="168">
        <f t="shared" si="30"/>
        <v>0</v>
      </c>
      <c r="L138" s="168">
        <v>21</v>
      </c>
      <c r="M138" s="168">
        <f t="shared" si="31"/>
        <v>0</v>
      </c>
      <c r="N138" s="168">
        <v>0</v>
      </c>
      <c r="O138" s="168">
        <f t="shared" si="32"/>
        <v>0</v>
      </c>
      <c r="P138" s="168">
        <v>0</v>
      </c>
      <c r="Q138" s="168">
        <f t="shared" si="33"/>
        <v>0</v>
      </c>
      <c r="R138" s="168"/>
      <c r="S138" s="168" t="s">
        <v>289</v>
      </c>
      <c r="T138" s="168" t="s">
        <v>245</v>
      </c>
      <c r="U138" s="168">
        <v>0</v>
      </c>
      <c r="V138" s="168">
        <f t="shared" si="34"/>
        <v>0</v>
      </c>
      <c r="W138" s="168"/>
      <c r="X138" s="157"/>
      <c r="Y138" s="157"/>
      <c r="Z138" s="157"/>
      <c r="AA138" s="157"/>
      <c r="AB138" s="157"/>
      <c r="AC138" s="157"/>
      <c r="AD138" s="157"/>
      <c r="AE138" s="157"/>
      <c r="AF138" s="157"/>
      <c r="AG138" s="157" t="s">
        <v>554</v>
      </c>
      <c r="AH138" s="157"/>
      <c r="AI138" s="157"/>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row>
    <row r="139" spans="1:60" outlineLevel="1">
      <c r="A139" s="183">
        <v>131</v>
      </c>
      <c r="B139" s="184"/>
      <c r="C139" s="191" t="s">
        <v>827</v>
      </c>
      <c r="D139" s="185" t="s">
        <v>341</v>
      </c>
      <c r="E139" s="186">
        <v>1</v>
      </c>
      <c r="F139" s="187"/>
      <c r="G139" s="188">
        <f t="shared" si="28"/>
        <v>0</v>
      </c>
      <c r="H139" s="169"/>
      <c r="I139" s="168">
        <f t="shared" si="29"/>
        <v>0</v>
      </c>
      <c r="J139" s="169"/>
      <c r="K139" s="168">
        <f t="shared" si="30"/>
        <v>0</v>
      </c>
      <c r="L139" s="168">
        <v>21</v>
      </c>
      <c r="M139" s="168">
        <f t="shared" si="31"/>
        <v>0</v>
      </c>
      <c r="N139" s="168">
        <v>0</v>
      </c>
      <c r="O139" s="168">
        <f t="shared" si="32"/>
        <v>0</v>
      </c>
      <c r="P139" s="168">
        <v>0</v>
      </c>
      <c r="Q139" s="168">
        <f t="shared" si="33"/>
        <v>0</v>
      </c>
      <c r="R139" s="168"/>
      <c r="S139" s="168" t="s">
        <v>289</v>
      </c>
      <c r="T139" s="168" t="s">
        <v>245</v>
      </c>
      <c r="U139" s="168">
        <v>0</v>
      </c>
      <c r="V139" s="168">
        <f t="shared" si="34"/>
        <v>0</v>
      </c>
      <c r="W139" s="168"/>
      <c r="X139" s="157"/>
      <c r="Y139" s="157"/>
      <c r="Z139" s="157"/>
      <c r="AA139" s="157"/>
      <c r="AB139" s="157"/>
      <c r="AC139" s="157"/>
      <c r="AD139" s="157"/>
      <c r="AE139" s="157"/>
      <c r="AF139" s="157"/>
      <c r="AG139" s="157" t="s">
        <v>828</v>
      </c>
      <c r="AH139" s="157"/>
      <c r="AI139" s="157"/>
      <c r="AJ139" s="157"/>
      <c r="AK139" s="157"/>
      <c r="AL139" s="157"/>
      <c r="AM139" s="157"/>
      <c r="AN139" s="157"/>
      <c r="AO139" s="157"/>
      <c r="AP139" s="157"/>
      <c r="AQ139" s="157"/>
      <c r="AR139" s="157"/>
      <c r="AS139" s="157"/>
      <c r="AT139" s="157"/>
      <c r="AU139" s="157"/>
      <c r="AV139" s="157"/>
      <c r="AW139" s="157"/>
      <c r="AX139" s="157"/>
      <c r="AY139" s="157"/>
      <c r="AZ139" s="157"/>
      <c r="BA139" s="157"/>
      <c r="BB139" s="157"/>
      <c r="BC139" s="157"/>
      <c r="BD139" s="157"/>
      <c r="BE139" s="157"/>
      <c r="BF139" s="157"/>
      <c r="BG139" s="157"/>
      <c r="BH139" s="157"/>
    </row>
    <row r="140" spans="1:60">
      <c r="A140" s="171" t="s">
        <v>240</v>
      </c>
      <c r="B140" s="172" t="s">
        <v>209</v>
      </c>
      <c r="C140" s="190" t="s">
        <v>210</v>
      </c>
      <c r="D140" s="173"/>
      <c r="E140" s="174"/>
      <c r="F140" s="175"/>
      <c r="G140" s="176">
        <f>SUMIF(AG141:AG169,"&lt;&gt;NOR",G141:G169)</f>
        <v>0</v>
      </c>
      <c r="H140" s="170"/>
      <c r="I140" s="170">
        <f>SUM(I141:I169)</f>
        <v>0</v>
      </c>
      <c r="J140" s="170"/>
      <c r="K140" s="170">
        <f>SUM(K141:K169)</f>
        <v>0</v>
      </c>
      <c r="L140" s="170"/>
      <c r="M140" s="170">
        <f>SUM(M141:M169)</f>
        <v>0</v>
      </c>
      <c r="N140" s="170"/>
      <c r="O140" s="170">
        <f>SUM(O141:O169)</f>
        <v>0.23</v>
      </c>
      <c r="P140" s="170"/>
      <c r="Q140" s="170">
        <f>SUM(Q141:Q169)</f>
        <v>0</v>
      </c>
      <c r="R140" s="170"/>
      <c r="S140" s="170"/>
      <c r="T140" s="170"/>
      <c r="U140" s="170"/>
      <c r="V140" s="170">
        <f>SUM(V141:V169)</f>
        <v>2.4799999999999995</v>
      </c>
      <c r="W140" s="170"/>
      <c r="AG140" t="s">
        <v>241</v>
      </c>
    </row>
    <row r="141" spans="1:60" outlineLevel="1">
      <c r="A141" s="183">
        <v>132</v>
      </c>
      <c r="B141" s="184"/>
      <c r="C141" s="191" t="s">
        <v>829</v>
      </c>
      <c r="D141" s="185" t="s">
        <v>256</v>
      </c>
      <c r="E141" s="186">
        <v>1</v>
      </c>
      <c r="F141" s="187"/>
      <c r="G141" s="188">
        <f t="shared" ref="G141:G169" si="35">ROUND(E141*F141,2)</f>
        <v>0</v>
      </c>
      <c r="H141" s="169"/>
      <c r="I141" s="168">
        <f t="shared" ref="I141:I169" si="36">ROUND(E141*H141,2)</f>
        <v>0</v>
      </c>
      <c r="J141" s="169"/>
      <c r="K141" s="168">
        <f t="shared" ref="K141:K169" si="37">ROUND(E141*J141,2)</f>
        <v>0</v>
      </c>
      <c r="L141" s="168">
        <v>21</v>
      </c>
      <c r="M141" s="168">
        <f t="shared" ref="M141:M169" si="38">G141*(1+L141/100)</f>
        <v>0</v>
      </c>
      <c r="N141" s="168">
        <v>0</v>
      </c>
      <c r="O141" s="168">
        <f t="shared" ref="O141:O169" si="39">ROUND(E141*N141,2)</f>
        <v>0</v>
      </c>
      <c r="P141" s="168">
        <v>0</v>
      </c>
      <c r="Q141" s="168">
        <f t="shared" ref="Q141:Q169" si="40">ROUND(E141*P141,2)</f>
        <v>0</v>
      </c>
      <c r="R141" s="168"/>
      <c r="S141" s="168" t="s">
        <v>244</v>
      </c>
      <c r="T141" s="168" t="s">
        <v>540</v>
      </c>
      <c r="U141" s="168">
        <v>0.08</v>
      </c>
      <c r="V141" s="168">
        <f t="shared" ref="V141:V169" si="41">ROUND(E141*U141,2)</f>
        <v>0.08</v>
      </c>
      <c r="W141" s="168"/>
      <c r="X141" s="157"/>
      <c r="Y141" s="157"/>
      <c r="Z141" s="157"/>
      <c r="AA141" s="157"/>
      <c r="AB141" s="157"/>
      <c r="AC141" s="157"/>
      <c r="AD141" s="157"/>
      <c r="AE141" s="157"/>
      <c r="AF141" s="157"/>
      <c r="AG141" s="157" t="s">
        <v>541</v>
      </c>
      <c r="AH141" s="157"/>
      <c r="AI141" s="157"/>
      <c r="AJ141" s="157"/>
      <c r="AK141" s="157"/>
      <c r="AL141" s="157"/>
      <c r="AM141" s="157"/>
      <c r="AN141" s="157"/>
      <c r="AO141" s="157"/>
      <c r="AP141" s="157"/>
      <c r="AQ141" s="157"/>
      <c r="AR141" s="157"/>
      <c r="AS141" s="157"/>
      <c r="AT141" s="157"/>
      <c r="AU141" s="157"/>
      <c r="AV141" s="157"/>
      <c r="AW141" s="157"/>
      <c r="AX141" s="157"/>
      <c r="AY141" s="157"/>
      <c r="AZ141" s="157"/>
      <c r="BA141" s="157"/>
      <c r="BB141" s="157"/>
      <c r="BC141" s="157"/>
      <c r="BD141" s="157"/>
      <c r="BE141" s="157"/>
      <c r="BF141" s="157"/>
      <c r="BG141" s="157"/>
      <c r="BH141" s="157"/>
    </row>
    <row r="142" spans="1:60" outlineLevel="1">
      <c r="A142" s="183">
        <v>133</v>
      </c>
      <c r="B142" s="184"/>
      <c r="C142" s="191" t="s">
        <v>829</v>
      </c>
      <c r="D142" s="185" t="s">
        <v>256</v>
      </c>
      <c r="E142" s="186">
        <v>1</v>
      </c>
      <c r="F142" s="187"/>
      <c r="G142" s="188">
        <f t="shared" si="35"/>
        <v>0</v>
      </c>
      <c r="H142" s="169"/>
      <c r="I142" s="168">
        <f t="shared" si="36"/>
        <v>0</v>
      </c>
      <c r="J142" s="169"/>
      <c r="K142" s="168">
        <f t="shared" si="37"/>
        <v>0</v>
      </c>
      <c r="L142" s="168">
        <v>21</v>
      </c>
      <c r="M142" s="168">
        <f t="shared" si="38"/>
        <v>0</v>
      </c>
      <c r="N142" s="168">
        <v>0</v>
      </c>
      <c r="O142" s="168">
        <f t="shared" si="39"/>
        <v>0</v>
      </c>
      <c r="P142" s="168">
        <v>0</v>
      </c>
      <c r="Q142" s="168">
        <f t="shared" si="40"/>
        <v>0</v>
      </c>
      <c r="R142" s="168"/>
      <c r="S142" s="168" t="s">
        <v>244</v>
      </c>
      <c r="T142" s="168" t="s">
        <v>540</v>
      </c>
      <c r="U142" s="168">
        <v>0.08</v>
      </c>
      <c r="V142" s="168">
        <f t="shared" si="41"/>
        <v>0.08</v>
      </c>
      <c r="W142" s="168"/>
      <c r="X142" s="157"/>
      <c r="Y142" s="157"/>
      <c r="Z142" s="157"/>
      <c r="AA142" s="157"/>
      <c r="AB142" s="157"/>
      <c r="AC142" s="157"/>
      <c r="AD142" s="157"/>
      <c r="AE142" s="157"/>
      <c r="AF142" s="157"/>
      <c r="AG142" s="157" t="s">
        <v>541</v>
      </c>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row>
    <row r="143" spans="1:60" outlineLevel="1">
      <c r="A143" s="183">
        <v>134</v>
      </c>
      <c r="B143" s="184"/>
      <c r="C143" s="191" t="s">
        <v>830</v>
      </c>
      <c r="D143" s="185" t="s">
        <v>256</v>
      </c>
      <c r="E143" s="186">
        <v>1</v>
      </c>
      <c r="F143" s="187"/>
      <c r="G143" s="188">
        <f t="shared" si="35"/>
        <v>0</v>
      </c>
      <c r="H143" s="169"/>
      <c r="I143" s="168">
        <f t="shared" si="36"/>
        <v>0</v>
      </c>
      <c r="J143" s="169"/>
      <c r="K143" s="168">
        <f t="shared" si="37"/>
        <v>0</v>
      </c>
      <c r="L143" s="168">
        <v>21</v>
      </c>
      <c r="M143" s="168">
        <f t="shared" si="38"/>
        <v>0</v>
      </c>
      <c r="N143" s="168">
        <v>0</v>
      </c>
      <c r="O143" s="168">
        <f t="shared" si="39"/>
        <v>0</v>
      </c>
      <c r="P143" s="168">
        <v>0</v>
      </c>
      <c r="Q143" s="168">
        <f t="shared" si="40"/>
        <v>0</v>
      </c>
      <c r="R143" s="168"/>
      <c r="S143" s="168" t="s">
        <v>244</v>
      </c>
      <c r="T143" s="168" t="s">
        <v>540</v>
      </c>
      <c r="U143" s="168">
        <v>1.1600000000000001</v>
      </c>
      <c r="V143" s="168">
        <f t="shared" si="41"/>
        <v>1.1599999999999999</v>
      </c>
      <c r="W143" s="168"/>
      <c r="X143" s="157"/>
      <c r="Y143" s="157"/>
      <c r="Z143" s="157"/>
      <c r="AA143" s="157"/>
      <c r="AB143" s="157"/>
      <c r="AC143" s="157"/>
      <c r="AD143" s="157"/>
      <c r="AE143" s="157"/>
      <c r="AF143" s="157"/>
      <c r="AG143" s="157" t="s">
        <v>541</v>
      </c>
      <c r="AH143" s="157"/>
      <c r="AI143" s="157"/>
      <c r="AJ143" s="157"/>
      <c r="AK143" s="157"/>
      <c r="AL143" s="157"/>
      <c r="AM143" s="157"/>
      <c r="AN143" s="157"/>
      <c r="AO143" s="157"/>
      <c r="AP143" s="157"/>
      <c r="AQ143" s="157"/>
      <c r="AR143" s="157"/>
      <c r="AS143" s="157"/>
      <c r="AT143" s="157"/>
      <c r="AU143" s="157"/>
      <c r="AV143" s="157"/>
      <c r="AW143" s="157"/>
      <c r="AX143" s="157"/>
      <c r="AY143" s="157"/>
      <c r="AZ143" s="157"/>
      <c r="BA143" s="157"/>
      <c r="BB143" s="157"/>
      <c r="BC143" s="157"/>
      <c r="BD143" s="157"/>
      <c r="BE143" s="157"/>
      <c r="BF143" s="157"/>
      <c r="BG143" s="157"/>
      <c r="BH143" s="157"/>
    </row>
    <row r="144" spans="1:60" outlineLevel="1">
      <c r="A144" s="183">
        <v>135</v>
      </c>
      <c r="B144" s="184"/>
      <c r="C144" s="191" t="s">
        <v>830</v>
      </c>
      <c r="D144" s="185" t="s">
        <v>256</v>
      </c>
      <c r="E144" s="186">
        <v>1</v>
      </c>
      <c r="F144" s="187"/>
      <c r="G144" s="188">
        <f t="shared" si="35"/>
        <v>0</v>
      </c>
      <c r="H144" s="169"/>
      <c r="I144" s="168">
        <f t="shared" si="36"/>
        <v>0</v>
      </c>
      <c r="J144" s="169"/>
      <c r="K144" s="168">
        <f t="shared" si="37"/>
        <v>0</v>
      </c>
      <c r="L144" s="168">
        <v>21</v>
      </c>
      <c r="M144" s="168">
        <f t="shared" si="38"/>
        <v>0</v>
      </c>
      <c r="N144" s="168">
        <v>0</v>
      </c>
      <c r="O144" s="168">
        <f t="shared" si="39"/>
        <v>0</v>
      </c>
      <c r="P144" s="168">
        <v>0</v>
      </c>
      <c r="Q144" s="168">
        <f t="shared" si="40"/>
        <v>0</v>
      </c>
      <c r="R144" s="168"/>
      <c r="S144" s="168" t="s">
        <v>244</v>
      </c>
      <c r="T144" s="168" t="s">
        <v>540</v>
      </c>
      <c r="U144" s="168">
        <v>1.1600000000000001</v>
      </c>
      <c r="V144" s="168">
        <f t="shared" si="41"/>
        <v>1.1599999999999999</v>
      </c>
      <c r="W144" s="168"/>
      <c r="X144" s="157"/>
      <c r="Y144" s="157"/>
      <c r="Z144" s="157"/>
      <c r="AA144" s="157"/>
      <c r="AB144" s="157"/>
      <c r="AC144" s="157"/>
      <c r="AD144" s="157"/>
      <c r="AE144" s="157"/>
      <c r="AF144" s="157"/>
      <c r="AG144" s="157" t="s">
        <v>541</v>
      </c>
      <c r="AH144" s="157"/>
      <c r="AI144" s="157"/>
      <c r="AJ144" s="157"/>
      <c r="AK144" s="157"/>
      <c r="AL144" s="157"/>
      <c r="AM144" s="157"/>
      <c r="AN144" s="157"/>
      <c r="AO144" s="157"/>
      <c r="AP144" s="157"/>
      <c r="AQ144" s="157"/>
      <c r="AR144" s="157"/>
      <c r="AS144" s="157"/>
      <c r="AT144" s="157"/>
      <c r="AU144" s="157"/>
      <c r="AV144" s="157"/>
      <c r="AW144" s="157"/>
      <c r="AX144" s="157"/>
      <c r="AY144" s="157"/>
      <c r="AZ144" s="157"/>
      <c r="BA144" s="157"/>
      <c r="BB144" s="157"/>
      <c r="BC144" s="157"/>
      <c r="BD144" s="157"/>
      <c r="BE144" s="157"/>
      <c r="BF144" s="157"/>
      <c r="BG144" s="157"/>
      <c r="BH144" s="157"/>
    </row>
    <row r="145" spans="1:60" outlineLevel="1">
      <c r="A145" s="183">
        <v>136</v>
      </c>
      <c r="B145" s="184"/>
      <c r="C145" s="191" t="s">
        <v>831</v>
      </c>
      <c r="D145" s="185" t="s">
        <v>595</v>
      </c>
      <c r="E145" s="186">
        <v>18</v>
      </c>
      <c r="F145" s="187"/>
      <c r="G145" s="188">
        <f t="shared" si="35"/>
        <v>0</v>
      </c>
      <c r="H145" s="169"/>
      <c r="I145" s="168">
        <f t="shared" si="36"/>
        <v>0</v>
      </c>
      <c r="J145" s="169"/>
      <c r="K145" s="168">
        <f t="shared" si="37"/>
        <v>0</v>
      </c>
      <c r="L145" s="168">
        <v>21</v>
      </c>
      <c r="M145" s="168">
        <f t="shared" si="38"/>
        <v>0</v>
      </c>
      <c r="N145" s="168">
        <v>0</v>
      </c>
      <c r="O145" s="168">
        <f t="shared" si="39"/>
        <v>0</v>
      </c>
      <c r="P145" s="168">
        <v>0</v>
      </c>
      <c r="Q145" s="168">
        <f t="shared" si="40"/>
        <v>0</v>
      </c>
      <c r="R145" s="168"/>
      <c r="S145" s="168" t="s">
        <v>289</v>
      </c>
      <c r="T145" s="168" t="s">
        <v>664</v>
      </c>
      <c r="U145" s="168">
        <v>0</v>
      </c>
      <c r="V145" s="168">
        <f t="shared" si="41"/>
        <v>0</v>
      </c>
      <c r="W145" s="168"/>
      <c r="X145" s="157"/>
      <c r="Y145" s="157"/>
      <c r="Z145" s="157"/>
      <c r="AA145" s="157"/>
      <c r="AB145" s="157"/>
      <c r="AC145" s="157"/>
      <c r="AD145" s="157"/>
      <c r="AE145" s="157"/>
      <c r="AF145" s="157"/>
      <c r="AG145" s="157" t="s">
        <v>665</v>
      </c>
      <c r="AH145" s="157"/>
      <c r="AI145" s="157"/>
      <c r="AJ145" s="157"/>
      <c r="AK145" s="157"/>
      <c r="AL145" s="157"/>
      <c r="AM145" s="157"/>
      <c r="AN145" s="157"/>
      <c r="AO145" s="157"/>
      <c r="AP145" s="157"/>
      <c r="AQ145" s="157"/>
      <c r="AR145" s="157"/>
      <c r="AS145" s="157"/>
      <c r="AT145" s="157"/>
      <c r="AU145" s="157"/>
      <c r="AV145" s="157"/>
      <c r="AW145" s="157"/>
      <c r="AX145" s="157"/>
      <c r="AY145" s="157"/>
      <c r="AZ145" s="157"/>
      <c r="BA145" s="157"/>
      <c r="BB145" s="157"/>
      <c r="BC145" s="157"/>
      <c r="BD145" s="157"/>
      <c r="BE145" s="157"/>
      <c r="BF145" s="157"/>
      <c r="BG145" s="157"/>
      <c r="BH145" s="157"/>
    </row>
    <row r="146" spans="1:60" outlineLevel="1">
      <c r="A146" s="183">
        <v>137</v>
      </c>
      <c r="B146" s="184"/>
      <c r="C146" s="191" t="s">
        <v>832</v>
      </c>
      <c r="D146" s="185" t="s">
        <v>595</v>
      </c>
      <c r="E146" s="186">
        <v>25</v>
      </c>
      <c r="F146" s="187"/>
      <c r="G146" s="188">
        <f t="shared" si="35"/>
        <v>0</v>
      </c>
      <c r="H146" s="169"/>
      <c r="I146" s="168">
        <f t="shared" si="36"/>
        <v>0</v>
      </c>
      <c r="J146" s="169"/>
      <c r="K146" s="168">
        <f t="shared" si="37"/>
        <v>0</v>
      </c>
      <c r="L146" s="168">
        <v>21</v>
      </c>
      <c r="M146" s="168">
        <f t="shared" si="38"/>
        <v>0</v>
      </c>
      <c r="N146" s="168">
        <v>0</v>
      </c>
      <c r="O146" s="168">
        <f t="shared" si="39"/>
        <v>0</v>
      </c>
      <c r="P146" s="168">
        <v>0</v>
      </c>
      <c r="Q146" s="168">
        <f t="shared" si="40"/>
        <v>0</v>
      </c>
      <c r="R146" s="168"/>
      <c r="S146" s="168" t="s">
        <v>289</v>
      </c>
      <c r="T146" s="168" t="s">
        <v>664</v>
      </c>
      <c r="U146" s="168">
        <v>0</v>
      </c>
      <c r="V146" s="168">
        <f t="shared" si="41"/>
        <v>0</v>
      </c>
      <c r="W146" s="168"/>
      <c r="X146" s="157"/>
      <c r="Y146" s="157"/>
      <c r="Z146" s="157"/>
      <c r="AA146" s="157"/>
      <c r="AB146" s="157"/>
      <c r="AC146" s="157"/>
      <c r="AD146" s="157"/>
      <c r="AE146" s="157"/>
      <c r="AF146" s="157"/>
      <c r="AG146" s="157" t="s">
        <v>665</v>
      </c>
      <c r="AH146" s="157"/>
      <c r="AI146" s="157"/>
      <c r="AJ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row>
    <row r="147" spans="1:60" outlineLevel="1">
      <c r="A147" s="183">
        <v>138</v>
      </c>
      <c r="B147" s="184"/>
      <c r="C147" s="191" t="s">
        <v>833</v>
      </c>
      <c r="D147" s="185" t="s">
        <v>595</v>
      </c>
      <c r="E147" s="186">
        <v>50</v>
      </c>
      <c r="F147" s="187"/>
      <c r="G147" s="188">
        <f t="shared" si="35"/>
        <v>0</v>
      </c>
      <c r="H147" s="169"/>
      <c r="I147" s="168">
        <f t="shared" si="36"/>
        <v>0</v>
      </c>
      <c r="J147" s="169"/>
      <c r="K147" s="168">
        <f t="shared" si="37"/>
        <v>0</v>
      </c>
      <c r="L147" s="168">
        <v>21</v>
      </c>
      <c r="M147" s="168">
        <f t="shared" si="38"/>
        <v>0</v>
      </c>
      <c r="N147" s="168">
        <v>0</v>
      </c>
      <c r="O147" s="168">
        <f t="shared" si="39"/>
        <v>0</v>
      </c>
      <c r="P147" s="168">
        <v>0</v>
      </c>
      <c r="Q147" s="168">
        <f t="shared" si="40"/>
        <v>0</v>
      </c>
      <c r="R147" s="168"/>
      <c r="S147" s="168" t="s">
        <v>289</v>
      </c>
      <c r="T147" s="168" t="s">
        <v>664</v>
      </c>
      <c r="U147" s="168">
        <v>0</v>
      </c>
      <c r="V147" s="168">
        <f t="shared" si="41"/>
        <v>0</v>
      </c>
      <c r="W147" s="168"/>
      <c r="X147" s="157"/>
      <c r="Y147" s="157"/>
      <c r="Z147" s="157"/>
      <c r="AA147" s="157"/>
      <c r="AB147" s="157"/>
      <c r="AC147" s="157"/>
      <c r="AD147" s="157"/>
      <c r="AE147" s="157"/>
      <c r="AF147" s="157"/>
      <c r="AG147" s="157" t="s">
        <v>665</v>
      </c>
      <c r="AH147" s="157"/>
      <c r="AI147" s="157"/>
      <c r="AJ147" s="157"/>
      <c r="AK147" s="157"/>
      <c r="AL147" s="157"/>
      <c r="AM147" s="157"/>
      <c r="AN147" s="157"/>
      <c r="AO147" s="157"/>
      <c r="AP147" s="157"/>
      <c r="AQ147" s="157"/>
      <c r="AR147" s="157"/>
      <c r="AS147" s="157"/>
      <c r="AT147" s="157"/>
      <c r="AU147" s="157"/>
      <c r="AV147" s="157"/>
      <c r="AW147" s="157"/>
      <c r="AX147" s="157"/>
      <c r="AY147" s="157"/>
      <c r="AZ147" s="157"/>
      <c r="BA147" s="157"/>
      <c r="BB147" s="157"/>
      <c r="BC147" s="157"/>
      <c r="BD147" s="157"/>
      <c r="BE147" s="157"/>
      <c r="BF147" s="157"/>
      <c r="BG147" s="157"/>
      <c r="BH147" s="157"/>
    </row>
    <row r="148" spans="1:60" outlineLevel="1">
      <c r="A148" s="183">
        <v>139</v>
      </c>
      <c r="B148" s="184"/>
      <c r="C148" s="191" t="s">
        <v>834</v>
      </c>
      <c r="D148" s="185" t="s">
        <v>595</v>
      </c>
      <c r="E148" s="186">
        <v>12</v>
      </c>
      <c r="F148" s="187"/>
      <c r="G148" s="188">
        <f t="shared" si="35"/>
        <v>0</v>
      </c>
      <c r="H148" s="169"/>
      <c r="I148" s="168">
        <f t="shared" si="36"/>
        <v>0</v>
      </c>
      <c r="J148" s="169"/>
      <c r="K148" s="168">
        <f t="shared" si="37"/>
        <v>0</v>
      </c>
      <c r="L148" s="168">
        <v>21</v>
      </c>
      <c r="M148" s="168">
        <f t="shared" si="38"/>
        <v>0</v>
      </c>
      <c r="N148" s="168">
        <v>0</v>
      </c>
      <c r="O148" s="168">
        <f t="shared" si="39"/>
        <v>0</v>
      </c>
      <c r="P148" s="168">
        <v>0</v>
      </c>
      <c r="Q148" s="168">
        <f t="shared" si="40"/>
        <v>0</v>
      </c>
      <c r="R148" s="168"/>
      <c r="S148" s="168" t="s">
        <v>289</v>
      </c>
      <c r="T148" s="168" t="s">
        <v>664</v>
      </c>
      <c r="U148" s="168">
        <v>0</v>
      </c>
      <c r="V148" s="168">
        <f t="shared" si="41"/>
        <v>0</v>
      </c>
      <c r="W148" s="168"/>
      <c r="X148" s="157"/>
      <c r="Y148" s="157"/>
      <c r="Z148" s="157"/>
      <c r="AA148" s="157"/>
      <c r="AB148" s="157"/>
      <c r="AC148" s="157"/>
      <c r="AD148" s="157"/>
      <c r="AE148" s="157"/>
      <c r="AF148" s="157"/>
      <c r="AG148" s="157" t="s">
        <v>665</v>
      </c>
      <c r="AH148" s="157"/>
      <c r="AI148" s="157"/>
      <c r="AJ148" s="157"/>
      <c r="AK148" s="157"/>
      <c r="AL148" s="157"/>
      <c r="AM148" s="157"/>
      <c r="AN148" s="157"/>
      <c r="AO148" s="157"/>
      <c r="AP148" s="157"/>
      <c r="AQ148" s="157"/>
      <c r="AR148" s="157"/>
      <c r="AS148" s="157"/>
      <c r="AT148" s="157"/>
      <c r="AU148" s="157"/>
      <c r="AV148" s="157"/>
      <c r="AW148" s="157"/>
      <c r="AX148" s="157"/>
      <c r="AY148" s="157"/>
      <c r="AZ148" s="157"/>
      <c r="BA148" s="157"/>
      <c r="BB148" s="157"/>
      <c r="BC148" s="157"/>
      <c r="BD148" s="157"/>
      <c r="BE148" s="157"/>
      <c r="BF148" s="157"/>
      <c r="BG148" s="157"/>
      <c r="BH148" s="157"/>
    </row>
    <row r="149" spans="1:60" outlineLevel="1">
      <c r="A149" s="183">
        <v>140</v>
      </c>
      <c r="B149" s="184"/>
      <c r="C149" s="191" t="s">
        <v>835</v>
      </c>
      <c r="D149" s="185" t="s">
        <v>595</v>
      </c>
      <c r="E149" s="186">
        <v>10</v>
      </c>
      <c r="F149" s="187"/>
      <c r="G149" s="188">
        <f t="shared" si="35"/>
        <v>0</v>
      </c>
      <c r="H149" s="169"/>
      <c r="I149" s="168">
        <f t="shared" si="36"/>
        <v>0</v>
      </c>
      <c r="J149" s="169"/>
      <c r="K149" s="168">
        <f t="shared" si="37"/>
        <v>0</v>
      </c>
      <c r="L149" s="168">
        <v>21</v>
      </c>
      <c r="M149" s="168">
        <f t="shared" si="38"/>
        <v>0</v>
      </c>
      <c r="N149" s="168">
        <v>0</v>
      </c>
      <c r="O149" s="168">
        <f t="shared" si="39"/>
        <v>0</v>
      </c>
      <c r="P149" s="168">
        <v>0</v>
      </c>
      <c r="Q149" s="168">
        <f t="shared" si="40"/>
        <v>0</v>
      </c>
      <c r="R149" s="168"/>
      <c r="S149" s="168" t="s">
        <v>289</v>
      </c>
      <c r="T149" s="168" t="s">
        <v>664</v>
      </c>
      <c r="U149" s="168">
        <v>0</v>
      </c>
      <c r="V149" s="168">
        <f t="shared" si="41"/>
        <v>0</v>
      </c>
      <c r="W149" s="168"/>
      <c r="X149" s="157"/>
      <c r="Y149" s="157"/>
      <c r="Z149" s="157"/>
      <c r="AA149" s="157"/>
      <c r="AB149" s="157"/>
      <c r="AC149" s="157"/>
      <c r="AD149" s="157"/>
      <c r="AE149" s="157"/>
      <c r="AF149" s="157"/>
      <c r="AG149" s="157" t="s">
        <v>665</v>
      </c>
      <c r="AH149" s="157"/>
      <c r="AI149" s="157"/>
      <c r="AJ149" s="157"/>
      <c r="AK149" s="157"/>
      <c r="AL149" s="157"/>
      <c r="AM149" s="157"/>
      <c r="AN149" s="157"/>
      <c r="AO149" s="157"/>
      <c r="AP149" s="157"/>
      <c r="AQ149" s="157"/>
      <c r="AR149" s="157"/>
      <c r="AS149" s="157"/>
      <c r="AT149" s="157"/>
      <c r="AU149" s="157"/>
      <c r="AV149" s="157"/>
      <c r="AW149" s="157"/>
      <c r="AX149" s="157"/>
      <c r="AY149" s="157"/>
      <c r="AZ149" s="157"/>
      <c r="BA149" s="157"/>
      <c r="BB149" s="157"/>
      <c r="BC149" s="157"/>
      <c r="BD149" s="157"/>
      <c r="BE149" s="157"/>
      <c r="BF149" s="157"/>
      <c r="BG149" s="157"/>
      <c r="BH149" s="157"/>
    </row>
    <row r="150" spans="1:60" outlineLevel="1">
      <c r="A150" s="183">
        <v>141</v>
      </c>
      <c r="B150" s="184"/>
      <c r="C150" s="191" t="s">
        <v>836</v>
      </c>
      <c r="D150" s="185" t="s">
        <v>608</v>
      </c>
      <c r="E150" s="186">
        <v>12</v>
      </c>
      <c r="F150" s="187"/>
      <c r="G150" s="188">
        <f t="shared" si="35"/>
        <v>0</v>
      </c>
      <c r="H150" s="169"/>
      <c r="I150" s="168">
        <f t="shared" si="36"/>
        <v>0</v>
      </c>
      <c r="J150" s="169"/>
      <c r="K150" s="168">
        <f t="shared" si="37"/>
        <v>0</v>
      </c>
      <c r="L150" s="168">
        <v>21</v>
      </c>
      <c r="M150" s="168">
        <f t="shared" si="38"/>
        <v>0</v>
      </c>
      <c r="N150" s="168">
        <v>0</v>
      </c>
      <c r="O150" s="168">
        <f t="shared" si="39"/>
        <v>0</v>
      </c>
      <c r="P150" s="168">
        <v>0</v>
      </c>
      <c r="Q150" s="168">
        <f t="shared" si="40"/>
        <v>0</v>
      </c>
      <c r="R150" s="168"/>
      <c r="S150" s="168" t="s">
        <v>289</v>
      </c>
      <c r="T150" s="168" t="s">
        <v>664</v>
      </c>
      <c r="U150" s="168">
        <v>0</v>
      </c>
      <c r="V150" s="168">
        <f t="shared" si="41"/>
        <v>0</v>
      </c>
      <c r="W150" s="168"/>
      <c r="X150" s="157"/>
      <c r="Y150" s="157"/>
      <c r="Z150" s="157"/>
      <c r="AA150" s="157"/>
      <c r="AB150" s="157"/>
      <c r="AC150" s="157"/>
      <c r="AD150" s="157"/>
      <c r="AE150" s="157"/>
      <c r="AF150" s="157"/>
      <c r="AG150" s="157" t="s">
        <v>665</v>
      </c>
      <c r="AH150" s="157"/>
      <c r="AI150" s="157"/>
      <c r="AJ150" s="157"/>
      <c r="AK150" s="157"/>
      <c r="AL150" s="157"/>
      <c r="AM150" s="157"/>
      <c r="AN150" s="157"/>
      <c r="AO150" s="157"/>
      <c r="AP150" s="157"/>
      <c r="AQ150" s="157"/>
      <c r="AR150" s="157"/>
      <c r="AS150" s="157"/>
      <c r="AT150" s="157"/>
      <c r="AU150" s="157"/>
      <c r="AV150" s="157"/>
      <c r="AW150" s="157"/>
      <c r="AX150" s="157"/>
      <c r="AY150" s="157"/>
      <c r="AZ150" s="157"/>
      <c r="BA150" s="157"/>
      <c r="BB150" s="157"/>
      <c r="BC150" s="157"/>
      <c r="BD150" s="157"/>
      <c r="BE150" s="157"/>
      <c r="BF150" s="157"/>
      <c r="BG150" s="157"/>
      <c r="BH150" s="157"/>
    </row>
    <row r="151" spans="1:60" outlineLevel="1">
      <c r="A151" s="183">
        <v>142</v>
      </c>
      <c r="B151" s="184"/>
      <c r="C151" s="191" t="s">
        <v>837</v>
      </c>
      <c r="D151" s="185" t="s">
        <v>595</v>
      </c>
      <c r="E151" s="186">
        <v>20</v>
      </c>
      <c r="F151" s="187"/>
      <c r="G151" s="188">
        <f t="shared" si="35"/>
        <v>0</v>
      </c>
      <c r="H151" s="169"/>
      <c r="I151" s="168">
        <f t="shared" si="36"/>
        <v>0</v>
      </c>
      <c r="J151" s="169"/>
      <c r="K151" s="168">
        <f t="shared" si="37"/>
        <v>0</v>
      </c>
      <c r="L151" s="168">
        <v>21</v>
      </c>
      <c r="M151" s="168">
        <f t="shared" si="38"/>
        <v>0</v>
      </c>
      <c r="N151" s="168">
        <v>0</v>
      </c>
      <c r="O151" s="168">
        <f t="shared" si="39"/>
        <v>0</v>
      </c>
      <c r="P151" s="168">
        <v>0</v>
      </c>
      <c r="Q151" s="168">
        <f t="shared" si="40"/>
        <v>0</v>
      </c>
      <c r="R151" s="168"/>
      <c r="S151" s="168" t="s">
        <v>289</v>
      </c>
      <c r="T151" s="168" t="s">
        <v>664</v>
      </c>
      <c r="U151" s="168">
        <v>0</v>
      </c>
      <c r="V151" s="168">
        <f t="shared" si="41"/>
        <v>0</v>
      </c>
      <c r="W151" s="168"/>
      <c r="X151" s="157"/>
      <c r="Y151" s="157"/>
      <c r="Z151" s="157"/>
      <c r="AA151" s="157"/>
      <c r="AB151" s="157"/>
      <c r="AC151" s="157"/>
      <c r="AD151" s="157"/>
      <c r="AE151" s="157"/>
      <c r="AF151" s="157"/>
      <c r="AG151" s="157" t="s">
        <v>665</v>
      </c>
      <c r="AH151" s="157"/>
      <c r="AI151" s="157"/>
      <c r="AJ151" s="157"/>
      <c r="AK151" s="157"/>
      <c r="AL151" s="157"/>
      <c r="AM151" s="157"/>
      <c r="AN151" s="157"/>
      <c r="AO151" s="157"/>
      <c r="AP151" s="157"/>
      <c r="AQ151" s="157"/>
      <c r="AR151" s="157"/>
      <c r="AS151" s="157"/>
      <c r="AT151" s="157"/>
      <c r="AU151" s="157"/>
      <c r="AV151" s="157"/>
      <c r="AW151" s="157"/>
      <c r="AX151" s="157"/>
      <c r="AY151" s="157"/>
      <c r="AZ151" s="157"/>
      <c r="BA151" s="157"/>
      <c r="BB151" s="157"/>
      <c r="BC151" s="157"/>
      <c r="BD151" s="157"/>
      <c r="BE151" s="157"/>
      <c r="BF151" s="157"/>
      <c r="BG151" s="157"/>
      <c r="BH151" s="157"/>
    </row>
    <row r="152" spans="1:60" outlineLevel="1">
      <c r="A152" s="183">
        <v>143</v>
      </c>
      <c r="B152" s="184"/>
      <c r="C152" s="191" t="s">
        <v>838</v>
      </c>
      <c r="D152" s="185" t="s">
        <v>608</v>
      </c>
      <c r="E152" s="186">
        <v>31</v>
      </c>
      <c r="F152" s="187"/>
      <c r="G152" s="188">
        <f t="shared" si="35"/>
        <v>0</v>
      </c>
      <c r="H152" s="169"/>
      <c r="I152" s="168">
        <f t="shared" si="36"/>
        <v>0</v>
      </c>
      <c r="J152" s="169"/>
      <c r="K152" s="168">
        <f t="shared" si="37"/>
        <v>0</v>
      </c>
      <c r="L152" s="168">
        <v>21</v>
      </c>
      <c r="M152" s="168">
        <f t="shared" si="38"/>
        <v>0</v>
      </c>
      <c r="N152" s="168">
        <v>0</v>
      </c>
      <c r="O152" s="168">
        <f t="shared" si="39"/>
        <v>0</v>
      </c>
      <c r="P152" s="168">
        <v>0</v>
      </c>
      <c r="Q152" s="168">
        <f t="shared" si="40"/>
        <v>0</v>
      </c>
      <c r="R152" s="168"/>
      <c r="S152" s="168" t="s">
        <v>289</v>
      </c>
      <c r="T152" s="168" t="s">
        <v>664</v>
      </c>
      <c r="U152" s="168">
        <v>0</v>
      </c>
      <c r="V152" s="168">
        <f t="shared" si="41"/>
        <v>0</v>
      </c>
      <c r="W152" s="168"/>
      <c r="X152" s="157"/>
      <c r="Y152" s="157"/>
      <c r="Z152" s="157"/>
      <c r="AA152" s="157"/>
      <c r="AB152" s="157"/>
      <c r="AC152" s="157"/>
      <c r="AD152" s="157"/>
      <c r="AE152" s="157"/>
      <c r="AF152" s="157"/>
      <c r="AG152" s="157" t="s">
        <v>665</v>
      </c>
      <c r="AH152" s="157"/>
      <c r="AI152" s="157"/>
      <c r="AJ152" s="157"/>
      <c r="AK152" s="157"/>
      <c r="AL152" s="157"/>
      <c r="AM152" s="157"/>
      <c r="AN152" s="157"/>
      <c r="AO152" s="157"/>
      <c r="AP152" s="157"/>
      <c r="AQ152" s="157"/>
      <c r="AR152" s="157"/>
      <c r="AS152" s="157"/>
      <c r="AT152" s="157"/>
      <c r="AU152" s="157"/>
      <c r="AV152" s="157"/>
      <c r="AW152" s="157"/>
      <c r="AX152" s="157"/>
      <c r="AY152" s="157"/>
      <c r="AZ152" s="157"/>
      <c r="BA152" s="157"/>
      <c r="BB152" s="157"/>
      <c r="BC152" s="157"/>
      <c r="BD152" s="157"/>
      <c r="BE152" s="157"/>
      <c r="BF152" s="157"/>
      <c r="BG152" s="157"/>
      <c r="BH152" s="157"/>
    </row>
    <row r="153" spans="1:60" outlineLevel="1">
      <c r="A153" s="183">
        <v>144</v>
      </c>
      <c r="B153" s="184"/>
      <c r="C153" s="191" t="s">
        <v>839</v>
      </c>
      <c r="D153" s="185" t="s">
        <v>608</v>
      </c>
      <c r="E153" s="186">
        <v>2</v>
      </c>
      <c r="F153" s="187"/>
      <c r="G153" s="188">
        <f t="shared" si="35"/>
        <v>0</v>
      </c>
      <c r="H153" s="169"/>
      <c r="I153" s="168">
        <f t="shared" si="36"/>
        <v>0</v>
      </c>
      <c r="J153" s="169"/>
      <c r="K153" s="168">
        <f t="shared" si="37"/>
        <v>0</v>
      </c>
      <c r="L153" s="168">
        <v>21</v>
      </c>
      <c r="M153" s="168">
        <f t="shared" si="38"/>
        <v>0</v>
      </c>
      <c r="N153" s="168">
        <v>0</v>
      </c>
      <c r="O153" s="168">
        <f t="shared" si="39"/>
        <v>0</v>
      </c>
      <c r="P153" s="168">
        <v>0</v>
      </c>
      <c r="Q153" s="168">
        <f t="shared" si="40"/>
        <v>0</v>
      </c>
      <c r="R153" s="168"/>
      <c r="S153" s="168" t="s">
        <v>289</v>
      </c>
      <c r="T153" s="168" t="s">
        <v>664</v>
      </c>
      <c r="U153" s="168">
        <v>0</v>
      </c>
      <c r="V153" s="168">
        <f t="shared" si="41"/>
        <v>0</v>
      </c>
      <c r="W153" s="168"/>
      <c r="X153" s="157"/>
      <c r="Y153" s="157"/>
      <c r="Z153" s="157"/>
      <c r="AA153" s="157"/>
      <c r="AB153" s="157"/>
      <c r="AC153" s="157"/>
      <c r="AD153" s="157"/>
      <c r="AE153" s="157"/>
      <c r="AF153" s="157"/>
      <c r="AG153" s="157" t="s">
        <v>665</v>
      </c>
      <c r="AH153" s="157"/>
      <c r="AI153" s="157"/>
      <c r="AJ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57"/>
      <c r="BH153" s="157"/>
    </row>
    <row r="154" spans="1:60" outlineLevel="1">
      <c r="A154" s="183">
        <v>145</v>
      </c>
      <c r="B154" s="184"/>
      <c r="C154" s="191" t="s">
        <v>840</v>
      </c>
      <c r="D154" s="185" t="s">
        <v>608</v>
      </c>
      <c r="E154" s="186">
        <v>1</v>
      </c>
      <c r="F154" s="187"/>
      <c r="G154" s="188">
        <f t="shared" si="35"/>
        <v>0</v>
      </c>
      <c r="H154" s="169"/>
      <c r="I154" s="168">
        <f t="shared" si="36"/>
        <v>0</v>
      </c>
      <c r="J154" s="169"/>
      <c r="K154" s="168">
        <f t="shared" si="37"/>
        <v>0</v>
      </c>
      <c r="L154" s="168">
        <v>21</v>
      </c>
      <c r="M154" s="168">
        <f t="shared" si="38"/>
        <v>0</v>
      </c>
      <c r="N154" s="168">
        <v>0</v>
      </c>
      <c r="O154" s="168">
        <f t="shared" si="39"/>
        <v>0</v>
      </c>
      <c r="P154" s="168">
        <v>0</v>
      </c>
      <c r="Q154" s="168">
        <f t="shared" si="40"/>
        <v>0</v>
      </c>
      <c r="R154" s="168"/>
      <c r="S154" s="168" t="s">
        <v>289</v>
      </c>
      <c r="T154" s="168" t="s">
        <v>664</v>
      </c>
      <c r="U154" s="168">
        <v>0</v>
      </c>
      <c r="V154" s="168">
        <f t="shared" si="41"/>
        <v>0</v>
      </c>
      <c r="W154" s="168"/>
      <c r="X154" s="157"/>
      <c r="Y154" s="157"/>
      <c r="Z154" s="157"/>
      <c r="AA154" s="157"/>
      <c r="AB154" s="157"/>
      <c r="AC154" s="157"/>
      <c r="AD154" s="157"/>
      <c r="AE154" s="157"/>
      <c r="AF154" s="157"/>
      <c r="AG154" s="157" t="s">
        <v>665</v>
      </c>
      <c r="AH154" s="157"/>
      <c r="AI154" s="157"/>
      <c r="AJ154" s="157"/>
      <c r="AK154" s="157"/>
      <c r="AL154" s="157"/>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row>
    <row r="155" spans="1:60" ht="20.399999999999999" outlineLevel="1">
      <c r="A155" s="183">
        <v>146</v>
      </c>
      <c r="B155" s="184"/>
      <c r="C155" s="191" t="s">
        <v>841</v>
      </c>
      <c r="D155" s="185" t="s">
        <v>256</v>
      </c>
      <c r="E155" s="186">
        <v>1</v>
      </c>
      <c r="F155" s="187"/>
      <c r="G155" s="188">
        <f t="shared" si="35"/>
        <v>0</v>
      </c>
      <c r="H155" s="169"/>
      <c r="I155" s="168">
        <f t="shared" si="36"/>
        <v>0</v>
      </c>
      <c r="J155" s="169"/>
      <c r="K155" s="168">
        <f t="shared" si="37"/>
        <v>0</v>
      </c>
      <c r="L155" s="168">
        <v>21</v>
      </c>
      <c r="M155" s="168">
        <f t="shared" si="38"/>
        <v>0</v>
      </c>
      <c r="N155" s="168">
        <v>0.112</v>
      </c>
      <c r="O155" s="168">
        <f t="shared" si="39"/>
        <v>0.11</v>
      </c>
      <c r="P155" s="168">
        <v>0</v>
      </c>
      <c r="Q155" s="168">
        <f t="shared" si="40"/>
        <v>0</v>
      </c>
      <c r="R155" s="168"/>
      <c r="S155" s="168" t="s">
        <v>289</v>
      </c>
      <c r="T155" s="168" t="s">
        <v>540</v>
      </c>
      <c r="U155" s="168">
        <v>0</v>
      </c>
      <c r="V155" s="168">
        <f t="shared" si="41"/>
        <v>0</v>
      </c>
      <c r="W155" s="168"/>
      <c r="X155" s="157"/>
      <c r="Y155" s="157"/>
      <c r="Z155" s="157"/>
      <c r="AA155" s="157"/>
      <c r="AB155" s="157"/>
      <c r="AC155" s="157"/>
      <c r="AD155" s="157"/>
      <c r="AE155" s="157"/>
      <c r="AF155" s="157"/>
      <c r="AG155" s="157" t="s">
        <v>554</v>
      </c>
      <c r="AH155" s="157"/>
      <c r="AI155" s="157"/>
      <c r="AJ155" s="157"/>
      <c r="AK155" s="157"/>
      <c r="AL155" s="157"/>
      <c r="AM155" s="157"/>
      <c r="AN155" s="157"/>
      <c r="AO155" s="157"/>
      <c r="AP155" s="157"/>
      <c r="AQ155" s="157"/>
      <c r="AR155" s="157"/>
      <c r="AS155" s="157"/>
      <c r="AT155" s="157"/>
      <c r="AU155" s="157"/>
      <c r="AV155" s="157"/>
      <c r="AW155" s="157"/>
      <c r="AX155" s="157"/>
      <c r="AY155" s="157"/>
      <c r="AZ155" s="157"/>
      <c r="BA155" s="157"/>
      <c r="BB155" s="157"/>
      <c r="BC155" s="157"/>
      <c r="BD155" s="157"/>
      <c r="BE155" s="157"/>
      <c r="BF155" s="157"/>
      <c r="BG155" s="157"/>
      <c r="BH155" s="157"/>
    </row>
    <row r="156" spans="1:60" ht="20.399999999999999" outlineLevel="1">
      <c r="A156" s="183">
        <v>147</v>
      </c>
      <c r="B156" s="184"/>
      <c r="C156" s="191" t="s">
        <v>842</v>
      </c>
      <c r="D156" s="185" t="s">
        <v>256</v>
      </c>
      <c r="E156" s="186">
        <v>1</v>
      </c>
      <c r="F156" s="187"/>
      <c r="G156" s="188">
        <f t="shared" si="35"/>
        <v>0</v>
      </c>
      <c r="H156" s="169"/>
      <c r="I156" s="168">
        <f t="shared" si="36"/>
        <v>0</v>
      </c>
      <c r="J156" s="169"/>
      <c r="K156" s="168">
        <f t="shared" si="37"/>
        <v>0</v>
      </c>
      <c r="L156" s="168">
        <v>21</v>
      </c>
      <c r="M156" s="168">
        <f t="shared" si="38"/>
        <v>0</v>
      </c>
      <c r="N156" s="168">
        <v>0.112</v>
      </c>
      <c r="O156" s="168">
        <f t="shared" si="39"/>
        <v>0.11</v>
      </c>
      <c r="P156" s="168">
        <v>0</v>
      </c>
      <c r="Q156" s="168">
        <f t="shared" si="40"/>
        <v>0</v>
      </c>
      <c r="R156" s="168"/>
      <c r="S156" s="168" t="s">
        <v>289</v>
      </c>
      <c r="T156" s="168" t="s">
        <v>245</v>
      </c>
      <c r="U156" s="168">
        <v>0</v>
      </c>
      <c r="V156" s="168">
        <f t="shared" si="41"/>
        <v>0</v>
      </c>
      <c r="W156" s="168"/>
      <c r="X156" s="157"/>
      <c r="Y156" s="157"/>
      <c r="Z156" s="157"/>
      <c r="AA156" s="157"/>
      <c r="AB156" s="157"/>
      <c r="AC156" s="157"/>
      <c r="AD156" s="157"/>
      <c r="AE156" s="157"/>
      <c r="AF156" s="157"/>
      <c r="AG156" s="157" t="s">
        <v>554</v>
      </c>
      <c r="AH156" s="157"/>
      <c r="AI156" s="157"/>
      <c r="AJ156" s="157"/>
      <c r="AK156" s="157"/>
      <c r="AL156" s="157"/>
      <c r="AM156" s="157"/>
      <c r="AN156" s="157"/>
      <c r="AO156" s="157"/>
      <c r="AP156" s="157"/>
      <c r="AQ156" s="157"/>
      <c r="AR156" s="157"/>
      <c r="AS156" s="157"/>
      <c r="AT156" s="157"/>
      <c r="AU156" s="157"/>
      <c r="AV156" s="157"/>
      <c r="AW156" s="157"/>
      <c r="AX156" s="157"/>
      <c r="AY156" s="157"/>
      <c r="AZ156" s="157"/>
      <c r="BA156" s="157"/>
      <c r="BB156" s="157"/>
      <c r="BC156" s="157"/>
      <c r="BD156" s="157"/>
      <c r="BE156" s="157"/>
      <c r="BF156" s="157"/>
      <c r="BG156" s="157"/>
      <c r="BH156" s="157"/>
    </row>
    <row r="157" spans="1:60" outlineLevel="1">
      <c r="A157" s="183">
        <v>148</v>
      </c>
      <c r="B157" s="184"/>
      <c r="C157" s="191" t="s">
        <v>843</v>
      </c>
      <c r="D157" s="185" t="s">
        <v>256</v>
      </c>
      <c r="E157" s="186">
        <v>1</v>
      </c>
      <c r="F157" s="187"/>
      <c r="G157" s="188">
        <f t="shared" si="35"/>
        <v>0</v>
      </c>
      <c r="H157" s="169"/>
      <c r="I157" s="168">
        <f t="shared" si="36"/>
        <v>0</v>
      </c>
      <c r="J157" s="169"/>
      <c r="K157" s="168">
        <f t="shared" si="37"/>
        <v>0</v>
      </c>
      <c r="L157" s="168">
        <v>21</v>
      </c>
      <c r="M157" s="168">
        <f t="shared" si="38"/>
        <v>0</v>
      </c>
      <c r="N157" s="168">
        <v>3.0000000000000001E-3</v>
      </c>
      <c r="O157" s="168">
        <f t="shared" si="39"/>
        <v>0</v>
      </c>
      <c r="P157" s="168">
        <v>0</v>
      </c>
      <c r="Q157" s="168">
        <f t="shared" si="40"/>
        <v>0</v>
      </c>
      <c r="R157" s="168"/>
      <c r="S157" s="168" t="s">
        <v>289</v>
      </c>
      <c r="T157" s="168" t="s">
        <v>245</v>
      </c>
      <c r="U157" s="168">
        <v>0</v>
      </c>
      <c r="V157" s="168">
        <f t="shared" si="41"/>
        <v>0</v>
      </c>
      <c r="W157" s="168"/>
      <c r="X157" s="157"/>
      <c r="Y157" s="157"/>
      <c r="Z157" s="157"/>
      <c r="AA157" s="157"/>
      <c r="AB157" s="157"/>
      <c r="AC157" s="157"/>
      <c r="AD157" s="157"/>
      <c r="AE157" s="157"/>
      <c r="AF157" s="157"/>
      <c r="AG157" s="157" t="s">
        <v>554</v>
      </c>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row>
    <row r="158" spans="1:60" outlineLevel="1">
      <c r="A158" s="183">
        <v>149</v>
      </c>
      <c r="B158" s="184"/>
      <c r="C158" s="191" t="s">
        <v>843</v>
      </c>
      <c r="D158" s="185" t="s">
        <v>256</v>
      </c>
      <c r="E158" s="186">
        <v>1</v>
      </c>
      <c r="F158" s="187"/>
      <c r="G158" s="188">
        <f t="shared" si="35"/>
        <v>0</v>
      </c>
      <c r="H158" s="169"/>
      <c r="I158" s="168">
        <f t="shared" si="36"/>
        <v>0</v>
      </c>
      <c r="J158" s="169"/>
      <c r="K158" s="168">
        <f t="shared" si="37"/>
        <v>0</v>
      </c>
      <c r="L158" s="168">
        <v>21</v>
      </c>
      <c r="M158" s="168">
        <f t="shared" si="38"/>
        <v>0</v>
      </c>
      <c r="N158" s="168">
        <v>3.0000000000000001E-3</v>
      </c>
      <c r="O158" s="168">
        <f t="shared" si="39"/>
        <v>0</v>
      </c>
      <c r="P158" s="168">
        <v>0</v>
      </c>
      <c r="Q158" s="168">
        <f t="shared" si="40"/>
        <v>0</v>
      </c>
      <c r="R158" s="168"/>
      <c r="S158" s="168" t="s">
        <v>289</v>
      </c>
      <c r="T158" s="168" t="s">
        <v>540</v>
      </c>
      <c r="U158" s="168">
        <v>0</v>
      </c>
      <c r="V158" s="168">
        <f t="shared" si="41"/>
        <v>0</v>
      </c>
      <c r="W158" s="168"/>
      <c r="X158" s="157"/>
      <c r="Y158" s="157"/>
      <c r="Z158" s="157"/>
      <c r="AA158" s="157"/>
      <c r="AB158" s="157"/>
      <c r="AC158" s="157"/>
      <c r="AD158" s="157"/>
      <c r="AE158" s="157"/>
      <c r="AF158" s="157"/>
      <c r="AG158" s="157" t="s">
        <v>554</v>
      </c>
      <c r="AH158" s="157"/>
      <c r="AI158" s="157"/>
      <c r="AJ158" s="157"/>
      <c r="AK158" s="157"/>
      <c r="AL158" s="157"/>
      <c r="AM158" s="157"/>
      <c r="AN158" s="157"/>
      <c r="AO158" s="157"/>
      <c r="AP158" s="157"/>
      <c r="AQ158" s="157"/>
      <c r="AR158" s="157"/>
      <c r="AS158" s="157"/>
      <c r="AT158" s="157"/>
      <c r="AU158" s="157"/>
      <c r="AV158" s="157"/>
      <c r="AW158" s="157"/>
      <c r="AX158" s="157"/>
      <c r="AY158" s="157"/>
      <c r="AZ158" s="157"/>
      <c r="BA158" s="157"/>
      <c r="BB158" s="157"/>
      <c r="BC158" s="157"/>
      <c r="BD158" s="157"/>
      <c r="BE158" s="157"/>
      <c r="BF158" s="157"/>
      <c r="BG158" s="157"/>
      <c r="BH158" s="157"/>
    </row>
    <row r="159" spans="1:60" ht="20.399999999999999" outlineLevel="1">
      <c r="A159" s="183">
        <v>150</v>
      </c>
      <c r="B159" s="184"/>
      <c r="C159" s="191" t="s">
        <v>844</v>
      </c>
      <c r="D159" s="185" t="s">
        <v>341</v>
      </c>
      <c r="E159" s="186">
        <v>1</v>
      </c>
      <c r="F159" s="187"/>
      <c r="G159" s="188">
        <f t="shared" si="35"/>
        <v>0</v>
      </c>
      <c r="H159" s="169"/>
      <c r="I159" s="168">
        <f t="shared" si="36"/>
        <v>0</v>
      </c>
      <c r="J159" s="169"/>
      <c r="K159" s="168">
        <f t="shared" si="37"/>
        <v>0</v>
      </c>
      <c r="L159" s="168">
        <v>21</v>
      </c>
      <c r="M159" s="168">
        <f t="shared" si="38"/>
        <v>0</v>
      </c>
      <c r="N159" s="168">
        <v>5.1000000000000004E-4</v>
      </c>
      <c r="O159" s="168">
        <f t="shared" si="39"/>
        <v>0</v>
      </c>
      <c r="P159" s="168">
        <v>0</v>
      </c>
      <c r="Q159" s="168">
        <f t="shared" si="40"/>
        <v>0</v>
      </c>
      <c r="R159" s="168"/>
      <c r="S159" s="168" t="s">
        <v>289</v>
      </c>
      <c r="T159" s="168" t="s">
        <v>245</v>
      </c>
      <c r="U159" s="168">
        <v>0</v>
      </c>
      <c r="V159" s="168">
        <f t="shared" si="41"/>
        <v>0</v>
      </c>
      <c r="W159" s="168"/>
      <c r="X159" s="157"/>
      <c r="Y159" s="157"/>
      <c r="Z159" s="157"/>
      <c r="AA159" s="157"/>
      <c r="AB159" s="157"/>
      <c r="AC159" s="157"/>
      <c r="AD159" s="157"/>
      <c r="AE159" s="157"/>
      <c r="AF159" s="157"/>
      <c r="AG159" s="157" t="s">
        <v>554</v>
      </c>
      <c r="AH159" s="157"/>
      <c r="AI159" s="157"/>
      <c r="AJ159" s="157"/>
      <c r="AK159" s="157"/>
      <c r="AL159" s="157"/>
      <c r="AM159" s="157"/>
      <c r="AN159" s="157"/>
      <c r="AO159" s="157"/>
      <c r="AP159" s="157"/>
      <c r="AQ159" s="157"/>
      <c r="AR159" s="157"/>
      <c r="AS159" s="157"/>
      <c r="AT159" s="157"/>
      <c r="AU159" s="157"/>
      <c r="AV159" s="157"/>
      <c r="AW159" s="157"/>
      <c r="AX159" s="157"/>
      <c r="AY159" s="157"/>
      <c r="AZ159" s="157"/>
      <c r="BA159" s="157"/>
      <c r="BB159" s="157"/>
      <c r="BC159" s="157"/>
      <c r="BD159" s="157"/>
      <c r="BE159" s="157"/>
      <c r="BF159" s="157"/>
      <c r="BG159" s="157"/>
      <c r="BH159" s="157"/>
    </row>
    <row r="160" spans="1:60" ht="20.399999999999999" outlineLevel="1">
      <c r="A160" s="183">
        <v>151</v>
      </c>
      <c r="B160" s="184"/>
      <c r="C160" s="191" t="s">
        <v>844</v>
      </c>
      <c r="D160" s="185" t="s">
        <v>341</v>
      </c>
      <c r="E160" s="186">
        <v>1</v>
      </c>
      <c r="F160" s="187"/>
      <c r="G160" s="188">
        <f t="shared" si="35"/>
        <v>0</v>
      </c>
      <c r="H160" s="169"/>
      <c r="I160" s="168">
        <f t="shared" si="36"/>
        <v>0</v>
      </c>
      <c r="J160" s="169"/>
      <c r="K160" s="168">
        <f t="shared" si="37"/>
        <v>0</v>
      </c>
      <c r="L160" s="168">
        <v>21</v>
      </c>
      <c r="M160" s="168">
        <f t="shared" si="38"/>
        <v>0</v>
      </c>
      <c r="N160" s="168">
        <v>5.1000000000000004E-4</v>
      </c>
      <c r="O160" s="168">
        <f t="shared" si="39"/>
        <v>0</v>
      </c>
      <c r="P160" s="168">
        <v>0</v>
      </c>
      <c r="Q160" s="168">
        <f t="shared" si="40"/>
        <v>0</v>
      </c>
      <c r="R160" s="168"/>
      <c r="S160" s="168" t="s">
        <v>289</v>
      </c>
      <c r="T160" s="168" t="s">
        <v>245</v>
      </c>
      <c r="U160" s="168">
        <v>0</v>
      </c>
      <c r="V160" s="168">
        <f t="shared" si="41"/>
        <v>0</v>
      </c>
      <c r="W160" s="168"/>
      <c r="X160" s="157"/>
      <c r="Y160" s="157"/>
      <c r="Z160" s="157"/>
      <c r="AA160" s="157"/>
      <c r="AB160" s="157"/>
      <c r="AC160" s="157"/>
      <c r="AD160" s="157"/>
      <c r="AE160" s="157"/>
      <c r="AF160" s="157"/>
      <c r="AG160" s="157" t="s">
        <v>554</v>
      </c>
      <c r="AH160" s="157"/>
      <c r="AI160" s="157"/>
      <c r="AJ160" s="157"/>
      <c r="AK160" s="157"/>
      <c r="AL160" s="157"/>
      <c r="AM160" s="157"/>
      <c r="AN160" s="157"/>
      <c r="AO160" s="157"/>
      <c r="AP160" s="157"/>
      <c r="AQ160" s="157"/>
      <c r="AR160" s="157"/>
      <c r="AS160" s="157"/>
      <c r="AT160" s="157"/>
      <c r="AU160" s="157"/>
      <c r="AV160" s="157"/>
      <c r="AW160" s="157"/>
      <c r="AX160" s="157"/>
      <c r="AY160" s="157"/>
      <c r="AZ160" s="157"/>
      <c r="BA160" s="157"/>
      <c r="BB160" s="157"/>
      <c r="BC160" s="157"/>
      <c r="BD160" s="157"/>
      <c r="BE160" s="157"/>
      <c r="BF160" s="157"/>
      <c r="BG160" s="157"/>
      <c r="BH160" s="157"/>
    </row>
    <row r="161" spans="1:60" outlineLevel="1">
      <c r="A161" s="183">
        <v>152</v>
      </c>
      <c r="B161" s="184"/>
      <c r="C161" s="191" t="s">
        <v>845</v>
      </c>
      <c r="D161" s="185" t="s">
        <v>256</v>
      </c>
      <c r="E161" s="186">
        <v>10</v>
      </c>
      <c r="F161" s="187"/>
      <c r="G161" s="188">
        <f t="shared" si="35"/>
        <v>0</v>
      </c>
      <c r="H161" s="169"/>
      <c r="I161" s="168">
        <f t="shared" si="36"/>
        <v>0</v>
      </c>
      <c r="J161" s="169"/>
      <c r="K161" s="168">
        <f t="shared" si="37"/>
        <v>0</v>
      </c>
      <c r="L161" s="168">
        <v>21</v>
      </c>
      <c r="M161" s="168">
        <f t="shared" si="38"/>
        <v>0</v>
      </c>
      <c r="N161" s="168">
        <v>5.0000000000000001E-4</v>
      </c>
      <c r="O161" s="168">
        <f t="shared" si="39"/>
        <v>0.01</v>
      </c>
      <c r="P161" s="168">
        <v>0</v>
      </c>
      <c r="Q161" s="168">
        <f t="shared" si="40"/>
        <v>0</v>
      </c>
      <c r="R161" s="168"/>
      <c r="S161" s="168" t="s">
        <v>289</v>
      </c>
      <c r="T161" s="168" t="s">
        <v>245</v>
      </c>
      <c r="U161" s="168">
        <v>0</v>
      </c>
      <c r="V161" s="168">
        <f t="shared" si="41"/>
        <v>0</v>
      </c>
      <c r="W161" s="168"/>
      <c r="X161" s="157"/>
      <c r="Y161" s="157"/>
      <c r="Z161" s="157"/>
      <c r="AA161" s="157"/>
      <c r="AB161" s="157"/>
      <c r="AC161" s="157"/>
      <c r="AD161" s="157"/>
      <c r="AE161" s="157"/>
      <c r="AF161" s="157"/>
      <c r="AG161" s="157" t="s">
        <v>554</v>
      </c>
      <c r="AH161" s="157"/>
      <c r="AI161" s="157"/>
      <c r="AJ161" s="157"/>
      <c r="AK161" s="157"/>
      <c r="AL161" s="157"/>
      <c r="AM161" s="157"/>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c r="BH161" s="157"/>
    </row>
    <row r="162" spans="1:60" outlineLevel="1">
      <c r="A162" s="183">
        <v>153</v>
      </c>
      <c r="B162" s="184"/>
      <c r="C162" s="191" t="s">
        <v>845</v>
      </c>
      <c r="D162" s="185" t="s">
        <v>256</v>
      </c>
      <c r="E162" s="186">
        <v>2</v>
      </c>
      <c r="F162" s="187"/>
      <c r="G162" s="188">
        <f t="shared" si="35"/>
        <v>0</v>
      </c>
      <c r="H162" s="169"/>
      <c r="I162" s="168">
        <f t="shared" si="36"/>
        <v>0</v>
      </c>
      <c r="J162" s="169"/>
      <c r="K162" s="168">
        <f t="shared" si="37"/>
        <v>0</v>
      </c>
      <c r="L162" s="168">
        <v>21</v>
      </c>
      <c r="M162" s="168">
        <f t="shared" si="38"/>
        <v>0</v>
      </c>
      <c r="N162" s="168">
        <v>5.0000000000000001E-4</v>
      </c>
      <c r="O162" s="168">
        <f t="shared" si="39"/>
        <v>0</v>
      </c>
      <c r="P162" s="168">
        <v>0</v>
      </c>
      <c r="Q162" s="168">
        <f t="shared" si="40"/>
        <v>0</v>
      </c>
      <c r="R162" s="168"/>
      <c r="S162" s="168" t="s">
        <v>289</v>
      </c>
      <c r="T162" s="168" t="s">
        <v>245</v>
      </c>
      <c r="U162" s="168">
        <v>0</v>
      </c>
      <c r="V162" s="168">
        <f t="shared" si="41"/>
        <v>0</v>
      </c>
      <c r="W162" s="168"/>
      <c r="X162" s="157"/>
      <c r="Y162" s="157"/>
      <c r="Z162" s="157"/>
      <c r="AA162" s="157"/>
      <c r="AB162" s="157"/>
      <c r="AC162" s="157"/>
      <c r="AD162" s="157"/>
      <c r="AE162" s="157"/>
      <c r="AF162" s="157"/>
      <c r="AG162" s="157" t="s">
        <v>554</v>
      </c>
      <c r="AH162" s="157"/>
      <c r="AI162" s="157"/>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row>
    <row r="163" spans="1:60" outlineLevel="1">
      <c r="A163" s="183">
        <v>154</v>
      </c>
      <c r="B163" s="184"/>
      <c r="C163" s="191" t="s">
        <v>846</v>
      </c>
      <c r="D163" s="185" t="s">
        <v>256</v>
      </c>
      <c r="E163" s="186">
        <v>2</v>
      </c>
      <c r="F163" s="187"/>
      <c r="G163" s="188">
        <f t="shared" si="35"/>
        <v>0</v>
      </c>
      <c r="H163" s="169"/>
      <c r="I163" s="168">
        <f t="shared" si="36"/>
        <v>0</v>
      </c>
      <c r="J163" s="169"/>
      <c r="K163" s="168">
        <f t="shared" si="37"/>
        <v>0</v>
      </c>
      <c r="L163" s="168">
        <v>21</v>
      </c>
      <c r="M163" s="168">
        <f t="shared" si="38"/>
        <v>0</v>
      </c>
      <c r="N163" s="168">
        <v>5.0000000000000001E-4</v>
      </c>
      <c r="O163" s="168">
        <f t="shared" si="39"/>
        <v>0</v>
      </c>
      <c r="P163" s="168">
        <v>0</v>
      </c>
      <c r="Q163" s="168">
        <f t="shared" si="40"/>
        <v>0</v>
      </c>
      <c r="R163" s="168"/>
      <c r="S163" s="168" t="s">
        <v>289</v>
      </c>
      <c r="T163" s="168" t="s">
        <v>245</v>
      </c>
      <c r="U163" s="168">
        <v>0</v>
      </c>
      <c r="V163" s="168">
        <f t="shared" si="41"/>
        <v>0</v>
      </c>
      <c r="W163" s="168"/>
      <c r="X163" s="157"/>
      <c r="Y163" s="157"/>
      <c r="Z163" s="157"/>
      <c r="AA163" s="157"/>
      <c r="AB163" s="157"/>
      <c r="AC163" s="157"/>
      <c r="AD163" s="157"/>
      <c r="AE163" s="157"/>
      <c r="AF163" s="157"/>
      <c r="AG163" s="157" t="s">
        <v>554</v>
      </c>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57"/>
      <c r="BH163" s="157"/>
    </row>
    <row r="164" spans="1:60" outlineLevel="1">
      <c r="A164" s="183">
        <v>155</v>
      </c>
      <c r="B164" s="184"/>
      <c r="C164" s="191" t="s">
        <v>847</v>
      </c>
      <c r="D164" s="185" t="s">
        <v>256</v>
      </c>
      <c r="E164" s="186">
        <v>1</v>
      </c>
      <c r="F164" s="187"/>
      <c r="G164" s="188">
        <f t="shared" si="35"/>
        <v>0</v>
      </c>
      <c r="H164" s="169"/>
      <c r="I164" s="168">
        <f t="shared" si="36"/>
        <v>0</v>
      </c>
      <c r="J164" s="169"/>
      <c r="K164" s="168">
        <f t="shared" si="37"/>
        <v>0</v>
      </c>
      <c r="L164" s="168">
        <v>21</v>
      </c>
      <c r="M164" s="168">
        <f t="shared" si="38"/>
        <v>0</v>
      </c>
      <c r="N164" s="168">
        <v>5.0000000000000001E-4</v>
      </c>
      <c r="O164" s="168">
        <f t="shared" si="39"/>
        <v>0</v>
      </c>
      <c r="P164" s="168">
        <v>0</v>
      </c>
      <c r="Q164" s="168">
        <f t="shared" si="40"/>
        <v>0</v>
      </c>
      <c r="R164" s="168"/>
      <c r="S164" s="168" t="s">
        <v>289</v>
      </c>
      <c r="T164" s="168" t="s">
        <v>245</v>
      </c>
      <c r="U164" s="168">
        <v>0</v>
      </c>
      <c r="V164" s="168">
        <f t="shared" si="41"/>
        <v>0</v>
      </c>
      <c r="W164" s="168"/>
      <c r="X164" s="157"/>
      <c r="Y164" s="157"/>
      <c r="Z164" s="157"/>
      <c r="AA164" s="157"/>
      <c r="AB164" s="157"/>
      <c r="AC164" s="157"/>
      <c r="AD164" s="157"/>
      <c r="AE164" s="157"/>
      <c r="AF164" s="157"/>
      <c r="AG164" s="157" t="s">
        <v>554</v>
      </c>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57"/>
      <c r="BH164" s="157"/>
    </row>
    <row r="165" spans="1:60" outlineLevel="1">
      <c r="A165" s="183">
        <v>156</v>
      </c>
      <c r="B165" s="184"/>
      <c r="C165" s="191" t="s">
        <v>848</v>
      </c>
      <c r="D165" s="185" t="s">
        <v>256</v>
      </c>
      <c r="E165" s="186">
        <v>1</v>
      </c>
      <c r="F165" s="187"/>
      <c r="G165" s="188">
        <f t="shared" si="35"/>
        <v>0</v>
      </c>
      <c r="H165" s="169"/>
      <c r="I165" s="168">
        <f t="shared" si="36"/>
        <v>0</v>
      </c>
      <c r="J165" s="169"/>
      <c r="K165" s="168">
        <f t="shared" si="37"/>
        <v>0</v>
      </c>
      <c r="L165" s="168">
        <v>21</v>
      </c>
      <c r="M165" s="168">
        <f t="shared" si="38"/>
        <v>0</v>
      </c>
      <c r="N165" s="168">
        <v>3.0000000000000001E-3</v>
      </c>
      <c r="O165" s="168">
        <f t="shared" si="39"/>
        <v>0</v>
      </c>
      <c r="P165" s="168">
        <v>0</v>
      </c>
      <c r="Q165" s="168">
        <f t="shared" si="40"/>
        <v>0</v>
      </c>
      <c r="R165" s="168" t="s">
        <v>556</v>
      </c>
      <c r="S165" s="168" t="s">
        <v>244</v>
      </c>
      <c r="T165" s="168" t="s">
        <v>540</v>
      </c>
      <c r="U165" s="168">
        <v>0</v>
      </c>
      <c r="V165" s="168">
        <f t="shared" si="41"/>
        <v>0</v>
      </c>
      <c r="W165" s="168"/>
      <c r="X165" s="157"/>
      <c r="Y165" s="157"/>
      <c r="Z165" s="157"/>
      <c r="AA165" s="157"/>
      <c r="AB165" s="157"/>
      <c r="AC165" s="157"/>
      <c r="AD165" s="157"/>
      <c r="AE165" s="157"/>
      <c r="AF165" s="157"/>
      <c r="AG165" s="157" t="s">
        <v>554</v>
      </c>
      <c r="AH165" s="157"/>
      <c r="AI165" s="157"/>
      <c r="AJ165" s="157"/>
      <c r="AK165" s="157"/>
      <c r="AL165" s="157"/>
      <c r="AM165" s="157"/>
      <c r="AN165" s="157"/>
      <c r="AO165" s="157"/>
      <c r="AP165" s="157"/>
      <c r="AQ165" s="157"/>
      <c r="AR165" s="157"/>
      <c r="AS165" s="157"/>
      <c r="AT165" s="157"/>
      <c r="AU165" s="157"/>
      <c r="AV165" s="157"/>
      <c r="AW165" s="157"/>
      <c r="AX165" s="157"/>
      <c r="AY165" s="157"/>
      <c r="AZ165" s="157"/>
      <c r="BA165" s="157"/>
      <c r="BB165" s="157"/>
      <c r="BC165" s="157"/>
      <c r="BD165" s="157"/>
      <c r="BE165" s="157"/>
      <c r="BF165" s="157"/>
      <c r="BG165" s="157"/>
      <c r="BH165" s="157"/>
    </row>
    <row r="166" spans="1:60" outlineLevel="1">
      <c r="A166" s="183">
        <v>157</v>
      </c>
      <c r="B166" s="184"/>
      <c r="C166" s="191" t="s">
        <v>849</v>
      </c>
      <c r="D166" s="185" t="s">
        <v>256</v>
      </c>
      <c r="E166" s="186">
        <v>1</v>
      </c>
      <c r="F166" s="187"/>
      <c r="G166" s="188">
        <f t="shared" si="35"/>
        <v>0</v>
      </c>
      <c r="H166" s="169"/>
      <c r="I166" s="168">
        <f t="shared" si="36"/>
        <v>0</v>
      </c>
      <c r="J166" s="169"/>
      <c r="K166" s="168">
        <f t="shared" si="37"/>
        <v>0</v>
      </c>
      <c r="L166" s="168">
        <v>21</v>
      </c>
      <c r="M166" s="168">
        <f t="shared" si="38"/>
        <v>0</v>
      </c>
      <c r="N166" s="168">
        <v>5.0000000000000001E-4</v>
      </c>
      <c r="O166" s="168">
        <f t="shared" si="39"/>
        <v>0</v>
      </c>
      <c r="P166" s="168">
        <v>0</v>
      </c>
      <c r="Q166" s="168">
        <f t="shared" si="40"/>
        <v>0</v>
      </c>
      <c r="R166" s="168" t="s">
        <v>556</v>
      </c>
      <c r="S166" s="168" t="s">
        <v>244</v>
      </c>
      <c r="T166" s="168" t="s">
        <v>540</v>
      </c>
      <c r="U166" s="168">
        <v>0</v>
      </c>
      <c r="V166" s="168">
        <f t="shared" si="41"/>
        <v>0</v>
      </c>
      <c r="W166" s="168"/>
      <c r="X166" s="157"/>
      <c r="Y166" s="157"/>
      <c r="Z166" s="157"/>
      <c r="AA166" s="157"/>
      <c r="AB166" s="157"/>
      <c r="AC166" s="157"/>
      <c r="AD166" s="157"/>
      <c r="AE166" s="157"/>
      <c r="AF166" s="157"/>
      <c r="AG166" s="157" t="s">
        <v>554</v>
      </c>
      <c r="AH166" s="157"/>
      <c r="AI166" s="157"/>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57"/>
      <c r="BH166" s="157"/>
    </row>
    <row r="167" spans="1:60" outlineLevel="1">
      <c r="A167" s="183">
        <v>158</v>
      </c>
      <c r="B167" s="184"/>
      <c r="C167" s="191" t="s">
        <v>850</v>
      </c>
      <c r="D167" s="185" t="s">
        <v>256</v>
      </c>
      <c r="E167" s="186">
        <v>1</v>
      </c>
      <c r="F167" s="187"/>
      <c r="G167" s="188">
        <f t="shared" si="35"/>
        <v>0</v>
      </c>
      <c r="H167" s="169"/>
      <c r="I167" s="168">
        <f t="shared" si="36"/>
        <v>0</v>
      </c>
      <c r="J167" s="169"/>
      <c r="K167" s="168">
        <f t="shared" si="37"/>
        <v>0</v>
      </c>
      <c r="L167" s="168">
        <v>21</v>
      </c>
      <c r="M167" s="168">
        <f t="shared" si="38"/>
        <v>0</v>
      </c>
      <c r="N167" s="168">
        <v>0</v>
      </c>
      <c r="O167" s="168">
        <f t="shared" si="39"/>
        <v>0</v>
      </c>
      <c r="P167" s="168">
        <v>0</v>
      </c>
      <c r="Q167" s="168">
        <f t="shared" si="40"/>
        <v>0</v>
      </c>
      <c r="R167" s="168" t="s">
        <v>556</v>
      </c>
      <c r="S167" s="168" t="s">
        <v>244</v>
      </c>
      <c r="T167" s="168" t="s">
        <v>540</v>
      </c>
      <c r="U167" s="168">
        <v>0</v>
      </c>
      <c r="V167" s="168">
        <f t="shared" si="41"/>
        <v>0</v>
      </c>
      <c r="W167" s="168"/>
      <c r="X167" s="157"/>
      <c r="Y167" s="157"/>
      <c r="Z167" s="157"/>
      <c r="AA167" s="157"/>
      <c r="AB167" s="157"/>
      <c r="AC167" s="157"/>
      <c r="AD167" s="157"/>
      <c r="AE167" s="157"/>
      <c r="AF167" s="157"/>
      <c r="AG167" s="157" t="s">
        <v>554</v>
      </c>
      <c r="AH167" s="157"/>
      <c r="AI167" s="157"/>
      <c r="AJ167" s="157"/>
      <c r="AK167" s="157"/>
      <c r="AL167" s="157"/>
      <c r="AM167" s="157"/>
      <c r="AN167" s="157"/>
      <c r="AO167" s="157"/>
      <c r="AP167" s="157"/>
      <c r="AQ167" s="157"/>
      <c r="AR167" s="157"/>
      <c r="AS167" s="157"/>
      <c r="AT167" s="157"/>
      <c r="AU167" s="157"/>
      <c r="AV167" s="157"/>
      <c r="AW167" s="157"/>
      <c r="AX167" s="157"/>
      <c r="AY167" s="157"/>
      <c r="AZ167" s="157"/>
      <c r="BA167" s="157"/>
      <c r="BB167" s="157"/>
      <c r="BC167" s="157"/>
      <c r="BD167" s="157"/>
      <c r="BE167" s="157"/>
      <c r="BF167" s="157"/>
      <c r="BG167" s="157"/>
      <c r="BH167" s="157"/>
    </row>
    <row r="168" spans="1:60" outlineLevel="1">
      <c r="A168" s="183">
        <v>159</v>
      </c>
      <c r="B168" s="184"/>
      <c r="C168" s="191" t="s">
        <v>851</v>
      </c>
      <c r="D168" s="185" t="s">
        <v>608</v>
      </c>
      <c r="E168" s="186">
        <v>1</v>
      </c>
      <c r="F168" s="187"/>
      <c r="G168" s="188">
        <f t="shared" si="35"/>
        <v>0</v>
      </c>
      <c r="H168" s="169"/>
      <c r="I168" s="168">
        <f t="shared" si="36"/>
        <v>0</v>
      </c>
      <c r="J168" s="169"/>
      <c r="K168" s="168">
        <f t="shared" si="37"/>
        <v>0</v>
      </c>
      <c r="L168" s="168">
        <v>21</v>
      </c>
      <c r="M168" s="168">
        <f t="shared" si="38"/>
        <v>0</v>
      </c>
      <c r="N168" s="168">
        <v>0</v>
      </c>
      <c r="O168" s="168">
        <f t="shared" si="39"/>
        <v>0</v>
      </c>
      <c r="P168" s="168">
        <v>0</v>
      </c>
      <c r="Q168" s="168">
        <f t="shared" si="40"/>
        <v>0</v>
      </c>
      <c r="R168" s="168"/>
      <c r="S168" s="168" t="s">
        <v>289</v>
      </c>
      <c r="T168" s="168" t="s">
        <v>245</v>
      </c>
      <c r="U168" s="168">
        <v>0</v>
      </c>
      <c r="V168" s="168">
        <f t="shared" si="41"/>
        <v>0</v>
      </c>
      <c r="W168" s="168"/>
      <c r="X168" s="157"/>
      <c r="Y168" s="157"/>
      <c r="Z168" s="157"/>
      <c r="AA168" s="157"/>
      <c r="AB168" s="157"/>
      <c r="AC168" s="157"/>
      <c r="AD168" s="157"/>
      <c r="AE168" s="157"/>
      <c r="AF168" s="157"/>
      <c r="AG168" s="157" t="s">
        <v>554</v>
      </c>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row>
    <row r="169" spans="1:60" outlineLevel="1">
      <c r="A169" s="183">
        <v>160</v>
      </c>
      <c r="B169" s="184"/>
      <c r="C169" s="191" t="s">
        <v>852</v>
      </c>
      <c r="D169" s="185" t="s">
        <v>608</v>
      </c>
      <c r="E169" s="186">
        <v>1</v>
      </c>
      <c r="F169" s="187"/>
      <c r="G169" s="188">
        <f t="shared" si="35"/>
        <v>0</v>
      </c>
      <c r="H169" s="169"/>
      <c r="I169" s="168">
        <f t="shared" si="36"/>
        <v>0</v>
      </c>
      <c r="J169" s="169"/>
      <c r="K169" s="168">
        <f t="shared" si="37"/>
        <v>0</v>
      </c>
      <c r="L169" s="168">
        <v>21</v>
      </c>
      <c r="M169" s="168">
        <f t="shared" si="38"/>
        <v>0</v>
      </c>
      <c r="N169" s="168">
        <v>0</v>
      </c>
      <c r="O169" s="168">
        <f t="shared" si="39"/>
        <v>0</v>
      </c>
      <c r="P169" s="168">
        <v>0</v>
      </c>
      <c r="Q169" s="168">
        <f t="shared" si="40"/>
        <v>0</v>
      </c>
      <c r="R169" s="168"/>
      <c r="S169" s="168" t="s">
        <v>289</v>
      </c>
      <c r="T169" s="168" t="s">
        <v>245</v>
      </c>
      <c r="U169" s="168">
        <v>0</v>
      </c>
      <c r="V169" s="168">
        <f t="shared" si="41"/>
        <v>0</v>
      </c>
      <c r="W169" s="168"/>
      <c r="X169" s="157"/>
      <c r="Y169" s="157"/>
      <c r="Z169" s="157"/>
      <c r="AA169" s="157"/>
      <c r="AB169" s="157"/>
      <c r="AC169" s="157"/>
      <c r="AD169" s="157"/>
      <c r="AE169" s="157"/>
      <c r="AF169" s="157"/>
      <c r="AG169" s="157" t="s">
        <v>554</v>
      </c>
      <c r="AH169" s="157"/>
      <c r="AI169" s="157"/>
      <c r="AJ169" s="157"/>
      <c r="AK169" s="157"/>
      <c r="AL169" s="157"/>
      <c r="AM169" s="157"/>
      <c r="AN169" s="157"/>
      <c r="AO169" s="157"/>
      <c r="AP169" s="157"/>
      <c r="AQ169" s="157"/>
      <c r="AR169" s="157"/>
      <c r="AS169" s="157"/>
      <c r="AT169" s="157"/>
      <c r="AU169" s="157"/>
      <c r="AV169" s="157"/>
      <c r="AW169" s="157"/>
      <c r="AX169" s="157"/>
      <c r="AY169" s="157"/>
      <c r="AZ169" s="157"/>
      <c r="BA169" s="157"/>
      <c r="BB169" s="157"/>
      <c r="BC169" s="157"/>
      <c r="BD169" s="157"/>
      <c r="BE169" s="157"/>
      <c r="BF169" s="157"/>
      <c r="BG169" s="157"/>
      <c r="BH169" s="157"/>
    </row>
    <row r="170" spans="1:60">
      <c r="A170" s="171" t="s">
        <v>240</v>
      </c>
      <c r="B170" s="172" t="s">
        <v>211</v>
      </c>
      <c r="C170" s="190" t="s">
        <v>212</v>
      </c>
      <c r="D170" s="173"/>
      <c r="E170" s="174"/>
      <c r="F170" s="175"/>
      <c r="G170" s="176">
        <f>SUMIF(AG171:AG174,"&lt;&gt;NOR",G171:G174)</f>
        <v>0</v>
      </c>
      <c r="H170" s="170"/>
      <c r="I170" s="170">
        <f>SUM(I171:I174)</f>
        <v>0</v>
      </c>
      <c r="J170" s="170"/>
      <c r="K170" s="170">
        <f>SUM(K171:K174)</f>
        <v>0</v>
      </c>
      <c r="L170" s="170"/>
      <c r="M170" s="170">
        <f>SUM(M171:M174)</f>
        <v>0</v>
      </c>
      <c r="N170" s="170"/>
      <c r="O170" s="170">
        <f>SUM(O171:O174)</f>
        <v>30.14</v>
      </c>
      <c r="P170" s="170"/>
      <c r="Q170" s="170">
        <f>SUM(Q171:Q174)</f>
        <v>0</v>
      </c>
      <c r="R170" s="170"/>
      <c r="S170" s="170"/>
      <c r="T170" s="170"/>
      <c r="U170" s="170"/>
      <c r="V170" s="170">
        <f>SUM(V171:V174)</f>
        <v>235.08</v>
      </c>
      <c r="W170" s="170"/>
      <c r="AG170" t="s">
        <v>241</v>
      </c>
    </row>
    <row r="171" spans="1:60" outlineLevel="1">
      <c r="A171" s="183">
        <v>161</v>
      </c>
      <c r="B171" s="184"/>
      <c r="C171" s="191" t="s">
        <v>853</v>
      </c>
      <c r="D171" s="185" t="s">
        <v>328</v>
      </c>
      <c r="E171" s="186">
        <v>110</v>
      </c>
      <c r="F171" s="187"/>
      <c r="G171" s="188">
        <f>ROUND(E171*F171,2)</f>
        <v>0</v>
      </c>
      <c r="H171" s="169"/>
      <c r="I171" s="168">
        <f>ROUND(E171*H171,2)</f>
        <v>0</v>
      </c>
      <c r="J171" s="169"/>
      <c r="K171" s="168">
        <f>ROUND(E171*J171,2)</f>
        <v>0</v>
      </c>
      <c r="L171" s="168">
        <v>21</v>
      </c>
      <c r="M171" s="168">
        <f>G171*(1+L171/100)</f>
        <v>0</v>
      </c>
      <c r="N171" s="168">
        <v>0</v>
      </c>
      <c r="O171" s="168">
        <f>ROUND(E171*N171,2)</f>
        <v>0</v>
      </c>
      <c r="P171" s="168">
        <v>0</v>
      </c>
      <c r="Q171" s="168">
        <f>ROUND(E171*P171,2)</f>
        <v>0</v>
      </c>
      <c r="R171" s="168"/>
      <c r="S171" s="168" t="s">
        <v>244</v>
      </c>
      <c r="T171" s="168" t="s">
        <v>540</v>
      </c>
      <c r="U171" s="168">
        <v>2.1370500000000003</v>
      </c>
      <c r="V171" s="168">
        <f>ROUND(E171*U171,2)</f>
        <v>235.08</v>
      </c>
      <c r="W171" s="168"/>
      <c r="X171" s="157"/>
      <c r="Y171" s="157"/>
      <c r="Z171" s="157"/>
      <c r="AA171" s="157"/>
      <c r="AB171" s="157"/>
      <c r="AC171" s="157"/>
      <c r="AD171" s="157"/>
      <c r="AE171" s="157"/>
      <c r="AF171" s="157"/>
      <c r="AG171" s="157" t="s">
        <v>541</v>
      </c>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row>
    <row r="172" spans="1:60" outlineLevel="1">
      <c r="A172" s="183">
        <v>162</v>
      </c>
      <c r="B172" s="184"/>
      <c r="C172" s="191" t="s">
        <v>854</v>
      </c>
      <c r="D172" s="185" t="s">
        <v>595</v>
      </c>
      <c r="E172" s="186">
        <v>220</v>
      </c>
      <c r="F172" s="187"/>
      <c r="G172" s="188">
        <f>ROUND(E172*F172,2)</f>
        <v>0</v>
      </c>
      <c r="H172" s="169"/>
      <c r="I172" s="168">
        <f>ROUND(E172*H172,2)</f>
        <v>0</v>
      </c>
      <c r="J172" s="169"/>
      <c r="K172" s="168">
        <f>ROUND(E172*J172,2)</f>
        <v>0</v>
      </c>
      <c r="L172" s="168">
        <v>21</v>
      </c>
      <c r="M172" s="168">
        <f>G172*(1+L172/100)</f>
        <v>0</v>
      </c>
      <c r="N172" s="168">
        <v>1E-4</v>
      </c>
      <c r="O172" s="168">
        <f>ROUND(E172*N172,2)</f>
        <v>0.02</v>
      </c>
      <c r="P172" s="168">
        <v>0</v>
      </c>
      <c r="Q172" s="168">
        <f>ROUND(E172*P172,2)</f>
        <v>0</v>
      </c>
      <c r="R172" s="168" t="s">
        <v>556</v>
      </c>
      <c r="S172" s="168" t="s">
        <v>244</v>
      </c>
      <c r="T172" s="168" t="s">
        <v>540</v>
      </c>
      <c r="U172" s="168">
        <v>0</v>
      </c>
      <c r="V172" s="168">
        <f>ROUND(E172*U172,2)</f>
        <v>0</v>
      </c>
      <c r="W172" s="168"/>
      <c r="X172" s="157"/>
      <c r="Y172" s="157"/>
      <c r="Z172" s="157"/>
      <c r="AA172" s="157"/>
      <c r="AB172" s="157"/>
      <c r="AC172" s="157"/>
      <c r="AD172" s="157"/>
      <c r="AE172" s="157"/>
      <c r="AF172" s="157"/>
      <c r="AG172" s="157" t="s">
        <v>554</v>
      </c>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57"/>
      <c r="BH172" s="157"/>
    </row>
    <row r="173" spans="1:60" outlineLevel="1">
      <c r="A173" s="183">
        <v>163</v>
      </c>
      <c r="B173" s="184"/>
      <c r="C173" s="191" t="s">
        <v>855</v>
      </c>
      <c r="D173" s="185" t="s">
        <v>256</v>
      </c>
      <c r="E173" s="186">
        <v>10</v>
      </c>
      <c r="F173" s="187"/>
      <c r="G173" s="188">
        <f>ROUND(E173*F173,2)</f>
        <v>0</v>
      </c>
      <c r="H173" s="169"/>
      <c r="I173" s="168">
        <f>ROUND(E173*H173,2)</f>
        <v>0</v>
      </c>
      <c r="J173" s="169"/>
      <c r="K173" s="168">
        <f>ROUND(E173*J173,2)</f>
        <v>0</v>
      </c>
      <c r="L173" s="168">
        <v>21</v>
      </c>
      <c r="M173" s="168">
        <f>G173*(1+L173/100)</f>
        <v>0</v>
      </c>
      <c r="N173" s="168">
        <v>1.23E-2</v>
      </c>
      <c r="O173" s="168">
        <f>ROUND(E173*N173,2)</f>
        <v>0.12</v>
      </c>
      <c r="P173" s="168">
        <v>0</v>
      </c>
      <c r="Q173" s="168">
        <f>ROUND(E173*P173,2)</f>
        <v>0</v>
      </c>
      <c r="R173" s="168" t="s">
        <v>556</v>
      </c>
      <c r="S173" s="168" t="s">
        <v>244</v>
      </c>
      <c r="T173" s="168" t="s">
        <v>540</v>
      </c>
      <c r="U173" s="168">
        <v>0</v>
      </c>
      <c r="V173" s="168">
        <f>ROUND(E173*U173,2)</f>
        <v>0</v>
      </c>
      <c r="W173" s="168"/>
      <c r="X173" s="157"/>
      <c r="Y173" s="157"/>
      <c r="Z173" s="157"/>
      <c r="AA173" s="157"/>
      <c r="AB173" s="157"/>
      <c r="AC173" s="157"/>
      <c r="AD173" s="157"/>
      <c r="AE173" s="157"/>
      <c r="AF173" s="157"/>
      <c r="AG173" s="157" t="s">
        <v>554</v>
      </c>
      <c r="AH173" s="157"/>
      <c r="AI173" s="157"/>
      <c r="AJ173" s="157"/>
      <c r="AK173" s="157"/>
      <c r="AL173" s="157"/>
      <c r="AM173" s="157"/>
      <c r="AN173" s="157"/>
      <c r="AO173" s="157"/>
      <c r="AP173" s="157"/>
      <c r="AQ173" s="157"/>
      <c r="AR173" s="157"/>
      <c r="AS173" s="157"/>
      <c r="AT173" s="157"/>
      <c r="AU173" s="157"/>
      <c r="AV173" s="157"/>
      <c r="AW173" s="157"/>
      <c r="AX173" s="157"/>
      <c r="AY173" s="157"/>
      <c r="AZ173" s="157"/>
      <c r="BA173" s="157"/>
      <c r="BB173" s="157"/>
      <c r="BC173" s="157"/>
      <c r="BD173" s="157"/>
      <c r="BE173" s="157"/>
      <c r="BF173" s="157"/>
      <c r="BG173" s="157"/>
      <c r="BH173" s="157"/>
    </row>
    <row r="174" spans="1:60" outlineLevel="1">
      <c r="A174" s="183">
        <v>164</v>
      </c>
      <c r="B174" s="184"/>
      <c r="C174" s="191" t="s">
        <v>856</v>
      </c>
      <c r="D174" s="185" t="s">
        <v>857</v>
      </c>
      <c r="E174" s="186">
        <v>30</v>
      </c>
      <c r="F174" s="187"/>
      <c r="G174" s="188">
        <f>ROUND(E174*F174,2)</f>
        <v>0</v>
      </c>
      <c r="H174" s="169"/>
      <c r="I174" s="168">
        <f>ROUND(E174*H174,2)</f>
        <v>0</v>
      </c>
      <c r="J174" s="169"/>
      <c r="K174" s="168">
        <f>ROUND(E174*J174,2)</f>
        <v>0</v>
      </c>
      <c r="L174" s="168">
        <v>21</v>
      </c>
      <c r="M174" s="168">
        <f>G174*(1+L174/100)</f>
        <v>0</v>
      </c>
      <c r="N174" s="168">
        <v>1</v>
      </c>
      <c r="O174" s="168">
        <f>ROUND(E174*N174,2)</f>
        <v>30</v>
      </c>
      <c r="P174" s="168">
        <v>0</v>
      </c>
      <c r="Q174" s="168">
        <f>ROUND(E174*P174,2)</f>
        <v>0</v>
      </c>
      <c r="R174" s="168" t="s">
        <v>556</v>
      </c>
      <c r="S174" s="168" t="s">
        <v>244</v>
      </c>
      <c r="T174" s="168" t="s">
        <v>245</v>
      </c>
      <c r="U174" s="168">
        <v>0</v>
      </c>
      <c r="V174" s="168">
        <f>ROUND(E174*U174,2)</f>
        <v>0</v>
      </c>
      <c r="W174" s="168"/>
      <c r="X174" s="157"/>
      <c r="Y174" s="157"/>
      <c r="Z174" s="157"/>
      <c r="AA174" s="157"/>
      <c r="AB174" s="157"/>
      <c r="AC174" s="157"/>
      <c r="AD174" s="157"/>
      <c r="AE174" s="157"/>
      <c r="AF174" s="157"/>
      <c r="AG174" s="157" t="s">
        <v>554</v>
      </c>
      <c r="AH174" s="157"/>
      <c r="AI174" s="157"/>
      <c r="AJ174" s="157"/>
      <c r="AK174" s="157"/>
      <c r="AL174" s="157"/>
      <c r="AM174" s="157"/>
      <c r="AN174" s="157"/>
      <c r="AO174" s="157"/>
      <c r="AP174" s="157"/>
      <c r="AQ174" s="157"/>
      <c r="AR174" s="157"/>
      <c r="AS174" s="157"/>
      <c r="AT174" s="157"/>
      <c r="AU174" s="157"/>
      <c r="AV174" s="157"/>
      <c r="AW174" s="157"/>
      <c r="AX174" s="157"/>
      <c r="AY174" s="157"/>
      <c r="AZ174" s="157"/>
      <c r="BA174" s="157"/>
      <c r="BB174" s="157"/>
      <c r="BC174" s="157"/>
      <c r="BD174" s="157"/>
      <c r="BE174" s="157"/>
      <c r="BF174" s="157"/>
      <c r="BG174" s="157"/>
      <c r="BH174" s="157"/>
    </row>
    <row r="175" spans="1:60">
      <c r="A175" s="171" t="s">
        <v>240</v>
      </c>
      <c r="B175" s="172" t="s">
        <v>213</v>
      </c>
      <c r="C175" s="190" t="s">
        <v>29</v>
      </c>
      <c r="D175" s="173"/>
      <c r="E175" s="174"/>
      <c r="F175" s="175"/>
      <c r="G175" s="176">
        <f>SUMIF(AG176:AG183,"&lt;&gt;NOR",G176:G183)</f>
        <v>0</v>
      </c>
      <c r="H175" s="170"/>
      <c r="I175" s="170">
        <f>SUM(I176:I183)</f>
        <v>0</v>
      </c>
      <c r="J175" s="170"/>
      <c r="K175" s="170">
        <f>SUM(K176:K183)</f>
        <v>0</v>
      </c>
      <c r="L175" s="170"/>
      <c r="M175" s="170">
        <f>SUM(M176:M183)</f>
        <v>0</v>
      </c>
      <c r="N175" s="170"/>
      <c r="O175" s="170">
        <f>SUM(O176:O183)</f>
        <v>0</v>
      </c>
      <c r="P175" s="170"/>
      <c r="Q175" s="170">
        <f>SUM(Q176:Q183)</f>
        <v>0</v>
      </c>
      <c r="R175" s="170"/>
      <c r="S175" s="170"/>
      <c r="T175" s="170"/>
      <c r="U175" s="170"/>
      <c r="V175" s="170">
        <f>SUM(V176:V183)</f>
        <v>41.019999999999996</v>
      </c>
      <c r="W175" s="170"/>
      <c r="AG175" t="s">
        <v>241</v>
      </c>
    </row>
    <row r="176" spans="1:60" outlineLevel="1">
      <c r="A176" s="183">
        <v>165</v>
      </c>
      <c r="B176" s="184"/>
      <c r="C176" s="191" t="s">
        <v>858</v>
      </c>
      <c r="D176" s="185" t="s">
        <v>341</v>
      </c>
      <c r="E176" s="186">
        <v>1</v>
      </c>
      <c r="F176" s="187"/>
      <c r="G176" s="188">
        <f t="shared" ref="G176:G183" si="42">ROUND(E176*F176,2)</f>
        <v>0</v>
      </c>
      <c r="H176" s="169"/>
      <c r="I176" s="168">
        <f t="shared" ref="I176:I183" si="43">ROUND(E176*H176,2)</f>
        <v>0</v>
      </c>
      <c r="J176" s="169"/>
      <c r="K176" s="168">
        <f t="shared" ref="K176:K183" si="44">ROUND(E176*J176,2)</f>
        <v>0</v>
      </c>
      <c r="L176" s="168">
        <v>21</v>
      </c>
      <c r="M176" s="168">
        <f t="shared" ref="M176:M183" si="45">G176*(1+L176/100)</f>
        <v>0</v>
      </c>
      <c r="N176" s="168">
        <v>0</v>
      </c>
      <c r="O176" s="168">
        <f t="shared" ref="O176:O183" si="46">ROUND(E176*N176,2)</f>
        <v>0</v>
      </c>
      <c r="P176" s="168">
        <v>0</v>
      </c>
      <c r="Q176" s="168">
        <f t="shared" ref="Q176:Q183" si="47">ROUND(E176*P176,2)</f>
        <v>0</v>
      </c>
      <c r="R176" s="168"/>
      <c r="S176" s="168" t="s">
        <v>244</v>
      </c>
      <c r="T176" s="168" t="s">
        <v>245</v>
      </c>
      <c r="U176" s="168">
        <v>0</v>
      </c>
      <c r="V176" s="168">
        <f t="shared" ref="V176:V183" si="48">ROUND(E176*U176,2)</f>
        <v>0</v>
      </c>
      <c r="W176" s="168"/>
      <c r="X176" s="157"/>
      <c r="Y176" s="157"/>
      <c r="Z176" s="157"/>
      <c r="AA176" s="157"/>
      <c r="AB176" s="157"/>
      <c r="AC176" s="157"/>
      <c r="AD176" s="157"/>
      <c r="AE176" s="157"/>
      <c r="AF176" s="157"/>
      <c r="AG176" s="157" t="s">
        <v>541</v>
      </c>
      <c r="AH176" s="157"/>
      <c r="AI176" s="157"/>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57"/>
      <c r="BH176" s="157"/>
    </row>
    <row r="177" spans="1:60" outlineLevel="1">
      <c r="A177" s="183">
        <v>166</v>
      </c>
      <c r="B177" s="184"/>
      <c r="C177" s="191" t="s">
        <v>859</v>
      </c>
      <c r="D177" s="185" t="s">
        <v>341</v>
      </c>
      <c r="E177" s="186">
        <v>1</v>
      </c>
      <c r="F177" s="187"/>
      <c r="G177" s="188">
        <f t="shared" si="42"/>
        <v>0</v>
      </c>
      <c r="H177" s="169"/>
      <c r="I177" s="168">
        <f t="shared" si="43"/>
        <v>0</v>
      </c>
      <c r="J177" s="169"/>
      <c r="K177" s="168">
        <f t="shared" si="44"/>
        <v>0</v>
      </c>
      <c r="L177" s="168">
        <v>21</v>
      </c>
      <c r="M177" s="168">
        <f t="shared" si="45"/>
        <v>0</v>
      </c>
      <c r="N177" s="168">
        <v>0</v>
      </c>
      <c r="O177" s="168">
        <f t="shared" si="46"/>
        <v>0</v>
      </c>
      <c r="P177" s="168">
        <v>0</v>
      </c>
      <c r="Q177" s="168">
        <f t="shared" si="47"/>
        <v>0</v>
      </c>
      <c r="R177" s="168"/>
      <c r="S177" s="168" t="s">
        <v>244</v>
      </c>
      <c r="T177" s="168" t="s">
        <v>245</v>
      </c>
      <c r="U177" s="168">
        <v>0</v>
      </c>
      <c r="V177" s="168">
        <f t="shared" si="48"/>
        <v>0</v>
      </c>
      <c r="W177" s="168"/>
      <c r="X177" s="157"/>
      <c r="Y177" s="157"/>
      <c r="Z177" s="157"/>
      <c r="AA177" s="157"/>
      <c r="AB177" s="157"/>
      <c r="AC177" s="157"/>
      <c r="AD177" s="157"/>
      <c r="AE177" s="157"/>
      <c r="AF177" s="157"/>
      <c r="AG177" s="157" t="s">
        <v>541</v>
      </c>
      <c r="AH177" s="157"/>
      <c r="AI177" s="157"/>
      <c r="AJ177" s="157"/>
      <c r="AK177" s="157"/>
      <c r="AL177" s="157"/>
      <c r="AM177" s="157"/>
      <c r="AN177" s="157"/>
      <c r="AO177" s="157"/>
      <c r="AP177" s="157"/>
      <c r="AQ177" s="157"/>
      <c r="AR177" s="157"/>
      <c r="AS177" s="157"/>
      <c r="AT177" s="157"/>
      <c r="AU177" s="157"/>
      <c r="AV177" s="157"/>
      <c r="AW177" s="157"/>
      <c r="AX177" s="157"/>
      <c r="AY177" s="157"/>
      <c r="AZ177" s="157"/>
      <c r="BA177" s="157"/>
      <c r="BB177" s="157"/>
      <c r="BC177" s="157"/>
      <c r="BD177" s="157"/>
      <c r="BE177" s="157"/>
      <c r="BF177" s="157"/>
      <c r="BG177" s="157"/>
      <c r="BH177" s="157"/>
    </row>
    <row r="178" spans="1:60" outlineLevel="1">
      <c r="A178" s="183">
        <v>167</v>
      </c>
      <c r="B178" s="184"/>
      <c r="C178" s="191" t="s">
        <v>860</v>
      </c>
      <c r="D178" s="185" t="s">
        <v>341</v>
      </c>
      <c r="E178" s="186">
        <v>1</v>
      </c>
      <c r="F178" s="187"/>
      <c r="G178" s="188">
        <f t="shared" si="42"/>
        <v>0</v>
      </c>
      <c r="H178" s="169"/>
      <c r="I178" s="168">
        <f t="shared" si="43"/>
        <v>0</v>
      </c>
      <c r="J178" s="169"/>
      <c r="K178" s="168">
        <f t="shared" si="44"/>
        <v>0</v>
      </c>
      <c r="L178" s="168">
        <v>21</v>
      </c>
      <c r="M178" s="168">
        <f t="shared" si="45"/>
        <v>0</v>
      </c>
      <c r="N178" s="168">
        <v>0</v>
      </c>
      <c r="O178" s="168">
        <f t="shared" si="46"/>
        <v>0</v>
      </c>
      <c r="P178" s="168">
        <v>0</v>
      </c>
      <c r="Q178" s="168">
        <f t="shared" si="47"/>
        <v>0</v>
      </c>
      <c r="R178" s="168"/>
      <c r="S178" s="168" t="s">
        <v>244</v>
      </c>
      <c r="T178" s="168" t="s">
        <v>245</v>
      </c>
      <c r="U178" s="168">
        <v>5.0000000000000001E-3</v>
      </c>
      <c r="V178" s="168">
        <f t="shared" si="48"/>
        <v>0.01</v>
      </c>
      <c r="W178" s="168"/>
      <c r="X178" s="157"/>
      <c r="Y178" s="157"/>
      <c r="Z178" s="157"/>
      <c r="AA178" s="157"/>
      <c r="AB178" s="157"/>
      <c r="AC178" s="157"/>
      <c r="AD178" s="157"/>
      <c r="AE178" s="157"/>
      <c r="AF178" s="157"/>
      <c r="AG178" s="157" t="s">
        <v>541</v>
      </c>
      <c r="AH178" s="157"/>
      <c r="AI178" s="157"/>
      <c r="AJ178" s="157"/>
      <c r="AK178" s="157"/>
      <c r="AL178" s="157"/>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row>
    <row r="179" spans="1:60" ht="20.399999999999999" outlineLevel="1">
      <c r="A179" s="183">
        <v>168</v>
      </c>
      <c r="B179" s="184"/>
      <c r="C179" s="191" t="s">
        <v>861</v>
      </c>
      <c r="D179" s="185" t="s">
        <v>575</v>
      </c>
      <c r="E179" s="186">
        <v>40</v>
      </c>
      <c r="F179" s="187"/>
      <c r="G179" s="188">
        <f t="shared" si="42"/>
        <v>0</v>
      </c>
      <c r="H179" s="169"/>
      <c r="I179" s="168">
        <f t="shared" si="43"/>
        <v>0</v>
      </c>
      <c r="J179" s="169"/>
      <c r="K179" s="168">
        <f t="shared" si="44"/>
        <v>0</v>
      </c>
      <c r="L179" s="168">
        <v>21</v>
      </c>
      <c r="M179" s="168">
        <f t="shared" si="45"/>
        <v>0</v>
      </c>
      <c r="N179" s="168">
        <v>0</v>
      </c>
      <c r="O179" s="168">
        <f t="shared" si="46"/>
        <v>0</v>
      </c>
      <c r="P179" s="168">
        <v>0</v>
      </c>
      <c r="Q179" s="168">
        <f t="shared" si="47"/>
        <v>0</v>
      </c>
      <c r="R179" s="168"/>
      <c r="S179" s="168" t="s">
        <v>244</v>
      </c>
      <c r="T179" s="168" t="s">
        <v>540</v>
      </c>
      <c r="U179" s="168">
        <v>1</v>
      </c>
      <c r="V179" s="168">
        <f t="shared" si="48"/>
        <v>40</v>
      </c>
      <c r="W179" s="168"/>
      <c r="X179" s="157"/>
      <c r="Y179" s="157"/>
      <c r="Z179" s="157"/>
      <c r="AA179" s="157"/>
      <c r="AB179" s="157"/>
      <c r="AC179" s="157"/>
      <c r="AD179" s="157"/>
      <c r="AE179" s="157"/>
      <c r="AF179" s="157"/>
      <c r="AG179" s="157" t="s">
        <v>541</v>
      </c>
      <c r="AH179" s="157"/>
      <c r="AI179" s="157"/>
      <c r="AJ179" s="157"/>
      <c r="AK179" s="157"/>
      <c r="AL179" s="157"/>
      <c r="AM179" s="157"/>
      <c r="AN179" s="157"/>
      <c r="AO179" s="157"/>
      <c r="AP179" s="157"/>
      <c r="AQ179" s="157"/>
      <c r="AR179" s="157"/>
      <c r="AS179" s="157"/>
      <c r="AT179" s="157"/>
      <c r="AU179" s="157"/>
      <c r="AV179" s="157"/>
      <c r="AW179" s="157"/>
      <c r="AX179" s="157"/>
      <c r="AY179" s="157"/>
      <c r="AZ179" s="157"/>
      <c r="BA179" s="157"/>
      <c r="BB179" s="157"/>
      <c r="BC179" s="157"/>
      <c r="BD179" s="157"/>
      <c r="BE179" s="157"/>
      <c r="BF179" s="157"/>
      <c r="BG179" s="157"/>
      <c r="BH179" s="157"/>
    </row>
    <row r="180" spans="1:60" outlineLevel="1">
      <c r="A180" s="183">
        <v>169</v>
      </c>
      <c r="B180" s="184"/>
      <c r="C180" s="191" t="s">
        <v>862</v>
      </c>
      <c r="D180" s="185" t="s">
        <v>341</v>
      </c>
      <c r="E180" s="186">
        <v>1</v>
      </c>
      <c r="F180" s="187"/>
      <c r="G180" s="188">
        <f t="shared" si="42"/>
        <v>0</v>
      </c>
      <c r="H180" s="169"/>
      <c r="I180" s="168">
        <f t="shared" si="43"/>
        <v>0</v>
      </c>
      <c r="J180" s="169"/>
      <c r="K180" s="168">
        <f t="shared" si="44"/>
        <v>0</v>
      </c>
      <c r="L180" s="168">
        <v>21</v>
      </c>
      <c r="M180" s="168">
        <f t="shared" si="45"/>
        <v>0</v>
      </c>
      <c r="N180" s="168">
        <v>0</v>
      </c>
      <c r="O180" s="168">
        <f t="shared" si="46"/>
        <v>0</v>
      </c>
      <c r="P180" s="168">
        <v>0</v>
      </c>
      <c r="Q180" s="168">
        <f t="shared" si="47"/>
        <v>0</v>
      </c>
      <c r="R180" s="168"/>
      <c r="S180" s="168" t="s">
        <v>289</v>
      </c>
      <c r="T180" s="168" t="s">
        <v>245</v>
      </c>
      <c r="U180" s="168">
        <v>0</v>
      </c>
      <c r="V180" s="168">
        <f t="shared" si="48"/>
        <v>0</v>
      </c>
      <c r="W180" s="168"/>
      <c r="X180" s="157"/>
      <c r="Y180" s="157"/>
      <c r="Z180" s="157"/>
      <c r="AA180" s="157"/>
      <c r="AB180" s="157"/>
      <c r="AC180" s="157"/>
      <c r="AD180" s="157"/>
      <c r="AE180" s="157"/>
      <c r="AF180" s="157"/>
      <c r="AG180" s="157" t="s">
        <v>541</v>
      </c>
      <c r="AH180" s="157"/>
      <c r="AI180" s="157"/>
      <c r="AJ180" s="157"/>
      <c r="AK180" s="157"/>
      <c r="AL180" s="157"/>
      <c r="AM180" s="157"/>
      <c r="AN180" s="157"/>
      <c r="AO180" s="157"/>
      <c r="AP180" s="157"/>
      <c r="AQ180" s="157"/>
      <c r="AR180" s="157"/>
      <c r="AS180" s="157"/>
      <c r="AT180" s="157"/>
      <c r="AU180" s="157"/>
      <c r="AV180" s="157"/>
      <c r="AW180" s="157"/>
      <c r="AX180" s="157"/>
      <c r="AY180" s="157"/>
      <c r="AZ180" s="157"/>
      <c r="BA180" s="157"/>
      <c r="BB180" s="157"/>
      <c r="BC180" s="157"/>
      <c r="BD180" s="157"/>
      <c r="BE180" s="157"/>
      <c r="BF180" s="157"/>
      <c r="BG180" s="157"/>
      <c r="BH180" s="157"/>
    </row>
    <row r="181" spans="1:60" ht="20.399999999999999" outlineLevel="1">
      <c r="A181" s="183">
        <v>170</v>
      </c>
      <c r="B181" s="184"/>
      <c r="C181" s="191" t="s">
        <v>863</v>
      </c>
      <c r="D181" s="185" t="s">
        <v>341</v>
      </c>
      <c r="E181" s="186">
        <v>1</v>
      </c>
      <c r="F181" s="187"/>
      <c r="G181" s="188">
        <f t="shared" si="42"/>
        <v>0</v>
      </c>
      <c r="H181" s="169"/>
      <c r="I181" s="168">
        <f t="shared" si="43"/>
        <v>0</v>
      </c>
      <c r="J181" s="169"/>
      <c r="K181" s="168">
        <f t="shared" si="44"/>
        <v>0</v>
      </c>
      <c r="L181" s="168">
        <v>21</v>
      </c>
      <c r="M181" s="168">
        <f t="shared" si="45"/>
        <v>0</v>
      </c>
      <c r="N181" s="168">
        <v>0</v>
      </c>
      <c r="O181" s="168">
        <f t="shared" si="46"/>
        <v>0</v>
      </c>
      <c r="P181" s="168">
        <v>0</v>
      </c>
      <c r="Q181" s="168">
        <f t="shared" si="47"/>
        <v>0</v>
      </c>
      <c r="R181" s="168" t="s">
        <v>864</v>
      </c>
      <c r="S181" s="168" t="s">
        <v>244</v>
      </c>
      <c r="T181" s="168" t="s">
        <v>245</v>
      </c>
      <c r="U181" s="168">
        <v>1</v>
      </c>
      <c r="V181" s="168">
        <f t="shared" si="48"/>
        <v>1</v>
      </c>
      <c r="W181" s="168"/>
      <c r="X181" s="157"/>
      <c r="Y181" s="157"/>
      <c r="Z181" s="157"/>
      <c r="AA181" s="157"/>
      <c r="AB181" s="157"/>
      <c r="AC181" s="157"/>
      <c r="AD181" s="157"/>
      <c r="AE181" s="157"/>
      <c r="AF181" s="157"/>
      <c r="AG181" s="157" t="s">
        <v>865</v>
      </c>
      <c r="AH181" s="157"/>
      <c r="AI181" s="157"/>
      <c r="AJ181" s="157"/>
      <c r="AK181" s="157"/>
      <c r="AL181" s="157"/>
      <c r="AM181" s="157"/>
      <c r="AN181" s="157"/>
      <c r="AO181" s="157"/>
      <c r="AP181" s="157"/>
      <c r="AQ181" s="157"/>
      <c r="AR181" s="157"/>
      <c r="AS181" s="157"/>
      <c r="AT181" s="157"/>
      <c r="AU181" s="157"/>
      <c r="AV181" s="157"/>
      <c r="AW181" s="157"/>
      <c r="AX181" s="157"/>
      <c r="AY181" s="157"/>
      <c r="AZ181" s="157"/>
      <c r="BA181" s="157"/>
      <c r="BB181" s="157"/>
      <c r="BC181" s="157"/>
      <c r="BD181" s="157"/>
      <c r="BE181" s="157"/>
      <c r="BF181" s="157"/>
      <c r="BG181" s="157"/>
      <c r="BH181" s="157"/>
    </row>
    <row r="182" spans="1:60" ht="20.399999999999999" outlineLevel="1">
      <c r="A182" s="183">
        <v>171</v>
      </c>
      <c r="B182" s="184"/>
      <c r="C182" s="191" t="s">
        <v>866</v>
      </c>
      <c r="D182" s="185" t="s">
        <v>341</v>
      </c>
      <c r="E182" s="186">
        <v>1</v>
      </c>
      <c r="F182" s="187"/>
      <c r="G182" s="188">
        <f t="shared" si="42"/>
        <v>0</v>
      </c>
      <c r="H182" s="169"/>
      <c r="I182" s="168">
        <f t="shared" si="43"/>
        <v>0</v>
      </c>
      <c r="J182" s="169"/>
      <c r="K182" s="168">
        <f t="shared" si="44"/>
        <v>0</v>
      </c>
      <c r="L182" s="168">
        <v>21</v>
      </c>
      <c r="M182" s="168">
        <f t="shared" si="45"/>
        <v>0</v>
      </c>
      <c r="N182" s="168">
        <v>0</v>
      </c>
      <c r="O182" s="168">
        <f t="shared" si="46"/>
        <v>0</v>
      </c>
      <c r="P182" s="168">
        <v>0</v>
      </c>
      <c r="Q182" s="168">
        <f t="shared" si="47"/>
        <v>0</v>
      </c>
      <c r="R182" s="168"/>
      <c r="S182" s="168" t="s">
        <v>289</v>
      </c>
      <c r="T182" s="168" t="s">
        <v>245</v>
      </c>
      <c r="U182" s="168">
        <v>9.5300000000000003E-3</v>
      </c>
      <c r="V182" s="168">
        <f t="shared" si="48"/>
        <v>0.01</v>
      </c>
      <c r="W182" s="168"/>
      <c r="X182" s="157"/>
      <c r="Y182" s="157"/>
      <c r="Z182" s="157"/>
      <c r="AA182" s="157"/>
      <c r="AB182" s="157"/>
      <c r="AC182" s="157"/>
      <c r="AD182" s="157"/>
      <c r="AE182" s="157"/>
      <c r="AF182" s="157"/>
      <c r="AG182" s="157" t="s">
        <v>865</v>
      </c>
      <c r="AH182" s="157"/>
      <c r="AI182" s="157"/>
      <c r="AJ182" s="157"/>
      <c r="AK182" s="157"/>
      <c r="AL182" s="157"/>
      <c r="AM182" s="157"/>
      <c r="AN182" s="157"/>
      <c r="AO182" s="157"/>
      <c r="AP182" s="157"/>
      <c r="AQ182" s="157"/>
      <c r="AR182" s="157"/>
      <c r="AS182" s="157"/>
      <c r="AT182" s="157"/>
      <c r="AU182" s="157"/>
      <c r="AV182" s="157"/>
      <c r="AW182" s="157"/>
      <c r="AX182" s="157"/>
      <c r="AY182" s="157"/>
      <c r="AZ182" s="157"/>
      <c r="BA182" s="157"/>
      <c r="BB182" s="157"/>
      <c r="BC182" s="157"/>
      <c r="BD182" s="157"/>
      <c r="BE182" s="157"/>
      <c r="BF182" s="157"/>
      <c r="BG182" s="157"/>
      <c r="BH182" s="157"/>
    </row>
    <row r="183" spans="1:60" outlineLevel="1">
      <c r="A183" s="183">
        <v>172</v>
      </c>
      <c r="B183" s="184"/>
      <c r="C183" s="191" t="s">
        <v>867</v>
      </c>
      <c r="D183" s="185" t="s">
        <v>243</v>
      </c>
      <c r="E183" s="186">
        <v>1</v>
      </c>
      <c r="F183" s="187"/>
      <c r="G183" s="188">
        <f t="shared" si="42"/>
        <v>0</v>
      </c>
      <c r="H183" s="169"/>
      <c r="I183" s="168">
        <f t="shared" si="43"/>
        <v>0</v>
      </c>
      <c r="J183" s="169"/>
      <c r="K183" s="168">
        <f t="shared" si="44"/>
        <v>0</v>
      </c>
      <c r="L183" s="168">
        <v>21</v>
      </c>
      <c r="M183" s="168">
        <f t="shared" si="45"/>
        <v>0</v>
      </c>
      <c r="N183" s="168">
        <v>0</v>
      </c>
      <c r="O183" s="168">
        <f t="shared" si="46"/>
        <v>0</v>
      </c>
      <c r="P183" s="168">
        <v>0</v>
      </c>
      <c r="Q183" s="168">
        <f t="shared" si="47"/>
        <v>0</v>
      </c>
      <c r="R183" s="168"/>
      <c r="S183" s="168" t="s">
        <v>244</v>
      </c>
      <c r="T183" s="168" t="s">
        <v>245</v>
      </c>
      <c r="U183" s="168">
        <v>0</v>
      </c>
      <c r="V183" s="168">
        <f t="shared" si="48"/>
        <v>0</v>
      </c>
      <c r="W183" s="168"/>
      <c r="X183" s="157"/>
      <c r="Y183" s="157"/>
      <c r="Z183" s="157"/>
      <c r="AA183" s="157"/>
      <c r="AB183" s="157"/>
      <c r="AC183" s="157"/>
      <c r="AD183" s="157"/>
      <c r="AE183" s="157"/>
      <c r="AF183" s="157"/>
      <c r="AG183" s="157" t="s">
        <v>250</v>
      </c>
      <c r="AH183" s="157"/>
      <c r="AI183" s="157"/>
      <c r="AJ183" s="157"/>
      <c r="AK183" s="157"/>
      <c r="AL183" s="157"/>
      <c r="AM183" s="157"/>
      <c r="AN183" s="157"/>
      <c r="AO183" s="157"/>
      <c r="AP183" s="157"/>
      <c r="AQ183" s="157"/>
      <c r="AR183" s="157"/>
      <c r="AS183" s="157"/>
      <c r="AT183" s="157"/>
      <c r="AU183" s="157"/>
      <c r="AV183" s="157"/>
      <c r="AW183" s="157"/>
      <c r="AX183" s="157"/>
      <c r="AY183" s="157"/>
      <c r="AZ183" s="157"/>
      <c r="BA183" s="157"/>
      <c r="BB183" s="157"/>
      <c r="BC183" s="157"/>
      <c r="BD183" s="157"/>
      <c r="BE183" s="157"/>
      <c r="BF183" s="157"/>
      <c r="BG183" s="157"/>
      <c r="BH183" s="157"/>
    </row>
    <row r="184" spans="1:60">
      <c r="A184" s="171" t="s">
        <v>240</v>
      </c>
      <c r="B184" s="172" t="s">
        <v>214</v>
      </c>
      <c r="C184" s="190" t="s">
        <v>30</v>
      </c>
      <c r="D184" s="173"/>
      <c r="E184" s="174"/>
      <c r="F184" s="175"/>
      <c r="G184" s="176">
        <f>SUMIF(AG185:AG187,"&lt;&gt;NOR",G185:G187)</f>
        <v>0</v>
      </c>
      <c r="H184" s="170"/>
      <c r="I184" s="170">
        <f>SUM(I185:I187)</f>
        <v>0</v>
      </c>
      <c r="J184" s="170"/>
      <c r="K184" s="170">
        <f>SUM(K185:K187)</f>
        <v>0</v>
      </c>
      <c r="L184" s="170"/>
      <c r="M184" s="170">
        <f>SUM(M185:M187)</f>
        <v>0</v>
      </c>
      <c r="N184" s="170"/>
      <c r="O184" s="170">
        <f>SUM(O185:O187)</f>
        <v>0</v>
      </c>
      <c r="P184" s="170"/>
      <c r="Q184" s="170">
        <f>SUM(Q185:Q187)</f>
        <v>0</v>
      </c>
      <c r="R184" s="170"/>
      <c r="S184" s="170"/>
      <c r="T184" s="170"/>
      <c r="U184" s="170"/>
      <c r="V184" s="170">
        <f>SUM(V185:V187)</f>
        <v>0</v>
      </c>
      <c r="W184" s="170"/>
      <c r="AG184" t="s">
        <v>241</v>
      </c>
    </row>
    <row r="185" spans="1:60" outlineLevel="1">
      <c r="A185" s="183">
        <v>173</v>
      </c>
      <c r="B185" s="184"/>
      <c r="C185" s="191" t="s">
        <v>249</v>
      </c>
      <c r="D185" s="185" t="s">
        <v>243</v>
      </c>
      <c r="E185" s="186">
        <v>1</v>
      </c>
      <c r="F185" s="187"/>
      <c r="G185" s="188">
        <f>ROUND(E185*F185,2)</f>
        <v>0</v>
      </c>
      <c r="H185" s="169"/>
      <c r="I185" s="168">
        <f>ROUND(E185*H185,2)</f>
        <v>0</v>
      </c>
      <c r="J185" s="169"/>
      <c r="K185" s="168">
        <f>ROUND(E185*J185,2)</f>
        <v>0</v>
      </c>
      <c r="L185" s="168">
        <v>21</v>
      </c>
      <c r="M185" s="168">
        <f>G185*(1+L185/100)</f>
        <v>0</v>
      </c>
      <c r="N185" s="168">
        <v>0</v>
      </c>
      <c r="O185" s="168">
        <f>ROUND(E185*N185,2)</f>
        <v>0</v>
      </c>
      <c r="P185" s="168">
        <v>0</v>
      </c>
      <c r="Q185" s="168">
        <f>ROUND(E185*P185,2)</f>
        <v>0</v>
      </c>
      <c r="R185" s="168"/>
      <c r="S185" s="168" t="s">
        <v>244</v>
      </c>
      <c r="T185" s="168" t="s">
        <v>245</v>
      </c>
      <c r="U185" s="168">
        <v>0</v>
      </c>
      <c r="V185" s="168">
        <f>ROUND(E185*U185,2)</f>
        <v>0</v>
      </c>
      <c r="W185" s="168"/>
      <c r="X185" s="157"/>
      <c r="Y185" s="157"/>
      <c r="Z185" s="157"/>
      <c r="AA185" s="157"/>
      <c r="AB185" s="157"/>
      <c r="AC185" s="157"/>
      <c r="AD185" s="157"/>
      <c r="AE185" s="157"/>
      <c r="AF185" s="157"/>
      <c r="AG185" s="157" t="s">
        <v>250</v>
      </c>
      <c r="AH185" s="157"/>
      <c r="AI185" s="157"/>
      <c r="AJ185" s="157"/>
      <c r="AK185" s="157"/>
      <c r="AL185" s="157"/>
      <c r="AM185" s="157"/>
      <c r="AN185" s="157"/>
      <c r="AO185" s="157"/>
      <c r="AP185" s="157"/>
      <c r="AQ185" s="157"/>
      <c r="AR185" s="157"/>
      <c r="AS185" s="157"/>
      <c r="AT185" s="157"/>
      <c r="AU185" s="157"/>
      <c r="AV185" s="157"/>
      <c r="AW185" s="157"/>
      <c r="AX185" s="157"/>
      <c r="AY185" s="157"/>
      <c r="AZ185" s="157"/>
      <c r="BA185" s="157"/>
      <c r="BB185" s="157"/>
      <c r="BC185" s="157"/>
      <c r="BD185" s="157"/>
      <c r="BE185" s="157"/>
      <c r="BF185" s="157"/>
      <c r="BG185" s="157"/>
      <c r="BH185" s="157"/>
    </row>
    <row r="186" spans="1:60" outlineLevel="1">
      <c r="A186" s="183">
        <v>174</v>
      </c>
      <c r="B186" s="184"/>
      <c r="C186" s="191" t="s">
        <v>868</v>
      </c>
      <c r="D186" s="185" t="s">
        <v>243</v>
      </c>
      <c r="E186" s="186">
        <v>1</v>
      </c>
      <c r="F186" s="187"/>
      <c r="G186" s="188">
        <f>ROUND(E186*F186,2)</f>
        <v>0</v>
      </c>
      <c r="H186" s="169"/>
      <c r="I186" s="168">
        <f>ROUND(E186*H186,2)</f>
        <v>0</v>
      </c>
      <c r="J186" s="169"/>
      <c r="K186" s="168">
        <f>ROUND(E186*J186,2)</f>
        <v>0</v>
      </c>
      <c r="L186" s="168">
        <v>21</v>
      </c>
      <c r="M186" s="168">
        <f>G186*(1+L186/100)</f>
        <v>0</v>
      </c>
      <c r="N186" s="168">
        <v>0</v>
      </c>
      <c r="O186" s="168">
        <f>ROUND(E186*N186,2)</f>
        <v>0</v>
      </c>
      <c r="P186" s="168">
        <v>0</v>
      </c>
      <c r="Q186" s="168">
        <f>ROUND(E186*P186,2)</f>
        <v>0</v>
      </c>
      <c r="R186" s="168"/>
      <c r="S186" s="168" t="s">
        <v>289</v>
      </c>
      <c r="T186" s="168" t="s">
        <v>245</v>
      </c>
      <c r="U186" s="168">
        <v>0</v>
      </c>
      <c r="V186" s="168">
        <f>ROUND(E186*U186,2)</f>
        <v>0</v>
      </c>
      <c r="W186" s="168"/>
      <c r="X186" s="157"/>
      <c r="Y186" s="157"/>
      <c r="Z186" s="157"/>
      <c r="AA186" s="157"/>
      <c r="AB186" s="157"/>
      <c r="AC186" s="157"/>
      <c r="AD186" s="157"/>
      <c r="AE186" s="157"/>
      <c r="AF186" s="157"/>
      <c r="AG186" s="157" t="s">
        <v>250</v>
      </c>
      <c r="AH186" s="157"/>
      <c r="AI186" s="157"/>
      <c r="AJ186" s="157"/>
      <c r="AK186" s="157"/>
      <c r="AL186" s="157"/>
      <c r="AM186" s="157"/>
      <c r="AN186" s="157"/>
      <c r="AO186" s="157"/>
      <c r="AP186" s="157"/>
      <c r="AQ186" s="157"/>
      <c r="AR186" s="157"/>
      <c r="AS186" s="157"/>
      <c r="AT186" s="157"/>
      <c r="AU186" s="157"/>
      <c r="AV186" s="157"/>
      <c r="AW186" s="157"/>
      <c r="AX186" s="157"/>
      <c r="AY186" s="157"/>
      <c r="AZ186" s="157"/>
      <c r="BA186" s="157"/>
      <c r="BB186" s="157"/>
      <c r="BC186" s="157"/>
      <c r="BD186" s="157"/>
      <c r="BE186" s="157"/>
      <c r="BF186" s="157"/>
      <c r="BG186" s="157"/>
      <c r="BH186" s="157"/>
    </row>
    <row r="187" spans="1:60" outlineLevel="1">
      <c r="A187" s="177">
        <v>175</v>
      </c>
      <c r="B187" s="178"/>
      <c r="C187" s="192" t="s">
        <v>869</v>
      </c>
      <c r="D187" s="179" t="s">
        <v>243</v>
      </c>
      <c r="E187" s="180">
        <v>1</v>
      </c>
      <c r="F187" s="181"/>
      <c r="G187" s="182">
        <f>ROUND(E187*F187,2)</f>
        <v>0</v>
      </c>
      <c r="H187" s="169"/>
      <c r="I187" s="168">
        <f>ROUND(E187*H187,2)</f>
        <v>0</v>
      </c>
      <c r="J187" s="169"/>
      <c r="K187" s="168">
        <f>ROUND(E187*J187,2)</f>
        <v>0</v>
      </c>
      <c r="L187" s="168">
        <v>21</v>
      </c>
      <c r="M187" s="168">
        <f>G187*(1+L187/100)</f>
        <v>0</v>
      </c>
      <c r="N187" s="168">
        <v>0</v>
      </c>
      <c r="O187" s="168">
        <f>ROUND(E187*N187,2)</f>
        <v>0</v>
      </c>
      <c r="P187" s="168">
        <v>0</v>
      </c>
      <c r="Q187" s="168">
        <f>ROUND(E187*P187,2)</f>
        <v>0</v>
      </c>
      <c r="R187" s="168"/>
      <c r="S187" s="168" t="s">
        <v>289</v>
      </c>
      <c r="T187" s="168" t="s">
        <v>245</v>
      </c>
      <c r="U187" s="168">
        <v>0</v>
      </c>
      <c r="V187" s="168">
        <f>ROUND(E187*U187,2)</f>
        <v>0</v>
      </c>
      <c r="W187" s="168"/>
      <c r="X187" s="157"/>
      <c r="Y187" s="157"/>
      <c r="Z187" s="157"/>
      <c r="AA187" s="157"/>
      <c r="AB187" s="157"/>
      <c r="AC187" s="157"/>
      <c r="AD187" s="157"/>
      <c r="AE187" s="157"/>
      <c r="AF187" s="157"/>
      <c r="AG187" s="157" t="s">
        <v>250</v>
      </c>
      <c r="AH187" s="157"/>
      <c r="AI187" s="157"/>
      <c r="AJ187" s="157"/>
      <c r="AK187" s="157"/>
      <c r="AL187" s="157"/>
      <c r="AM187" s="157"/>
      <c r="AN187" s="157"/>
      <c r="AO187" s="157"/>
      <c r="AP187" s="157"/>
      <c r="AQ187" s="157"/>
      <c r="AR187" s="157"/>
      <c r="AS187" s="157"/>
      <c r="AT187" s="157"/>
      <c r="AU187" s="157"/>
      <c r="AV187" s="157"/>
      <c r="AW187" s="157"/>
      <c r="AX187" s="157"/>
      <c r="AY187" s="157"/>
      <c r="AZ187" s="157"/>
      <c r="BA187" s="157"/>
      <c r="BB187" s="157"/>
      <c r="BC187" s="157"/>
      <c r="BD187" s="157"/>
      <c r="BE187" s="157"/>
      <c r="BF187" s="157"/>
      <c r="BG187" s="157"/>
      <c r="BH187" s="157"/>
    </row>
    <row r="188" spans="1:60">
      <c r="A188" s="5"/>
      <c r="B188" s="6"/>
      <c r="C188" s="193"/>
      <c r="D188" s="8"/>
      <c r="E188" s="5"/>
      <c r="F188" s="5"/>
      <c r="G188" s="5"/>
      <c r="H188" s="5"/>
      <c r="I188" s="5"/>
      <c r="J188" s="5"/>
      <c r="K188" s="5"/>
      <c r="L188" s="5"/>
      <c r="M188" s="5"/>
      <c r="N188" s="5"/>
      <c r="O188" s="5"/>
      <c r="P188" s="5"/>
      <c r="Q188" s="5"/>
      <c r="R188" s="5"/>
      <c r="S188" s="5"/>
      <c r="T188" s="5"/>
      <c r="U188" s="5"/>
      <c r="V188" s="5"/>
      <c r="W188" s="5"/>
      <c r="AE188">
        <v>15</v>
      </c>
      <c r="AF188">
        <v>21</v>
      </c>
    </row>
    <row r="189" spans="1:60">
      <c r="A189" s="160"/>
      <c r="B189" s="161" t="s">
        <v>31</v>
      </c>
      <c r="C189" s="194"/>
      <c r="D189" s="162"/>
      <c r="E189" s="163"/>
      <c r="F189" s="163"/>
      <c r="G189" s="189">
        <f>G8+G140+G170+G175+G184</f>
        <v>0</v>
      </c>
      <c r="H189" s="5"/>
      <c r="I189" s="5"/>
      <c r="J189" s="5"/>
      <c r="K189" s="5"/>
      <c r="L189" s="5"/>
      <c r="M189" s="5"/>
      <c r="N189" s="5"/>
      <c r="O189" s="5"/>
      <c r="P189" s="5"/>
      <c r="Q189" s="5"/>
      <c r="R189" s="5"/>
      <c r="S189" s="5"/>
      <c r="T189" s="5"/>
      <c r="U189" s="5"/>
      <c r="V189" s="5"/>
      <c r="W189" s="5"/>
      <c r="AE189">
        <f>SUMIF(L7:L187,AE188,G7:G187)</f>
        <v>0</v>
      </c>
      <c r="AF189">
        <f>SUMIF(L7:L187,AF188,G7:G187)</f>
        <v>0</v>
      </c>
      <c r="AG189" t="s">
        <v>251</v>
      </c>
    </row>
    <row r="190" spans="1:60">
      <c r="A190" s="5"/>
      <c r="B190" s="6"/>
      <c r="C190" s="193"/>
      <c r="D190" s="8"/>
      <c r="E190" s="5"/>
      <c r="F190" s="5"/>
      <c r="G190" s="5"/>
      <c r="H190" s="5"/>
      <c r="I190" s="5"/>
      <c r="J190" s="5"/>
      <c r="K190" s="5"/>
      <c r="L190" s="5"/>
      <c r="M190" s="5"/>
      <c r="N190" s="5"/>
      <c r="O190" s="5"/>
      <c r="P190" s="5"/>
      <c r="Q190" s="5"/>
      <c r="R190" s="5"/>
      <c r="S190" s="5"/>
      <c r="T190" s="5"/>
      <c r="U190" s="5"/>
      <c r="V190" s="5"/>
      <c r="W190" s="5"/>
    </row>
    <row r="191" spans="1:60">
      <c r="A191" s="5"/>
      <c r="B191" s="6"/>
      <c r="C191" s="193"/>
      <c r="D191" s="8"/>
      <c r="E191" s="5"/>
      <c r="F191" s="5"/>
      <c r="G191" s="5"/>
      <c r="H191" s="5"/>
      <c r="I191" s="5"/>
      <c r="J191" s="5"/>
      <c r="K191" s="5"/>
      <c r="L191" s="5"/>
      <c r="M191" s="5"/>
      <c r="N191" s="5"/>
      <c r="O191" s="5"/>
      <c r="P191" s="5"/>
      <c r="Q191" s="5"/>
      <c r="R191" s="5"/>
      <c r="S191" s="5"/>
      <c r="T191" s="5"/>
      <c r="U191" s="5"/>
      <c r="V191" s="5"/>
      <c r="W191" s="5"/>
    </row>
    <row r="192" spans="1:60">
      <c r="A192" s="268" t="s">
        <v>252</v>
      </c>
      <c r="B192" s="268"/>
      <c r="C192" s="269"/>
      <c r="D192" s="8"/>
      <c r="E192" s="5"/>
      <c r="F192" s="5"/>
      <c r="G192" s="5"/>
      <c r="H192" s="5"/>
      <c r="I192" s="5"/>
      <c r="J192" s="5"/>
      <c r="K192" s="5"/>
      <c r="L192" s="5"/>
      <c r="M192" s="5"/>
      <c r="N192" s="5"/>
      <c r="O192" s="5"/>
      <c r="P192" s="5"/>
      <c r="Q192" s="5"/>
      <c r="R192" s="5"/>
      <c r="S192" s="5"/>
      <c r="T192" s="5"/>
      <c r="U192" s="5"/>
      <c r="V192" s="5"/>
      <c r="W192" s="5"/>
    </row>
    <row r="193" spans="1:33">
      <c r="A193" s="249"/>
      <c r="B193" s="250"/>
      <c r="C193" s="251"/>
      <c r="D193" s="250"/>
      <c r="E193" s="250"/>
      <c r="F193" s="250"/>
      <c r="G193" s="252"/>
      <c r="H193" s="5"/>
      <c r="I193" s="5"/>
      <c r="J193" s="5"/>
      <c r="K193" s="5"/>
      <c r="L193" s="5"/>
      <c r="M193" s="5"/>
      <c r="N193" s="5"/>
      <c r="O193" s="5"/>
      <c r="P193" s="5"/>
      <c r="Q193" s="5"/>
      <c r="R193" s="5"/>
      <c r="S193" s="5"/>
      <c r="T193" s="5"/>
      <c r="U193" s="5"/>
      <c r="V193" s="5"/>
      <c r="W193" s="5"/>
      <c r="AG193" t="s">
        <v>253</v>
      </c>
    </row>
    <row r="194" spans="1:33">
      <c r="A194" s="253"/>
      <c r="B194" s="254"/>
      <c r="C194" s="255"/>
      <c r="D194" s="254"/>
      <c r="E194" s="254"/>
      <c r="F194" s="254"/>
      <c r="G194" s="256"/>
      <c r="H194" s="5"/>
      <c r="I194" s="5"/>
      <c r="J194" s="5"/>
      <c r="K194" s="5"/>
      <c r="L194" s="5"/>
      <c r="M194" s="5"/>
      <c r="N194" s="5"/>
      <c r="O194" s="5"/>
      <c r="P194" s="5"/>
      <c r="Q194" s="5"/>
      <c r="R194" s="5"/>
      <c r="S194" s="5"/>
      <c r="T194" s="5"/>
      <c r="U194" s="5"/>
      <c r="V194" s="5"/>
      <c r="W194" s="5"/>
    </row>
    <row r="195" spans="1:33">
      <c r="A195" s="253"/>
      <c r="B195" s="254"/>
      <c r="C195" s="255"/>
      <c r="D195" s="254"/>
      <c r="E195" s="254"/>
      <c r="F195" s="254"/>
      <c r="G195" s="256"/>
      <c r="H195" s="5"/>
      <c r="I195" s="5"/>
      <c r="J195" s="5"/>
      <c r="K195" s="5"/>
      <c r="L195" s="5"/>
      <c r="M195" s="5"/>
      <c r="N195" s="5"/>
      <c r="O195" s="5"/>
      <c r="P195" s="5"/>
      <c r="Q195" s="5"/>
      <c r="R195" s="5"/>
      <c r="S195" s="5"/>
      <c r="T195" s="5"/>
      <c r="U195" s="5"/>
      <c r="V195" s="5"/>
      <c r="W195" s="5"/>
    </row>
    <row r="196" spans="1:33">
      <c r="A196" s="253"/>
      <c r="B196" s="254"/>
      <c r="C196" s="255"/>
      <c r="D196" s="254"/>
      <c r="E196" s="254"/>
      <c r="F196" s="254"/>
      <c r="G196" s="256"/>
      <c r="H196" s="5"/>
      <c r="I196" s="5"/>
      <c r="J196" s="5"/>
      <c r="K196" s="5"/>
      <c r="L196" s="5"/>
      <c r="M196" s="5"/>
      <c r="N196" s="5"/>
      <c r="O196" s="5"/>
      <c r="P196" s="5"/>
      <c r="Q196" s="5"/>
      <c r="R196" s="5"/>
      <c r="S196" s="5"/>
      <c r="T196" s="5"/>
      <c r="U196" s="5"/>
      <c r="V196" s="5"/>
      <c r="W196" s="5"/>
    </row>
    <row r="197" spans="1:33">
      <c r="A197" s="257"/>
      <c r="B197" s="258"/>
      <c r="C197" s="259"/>
      <c r="D197" s="258"/>
      <c r="E197" s="258"/>
      <c r="F197" s="258"/>
      <c r="G197" s="260"/>
      <c r="H197" s="5"/>
      <c r="I197" s="5"/>
      <c r="J197" s="5"/>
      <c r="K197" s="5"/>
      <c r="L197" s="5"/>
      <c r="M197" s="5"/>
      <c r="N197" s="5"/>
      <c r="O197" s="5"/>
      <c r="P197" s="5"/>
      <c r="Q197" s="5"/>
      <c r="R197" s="5"/>
      <c r="S197" s="5"/>
      <c r="T197" s="5"/>
      <c r="U197" s="5"/>
      <c r="V197" s="5"/>
      <c r="W197" s="5"/>
    </row>
    <row r="198" spans="1:33">
      <c r="A198" s="5"/>
      <c r="B198" s="6"/>
      <c r="C198" s="193"/>
      <c r="D198" s="8"/>
      <c r="E198" s="5"/>
      <c r="F198" s="5"/>
      <c r="G198" s="5"/>
      <c r="H198" s="5"/>
      <c r="I198" s="5"/>
      <c r="J198" s="5"/>
      <c r="K198" s="5"/>
      <c r="L198" s="5"/>
      <c r="M198" s="5"/>
      <c r="N198" s="5"/>
      <c r="O198" s="5"/>
      <c r="P198" s="5"/>
      <c r="Q198" s="5"/>
      <c r="R198" s="5"/>
      <c r="S198" s="5"/>
      <c r="T198" s="5"/>
      <c r="U198" s="5"/>
      <c r="V198" s="5"/>
      <c r="W198" s="5"/>
    </row>
    <row r="199" spans="1:33">
      <c r="C199" s="195"/>
      <c r="D199" s="146"/>
      <c r="AG199" t="s">
        <v>254</v>
      </c>
    </row>
    <row r="200" spans="1:33">
      <c r="D200" s="146"/>
    </row>
    <row r="201" spans="1:33">
      <c r="D201" s="146"/>
    </row>
    <row r="202" spans="1:33">
      <c r="D202" s="146"/>
    </row>
    <row r="203" spans="1:33">
      <c r="D203" s="146"/>
    </row>
    <row r="204" spans="1:33">
      <c r="D204" s="146"/>
    </row>
    <row r="205" spans="1:33">
      <c r="D205" s="146"/>
    </row>
    <row r="206" spans="1:33">
      <c r="D206" s="146"/>
    </row>
    <row r="207" spans="1:33">
      <c r="D207" s="146"/>
    </row>
    <row r="208" spans="1:33">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193:G197"/>
    <mergeCell ref="A1:G1"/>
    <mergeCell ref="C2:G2"/>
    <mergeCell ref="C3:G3"/>
    <mergeCell ref="C4:G4"/>
    <mergeCell ref="A192:C192"/>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27"/>
  <sheetViews>
    <sheetView tabSelected="1" workbookViewId="0">
      <pane ySplit="7" topLeftCell="A8" activePane="bottomLeft" state="frozen"/>
      <selection pane="bottomLeft" activeCell="C25" sqref="C25"/>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1" t="s">
        <v>7</v>
      </c>
      <c r="B1" s="261"/>
      <c r="C1" s="261"/>
      <c r="D1" s="261"/>
      <c r="E1" s="261"/>
      <c r="F1" s="261"/>
      <c r="G1" s="261"/>
      <c r="AG1" t="s">
        <v>215</v>
      </c>
    </row>
    <row r="2" spans="1:60" ht="24.9" customHeight="1">
      <c r="A2" s="147" t="s">
        <v>8</v>
      </c>
      <c r="B2" s="148" t="s">
        <v>44</v>
      </c>
      <c r="C2" s="262" t="s">
        <v>45</v>
      </c>
      <c r="D2" s="263"/>
      <c r="E2" s="263"/>
      <c r="F2" s="263"/>
      <c r="G2" s="264"/>
      <c r="AG2" t="s">
        <v>216</v>
      </c>
    </row>
    <row r="3" spans="1:60" ht="24.9" customHeight="1">
      <c r="A3" s="147" t="s">
        <v>9</v>
      </c>
      <c r="B3" s="148" t="s">
        <v>59</v>
      </c>
      <c r="C3" s="262" t="s">
        <v>870</v>
      </c>
      <c r="D3" s="263"/>
      <c r="E3" s="263"/>
      <c r="F3" s="263"/>
      <c r="G3" s="264"/>
      <c r="AC3" s="89" t="s">
        <v>217</v>
      </c>
      <c r="AG3" t="s">
        <v>218</v>
      </c>
    </row>
    <row r="4" spans="1:60" ht="24.9" customHeight="1">
      <c r="A4" s="149" t="s">
        <v>10</v>
      </c>
      <c r="B4" s="151" t="s">
        <v>871</v>
      </c>
      <c r="C4" s="265" t="s">
        <v>870</v>
      </c>
      <c r="D4" s="266"/>
      <c r="E4" s="266"/>
      <c r="F4" s="266"/>
      <c r="G4" s="267"/>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164"/>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183</v>
      </c>
      <c r="C8" s="190" t="s">
        <v>872</v>
      </c>
      <c r="D8" s="173"/>
      <c r="E8" s="174"/>
      <c r="F8" s="175"/>
      <c r="G8" s="176">
        <f>SUMIF(AG9:AG13,"&lt;&gt;NOR",G9:G13)</f>
        <v>0</v>
      </c>
      <c r="H8" s="170"/>
      <c r="I8" s="170">
        <f>SUM(I9:I13)</f>
        <v>0</v>
      </c>
      <c r="J8" s="170"/>
      <c r="K8" s="170">
        <f>SUM(K9:K13)</f>
        <v>0</v>
      </c>
      <c r="L8" s="170"/>
      <c r="M8" s="170">
        <f>SUM(M9:M13)</f>
        <v>0</v>
      </c>
      <c r="N8" s="170"/>
      <c r="O8" s="170">
        <f>SUM(O9:O13)</f>
        <v>0</v>
      </c>
      <c r="P8" s="170"/>
      <c r="Q8" s="170">
        <f>SUM(Q9:Q13)</f>
        <v>0</v>
      </c>
      <c r="R8" s="170"/>
      <c r="S8" s="170"/>
      <c r="T8" s="170"/>
      <c r="U8" s="170"/>
      <c r="V8" s="170">
        <f>SUM(V9:V13)</f>
        <v>0</v>
      </c>
      <c r="W8" s="170"/>
      <c r="AG8" t="s">
        <v>241</v>
      </c>
    </row>
    <row r="9" spans="1:60" ht="20.399999999999999" outlineLevel="1">
      <c r="A9" s="183">
        <v>1</v>
      </c>
      <c r="B9" s="184"/>
      <c r="C9" s="191" t="s">
        <v>874</v>
      </c>
      <c r="D9" s="185" t="s">
        <v>328</v>
      </c>
      <c r="E9" s="186">
        <v>15</v>
      </c>
      <c r="F9" s="187"/>
      <c r="G9" s="188">
        <f>ROUND(E9*F9,2)</f>
        <v>0</v>
      </c>
      <c r="H9" s="169"/>
      <c r="I9" s="168">
        <f>ROUND(E9*H9,2)</f>
        <v>0</v>
      </c>
      <c r="J9" s="169"/>
      <c r="K9" s="168">
        <f>ROUND(E9*J9,2)</f>
        <v>0</v>
      </c>
      <c r="L9" s="168">
        <v>21</v>
      </c>
      <c r="M9" s="168">
        <f>G9*(1+L9/100)</f>
        <v>0</v>
      </c>
      <c r="N9" s="168">
        <v>0</v>
      </c>
      <c r="O9" s="168">
        <f>ROUND(E9*N9,2)</f>
        <v>0</v>
      </c>
      <c r="P9" s="168">
        <v>0</v>
      </c>
      <c r="Q9" s="168">
        <f>ROUND(E9*P9,2)</f>
        <v>0</v>
      </c>
      <c r="R9" s="168"/>
      <c r="S9" s="168" t="s">
        <v>244</v>
      </c>
      <c r="T9" s="168" t="s">
        <v>245</v>
      </c>
      <c r="U9" s="168">
        <v>0</v>
      </c>
      <c r="V9" s="168">
        <f>ROUND(E9*U9,2)</f>
        <v>0</v>
      </c>
      <c r="W9" s="168"/>
      <c r="X9" s="157"/>
      <c r="Y9" s="157"/>
      <c r="Z9" s="157"/>
      <c r="AA9" s="157"/>
      <c r="AB9" s="157"/>
      <c r="AC9" s="157"/>
      <c r="AD9" s="157"/>
      <c r="AE9" s="157"/>
      <c r="AF9" s="157"/>
      <c r="AG9" s="157" t="s">
        <v>246</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ht="20.399999999999999" outlineLevel="1">
      <c r="A10" s="183">
        <v>2</v>
      </c>
      <c r="B10" s="184"/>
      <c r="C10" s="191" t="s">
        <v>875</v>
      </c>
      <c r="D10" s="185" t="s">
        <v>328</v>
      </c>
      <c r="E10" s="186">
        <v>103.5</v>
      </c>
      <c r="F10" s="187"/>
      <c r="G10" s="188">
        <f>ROUND(E10*F10,2)</f>
        <v>0</v>
      </c>
      <c r="H10" s="169"/>
      <c r="I10" s="168">
        <f>ROUND(E10*H10,2)</f>
        <v>0</v>
      </c>
      <c r="J10" s="169"/>
      <c r="K10" s="168">
        <f>ROUND(E10*J10,2)</f>
        <v>0</v>
      </c>
      <c r="L10" s="168">
        <v>21</v>
      </c>
      <c r="M10" s="168">
        <f>G10*(1+L10/100)</f>
        <v>0</v>
      </c>
      <c r="N10" s="168">
        <v>0</v>
      </c>
      <c r="O10" s="168">
        <f>ROUND(E10*N10,2)</f>
        <v>0</v>
      </c>
      <c r="P10" s="168">
        <v>0</v>
      </c>
      <c r="Q10" s="168">
        <f>ROUND(E10*P10,2)</f>
        <v>0</v>
      </c>
      <c r="R10" s="168"/>
      <c r="S10" s="168" t="s">
        <v>244</v>
      </c>
      <c r="T10" s="168" t="s">
        <v>245</v>
      </c>
      <c r="U10" s="168">
        <v>0</v>
      </c>
      <c r="V10" s="168">
        <f>ROUND(E10*U10,2)</f>
        <v>0</v>
      </c>
      <c r="W10" s="168"/>
      <c r="X10" s="157"/>
      <c r="Y10" s="157"/>
      <c r="Z10" s="157"/>
      <c r="AA10" s="157"/>
      <c r="AB10" s="157"/>
      <c r="AC10" s="157"/>
      <c r="AD10" s="157"/>
      <c r="AE10" s="157"/>
      <c r="AF10" s="157"/>
      <c r="AG10" s="157" t="s">
        <v>246</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ht="20.399999999999999" outlineLevel="1">
      <c r="A11" s="183">
        <v>3</v>
      </c>
      <c r="B11" s="184"/>
      <c r="C11" s="191" t="s">
        <v>873</v>
      </c>
      <c r="D11" s="185" t="s">
        <v>328</v>
      </c>
      <c r="E11" s="186">
        <v>52.5</v>
      </c>
      <c r="F11" s="187"/>
      <c r="G11" s="188">
        <f>ROUND(E11*F11,2)</f>
        <v>0</v>
      </c>
      <c r="H11" s="169"/>
      <c r="I11" s="168">
        <f>ROUND(E11*H11,2)</f>
        <v>0</v>
      </c>
      <c r="J11" s="169"/>
      <c r="K11" s="168">
        <f>ROUND(E11*J11,2)</f>
        <v>0</v>
      </c>
      <c r="L11" s="168">
        <v>21</v>
      </c>
      <c r="M11" s="168">
        <f>G11*(1+L11/100)</f>
        <v>0</v>
      </c>
      <c r="N11" s="168">
        <v>0</v>
      </c>
      <c r="O11" s="168">
        <f>ROUND(E11*N11,2)</f>
        <v>0</v>
      </c>
      <c r="P11" s="168">
        <v>0</v>
      </c>
      <c r="Q11" s="168">
        <f>ROUND(E11*P11,2)</f>
        <v>0</v>
      </c>
      <c r="R11" s="168"/>
      <c r="S11" s="168" t="s">
        <v>244</v>
      </c>
      <c r="T11" s="168" t="s">
        <v>245</v>
      </c>
      <c r="U11" s="168">
        <v>0</v>
      </c>
      <c r="V11" s="168">
        <f>ROUND(E11*U11,2)</f>
        <v>0</v>
      </c>
      <c r="W11" s="168"/>
      <c r="X11" s="157"/>
      <c r="Y11" s="157"/>
      <c r="Z11" s="157"/>
      <c r="AA11" s="157"/>
      <c r="AB11" s="157"/>
      <c r="AC11" s="157"/>
      <c r="AD11" s="157"/>
      <c r="AE11" s="157"/>
      <c r="AF11" s="157"/>
      <c r="AG11" s="157" t="s">
        <v>246</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ht="30.6" outlineLevel="1">
      <c r="A12" s="183">
        <v>4</v>
      </c>
      <c r="B12" s="184"/>
      <c r="C12" s="191" t="s">
        <v>877</v>
      </c>
      <c r="D12" s="185" t="s">
        <v>328</v>
      </c>
      <c r="E12" s="186">
        <v>35.5</v>
      </c>
      <c r="F12" s="187"/>
      <c r="G12" s="188">
        <f>ROUND(E12*F12,2)</f>
        <v>0</v>
      </c>
      <c r="H12" s="169"/>
      <c r="I12" s="168"/>
      <c r="J12" s="169"/>
      <c r="K12" s="168"/>
      <c r="L12" s="168"/>
      <c r="M12" s="168"/>
      <c r="N12" s="168"/>
      <c r="O12" s="168"/>
      <c r="P12" s="168"/>
      <c r="Q12" s="168"/>
      <c r="R12" s="168"/>
      <c r="S12" s="168"/>
      <c r="T12" s="168"/>
      <c r="U12" s="168"/>
      <c r="V12" s="168"/>
      <c r="W12" s="168"/>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ht="30.6" outlineLevel="1">
      <c r="A13" s="183">
        <v>5</v>
      </c>
      <c r="B13" s="184"/>
      <c r="C13" s="191" t="s">
        <v>876</v>
      </c>
      <c r="D13" s="185" t="s">
        <v>328</v>
      </c>
      <c r="E13" s="186">
        <v>3.5</v>
      </c>
      <c r="F13" s="187"/>
      <c r="G13" s="188">
        <f>ROUND(E13*F13,2)</f>
        <v>0</v>
      </c>
      <c r="H13" s="169"/>
      <c r="I13" s="168">
        <f>ROUND(E13*H13,2)</f>
        <v>0</v>
      </c>
      <c r="J13" s="169"/>
      <c r="K13" s="168">
        <f>ROUND(E13*J13,2)</f>
        <v>0</v>
      </c>
      <c r="L13" s="168">
        <v>21</v>
      </c>
      <c r="M13" s="168">
        <f>G13*(1+L13/100)</f>
        <v>0</v>
      </c>
      <c r="N13" s="168">
        <v>0</v>
      </c>
      <c r="O13" s="168">
        <f>ROUND(E13*N13,2)</f>
        <v>0</v>
      </c>
      <c r="P13" s="168">
        <v>0</v>
      </c>
      <c r="Q13" s="168">
        <f>ROUND(E13*P13,2)</f>
        <v>0</v>
      </c>
      <c r="R13" s="168"/>
      <c r="S13" s="168" t="s">
        <v>244</v>
      </c>
      <c r="T13" s="168" t="s">
        <v>245</v>
      </c>
      <c r="U13" s="168">
        <v>0</v>
      </c>
      <c r="V13" s="168">
        <f>ROUND(E13*U13,2)</f>
        <v>0</v>
      </c>
      <c r="W13" s="168"/>
      <c r="X13" s="157"/>
      <c r="Y13" s="157"/>
      <c r="Z13" s="157"/>
      <c r="AA13" s="157"/>
      <c r="AB13" s="157"/>
      <c r="AC13" s="157"/>
      <c r="AD13" s="157"/>
      <c r="AE13" s="157"/>
      <c r="AF13" s="157"/>
      <c r="AG13" s="157" t="s">
        <v>246</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ht="20.399999999999999" outlineLevel="1">
      <c r="A14" s="183"/>
      <c r="B14" s="184"/>
      <c r="C14" s="191" t="s">
        <v>892</v>
      </c>
      <c r="D14" s="185" t="s">
        <v>256</v>
      </c>
      <c r="E14" s="186">
        <v>1</v>
      </c>
      <c r="F14" s="187"/>
      <c r="G14" s="188">
        <f>ROUND(E14*F14,2)</f>
        <v>0</v>
      </c>
      <c r="H14" s="169"/>
      <c r="I14" s="168">
        <f>ROUND(E14*H14,2)</f>
        <v>0</v>
      </c>
      <c r="J14" s="169"/>
      <c r="K14" s="168">
        <f>ROUND(E14*J14,2)</f>
        <v>0</v>
      </c>
      <c r="L14" s="168"/>
      <c r="M14" s="168"/>
      <c r="N14" s="168"/>
      <c r="O14" s="168"/>
      <c r="P14" s="168"/>
      <c r="Q14" s="168"/>
      <c r="R14" s="168"/>
      <c r="S14" s="168"/>
      <c r="T14" s="168"/>
      <c r="U14" s="168"/>
      <c r="V14" s="168"/>
      <c r="W14" s="168"/>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c r="A15" s="171" t="s">
        <v>240</v>
      </c>
      <c r="B15" s="172" t="s">
        <v>159</v>
      </c>
      <c r="C15" s="190" t="s">
        <v>888</v>
      </c>
      <c r="D15" s="173"/>
      <c r="E15" s="174"/>
      <c r="F15" s="175"/>
      <c r="G15" s="176">
        <f>SUMIF(AG17:AG17,"&lt;&gt;NOR",G17:G17)</f>
        <v>0</v>
      </c>
      <c r="H15" s="170"/>
      <c r="I15" s="170">
        <f>SUM(I17:I17)</f>
        <v>0</v>
      </c>
      <c r="J15" s="170"/>
      <c r="K15" s="170">
        <f>SUM(K17:K17)</f>
        <v>0</v>
      </c>
      <c r="L15" s="170"/>
      <c r="M15" s="170">
        <f>SUM(M17:M17)</f>
        <v>0</v>
      </c>
      <c r="N15" s="170"/>
      <c r="O15" s="170">
        <f>SUM(O17:O17)</f>
        <v>0</v>
      </c>
      <c r="P15" s="170"/>
      <c r="Q15" s="170">
        <f>SUM(Q17:Q17)</f>
        <v>0</v>
      </c>
      <c r="R15" s="170"/>
      <c r="S15" s="170"/>
      <c r="T15" s="170"/>
      <c r="U15" s="170"/>
      <c r="V15" s="170">
        <f>SUM(V17:V17)</f>
        <v>0</v>
      </c>
      <c r="W15" s="170"/>
      <c r="AG15" t="s">
        <v>241</v>
      </c>
    </row>
    <row r="16" spans="1:60">
      <c r="A16" s="171"/>
      <c r="B16" s="172"/>
      <c r="C16" s="190"/>
      <c r="D16" s="173"/>
      <c r="E16" s="174"/>
      <c r="F16" s="175"/>
      <c r="G16" s="176"/>
      <c r="H16" s="170"/>
      <c r="I16" s="170"/>
      <c r="J16" s="170"/>
      <c r="K16" s="170"/>
      <c r="L16" s="170"/>
      <c r="M16" s="170"/>
      <c r="N16" s="170"/>
      <c r="O16" s="170"/>
      <c r="P16" s="170"/>
      <c r="Q16" s="170"/>
      <c r="R16" s="170"/>
      <c r="S16" s="170"/>
      <c r="T16" s="170"/>
      <c r="U16" s="170"/>
      <c r="V16" s="170"/>
      <c r="W16" s="170"/>
    </row>
    <row r="17" spans="1:60" outlineLevel="1">
      <c r="A17" s="177">
        <v>1</v>
      </c>
      <c r="B17" s="178"/>
      <c r="C17" s="192" t="s">
        <v>878</v>
      </c>
      <c r="D17" s="179" t="s">
        <v>256</v>
      </c>
      <c r="E17" s="180">
        <v>50</v>
      </c>
      <c r="F17" s="181"/>
      <c r="G17" s="182">
        <f>ROUND(E17*F17,2)</f>
        <v>0</v>
      </c>
      <c r="H17" s="169"/>
      <c r="I17" s="168">
        <f>ROUND(E17*H17,2)</f>
        <v>0</v>
      </c>
      <c r="J17" s="169"/>
      <c r="K17" s="168">
        <f>ROUND(E17*J17,2)</f>
        <v>0</v>
      </c>
      <c r="L17" s="168">
        <v>21</v>
      </c>
      <c r="M17" s="168">
        <f>G17*(1+L17/100)</f>
        <v>0</v>
      </c>
      <c r="N17" s="168">
        <v>0</v>
      </c>
      <c r="O17" s="168">
        <f>ROUND(E17*N17,2)</f>
        <v>0</v>
      </c>
      <c r="P17" s="168">
        <v>0</v>
      </c>
      <c r="Q17" s="168">
        <f>ROUND(E17*P17,2)</f>
        <v>0</v>
      </c>
      <c r="R17" s="168"/>
      <c r="S17" s="168" t="s">
        <v>244</v>
      </c>
      <c r="T17" s="168" t="s">
        <v>245</v>
      </c>
      <c r="U17" s="168">
        <v>0</v>
      </c>
      <c r="V17" s="168">
        <f>ROUND(E17*U17,2)</f>
        <v>0</v>
      </c>
      <c r="W17" s="168"/>
      <c r="X17" s="157"/>
      <c r="Y17" s="157"/>
      <c r="Z17" s="157"/>
      <c r="AA17" s="157"/>
      <c r="AB17" s="157"/>
      <c r="AC17" s="157"/>
      <c r="AD17" s="157"/>
      <c r="AE17" s="157"/>
      <c r="AF17" s="157"/>
      <c r="AG17" s="157" t="s">
        <v>250</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ht="20.399999999999999" outlineLevel="1">
      <c r="A18" s="177">
        <v>2</v>
      </c>
      <c r="B18" s="178"/>
      <c r="C18" s="192" t="s">
        <v>883</v>
      </c>
      <c r="D18" s="179" t="s">
        <v>256</v>
      </c>
      <c r="E18" s="180">
        <v>1</v>
      </c>
      <c r="F18" s="181"/>
      <c r="G18" s="182">
        <f t="shared" ref="G18:G20" si="0">ROUND(E18*F18,2)</f>
        <v>0</v>
      </c>
      <c r="H18" s="169"/>
      <c r="I18" s="168"/>
      <c r="J18" s="169"/>
      <c r="K18" s="168"/>
      <c r="L18" s="168"/>
      <c r="M18" s="168"/>
      <c r="N18" s="168"/>
      <c r="O18" s="168"/>
      <c r="P18" s="168"/>
      <c r="Q18" s="168"/>
      <c r="R18" s="168"/>
      <c r="S18" s="168"/>
      <c r="T18" s="168"/>
      <c r="U18" s="168"/>
      <c r="V18" s="168"/>
      <c r="W18" s="168"/>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ht="20.399999999999999" outlineLevel="1">
      <c r="A19" s="177">
        <v>3</v>
      </c>
      <c r="B19" s="178"/>
      <c r="C19" s="192" t="s">
        <v>880</v>
      </c>
      <c r="D19" s="179" t="s">
        <v>256</v>
      </c>
      <c r="E19" s="180">
        <v>1</v>
      </c>
      <c r="F19" s="181"/>
      <c r="G19" s="182">
        <f t="shared" si="0"/>
        <v>0</v>
      </c>
      <c r="H19" s="169"/>
      <c r="I19" s="168"/>
      <c r="J19" s="169"/>
      <c r="K19" s="168"/>
      <c r="L19" s="168"/>
      <c r="M19" s="168"/>
      <c r="N19" s="168"/>
      <c r="O19" s="168"/>
      <c r="P19" s="168"/>
      <c r="Q19" s="168"/>
      <c r="R19" s="168"/>
      <c r="S19" s="168"/>
      <c r="T19" s="168"/>
      <c r="U19" s="168"/>
      <c r="V19" s="168"/>
      <c r="W19" s="168"/>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77">
        <v>4</v>
      </c>
      <c r="B20" s="178"/>
      <c r="C20" s="192" t="s">
        <v>881</v>
      </c>
      <c r="D20" s="179" t="s">
        <v>882</v>
      </c>
      <c r="E20" s="180">
        <v>2</v>
      </c>
      <c r="F20" s="181"/>
      <c r="G20" s="182">
        <f t="shared" si="0"/>
        <v>0</v>
      </c>
      <c r="H20" s="169"/>
      <c r="I20" s="168"/>
      <c r="J20" s="169"/>
      <c r="K20" s="168"/>
      <c r="L20" s="168"/>
      <c r="M20" s="168"/>
      <c r="N20" s="168"/>
      <c r="O20" s="168"/>
      <c r="P20" s="168"/>
      <c r="Q20" s="168"/>
      <c r="R20" s="168"/>
      <c r="S20" s="168"/>
      <c r="T20" s="168"/>
      <c r="U20" s="168"/>
      <c r="V20" s="168"/>
      <c r="W20" s="168"/>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outlineLevel="1">
      <c r="A21" s="177">
        <v>5</v>
      </c>
      <c r="B21" s="178"/>
      <c r="C21" s="192" t="s">
        <v>879</v>
      </c>
      <c r="D21" s="179" t="s">
        <v>256</v>
      </c>
      <c r="E21" s="180">
        <v>1</v>
      </c>
      <c r="F21" s="181"/>
      <c r="G21" s="182">
        <f t="shared" ref="G21:G29" si="1">ROUND(E21*F21,2)</f>
        <v>0</v>
      </c>
      <c r="H21" s="169"/>
      <c r="I21" s="168"/>
      <c r="J21" s="169"/>
      <c r="K21" s="168"/>
      <c r="L21" s="168"/>
      <c r="M21" s="168"/>
      <c r="N21" s="168"/>
      <c r="O21" s="168"/>
      <c r="P21" s="168"/>
      <c r="Q21" s="168"/>
      <c r="R21" s="168"/>
      <c r="S21" s="168"/>
      <c r="T21" s="168"/>
      <c r="U21" s="168"/>
      <c r="V21" s="168"/>
      <c r="W21" s="168"/>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ht="20.399999999999999" outlineLevel="1">
      <c r="A22" s="177">
        <v>6</v>
      </c>
      <c r="B22" s="178"/>
      <c r="C22" s="192" t="s">
        <v>268</v>
      </c>
      <c r="D22" s="179" t="s">
        <v>261</v>
      </c>
      <c r="E22" s="180">
        <v>25</v>
      </c>
      <c r="F22" s="181"/>
      <c r="G22" s="182">
        <f t="shared" si="1"/>
        <v>0</v>
      </c>
      <c r="H22" s="169"/>
      <c r="I22" s="168"/>
      <c r="J22" s="169"/>
      <c r="K22" s="168"/>
      <c r="L22" s="168"/>
      <c r="M22" s="168"/>
      <c r="N22" s="168"/>
      <c r="O22" s="168"/>
      <c r="P22" s="168"/>
      <c r="Q22" s="168"/>
      <c r="R22" s="168"/>
      <c r="S22" s="168"/>
      <c r="T22" s="168"/>
      <c r="U22" s="168"/>
      <c r="V22" s="168"/>
      <c r="W22" s="168"/>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outlineLevel="1">
      <c r="A23" s="177">
        <v>7</v>
      </c>
      <c r="B23" s="178"/>
      <c r="C23" s="192" t="s">
        <v>269</v>
      </c>
      <c r="D23" s="179" t="s">
        <v>261</v>
      </c>
      <c r="E23" s="180">
        <v>25</v>
      </c>
      <c r="F23" s="181"/>
      <c r="G23" s="182">
        <f t="shared" si="1"/>
        <v>0</v>
      </c>
      <c r="H23" s="169"/>
      <c r="I23" s="168"/>
      <c r="J23" s="169"/>
      <c r="K23" s="168"/>
      <c r="L23" s="168"/>
      <c r="M23" s="168"/>
      <c r="N23" s="168"/>
      <c r="O23" s="168"/>
      <c r="P23" s="168"/>
      <c r="Q23" s="168"/>
      <c r="R23" s="168"/>
      <c r="S23" s="168"/>
      <c r="T23" s="168"/>
      <c r="U23" s="168"/>
      <c r="V23" s="168"/>
      <c r="W23" s="168"/>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ht="20.399999999999999" outlineLevel="1">
      <c r="A24" s="177">
        <v>8</v>
      </c>
      <c r="B24" s="178"/>
      <c r="C24" s="192" t="s">
        <v>270</v>
      </c>
      <c r="D24" s="179" t="s">
        <v>271</v>
      </c>
      <c r="E24" s="180">
        <v>25</v>
      </c>
      <c r="F24" s="181"/>
      <c r="G24" s="182">
        <f t="shared" si="1"/>
        <v>0</v>
      </c>
      <c r="H24" s="169"/>
      <c r="I24" s="168"/>
      <c r="J24" s="169"/>
      <c r="K24" s="168"/>
      <c r="L24" s="168"/>
      <c r="M24" s="168"/>
      <c r="N24" s="168"/>
      <c r="O24" s="168"/>
      <c r="P24" s="168"/>
      <c r="Q24" s="168"/>
      <c r="R24" s="168"/>
      <c r="S24" s="168"/>
      <c r="T24" s="168"/>
      <c r="U24" s="168"/>
      <c r="V24" s="168"/>
      <c r="W24" s="168"/>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ht="20.399999999999999" outlineLevel="1">
      <c r="A25" s="177">
        <v>9</v>
      </c>
      <c r="B25" s="178"/>
      <c r="C25" s="192" t="s">
        <v>262</v>
      </c>
      <c r="D25" s="179" t="s">
        <v>261</v>
      </c>
      <c r="E25" s="180">
        <v>30</v>
      </c>
      <c r="F25" s="181"/>
      <c r="G25" s="182">
        <f t="shared" si="1"/>
        <v>0</v>
      </c>
      <c r="H25" s="169"/>
      <c r="I25" s="168"/>
      <c r="J25" s="169"/>
      <c r="K25" s="168"/>
      <c r="L25" s="168"/>
      <c r="M25" s="168"/>
      <c r="N25" s="168"/>
      <c r="O25" s="168"/>
      <c r="P25" s="168"/>
      <c r="Q25" s="168"/>
      <c r="R25" s="168"/>
      <c r="S25" s="168"/>
      <c r="T25" s="168"/>
      <c r="U25" s="168"/>
      <c r="V25" s="168"/>
      <c r="W25" s="168"/>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ht="20.399999999999999" outlineLevel="1">
      <c r="A26" s="177">
        <v>10</v>
      </c>
      <c r="B26" s="178"/>
      <c r="C26" s="192" t="s">
        <v>265</v>
      </c>
      <c r="D26" s="179" t="s">
        <v>261</v>
      </c>
      <c r="E26" s="180">
        <v>30</v>
      </c>
      <c r="F26" s="181"/>
      <c r="G26" s="182">
        <f t="shared" si="1"/>
        <v>0</v>
      </c>
      <c r="H26" s="169"/>
      <c r="I26" s="168"/>
      <c r="J26" s="169"/>
      <c r="K26" s="168"/>
      <c r="L26" s="168"/>
      <c r="M26" s="168"/>
      <c r="N26" s="168"/>
      <c r="O26" s="168"/>
      <c r="P26" s="168"/>
      <c r="Q26" s="168"/>
      <c r="R26" s="168"/>
      <c r="S26" s="168"/>
      <c r="T26" s="168"/>
      <c r="U26" s="168"/>
      <c r="V26" s="168"/>
      <c r="W26" s="168"/>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c r="A27" s="177">
        <v>11</v>
      </c>
      <c r="B27" s="178"/>
      <c r="C27" s="192" t="s">
        <v>266</v>
      </c>
      <c r="D27" s="179" t="s">
        <v>261</v>
      </c>
      <c r="E27" s="180">
        <v>25</v>
      </c>
      <c r="F27" s="181"/>
      <c r="G27" s="182">
        <f t="shared" ref="G27" si="2">ROUND(E27*F27,2)</f>
        <v>0</v>
      </c>
      <c r="H27" s="198"/>
      <c r="I27" s="198"/>
      <c r="J27" s="198"/>
      <c r="K27" s="198"/>
      <c r="L27" s="198"/>
      <c r="M27" s="198"/>
      <c r="N27" s="198"/>
      <c r="O27" s="198"/>
      <c r="P27" s="198"/>
      <c r="Q27" s="198"/>
      <c r="R27" s="198"/>
      <c r="S27" s="198"/>
      <c r="T27" s="198"/>
      <c r="U27" s="198"/>
      <c r="V27" s="198"/>
      <c r="W27" s="198"/>
    </row>
    <row r="28" spans="1:60" ht="20.399999999999999" outlineLevel="1">
      <c r="A28" s="177">
        <v>12</v>
      </c>
      <c r="B28" s="178"/>
      <c r="C28" s="192" t="s">
        <v>267</v>
      </c>
      <c r="D28" s="179" t="s">
        <v>261</v>
      </c>
      <c r="E28" s="180">
        <v>5</v>
      </c>
      <c r="F28" s="181"/>
      <c r="G28" s="182">
        <f t="shared" si="1"/>
        <v>0</v>
      </c>
      <c r="H28" s="169"/>
      <c r="I28" s="168"/>
      <c r="J28" s="169"/>
      <c r="K28" s="168"/>
      <c r="L28" s="168"/>
      <c r="M28" s="168"/>
      <c r="N28" s="168"/>
      <c r="O28" s="168"/>
      <c r="P28" s="168"/>
      <c r="Q28" s="168"/>
      <c r="R28" s="168"/>
      <c r="S28" s="168"/>
      <c r="T28" s="168"/>
      <c r="U28" s="168"/>
      <c r="V28" s="168"/>
      <c r="W28" s="168"/>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ht="20.399999999999999" outlineLevel="1">
      <c r="A29" s="183">
        <v>13</v>
      </c>
      <c r="B29" s="184"/>
      <c r="C29" s="191" t="s">
        <v>891</v>
      </c>
      <c r="D29" s="185" t="s">
        <v>256</v>
      </c>
      <c r="E29" s="186">
        <v>1</v>
      </c>
      <c r="F29" s="187"/>
      <c r="G29" s="188">
        <f t="shared" si="1"/>
        <v>0</v>
      </c>
      <c r="H29" s="169"/>
      <c r="I29" s="168"/>
      <c r="J29" s="169"/>
      <c r="K29" s="168"/>
      <c r="L29" s="168"/>
      <c r="M29" s="168"/>
      <c r="N29" s="168"/>
      <c r="O29" s="168"/>
      <c r="P29" s="168"/>
      <c r="Q29" s="168"/>
      <c r="R29" s="168"/>
      <c r="S29" s="168"/>
      <c r="T29" s="168"/>
      <c r="U29" s="168"/>
      <c r="V29" s="168"/>
      <c r="W29" s="168"/>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c r="A30" s="171" t="s">
        <v>240</v>
      </c>
      <c r="B30" s="172" t="s">
        <v>159</v>
      </c>
      <c r="C30" s="190" t="s">
        <v>889</v>
      </c>
      <c r="D30" s="173"/>
      <c r="E30" s="174"/>
      <c r="F30" s="175"/>
      <c r="G30" s="176">
        <f>SUMIF(AG32:AG32,"&lt;&gt;NOR",G32:G32)</f>
        <v>0</v>
      </c>
      <c r="H30" s="170"/>
      <c r="I30" s="170">
        <f>SUM(I32:I32)</f>
        <v>0</v>
      </c>
      <c r="J30" s="170"/>
      <c r="K30" s="170">
        <f>SUM(K32:K32)</f>
        <v>0</v>
      </c>
      <c r="L30" s="170"/>
      <c r="M30" s="170">
        <f>SUM(M32:M32)</f>
        <v>0</v>
      </c>
      <c r="N30" s="170"/>
      <c r="O30" s="170">
        <f>SUM(O32:O32)</f>
        <v>0</v>
      </c>
      <c r="P30" s="170"/>
      <c r="Q30" s="170">
        <f>SUM(Q32:Q32)</f>
        <v>0</v>
      </c>
      <c r="R30" s="170"/>
      <c r="S30" s="170"/>
      <c r="T30" s="170"/>
      <c r="U30" s="170"/>
      <c r="V30" s="170">
        <f>SUM(V32:V32)</f>
        <v>0</v>
      </c>
      <c r="W30" s="170"/>
      <c r="AG30" t="s">
        <v>241</v>
      </c>
    </row>
    <row r="31" spans="1:60">
      <c r="A31" s="171"/>
      <c r="B31" s="172"/>
      <c r="C31" s="190"/>
      <c r="D31" s="173"/>
      <c r="E31" s="174"/>
      <c r="F31" s="175"/>
      <c r="G31" s="176"/>
      <c r="H31" s="170"/>
      <c r="I31" s="170"/>
      <c r="J31" s="170"/>
      <c r="K31" s="170"/>
      <c r="L31" s="170"/>
      <c r="M31" s="170"/>
      <c r="N31" s="170"/>
      <c r="O31" s="170"/>
      <c r="P31" s="170"/>
      <c r="Q31" s="170"/>
      <c r="R31" s="170"/>
      <c r="S31" s="170"/>
      <c r="T31" s="170"/>
      <c r="U31" s="170"/>
      <c r="V31" s="170"/>
      <c r="W31" s="170"/>
    </row>
    <row r="32" spans="1:60" outlineLevel="1">
      <c r="A32" s="177">
        <v>1</v>
      </c>
      <c r="B32" s="178"/>
      <c r="C32" s="192" t="s">
        <v>890</v>
      </c>
      <c r="D32" s="179" t="s">
        <v>328</v>
      </c>
      <c r="E32" s="180">
        <v>61.3</v>
      </c>
      <c r="F32" s="181"/>
      <c r="G32" s="182"/>
      <c r="H32" s="169"/>
      <c r="I32" s="168"/>
      <c r="J32" s="169"/>
      <c r="K32" s="168"/>
      <c r="L32" s="168"/>
      <c r="M32" s="168"/>
      <c r="N32" s="168"/>
      <c r="O32" s="168"/>
      <c r="P32" s="168"/>
      <c r="Q32" s="168"/>
      <c r="R32" s="168"/>
      <c r="S32" s="168"/>
      <c r="T32" s="168"/>
      <c r="U32" s="168"/>
      <c r="V32" s="168"/>
      <c r="W32" s="168"/>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outlineLevel="1">
      <c r="A33" s="177">
        <v>3</v>
      </c>
      <c r="B33" s="178"/>
      <c r="C33" s="192" t="s">
        <v>269</v>
      </c>
      <c r="D33" s="179" t="s">
        <v>261</v>
      </c>
      <c r="E33" s="180">
        <v>24.3</v>
      </c>
      <c r="F33" s="181"/>
      <c r="G33" s="182">
        <f t="shared" ref="G33:G38" si="3">ROUND(E33*F33,2)</f>
        <v>0</v>
      </c>
      <c r="H33" s="169"/>
      <c r="I33" s="168"/>
      <c r="J33" s="169"/>
      <c r="K33" s="168"/>
      <c r="L33" s="168"/>
      <c r="M33" s="168"/>
      <c r="N33" s="168"/>
      <c r="O33" s="168"/>
      <c r="P33" s="168"/>
      <c r="Q33" s="168"/>
      <c r="R33" s="168"/>
      <c r="S33" s="168"/>
      <c r="T33" s="168"/>
      <c r="U33" s="168"/>
      <c r="V33" s="168"/>
      <c r="W33" s="168"/>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ht="20.399999999999999" outlineLevel="1">
      <c r="A34" s="177">
        <v>4</v>
      </c>
      <c r="B34" s="178"/>
      <c r="C34" s="192" t="s">
        <v>270</v>
      </c>
      <c r="D34" s="179" t="s">
        <v>271</v>
      </c>
      <c r="E34" s="180">
        <v>24.3</v>
      </c>
      <c r="F34" s="181"/>
      <c r="G34" s="182">
        <f t="shared" si="3"/>
        <v>0</v>
      </c>
      <c r="H34" s="169"/>
      <c r="I34" s="168"/>
      <c r="J34" s="169"/>
      <c r="K34" s="168"/>
      <c r="L34" s="168"/>
      <c r="M34" s="168"/>
      <c r="N34" s="168"/>
      <c r="O34" s="168"/>
      <c r="P34" s="168"/>
      <c r="Q34" s="168"/>
      <c r="R34" s="168"/>
      <c r="S34" s="168"/>
      <c r="T34" s="168"/>
      <c r="U34" s="168"/>
      <c r="V34" s="168"/>
      <c r="W34" s="168"/>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ht="20.399999999999999" outlineLevel="1">
      <c r="A35" s="177">
        <v>5</v>
      </c>
      <c r="B35" s="178"/>
      <c r="C35" s="192" t="s">
        <v>262</v>
      </c>
      <c r="D35" s="179" t="s">
        <v>261</v>
      </c>
      <c r="E35" s="180">
        <v>42</v>
      </c>
      <c r="F35" s="181"/>
      <c r="G35" s="182">
        <f t="shared" si="3"/>
        <v>0</v>
      </c>
      <c r="H35" s="169"/>
      <c r="I35" s="168"/>
      <c r="J35" s="169"/>
      <c r="K35" s="168"/>
      <c r="L35" s="168"/>
      <c r="M35" s="168"/>
      <c r="N35" s="168"/>
      <c r="O35" s="168"/>
      <c r="P35" s="168"/>
      <c r="Q35" s="168"/>
      <c r="R35" s="168"/>
      <c r="S35" s="168"/>
      <c r="T35" s="168"/>
      <c r="U35" s="168"/>
      <c r="V35" s="168"/>
      <c r="W35" s="168"/>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ht="20.399999999999999" outlineLevel="1">
      <c r="A36" s="177">
        <v>6</v>
      </c>
      <c r="B36" s="178"/>
      <c r="C36" s="192" t="s">
        <v>265</v>
      </c>
      <c r="D36" s="179" t="s">
        <v>261</v>
      </c>
      <c r="E36" s="180">
        <v>42</v>
      </c>
      <c r="F36" s="181"/>
      <c r="G36" s="182">
        <f t="shared" si="3"/>
        <v>0</v>
      </c>
      <c r="H36" s="169"/>
      <c r="I36" s="168"/>
      <c r="J36" s="169"/>
      <c r="K36" s="168"/>
      <c r="L36" s="168"/>
      <c r="M36" s="168"/>
      <c r="N36" s="168"/>
      <c r="O36" s="168"/>
      <c r="P36" s="168"/>
      <c r="Q36" s="168"/>
      <c r="R36" s="168"/>
      <c r="S36" s="168"/>
      <c r="T36" s="168"/>
      <c r="U36" s="168"/>
      <c r="V36" s="168"/>
      <c r="W36" s="168"/>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77">
        <v>7</v>
      </c>
      <c r="B37" s="178"/>
      <c r="C37" s="192" t="s">
        <v>266</v>
      </c>
      <c r="D37" s="179" t="s">
        <v>261</v>
      </c>
      <c r="E37" s="180">
        <v>24.3</v>
      </c>
      <c r="F37" s="181"/>
      <c r="G37" s="182">
        <f t="shared" si="3"/>
        <v>0</v>
      </c>
      <c r="H37" s="169"/>
      <c r="I37" s="168"/>
      <c r="J37" s="169"/>
      <c r="K37" s="168"/>
      <c r="L37" s="168"/>
      <c r="M37" s="168"/>
      <c r="N37" s="168"/>
      <c r="O37" s="168"/>
      <c r="P37" s="168"/>
      <c r="Q37" s="168"/>
      <c r="R37" s="168"/>
      <c r="S37" s="168"/>
      <c r="T37" s="168"/>
      <c r="U37" s="168"/>
      <c r="V37" s="168"/>
      <c r="W37" s="168"/>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ht="11.4" customHeight="1" outlineLevel="1">
      <c r="A38" s="177">
        <v>8</v>
      </c>
      <c r="B38" s="178"/>
      <c r="C38" s="192" t="s">
        <v>267</v>
      </c>
      <c r="D38" s="179" t="s">
        <v>261</v>
      </c>
      <c r="E38" s="180">
        <v>18</v>
      </c>
      <c r="F38" s="181"/>
      <c r="G38" s="182">
        <f t="shared" si="3"/>
        <v>0</v>
      </c>
      <c r="H38" s="169"/>
      <c r="I38" s="168"/>
      <c r="J38" s="169"/>
      <c r="K38" s="168"/>
      <c r="L38" s="168"/>
      <c r="M38" s="168"/>
      <c r="N38" s="168"/>
      <c r="O38" s="168"/>
      <c r="P38" s="168"/>
      <c r="Q38" s="168"/>
      <c r="R38" s="168"/>
      <c r="S38" s="168"/>
      <c r="T38" s="168"/>
      <c r="U38" s="168"/>
      <c r="V38" s="168"/>
      <c r="W38" s="168"/>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ht="26.4" outlineLevel="1">
      <c r="A39" s="171" t="s">
        <v>240</v>
      </c>
      <c r="B39" s="172" t="s">
        <v>885</v>
      </c>
      <c r="C39" s="190" t="s">
        <v>884</v>
      </c>
      <c r="D39" s="173"/>
      <c r="E39" s="174"/>
      <c r="F39" s="175"/>
      <c r="G39" s="176">
        <f>SUMIF(AG41:AG41,"&lt;&gt;NOR",G41:G41)</f>
        <v>0</v>
      </c>
      <c r="H39" s="169"/>
      <c r="I39" s="168"/>
      <c r="J39" s="169"/>
      <c r="K39" s="168"/>
      <c r="L39" s="168"/>
      <c r="M39" s="168"/>
      <c r="N39" s="168"/>
      <c r="O39" s="168"/>
      <c r="P39" s="168"/>
      <c r="Q39" s="168"/>
      <c r="R39" s="168"/>
      <c r="S39" s="168"/>
      <c r="T39" s="168"/>
      <c r="U39" s="168"/>
      <c r="V39" s="168"/>
      <c r="W39" s="168"/>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c r="A40" s="171"/>
      <c r="B40" s="172"/>
      <c r="C40" s="190"/>
      <c r="D40" s="173"/>
      <c r="E40" s="174"/>
      <c r="F40" s="175"/>
      <c r="G40" s="176"/>
      <c r="H40" s="164"/>
      <c r="I40" s="164"/>
      <c r="J40" s="164"/>
      <c r="K40" s="164"/>
      <c r="L40" s="164"/>
      <c r="M40" s="164"/>
      <c r="N40" s="164"/>
      <c r="O40" s="164"/>
      <c r="P40" s="164"/>
      <c r="Q40" s="164"/>
      <c r="R40" s="164"/>
      <c r="S40" s="164"/>
      <c r="T40" s="164"/>
      <c r="U40" s="164"/>
      <c r="V40" s="164"/>
      <c r="W40" s="164"/>
      <c r="AE40">
        <f>SUMIF(L7:L17,#REF!,G7:G17)</f>
        <v>0</v>
      </c>
      <c r="AF40">
        <f>SUMIF(L7:L17,#REF!,G7:G17)</f>
        <v>0</v>
      </c>
      <c r="AG40" t="s">
        <v>251</v>
      </c>
    </row>
    <row r="41" spans="1:60">
      <c r="A41" s="177">
        <v>1</v>
      </c>
      <c r="B41" s="178"/>
      <c r="C41" s="192" t="s">
        <v>887</v>
      </c>
      <c r="D41" s="179" t="s">
        <v>256</v>
      </c>
      <c r="E41" s="180">
        <v>1</v>
      </c>
      <c r="F41" s="181"/>
      <c r="G41" s="182">
        <f>ROUND(E41*F41,2)</f>
        <v>0</v>
      </c>
      <c r="H41" s="164"/>
      <c r="I41" s="164"/>
      <c r="J41" s="164"/>
      <c r="K41" s="164"/>
      <c r="L41" s="164"/>
      <c r="M41" s="164"/>
      <c r="N41" s="164"/>
      <c r="O41" s="164"/>
      <c r="P41" s="164"/>
      <c r="Q41" s="164"/>
      <c r="R41" s="164"/>
      <c r="S41" s="164"/>
      <c r="T41" s="164"/>
      <c r="U41" s="164"/>
      <c r="V41" s="164"/>
      <c r="W41" s="164"/>
    </row>
    <row r="42" spans="1:60">
      <c r="A42" s="177">
        <v>2</v>
      </c>
      <c r="B42" s="178"/>
      <c r="C42" s="192" t="s">
        <v>886</v>
      </c>
      <c r="D42" s="179" t="s">
        <v>256</v>
      </c>
      <c r="E42" s="180">
        <v>1</v>
      </c>
      <c r="F42" s="181"/>
      <c r="G42" s="182">
        <f t="shared" ref="G42" si="4">ROUND(E42*F42,2)</f>
        <v>0</v>
      </c>
      <c r="H42" s="164"/>
      <c r="I42" s="164"/>
      <c r="J42" s="164"/>
      <c r="K42" s="164"/>
      <c r="L42" s="164"/>
      <c r="M42" s="164"/>
      <c r="N42" s="164"/>
      <c r="O42" s="164"/>
      <c r="P42" s="164"/>
      <c r="Q42" s="164"/>
      <c r="R42" s="164"/>
      <c r="S42" s="164"/>
      <c r="T42" s="164"/>
      <c r="U42" s="164"/>
      <c r="V42" s="164"/>
      <c r="W42" s="164"/>
    </row>
    <row r="43" spans="1:60">
      <c r="A43" s="160"/>
      <c r="B43" s="161" t="s">
        <v>31</v>
      </c>
      <c r="C43" s="194"/>
      <c r="D43" s="162"/>
      <c r="E43" s="163"/>
      <c r="F43" s="163"/>
      <c r="G43" s="189">
        <f>G8+G15</f>
        <v>0</v>
      </c>
      <c r="H43" s="164"/>
      <c r="I43" s="164"/>
      <c r="J43" s="164"/>
      <c r="K43" s="164"/>
      <c r="L43" s="164"/>
      <c r="M43" s="164"/>
      <c r="N43" s="164"/>
      <c r="O43" s="164"/>
      <c r="P43" s="164"/>
      <c r="Q43" s="164"/>
      <c r="R43" s="164"/>
      <c r="S43" s="164"/>
      <c r="T43" s="164"/>
      <c r="U43" s="164"/>
      <c r="V43" s="164"/>
      <c r="W43" s="164"/>
      <c r="AG43" t="s">
        <v>253</v>
      </c>
    </row>
    <row r="44" spans="1:60">
      <c r="A44" s="164"/>
      <c r="B44" s="6"/>
      <c r="C44" s="193"/>
      <c r="D44" s="8"/>
      <c r="E44" s="164"/>
      <c r="F44" s="164"/>
      <c r="G44" s="164"/>
      <c r="H44" s="164"/>
      <c r="I44" s="164"/>
      <c r="J44" s="164"/>
      <c r="K44" s="164"/>
      <c r="L44" s="164"/>
      <c r="M44" s="164"/>
      <c r="N44" s="164"/>
      <c r="O44" s="164"/>
      <c r="P44" s="164"/>
      <c r="Q44" s="164"/>
      <c r="R44" s="164"/>
      <c r="S44" s="164"/>
      <c r="T44" s="164"/>
      <c r="U44" s="164"/>
      <c r="V44" s="164"/>
      <c r="W44" s="164"/>
    </row>
    <row r="45" spans="1:60">
      <c r="A45" s="164"/>
      <c r="B45" s="6"/>
      <c r="C45" s="193"/>
      <c r="D45" s="8"/>
      <c r="E45" s="164"/>
      <c r="F45" s="164"/>
      <c r="G45" s="164"/>
      <c r="H45" s="164"/>
      <c r="I45" s="164"/>
      <c r="J45" s="164"/>
      <c r="K45" s="164"/>
      <c r="L45" s="164"/>
      <c r="M45" s="164"/>
      <c r="N45" s="164"/>
      <c r="O45" s="164"/>
      <c r="P45" s="164"/>
      <c r="Q45" s="164"/>
      <c r="R45" s="164"/>
      <c r="S45" s="164"/>
      <c r="T45" s="164"/>
      <c r="U45" s="164"/>
      <c r="V45" s="164"/>
      <c r="W45" s="164"/>
    </row>
    <row r="46" spans="1:60">
      <c r="A46" s="270" t="s">
        <v>252</v>
      </c>
      <c r="B46" s="270"/>
      <c r="C46" s="270"/>
      <c r="D46" s="8"/>
      <c r="E46" s="164"/>
      <c r="F46" s="164"/>
      <c r="G46" s="164"/>
      <c r="H46" s="164"/>
      <c r="I46" s="164"/>
      <c r="J46" s="164"/>
      <c r="K46" s="164"/>
      <c r="L46" s="164"/>
      <c r="M46" s="164"/>
      <c r="N46" s="164"/>
      <c r="O46" s="164"/>
      <c r="P46" s="164"/>
      <c r="Q46" s="164"/>
      <c r="R46" s="164"/>
      <c r="S46" s="164"/>
      <c r="T46" s="164"/>
      <c r="U46" s="164"/>
      <c r="V46" s="164"/>
      <c r="W46" s="164"/>
    </row>
    <row r="47" spans="1:60">
      <c r="A47" s="249"/>
      <c r="B47" s="250"/>
      <c r="C47" s="250"/>
      <c r="D47" s="250"/>
      <c r="E47" s="250"/>
      <c r="F47" s="250"/>
      <c r="G47" s="252"/>
      <c r="H47" s="164"/>
      <c r="I47" s="164"/>
      <c r="J47" s="164"/>
      <c r="K47" s="164"/>
      <c r="L47" s="164"/>
      <c r="M47" s="164"/>
      <c r="N47" s="164"/>
      <c r="O47" s="164"/>
      <c r="P47" s="164"/>
      <c r="Q47" s="164"/>
      <c r="R47" s="164"/>
      <c r="S47" s="164"/>
      <c r="T47" s="164"/>
      <c r="U47" s="164"/>
      <c r="V47" s="164"/>
      <c r="W47" s="164"/>
    </row>
    <row r="48" spans="1:60">
      <c r="A48" s="253"/>
      <c r="B48" s="254"/>
      <c r="C48" s="254"/>
      <c r="D48" s="254"/>
      <c r="E48" s="254"/>
      <c r="F48" s="254"/>
      <c r="G48" s="256"/>
      <c r="H48" s="164"/>
      <c r="I48" s="164"/>
      <c r="J48" s="164"/>
      <c r="K48" s="164"/>
      <c r="L48" s="164"/>
      <c r="M48" s="164"/>
      <c r="N48" s="164"/>
      <c r="O48" s="164"/>
      <c r="P48" s="164"/>
      <c r="Q48" s="164"/>
      <c r="R48" s="164"/>
      <c r="S48" s="164"/>
      <c r="T48" s="164"/>
      <c r="U48" s="164"/>
      <c r="V48" s="164"/>
      <c r="W48" s="164"/>
    </row>
    <row r="49" spans="1:33">
      <c r="A49" s="253"/>
      <c r="B49" s="254"/>
      <c r="C49" s="254"/>
      <c r="D49" s="254"/>
      <c r="E49" s="254"/>
      <c r="F49" s="254"/>
      <c r="G49" s="256"/>
      <c r="AG49" t="s">
        <v>254</v>
      </c>
    </row>
    <row r="50" spans="1:33">
      <c r="A50" s="253"/>
      <c r="B50" s="254"/>
      <c r="C50" s="254"/>
      <c r="D50" s="254"/>
      <c r="E50" s="254"/>
      <c r="F50" s="254"/>
      <c r="G50" s="256"/>
    </row>
    <row r="51" spans="1:33">
      <c r="A51" s="257"/>
      <c r="B51" s="258"/>
      <c r="C51" s="258"/>
      <c r="D51" s="258"/>
      <c r="E51" s="258"/>
      <c r="F51" s="258"/>
      <c r="G51" s="260"/>
    </row>
    <row r="52" spans="1:33">
      <c r="A52" s="164"/>
      <c r="B52" s="6"/>
      <c r="C52" s="193"/>
      <c r="D52" s="8"/>
      <c r="E52" s="164"/>
      <c r="F52" s="164"/>
      <c r="G52" s="164"/>
    </row>
    <row r="53" spans="1:33">
      <c r="C53" s="195"/>
      <c r="D53" s="146"/>
    </row>
    <row r="54" spans="1:33">
      <c r="D54" s="146"/>
    </row>
    <row r="55" spans="1:33">
      <c r="D55" s="146"/>
    </row>
    <row r="56" spans="1:33">
      <c r="D56" s="146"/>
    </row>
    <row r="57" spans="1:33">
      <c r="D57" s="146"/>
    </row>
    <row r="58" spans="1:33">
      <c r="D58" s="146"/>
    </row>
    <row r="59" spans="1:33">
      <c r="D59" s="146"/>
    </row>
    <row r="60" spans="1:33">
      <c r="D60" s="146"/>
    </row>
    <row r="61" spans="1:33">
      <c r="D61" s="146"/>
    </row>
    <row r="62" spans="1:33">
      <c r="D62" s="146"/>
    </row>
    <row r="63" spans="1:33">
      <c r="D63" s="146"/>
    </row>
    <row r="64" spans="1:33">
      <c r="D64" s="146"/>
    </row>
    <row r="65" spans="4:4">
      <c r="D65" s="146"/>
    </row>
    <row r="66" spans="4:4">
      <c r="D66" s="146"/>
    </row>
    <row r="67" spans="4:4">
      <c r="D67" s="146"/>
    </row>
    <row r="68" spans="4:4">
      <c r="D68" s="146"/>
    </row>
    <row r="69" spans="4:4">
      <c r="D69" s="146"/>
    </row>
    <row r="70" spans="4:4">
      <c r="D70" s="146"/>
    </row>
    <row r="71" spans="4:4">
      <c r="D71" s="146"/>
    </row>
    <row r="72" spans="4:4">
      <c r="D72" s="146"/>
    </row>
    <row r="73" spans="4:4">
      <c r="D73" s="146"/>
    </row>
    <row r="74" spans="4:4">
      <c r="D74" s="146"/>
    </row>
    <row r="75" spans="4:4">
      <c r="D75" s="146"/>
    </row>
    <row r="76" spans="4:4">
      <c r="D76" s="146"/>
    </row>
    <row r="77" spans="4:4">
      <c r="D77" s="146"/>
    </row>
    <row r="78" spans="4:4">
      <c r="D78" s="146"/>
    </row>
    <row r="79" spans="4:4">
      <c r="D79" s="146"/>
    </row>
    <row r="80" spans="4:4">
      <c r="D80" s="146"/>
    </row>
    <row r="81" spans="4:4">
      <c r="D81" s="146"/>
    </row>
    <row r="82" spans="4:4">
      <c r="D82" s="146"/>
    </row>
    <row r="83" spans="4:4">
      <c r="D83" s="146"/>
    </row>
    <row r="84" spans="4:4">
      <c r="D84" s="146"/>
    </row>
    <row r="85" spans="4:4">
      <c r="D85" s="146"/>
    </row>
    <row r="86" spans="4:4">
      <c r="D86" s="146"/>
    </row>
    <row r="87" spans="4:4">
      <c r="D87" s="146"/>
    </row>
    <row r="88" spans="4:4">
      <c r="D88" s="146"/>
    </row>
    <row r="89" spans="4:4">
      <c r="D89" s="146"/>
    </row>
    <row r="90" spans="4:4">
      <c r="D90" s="146"/>
    </row>
    <row r="91" spans="4:4">
      <c r="D91" s="146"/>
    </row>
    <row r="92" spans="4:4">
      <c r="D92" s="146"/>
    </row>
    <row r="93" spans="4:4">
      <c r="D93" s="146"/>
    </row>
    <row r="94" spans="4:4">
      <c r="D94" s="146"/>
    </row>
    <row r="95" spans="4:4">
      <c r="D95" s="146"/>
    </row>
    <row r="96" spans="4:4">
      <c r="D96" s="146"/>
    </row>
    <row r="97" spans="4:4">
      <c r="D97" s="146"/>
    </row>
    <row r="98" spans="4:4">
      <c r="D98" s="146"/>
    </row>
    <row r="99" spans="4:4">
      <c r="D99" s="146"/>
    </row>
    <row r="100" spans="4:4">
      <c r="D100" s="146"/>
    </row>
    <row r="101" spans="4:4">
      <c r="D101" s="146"/>
    </row>
    <row r="102" spans="4:4">
      <c r="D102" s="146"/>
    </row>
    <row r="103" spans="4:4">
      <c r="D103" s="146"/>
    </row>
    <row r="104" spans="4:4">
      <c r="D104" s="146"/>
    </row>
    <row r="105" spans="4:4">
      <c r="D105" s="146"/>
    </row>
    <row r="106" spans="4:4">
      <c r="D106" s="146"/>
    </row>
    <row r="107" spans="4:4">
      <c r="D107" s="146"/>
    </row>
    <row r="108" spans="4:4">
      <c r="D108" s="146"/>
    </row>
    <row r="109" spans="4:4">
      <c r="D109" s="146"/>
    </row>
    <row r="110" spans="4:4">
      <c r="D110" s="146"/>
    </row>
    <row r="111" spans="4:4">
      <c r="D111" s="146"/>
    </row>
    <row r="112" spans="4:4">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row r="5001" spans="4:4">
      <c r="D5001" s="146"/>
    </row>
    <row r="5002" spans="4:4">
      <c r="D5002" s="146"/>
    </row>
    <row r="5003" spans="4:4">
      <c r="D5003" s="146"/>
    </row>
    <row r="5004" spans="4:4">
      <c r="D5004" s="146"/>
    </row>
    <row r="5005" spans="4:4">
      <c r="D5005" s="146"/>
    </row>
    <row r="5006" spans="4:4">
      <c r="D5006" s="146"/>
    </row>
    <row r="5007" spans="4:4">
      <c r="D5007" s="146"/>
    </row>
    <row r="5008" spans="4:4">
      <c r="D5008" s="146"/>
    </row>
    <row r="5009" spans="4:4">
      <c r="D5009" s="146"/>
    </row>
    <row r="5010" spans="4:4">
      <c r="D5010" s="146"/>
    </row>
    <row r="5011" spans="4:4">
      <c r="D5011" s="146"/>
    </row>
    <row r="5012" spans="4:4">
      <c r="D5012" s="146"/>
    </row>
    <row r="5013" spans="4:4">
      <c r="D5013" s="146"/>
    </row>
    <row r="5014" spans="4:4">
      <c r="D5014" s="146"/>
    </row>
    <row r="5015" spans="4:4">
      <c r="D5015" s="146"/>
    </row>
    <row r="5016" spans="4:4">
      <c r="D5016" s="146"/>
    </row>
    <row r="5017" spans="4:4">
      <c r="D5017" s="146"/>
    </row>
    <row r="5018" spans="4:4">
      <c r="D5018" s="146"/>
    </row>
    <row r="5019" spans="4:4">
      <c r="D5019" s="146"/>
    </row>
    <row r="5020" spans="4:4">
      <c r="D5020" s="146"/>
    </row>
    <row r="5021" spans="4:4">
      <c r="D5021" s="146"/>
    </row>
    <row r="5022" spans="4:4">
      <c r="D5022" s="146"/>
    </row>
    <row r="5023" spans="4:4">
      <c r="D5023" s="146"/>
    </row>
    <row r="5024" spans="4:4">
      <c r="D5024" s="146"/>
    </row>
    <row r="5025" spans="4:4">
      <c r="D5025" s="146"/>
    </row>
    <row r="5026" spans="4:4">
      <c r="D5026" s="146"/>
    </row>
    <row r="5027" spans="4:4">
      <c r="D5027" s="146"/>
    </row>
  </sheetData>
  <mergeCells count="6">
    <mergeCell ref="A47:G51"/>
    <mergeCell ref="A46:C46"/>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dimension ref="A1"/>
  <sheetViews>
    <sheetView workbookViewId="0">
      <selection sqref="A1:G24"/>
    </sheetView>
  </sheetViews>
  <sheetFormatPr defaultRowHeight="13.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59</vt:i4>
      </vt:variant>
    </vt:vector>
  </HeadingPairs>
  <TitlesOfParts>
    <vt:vector size="70" baseType="lpstr">
      <vt:lpstr>Pokyny pro vyplnění</vt:lpstr>
      <vt:lpstr>Stavba</vt:lpstr>
      <vt:lpstr>VzorPolozky</vt:lpstr>
      <vt:lpstr>00 01 Naklady</vt:lpstr>
      <vt:lpstr>SO01 01 Pol</vt:lpstr>
      <vt:lpstr>SO01 02 Pol</vt:lpstr>
      <vt:lpstr>SO01 04 Pol</vt:lpstr>
      <vt:lpstr>SO01 05 Pol</vt:lpstr>
      <vt:lpstr>SO01 06 Pol</vt:lpstr>
      <vt:lpstr>Doplňující info</vt:lpstr>
      <vt:lpstr>List1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Naklady'!Názvy_tisku</vt:lpstr>
      <vt:lpstr>'Doplňující info'!Názvy_tisku</vt:lpstr>
      <vt:lpstr>'SO01 01 Pol'!Názvy_tisku</vt:lpstr>
      <vt:lpstr>'SO01 02 Pol'!Názvy_tisku</vt:lpstr>
      <vt:lpstr>'SO01 04 Pol'!Názvy_tisku</vt:lpstr>
      <vt:lpstr>'SO01 05 Pol'!Názvy_tisku</vt:lpstr>
      <vt:lpstr>'SO01 06 Pol'!Názvy_tisku</vt:lpstr>
      <vt:lpstr>oadresa</vt:lpstr>
      <vt:lpstr>Stavba!Objednatel</vt:lpstr>
      <vt:lpstr>Stavba!Objekt</vt:lpstr>
      <vt:lpstr>'00 01 Naklady'!Oblast_tisku</vt:lpstr>
      <vt:lpstr>'Doplňující info'!Oblast_tisku</vt:lpstr>
      <vt:lpstr>'SO01 02 Pol'!Oblast_tisku</vt:lpstr>
      <vt:lpstr>'SO01 04 Pol'!Oblast_tisku</vt:lpstr>
      <vt:lpstr>'SO01 05 Pol'!Oblast_tisku</vt:lpstr>
      <vt:lpstr>'SO01 06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Hlavova</cp:lastModifiedBy>
  <cp:lastPrinted>2019-01-15T14:57:29Z</cp:lastPrinted>
  <dcterms:created xsi:type="dcterms:W3CDTF">2009-04-08T07:15:50Z</dcterms:created>
  <dcterms:modified xsi:type="dcterms:W3CDTF">2019-01-15T15:19:50Z</dcterms:modified>
</cp:coreProperties>
</file>