
<file path=[Content_Types].xml><?xml version="1.0" encoding="utf-8"?>
<Types xmlns="http://schemas.openxmlformats.org/package/2006/content-types">
  <Default Extension="rels" ContentType="application/vnd.openxmlformats-package.relationships+xml"/>
  <Default Extension="xml" ContentType="application/xml"/>
  <Default Extension="bin" ContentType="application/vnd.openxmlformats-officedocument.spreadsheetml.printerSettings"/>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http://schemas.openxmlformats.org/spreadsheetml/2006/main">
  <bookViews>
    <workbookView xWindow="0" yWindow="0" windowWidth="0" windowHeight="0"/>
  </bookViews>
  <sheets>
    <sheet name="Rekapitulace stavby" sheetId="1" r:id="rId1"/>
    <sheet name="SO 02.0 - DOZP - staveb.č..." sheetId="2" r:id="rId2"/>
    <sheet name="SO 02.1 - DOZP - Vzduchot..." sheetId="3" r:id="rId3"/>
    <sheet name="SO 02.2 - VRN pro DOZP" sheetId="4" r:id="rId4"/>
    <sheet name="Pokyny pro vyplnění" sheetId="5" r:id="rId5"/>
  </sheets>
  <definedNames>
    <definedName name="_xlnm.Print_Area" localSheetId="0">'Rekapitulace stavby'!$D$4:$AO$33,'Rekapitulace stavby'!$C$39:$AQ$55</definedName>
    <definedName name="_xlnm.Print_Titles" localSheetId="0">'Rekapitulace stavby'!$49:$49</definedName>
    <definedName name="_xlnm._FilterDatabase" localSheetId="1" hidden="1">'SO 02.0 - DOZP - staveb.č...'!$C$87:$K$146</definedName>
    <definedName name="_xlnm.Print_Area" localSheetId="1">'SO 02.0 - DOZP - staveb.č...'!$C$4:$J$36,'SO 02.0 - DOZP - staveb.č...'!$C$42:$J$69,'SO 02.0 - DOZP - staveb.č...'!$C$75:$K$146</definedName>
    <definedName name="_xlnm.Print_Titles" localSheetId="1">'SO 02.0 - DOZP - staveb.č...'!$87:$87</definedName>
    <definedName name="_xlnm._FilterDatabase" localSheetId="2" hidden="1">'SO 02.1 - DOZP - Vzduchot...'!$C$77:$K$81</definedName>
    <definedName name="_xlnm.Print_Area" localSheetId="2">'SO 02.1 - DOZP - Vzduchot...'!$C$4:$J$36,'SO 02.1 - DOZP - Vzduchot...'!$C$42:$J$59,'SO 02.1 - DOZP - Vzduchot...'!$C$65:$K$81</definedName>
    <definedName name="_xlnm.Print_Titles" localSheetId="2">'SO 02.1 - DOZP - Vzduchot...'!$77:$77</definedName>
    <definedName name="_xlnm._FilterDatabase" localSheetId="3" hidden="1">'SO 02.2 - VRN pro DOZP'!$C$80:$K$97</definedName>
    <definedName name="_xlnm.Print_Area" localSheetId="3">'SO 02.2 - VRN pro DOZP'!$C$4:$J$36,'SO 02.2 - VRN pro DOZP'!$C$42:$J$62,'SO 02.2 - VRN pro DOZP'!$C$68:$K$97</definedName>
    <definedName name="_xlnm.Print_Titles" localSheetId="3">'SO 02.2 - VRN pro DOZP'!$80:$80</definedName>
    <definedName name="_xlnm.Print_Area" localSheetId="4">'Pokyny pro vyplnění'!$B$2:$K$69,'Pokyny pro vyplnění'!$B$72:$K$116,'Pokyny pro vyplnění'!$B$119:$K$188,'Pokyny pro vyplnění'!$B$196:$K$216</definedName>
  </definedNames>
  <calcPr/>
</workbook>
</file>

<file path=xl/calcChain.xml><?xml version="1.0" encoding="utf-8"?>
<calcChain xmlns="http://schemas.openxmlformats.org/spreadsheetml/2006/main">
  <c i="1" r="AY54"/>
  <c r="AX54"/>
  <c i="4" r="BI96"/>
  <c r="BH96"/>
  <c r="BG96"/>
  <c r="BF96"/>
  <c r="T96"/>
  <c r="T95"/>
  <c r="R96"/>
  <c r="R95"/>
  <c r="P96"/>
  <c r="P95"/>
  <c r="BK96"/>
  <c r="BK95"/>
  <c r="J95"/>
  <c r="J96"/>
  <c r="BE96"/>
  <c r="J61"/>
  <c r="BI93"/>
  <c r="BH93"/>
  <c r="BG93"/>
  <c r="BF93"/>
  <c r="T93"/>
  <c r="T92"/>
  <c r="R93"/>
  <c r="R92"/>
  <c r="P93"/>
  <c r="P92"/>
  <c r="BK93"/>
  <c r="BK92"/>
  <c r="J92"/>
  <c r="J93"/>
  <c r="BE93"/>
  <c r="J60"/>
  <c r="BI90"/>
  <c r="BH90"/>
  <c r="BG90"/>
  <c r="BF90"/>
  <c r="T90"/>
  <c r="R90"/>
  <c r="P90"/>
  <c r="BK90"/>
  <c r="J90"/>
  <c r="BE90"/>
  <c r="BI88"/>
  <c r="BH88"/>
  <c r="BG88"/>
  <c r="BF88"/>
  <c r="T88"/>
  <c r="R88"/>
  <c r="P88"/>
  <c r="BK88"/>
  <c r="J88"/>
  <c r="BE88"/>
  <c r="BI86"/>
  <c r="BH86"/>
  <c r="BG86"/>
  <c r="BE86"/>
  <c r="T86"/>
  <c r="T85"/>
  <c r="R86"/>
  <c r="R85"/>
  <c r="P86"/>
  <c r="P85"/>
  <c r="BK86"/>
  <c r="BK85"/>
  <c r="J85"/>
  <c r="J86"/>
  <c r="BF86"/>
  <c r="J59"/>
  <c r="BI84"/>
  <c r="F34"/>
  <c i="1" r="BD54"/>
  <c i="4" r="BH84"/>
  <c r="F33"/>
  <c i="1" r="BC54"/>
  <c i="4" r="BG84"/>
  <c r="F32"/>
  <c i="1" r="BB54"/>
  <c i="4" r="BE84"/>
  <c r="J30"/>
  <c i="1" r="AV54"/>
  <c i="4" r="F30"/>
  <c i="1" r="AZ54"/>
  <c i="4" r="T84"/>
  <c r="T83"/>
  <c r="T82"/>
  <c r="T81"/>
  <c r="R84"/>
  <c r="R83"/>
  <c r="R82"/>
  <c r="R81"/>
  <c r="P84"/>
  <c r="P83"/>
  <c r="P82"/>
  <c r="P81"/>
  <c i="1" r="AU54"/>
  <c i="4" r="BK84"/>
  <c r="BK83"/>
  <c r="J83"/>
  <c r="BK82"/>
  <c r="J82"/>
  <c r="BK81"/>
  <c r="J81"/>
  <c r="J56"/>
  <c r="J27"/>
  <c i="1" r="AG54"/>
  <c i="4" r="J84"/>
  <c r="BF84"/>
  <c r="J31"/>
  <c i="1" r="AW54"/>
  <c i="4" r="F31"/>
  <c i="1" r="BA54"/>
  <c i="4" r="J58"/>
  <c r="J57"/>
  <c r="J77"/>
  <c r="F77"/>
  <c r="F75"/>
  <c r="E73"/>
  <c r="J51"/>
  <c r="F51"/>
  <c r="F49"/>
  <c r="E47"/>
  <c r="J36"/>
  <c r="J18"/>
  <c r="E18"/>
  <c r="F78"/>
  <c r="F52"/>
  <c r="J17"/>
  <c r="J12"/>
  <c r="J75"/>
  <c r="J49"/>
  <c r="E7"/>
  <c r="E71"/>
  <c r="E45"/>
  <c i="1" r="AY53"/>
  <c r="AX53"/>
  <c i="3" r="BI81"/>
  <c r="F34"/>
  <c i="1" r="BD53"/>
  <c i="3" r="BH81"/>
  <c r="F33"/>
  <c i="1" r="BC53"/>
  <c i="3" r="BG81"/>
  <c r="F32"/>
  <c i="1" r="BB53"/>
  <c i="3" r="BE81"/>
  <c r="J30"/>
  <c i="1" r="AV53"/>
  <c i="3" r="F30"/>
  <c i="1" r="AZ53"/>
  <c i="3" r="T81"/>
  <c r="T80"/>
  <c r="T79"/>
  <c r="T78"/>
  <c r="R81"/>
  <c r="R80"/>
  <c r="R79"/>
  <c r="R78"/>
  <c r="P81"/>
  <c r="P80"/>
  <c r="P79"/>
  <c r="P78"/>
  <c i="1" r="AU53"/>
  <c i="3" r="BK81"/>
  <c r="BK80"/>
  <c r="J80"/>
  <c r="BK79"/>
  <c r="J79"/>
  <c r="BK78"/>
  <c r="J78"/>
  <c r="J56"/>
  <c r="J27"/>
  <c i="1" r="AG53"/>
  <c i="3" r="J81"/>
  <c r="BF81"/>
  <c r="J31"/>
  <c i="1" r="AW53"/>
  <c i="3" r="F31"/>
  <c i="1" r="BA53"/>
  <c i="3" r="J58"/>
  <c r="J57"/>
  <c r="J74"/>
  <c r="F74"/>
  <c r="F72"/>
  <c r="E70"/>
  <c r="J51"/>
  <c r="F51"/>
  <c r="F49"/>
  <c r="E47"/>
  <c r="J36"/>
  <c r="J18"/>
  <c r="E18"/>
  <c r="F75"/>
  <c r="F52"/>
  <c r="J17"/>
  <c r="J12"/>
  <c r="J72"/>
  <c r="J49"/>
  <c r="E7"/>
  <c r="E68"/>
  <c r="E45"/>
  <c i="1" r="AY52"/>
  <c r="AX52"/>
  <c i="2" r="BI146"/>
  <c r="BH146"/>
  <c r="BG146"/>
  <c r="BE146"/>
  <c r="T146"/>
  <c r="T145"/>
  <c r="T144"/>
  <c r="R146"/>
  <c r="R145"/>
  <c r="R144"/>
  <c r="P146"/>
  <c r="P145"/>
  <c r="P144"/>
  <c r="BK146"/>
  <c r="BK145"/>
  <c r="J145"/>
  <c r="BK144"/>
  <c r="J144"/>
  <c r="J146"/>
  <c r="BF146"/>
  <c r="J68"/>
  <c r="J67"/>
  <c r="BI138"/>
  <c r="BH138"/>
  <c r="BG138"/>
  <c r="BE138"/>
  <c r="T138"/>
  <c r="T137"/>
  <c r="R138"/>
  <c r="R137"/>
  <c r="P138"/>
  <c r="P137"/>
  <c r="BK138"/>
  <c r="BK137"/>
  <c r="J137"/>
  <c r="J138"/>
  <c r="BF138"/>
  <c r="J66"/>
  <c r="BI136"/>
  <c r="BH136"/>
  <c r="BG136"/>
  <c r="BE136"/>
  <c r="T136"/>
  <c r="R136"/>
  <c r="P136"/>
  <c r="BK136"/>
  <c r="J136"/>
  <c r="BF136"/>
  <c r="BI135"/>
  <c r="BH135"/>
  <c r="BG135"/>
  <c r="BE135"/>
  <c r="T135"/>
  <c r="R135"/>
  <c r="P135"/>
  <c r="BK135"/>
  <c r="J135"/>
  <c r="BF135"/>
  <c r="BI134"/>
  <c r="BH134"/>
  <c r="BG134"/>
  <c r="BE134"/>
  <c r="T134"/>
  <c r="R134"/>
  <c r="P134"/>
  <c r="BK134"/>
  <c r="J134"/>
  <c r="BF134"/>
  <c r="BI133"/>
  <c r="BH133"/>
  <c r="BG133"/>
  <c r="BE133"/>
  <c r="T133"/>
  <c r="R133"/>
  <c r="P133"/>
  <c r="BK133"/>
  <c r="J133"/>
  <c r="BF133"/>
  <c r="BI132"/>
  <c r="BH132"/>
  <c r="BG132"/>
  <c r="BE132"/>
  <c r="T132"/>
  <c r="T131"/>
  <c r="R132"/>
  <c r="R131"/>
  <c r="P132"/>
  <c r="P131"/>
  <c r="BK132"/>
  <c r="BK131"/>
  <c r="J131"/>
  <c r="J132"/>
  <c r="BF132"/>
  <c r="J65"/>
  <c r="BI130"/>
  <c r="BH130"/>
  <c r="BG130"/>
  <c r="BE130"/>
  <c r="T130"/>
  <c r="R130"/>
  <c r="P130"/>
  <c r="BK130"/>
  <c r="J130"/>
  <c r="BF130"/>
  <c r="BI129"/>
  <c r="BH129"/>
  <c r="BG129"/>
  <c r="BE129"/>
  <c r="T129"/>
  <c r="R129"/>
  <c r="P129"/>
  <c r="BK129"/>
  <c r="J129"/>
  <c r="BF129"/>
  <c r="BI128"/>
  <c r="BH128"/>
  <c r="BG128"/>
  <c r="BE128"/>
  <c r="T128"/>
  <c r="R128"/>
  <c r="P128"/>
  <c r="BK128"/>
  <c r="J128"/>
  <c r="BF128"/>
  <c r="BI127"/>
  <c r="BH127"/>
  <c r="BG127"/>
  <c r="BE127"/>
  <c r="T127"/>
  <c r="R127"/>
  <c r="P127"/>
  <c r="BK127"/>
  <c r="J127"/>
  <c r="BF127"/>
  <c r="BI126"/>
  <c r="BH126"/>
  <c r="BG126"/>
  <c r="BE126"/>
  <c r="T126"/>
  <c r="R126"/>
  <c r="P126"/>
  <c r="BK126"/>
  <c r="J126"/>
  <c r="BF126"/>
  <c r="BI125"/>
  <c r="BH125"/>
  <c r="BG125"/>
  <c r="BE125"/>
  <c r="T125"/>
  <c r="R125"/>
  <c r="P125"/>
  <c r="BK125"/>
  <c r="J125"/>
  <c r="BF125"/>
  <c r="BI124"/>
  <c r="BH124"/>
  <c r="BG124"/>
  <c r="BE124"/>
  <c r="T124"/>
  <c r="R124"/>
  <c r="P124"/>
  <c r="BK124"/>
  <c r="J124"/>
  <c r="BF124"/>
  <c r="BI123"/>
  <c r="BH123"/>
  <c r="BG123"/>
  <c r="BE123"/>
  <c r="T123"/>
  <c r="R123"/>
  <c r="P123"/>
  <c r="BK123"/>
  <c r="J123"/>
  <c r="BF123"/>
  <c r="BI122"/>
  <c r="BH122"/>
  <c r="BG122"/>
  <c r="BE122"/>
  <c r="T122"/>
  <c r="R122"/>
  <c r="P122"/>
  <c r="BK122"/>
  <c r="J122"/>
  <c r="BF122"/>
  <c r="BI120"/>
  <c r="BH120"/>
  <c r="BG120"/>
  <c r="BE120"/>
  <c r="T120"/>
  <c r="T119"/>
  <c r="R120"/>
  <c r="R119"/>
  <c r="P120"/>
  <c r="P119"/>
  <c r="BK120"/>
  <c r="BK119"/>
  <c r="J119"/>
  <c r="J120"/>
  <c r="BF120"/>
  <c r="J64"/>
  <c r="BI118"/>
  <c r="BH118"/>
  <c r="BG118"/>
  <c r="BE118"/>
  <c r="T118"/>
  <c r="R118"/>
  <c r="P118"/>
  <c r="BK118"/>
  <c r="J118"/>
  <c r="BF118"/>
  <c r="BI112"/>
  <c r="BH112"/>
  <c r="BG112"/>
  <c r="BF112"/>
  <c r="T112"/>
  <c r="R112"/>
  <c r="P112"/>
  <c r="BK112"/>
  <c r="J112"/>
  <c r="BE112"/>
  <c r="BI107"/>
  <c r="BH107"/>
  <c r="BG107"/>
  <c r="BE107"/>
  <c r="T107"/>
  <c r="T106"/>
  <c r="T105"/>
  <c r="R107"/>
  <c r="R106"/>
  <c r="R105"/>
  <c r="P107"/>
  <c r="P106"/>
  <c r="P105"/>
  <c r="BK107"/>
  <c r="BK106"/>
  <c r="J106"/>
  <c r="BK105"/>
  <c r="J105"/>
  <c r="J107"/>
  <c r="BF107"/>
  <c r="J63"/>
  <c r="J62"/>
  <c r="BI104"/>
  <c r="BH104"/>
  <c r="BG104"/>
  <c r="BE104"/>
  <c r="T104"/>
  <c r="T103"/>
  <c r="R104"/>
  <c r="R103"/>
  <c r="P104"/>
  <c r="P103"/>
  <c r="BK104"/>
  <c r="BK103"/>
  <c r="J103"/>
  <c r="J104"/>
  <c r="BF104"/>
  <c r="J61"/>
  <c r="BI102"/>
  <c r="BH102"/>
  <c r="BG102"/>
  <c r="BE102"/>
  <c r="T102"/>
  <c r="R102"/>
  <c r="P102"/>
  <c r="BK102"/>
  <c r="J102"/>
  <c r="BF102"/>
  <c r="BI100"/>
  <c r="BH100"/>
  <c r="BG100"/>
  <c r="BE100"/>
  <c r="T100"/>
  <c r="R100"/>
  <c r="P100"/>
  <c r="BK100"/>
  <c r="J100"/>
  <c r="BF100"/>
  <c r="BI99"/>
  <c r="BH99"/>
  <c r="BG99"/>
  <c r="BE99"/>
  <c r="T99"/>
  <c r="R99"/>
  <c r="P99"/>
  <c r="BK99"/>
  <c r="J99"/>
  <c r="BF99"/>
  <c r="BI98"/>
  <c r="BH98"/>
  <c r="BG98"/>
  <c r="BE98"/>
  <c r="T98"/>
  <c r="T97"/>
  <c r="R98"/>
  <c r="R97"/>
  <c r="P98"/>
  <c r="P97"/>
  <c r="BK98"/>
  <c r="BK97"/>
  <c r="J97"/>
  <c r="J98"/>
  <c r="BF98"/>
  <c r="J60"/>
  <c r="BI95"/>
  <c r="BH95"/>
  <c r="BG95"/>
  <c r="BE95"/>
  <c r="T95"/>
  <c r="T94"/>
  <c r="R95"/>
  <c r="R94"/>
  <c r="P95"/>
  <c r="P94"/>
  <c r="BK95"/>
  <c r="BK94"/>
  <c r="J94"/>
  <c r="J95"/>
  <c r="BF95"/>
  <c r="J59"/>
  <c r="BI91"/>
  <c r="F34"/>
  <c i="1" r="BD52"/>
  <c i="2" r="BH91"/>
  <c r="F33"/>
  <c i="1" r="BC52"/>
  <c i="2" r="BG91"/>
  <c r="F32"/>
  <c i="1" r="BB52"/>
  <c i="2" r="BE91"/>
  <c r="J30"/>
  <c i="1" r="AV52"/>
  <c i="2" r="F30"/>
  <c i="1" r="AZ52"/>
  <c i="2" r="T91"/>
  <c r="T90"/>
  <c r="T89"/>
  <c r="T88"/>
  <c r="R91"/>
  <c r="R90"/>
  <c r="R89"/>
  <c r="R88"/>
  <c r="P91"/>
  <c r="P90"/>
  <c r="P89"/>
  <c r="P88"/>
  <c i="1" r="AU52"/>
  <c i="2" r="BK91"/>
  <c r="BK90"/>
  <c r="J90"/>
  <c r="BK89"/>
  <c r="J89"/>
  <c r="BK88"/>
  <c r="J88"/>
  <c r="J56"/>
  <c r="J27"/>
  <c i="1" r="AG52"/>
  <c i="2" r="J91"/>
  <c r="BF91"/>
  <c r="J31"/>
  <c i="1" r="AW52"/>
  <c i="2" r="F31"/>
  <c i="1" r="BA52"/>
  <c i="2" r="J58"/>
  <c r="J57"/>
  <c r="J84"/>
  <c r="F84"/>
  <c r="F82"/>
  <c r="E80"/>
  <c r="J51"/>
  <c r="F51"/>
  <c r="F49"/>
  <c r="E47"/>
  <c r="J36"/>
  <c r="J18"/>
  <c r="E18"/>
  <c r="F85"/>
  <c r="F52"/>
  <c r="J17"/>
  <c r="J12"/>
  <c r="J82"/>
  <c r="J49"/>
  <c r="E7"/>
  <c r="E78"/>
  <c r="E45"/>
  <c i="1" r="BD51"/>
  <c r="W30"/>
  <c r="BC51"/>
  <c r="W29"/>
  <c r="BB51"/>
  <c r="W28"/>
  <c r="BA51"/>
  <c r="W27"/>
  <c r="AZ51"/>
  <c r="W26"/>
  <c r="AY51"/>
  <c r="AX51"/>
  <c r="AW51"/>
  <c r="AK27"/>
  <c r="AV51"/>
  <c r="AK26"/>
  <c r="AU51"/>
  <c r="AT51"/>
  <c r="AS51"/>
  <c r="AG51"/>
  <c r="AK23"/>
  <c r="AT54"/>
  <c r="AN54"/>
  <c r="AT53"/>
  <c r="AN53"/>
  <c r="AT52"/>
  <c r="AN52"/>
  <c r="AN51"/>
  <c r="L47"/>
  <c r="AM46"/>
  <c r="L46"/>
  <c r="AM44"/>
  <c r="L44"/>
  <c r="L42"/>
  <c r="L41"/>
  <c r="AK32"/>
</calcChain>
</file>

<file path=xl/sharedStrings.xml><?xml version="1.0" encoding="utf-8"?>
<sst xmlns="http://schemas.openxmlformats.org/spreadsheetml/2006/main">
  <si>
    <t>Export VZ</t>
  </si>
  <si>
    <t>List obsahuje:</t>
  </si>
  <si>
    <t>1) Rekapitulace stavby</t>
  </si>
  <si>
    <t>2) Rekapitulace objektů stavby a soupisů prací</t>
  </si>
  <si>
    <t>3.0</t>
  </si>
  <si>
    <t>ZAMOK</t>
  </si>
  <si>
    <t>False</t>
  </si>
  <si>
    <t>{c011bf45-f232-41c9-9e5d-16afbba3d877}</t>
  </si>
  <si>
    <t>0,01</t>
  </si>
  <si>
    <t>21</t>
  </si>
  <si>
    <t>15</t>
  </si>
  <si>
    <t>REKAPITULACE STAVBY</t>
  </si>
  <si>
    <t xml:space="preserve">v ---  níže se nacházejí doplnkové a pomocné údaje k sestavám  --- v</t>
  </si>
  <si>
    <t>Návod na vyplnění</t>
  </si>
  <si>
    <t>0,001</t>
  </si>
  <si>
    <t>Kód:</t>
  </si>
  <si>
    <t>JKPO16002S02</t>
  </si>
  <si>
    <t>Měnit lze pouze buňky se žlutým podbarvením!_x000d_
_x000d_
1) v Rekapitulaci stavby vyplňte údaje o Uchazeči (přenesou se do ostatních sestav i v jiných listech)_x000d_
_x000d_
2) na vybraných listech vyplňte v sestavě Soupis prací ceny u položek_x000d_
_x000d_
Podrobnosti k vyplnění naleznete na poslední záložce s Pokyny pro vyplnění</t>
  </si>
  <si>
    <t>Stavba:</t>
  </si>
  <si>
    <t>Mod. pob. zař. ve spr. soc. služ. Písečná, Chomutov - DOZP</t>
  </si>
  <si>
    <t>KSO:</t>
  </si>
  <si>
    <t>803 35 53</t>
  </si>
  <si>
    <t>CC-CZ:</t>
  </si>
  <si>
    <t>11221</t>
  </si>
  <si>
    <t>Místo:</t>
  </si>
  <si>
    <t xml:space="preserve"> </t>
  </si>
  <si>
    <t>Datum:</t>
  </si>
  <si>
    <t>27. 2. 2016</t>
  </si>
  <si>
    <t>CZ-CPV:</t>
  </si>
  <si>
    <t>45000000-7</t>
  </si>
  <si>
    <t>CZ-CPA:</t>
  </si>
  <si>
    <t>41.00.30</t>
  </si>
  <si>
    <t>Zadavatel:</t>
  </si>
  <si>
    <t>IČ:</t>
  </si>
  <si>
    <t/>
  </si>
  <si>
    <t>Statutární město Chomutov, Zborovská 4602,Chomutov</t>
  </si>
  <si>
    <t>DIČ:</t>
  </si>
  <si>
    <t>Uchazeč:</t>
  </si>
  <si>
    <t>Vyplň údaj</t>
  </si>
  <si>
    <t>Projektant:</t>
  </si>
  <si>
    <t>JKPO,Školní 1038, Chomutov</t>
  </si>
  <si>
    <t>True</t>
  </si>
  <si>
    <t>Poznámka:</t>
  </si>
  <si>
    <t>Soupis prací je sestaven za využití položek Cenové soustavy ÚRS.Cenové a technické podmínky položek Cenové soustavy ÚRS, které nejsou uvedeny v soupisu prací (tzv.úvodní části katalogů) jsou neomezeně dálkově k dispozici na www.cs-urs.cz. Položky soupisu prací, které nemají ve sloupci "Cenová soustava" uveden žádný údaj, nepochází z Cenové soustavy ÚRS, ale způsob tvorby ceny vychází z cenových a technických podmínek ÚRS. Kde je v projektové dokumentaci předepsaná konkrétní značka produktu či výrobku, má se za to, že je uvedena jako příklad vhodného produktu._x000d_
Nabízející je oprávněn zvolit jiné, srovnatelné materiály, jež zabezpečí shodnou anebo vyšší technickou hodnotu díla. Nabízené materiály předloží objednavateli ke schválení a dosažení požadovaných parametrů doloží hodnověrnými dokumenty (atesty, výsledky zkoušek, ověřitelné reference apod.). Tam, kde zhotovitel nabídne srovnatelný výrobek nebo materiál na místo označeného nebo specifikovaného, který byl přijat k začlenění do díla, pak se má zato, že sazby a ceny ve výkazu výměr zahrnují veškeré povinnosti a náklady spojené se začleněním srovnatelného výrobku do díla, včetně projektu, poskytnutí dat a výkresů, osvědčení a odsouhlasení, znovu předložení, modifikací a úprav díla.</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</si>
  <si>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</si>
  <si>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</si>
  <si>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</si>
  <si>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</si>
  <si>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</si>
  <si>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</si>
  <si>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</si>
  <si>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</si>
  <si>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</si>
  <si>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</si>
  <si>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</si>
  <si>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</si>
  <si>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</si>
  <si>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</si>
  <si>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</si>
  <si>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</si>
  <si>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Objekt, Soupis prací</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</si>
  <si>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</si>
  <si>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</si>
  <si>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</si>
  <si>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</si>
  <si>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</si>
  <si>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</si>
  <si>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</si>
  <si>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</si>
  <si>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</si>
  <si>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</si>
  <si>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</si>
  <si>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</si>
  <si>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</si>
  <si>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</si>
  <si>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</si>
  <si>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</si>
  <si>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</si>
  <si>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</si>
  <si>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</si>
  <si>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</si>
  <si>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</si>
  <si>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t>
  </si>
  <si>
    <t>SO 02.0</t>
  </si>
  <si>
    <t>DOZP - staveb.č.,ZTI, elektroinstalace</t>
  </si>
  <si>
    <t>STA</t>
  </si>
  <si>
    <t>1</t>
  </si>
  <si>
    <t>{15ae50b9-a26b-43e6-a474-430b7b00d0b3}</t>
  </si>
  <si>
    <t>2</t>
  </si>
  <si>
    <t>SO 02.1</t>
  </si>
  <si>
    <t>DOZP - Vzduchotechnika</t>
  </si>
  <si>
    <t>{101bb0bb-ff35-4ec3-b7b1-f842cd179c19}</t>
  </si>
  <si>
    <t>SO 02.2</t>
  </si>
  <si>
    <t>VRN pro DOZP</t>
  </si>
  <si>
    <t>{b62d11db-0471-44bd-8549-c7498c232da8}</t>
  </si>
  <si>
    <t>1) Krycí list soupisu</t>
  </si>
  <si>
    <t>2) Rekapitulace</t>
  </si>
  <si>
    <t>3) Soupis prací</t>
  </si>
  <si>
    <t>Zpět na list:</t>
  </si>
  <si>
    <t>Rekapitulace stavby</t>
  </si>
  <si>
    <t>KRYCÍ LIST SOUPISU</t>
  </si>
  <si>
    <t>Objekt:</t>
  </si>
  <si>
    <t>SO 02.0 - DOZP - staveb.č.,ZTI, elektroinstalace</t>
  </si>
  <si>
    <t>Soupis prací je sestaven za využití položek Cenové soustavy ÚRS.Cenové a technické podmínky položek Cenové soustavy ÚRS, které nejsou uvedeny v soupisu prací (tzv.úvodní části katalogů) jsou neomezeně dálkově k dispozici na www.cs-urs.cz. Položky soupisu prací, které nemají ve sloupci "Cenová soustava" uveden žádný údaj, nepochází z Cenové soustavy ÚRS, ale způsob tvorby ceny vychází z cenových a technických podmínek ÚRS. Kde je v projektové dokumentaci předepsaná konkrétní značka produktu či výrobku, má se za to, že je uvedena jako příklad vhodného produktu. Nabízející je oprávněn zvolit jiné, srovnatelné materiály, jež zabezpečí shodnou anebo vyšší technickou hodnotu díla. Nabízené materiály předloží objednavateli ke schválení a dosažení požadovaných parametrů doloží hodnověrnými dokumenty (atesty, výsledky zkoušek, ověřitelné reference apod.). Tam, kde zhotovitel nabídne srovnatelný výrobek nebo materiál na místo označeného nebo specifikovaného, který byl přijat k začlenění do díla, pak se má zato, že sazby a ceny ve výkazu výměr zahrnují veškeré povinnosti a náklady spojené se začleněním srovnatelného výrobku do díla, včetně projektu, poskytnutí dat a výkresů, osvědčení a odsouhlasení, znovu předložení, modifikací a úprav díla.</t>
  </si>
  <si>
    <t>REKAPITULACE ČLENĚNÍ SOUPISU PRACÍ</t>
  </si>
  <si>
    <t>Kód dílu - Popis</t>
  </si>
  <si>
    <t>Cena celkem [CZK]</t>
  </si>
  <si>
    <t>Náklady soupisu celkem</t>
  </si>
  <si>
    <t>-1</t>
  </si>
  <si>
    <t>HSV - Práce a dodávky HSV</t>
  </si>
  <si>
    <t xml:space="preserve">    6 - Úpravy povrchů, podlahy a osazování výplní</t>
  </si>
  <si>
    <t xml:space="preserve">    9 - Ostatní konstrukce a práce, bourání</t>
  </si>
  <si>
    <t xml:space="preserve">    997 - Přesun sutě</t>
  </si>
  <si>
    <t xml:space="preserve">    998 - Přesun hmot</t>
  </si>
  <si>
    <t>PSV - Práce a dodávky PSV</t>
  </si>
  <si>
    <t xml:space="preserve">    763 - Konstrukce suché výstavby</t>
  </si>
  <si>
    <t xml:space="preserve">    766 - Konstrukce truhlářské</t>
  </si>
  <si>
    <t xml:space="preserve">    767 - Konstrukce zámečnické</t>
  </si>
  <si>
    <t xml:space="preserve">    784 - Dokončovací práce - malby a tapety</t>
  </si>
  <si>
    <t>M - Práce a dodávky M</t>
  </si>
  <si>
    <t xml:space="preserve">    21-M - Elektromontáže</t>
  </si>
  <si>
    <t>SOUPIS PRACÍ</t>
  </si>
  <si>
    <t>PČ</t>
  </si>
  <si>
    <t>Popis</t>
  </si>
  <si>
    <t>MJ</t>
  </si>
  <si>
    <t>Množství</t>
  </si>
  <si>
    <t>J.cena [CZK]</t>
  </si>
  <si>
    <t>Cenová soustava</t>
  </si>
  <si>
    <t>Poznámka</t>
  </si>
  <si>
    <t>J. Nh [h]</t>
  </si>
  <si>
    <t>Nh celkem [h]</t>
  </si>
  <si>
    <t>J. hmotnost_x000d_
[t]</t>
  </si>
  <si>
    <t>Hmotnost_x000d_
celkem [t]</t>
  </si>
  <si>
    <t>J. suť [t]</t>
  </si>
  <si>
    <t>Suť Celkem [t]</t>
  </si>
  <si>
    <t>HSV</t>
  </si>
  <si>
    <t>Práce a dodávky HSV</t>
  </si>
  <si>
    <t>ROZPOCET</t>
  </si>
  <si>
    <t>6</t>
  </si>
  <si>
    <t>Úpravy povrchů, podlahy a osazování výplní</t>
  </si>
  <si>
    <t>K</t>
  </si>
  <si>
    <t>619995001</t>
  </si>
  <si>
    <t>Začištění omítek (s dodáním hmot) kolem oken, dveří, podlah, obkladů apod.</t>
  </si>
  <si>
    <t>m</t>
  </si>
  <si>
    <t>CS ÚRS 2018 01</t>
  </si>
  <si>
    <t>4</t>
  </si>
  <si>
    <t>-889448353</t>
  </si>
  <si>
    <t>VV</t>
  </si>
  <si>
    <t>okna</t>
  </si>
  <si>
    <t>(1,5+2,1)*2*2</t>
  </si>
  <si>
    <t>9</t>
  </si>
  <si>
    <t>Ostatní konstrukce a práce, bourání</t>
  </si>
  <si>
    <t>968082017</t>
  </si>
  <si>
    <t>Vybourání plastových rámů oken s křídly, dveřních zárubní, vrat rámu oken s křídly zdvojenými, plochy přes 2 do 4 m2</t>
  </si>
  <si>
    <t>m2</t>
  </si>
  <si>
    <t>1927617302</t>
  </si>
  <si>
    <t>1,5*2,1*2</t>
  </si>
  <si>
    <t>997</t>
  </si>
  <si>
    <t>Přesun sutě</t>
  </si>
  <si>
    <t>3</t>
  </si>
  <si>
    <t>997013117</t>
  </si>
  <si>
    <t>Vnitrostaveništní doprava suti a vybouraných hmot vodorovně do 50 m svisle s použitím mechanizace pro budovy a haly výšky přes 21 do 24 m</t>
  </si>
  <si>
    <t>t</t>
  </si>
  <si>
    <t>-594072651</t>
  </si>
  <si>
    <t>997013501</t>
  </si>
  <si>
    <t>Odvoz suti a vybouraných hmot na skládku nebo meziskládku se složením, na vzdálenost do 1 km</t>
  </si>
  <si>
    <t>2092811454</t>
  </si>
  <si>
    <t>5</t>
  </si>
  <si>
    <t>997013509</t>
  </si>
  <si>
    <t>Odvoz suti a vybouraných hmot na skládku nebo meziskládku se složením, na vzdálenost Příplatek k ceně za každý další i započatý 1 km přes 1 km</t>
  </si>
  <si>
    <t>1016505817</t>
  </si>
  <si>
    <t>0,417*9 'Přepočtené koeficientem množství</t>
  </si>
  <si>
    <t>997013831</t>
  </si>
  <si>
    <t>Poplatek za uložení stavebního odpadu na skládce (skládkovné) směsného</t>
  </si>
  <si>
    <t>-1251579964</t>
  </si>
  <si>
    <t>998</t>
  </si>
  <si>
    <t>Přesun hmot</t>
  </si>
  <si>
    <t>7</t>
  </si>
  <si>
    <t>998017003</t>
  </si>
  <si>
    <t>Přesun hmot pro budovy občanské výstavby, bydlení, výrobu a služby s omezením mechanizace vodorovná dopravní vzdálenost do 100 m pro budovy s jakoukoliv nosnou konstrukcí výšky přes 12 do 24 m</t>
  </si>
  <si>
    <t>15592345</t>
  </si>
  <si>
    <t>PSV</t>
  </si>
  <si>
    <t>Práce a dodávky PSV</t>
  </si>
  <si>
    <t>763</t>
  </si>
  <si>
    <t>Konstrukce suché výstavby</t>
  </si>
  <si>
    <t>763131431</t>
  </si>
  <si>
    <t>Podhled ze sádrokartonových desek dvouvrstvá zavěšená spodní konstrukce z ocelových profilů CD, UD jednoduše opláštěná deskou protipožární DF, tl. 12,5 mm, bez TI</t>
  </si>
  <si>
    <t>16</t>
  </si>
  <si>
    <t>-405643018</t>
  </si>
  <si>
    <t>podhledy v 2.np</t>
  </si>
  <si>
    <t>1,95*1,1</t>
  </si>
  <si>
    <t>3,85*1,25</t>
  </si>
  <si>
    <t>Součet</t>
  </si>
  <si>
    <t>10</t>
  </si>
  <si>
    <t>763164217</t>
  </si>
  <si>
    <t>Obklad ze sádrokartonových desek konstrukcí dřevěných včetně ochranných úhelníků ve tvaru U rozvinuté šíře do 0,6 m, opláštěný deskou protipožární DF, tl. 2 x 12,5 mm</t>
  </si>
  <si>
    <t>-576453144</t>
  </si>
  <si>
    <t>1.np</t>
  </si>
  <si>
    <t>1,89</t>
  </si>
  <si>
    <t>2.np</t>
  </si>
  <si>
    <t>5,7</t>
  </si>
  <si>
    <t>11</t>
  </si>
  <si>
    <t>998763403</t>
  </si>
  <si>
    <t>Přesun hmot pro konstrukce montované z desek stanovený procentní sazbou z ceny vodorovná dopravní vzdálenost do 50 m v objektech výšky přes 12 do 24 m</t>
  </si>
  <si>
    <t>%</t>
  </si>
  <si>
    <t>-1887421538</t>
  </si>
  <si>
    <t>766</t>
  </si>
  <si>
    <t>Konstrukce truhlářské</t>
  </si>
  <si>
    <t>12</t>
  </si>
  <si>
    <t>766622123</t>
  </si>
  <si>
    <t>Montáž oken plastových včetně montáže rámu na polyuretanovou pěnu plochy přes 1 m2 pevných do celostěnových panelů nebo ocelových rámů, výšky přes 2,5 m</t>
  </si>
  <si>
    <t>356207843</t>
  </si>
  <si>
    <t>13</t>
  </si>
  <si>
    <t>M</t>
  </si>
  <si>
    <t>6114401R1</t>
  </si>
  <si>
    <t>Okna a dveře balkónové z plastů okna plastová z profilů systému DIMEX KOMFORT okno pevně zasklené 220 x 150 cm</t>
  </si>
  <si>
    <t>kus</t>
  </si>
  <si>
    <t>32</t>
  </si>
  <si>
    <t>-920003664</t>
  </si>
  <si>
    <t>14</t>
  </si>
  <si>
    <t>766660021</t>
  </si>
  <si>
    <t>Montáž dveřních křídel dřevěných nebo plastových otevíravých do ocelové zárubně protipožárních jednokřídlových, šířky do 800 mm</t>
  </si>
  <si>
    <t>-559308616</t>
  </si>
  <si>
    <t>611653100</t>
  </si>
  <si>
    <t>Dveře dřevěné vnitřní profilované dveře plné dřevěné s požární odolností, El (EW)15/EI (EW)30/ - C DP3 (osazeny do ocelové nebo dřevěné protipožární obložkové zárubně) dýhované jednokřídlové 80 x 197 cm</t>
  </si>
  <si>
    <t>-245151557</t>
  </si>
  <si>
    <t>611653100R01</t>
  </si>
  <si>
    <t>příplatek za kouřotěsnost dveřního křídla</t>
  </si>
  <si>
    <t>1335988989</t>
  </si>
  <si>
    <t>17</t>
  </si>
  <si>
    <t>611653100R02</t>
  </si>
  <si>
    <t>příplatek za úpravu kouřotěsnosti stávající ocelové zárubně</t>
  </si>
  <si>
    <t>-1642056270</t>
  </si>
  <si>
    <t>18</t>
  </si>
  <si>
    <t>766660722</t>
  </si>
  <si>
    <t>Montáž dveřních křídel dřevěných nebo plastových ostatní práce dveřního kování zámku</t>
  </si>
  <si>
    <t>-1207728294</t>
  </si>
  <si>
    <t>19</t>
  </si>
  <si>
    <t>549141R2</t>
  </si>
  <si>
    <t>kování dveřní</t>
  </si>
  <si>
    <t>1522284398</t>
  </si>
  <si>
    <t>20</t>
  </si>
  <si>
    <t>766691914</t>
  </si>
  <si>
    <t>Ostatní práce vyvěšení nebo zavěšení křídel s případným uložením a opětovným zavěšením po provedení stavebních změn dřevěných dveřních, plochy do 2 m2</t>
  </si>
  <si>
    <t>-867995071</t>
  </si>
  <si>
    <t>998766203</t>
  </si>
  <si>
    <t>Přesun hmot pro konstrukce truhlářské stanovený procentní sazbou z ceny vodorovná dopravní vzdálenost do 50 m v objektech výšky přes 12 do 24 m</t>
  </si>
  <si>
    <t>1404278818</t>
  </si>
  <si>
    <t>767</t>
  </si>
  <si>
    <t>Konstrukce zámečnické</t>
  </si>
  <si>
    <t>22</t>
  </si>
  <si>
    <t>767-01</t>
  </si>
  <si>
    <t>Výroba ocelové roznášecí konstrukce pro VZT</t>
  </si>
  <si>
    <t>kg</t>
  </si>
  <si>
    <t>251573033</t>
  </si>
  <si>
    <t>23</t>
  </si>
  <si>
    <t>767-02</t>
  </si>
  <si>
    <t>Dodávka ocelové konstrukce roznášecího rámu</t>
  </si>
  <si>
    <t>-777746567</t>
  </si>
  <si>
    <t>24</t>
  </si>
  <si>
    <t>767-03</t>
  </si>
  <si>
    <t>Povrchová úprava ocelové konstrukce roznášecího rámu zinkováním</t>
  </si>
  <si>
    <t>-1194801095</t>
  </si>
  <si>
    <t>25</t>
  </si>
  <si>
    <t>767-04</t>
  </si>
  <si>
    <t>Montáž ocelové konstrukce na místo určení</t>
  </si>
  <si>
    <t>-210580511</t>
  </si>
  <si>
    <t>26</t>
  </si>
  <si>
    <t>767-05</t>
  </si>
  <si>
    <t>Montáž a dodávka roznášecí podložky z XPS X FOAM WATER, vč. izolace</t>
  </si>
  <si>
    <t>-1475716698</t>
  </si>
  <si>
    <t>784</t>
  </si>
  <si>
    <t>Dokončovací práce - malby a tapety</t>
  </si>
  <si>
    <t>27</t>
  </si>
  <si>
    <t>784211131</t>
  </si>
  <si>
    <t>Malby z malířských směsí otěruvzdorných za mokra dvojnásobné, bílé za mokra otěruvzdorné minimálně v místnostech výšky do 3,80 m</t>
  </si>
  <si>
    <t>-462230281</t>
  </si>
  <si>
    <t>ostění oken</t>
  </si>
  <si>
    <t>(1,5+2,1)*2*0,3*2</t>
  </si>
  <si>
    <t>SDK</t>
  </si>
  <si>
    <t>6,958+(7,59*0,35)</t>
  </si>
  <si>
    <t>Práce a dodávky M</t>
  </si>
  <si>
    <t>21-M</t>
  </si>
  <si>
    <t>Elektromontáže</t>
  </si>
  <si>
    <t>28</t>
  </si>
  <si>
    <t>21-01</t>
  </si>
  <si>
    <t>Elektroinstalace - přenos ceny ze samostatného položkového rozpočtu</t>
  </si>
  <si>
    <t>kpl</t>
  </si>
  <si>
    <t>64</t>
  </si>
  <si>
    <t>-734645681</t>
  </si>
  <si>
    <t>SO 02.1 - DOZP - Vzduchotechnika</t>
  </si>
  <si>
    <t xml:space="preserve">    751 - Vzduchotechnika</t>
  </si>
  <si>
    <t>751</t>
  </si>
  <si>
    <t>Vzduchotechnika</t>
  </si>
  <si>
    <t>8</t>
  </si>
  <si>
    <t>751-01</t>
  </si>
  <si>
    <t>Vzduchotechnika - přenos ceny ze samostatného položkového rozpočtu</t>
  </si>
  <si>
    <t>-639508957</t>
  </si>
  <si>
    <t>SO 02.2 - VRN pro DOZP</t>
  </si>
  <si>
    <t>VRN - Vedlejší rozpočtové náklady</t>
  </si>
  <si>
    <t xml:space="preserve">    VRN2 - Příprava staveniště</t>
  </si>
  <si>
    <t xml:space="preserve">    VRN3 - Zařízení staveniště</t>
  </si>
  <si>
    <t xml:space="preserve">    VRN6 - Územní vlivy</t>
  </si>
  <si>
    <t xml:space="preserve">    VRN7 - Provozní vlivy</t>
  </si>
  <si>
    <t>VRN</t>
  </si>
  <si>
    <t>Vedlejší rozpočtové náklady</t>
  </si>
  <si>
    <t>VRN2</t>
  </si>
  <si>
    <t>Příprava staveniště</t>
  </si>
  <si>
    <t>020001000</t>
  </si>
  <si>
    <t>Základní rozdělení průvodních činností a nákladů příprava staveniště</t>
  </si>
  <si>
    <t>Kč</t>
  </si>
  <si>
    <t>CS ÚRS 2016 01</t>
  </si>
  <si>
    <t>1024</t>
  </si>
  <si>
    <t>851420777</t>
  </si>
  <si>
    <t>VRN3</t>
  </si>
  <si>
    <t>Zařízení staveniště</t>
  </si>
  <si>
    <t>030001000</t>
  </si>
  <si>
    <t>Základní rozdělení průvodních činností a nákladů zařízení staveniště</t>
  </si>
  <si>
    <t>-470565001</t>
  </si>
  <si>
    <t>P</t>
  </si>
  <si>
    <t>Poznámka k položce:
Vybavení staveniště, nájemmné</t>
  </si>
  <si>
    <t>030001001</t>
  </si>
  <si>
    <t>Základní rozdělení průvodních činností a nákladů zařízení staveniště - náklady na staveništní rozvaděč po dobu výstavby</t>
  </si>
  <si>
    <t>1696691018</t>
  </si>
  <si>
    <t>Poznámka k položce:
Osazení podružného měření elektrické energie pro provedení přefakturace po provedení prací (spotřebovaná energie bude přefakturována zhotoviteli)</t>
  </si>
  <si>
    <t>030001002</t>
  </si>
  <si>
    <t>-1220870392</t>
  </si>
  <si>
    <t xml:space="preserve">Poznámka k položce:
Osazení podružného měření spotřeby vody  pro provedení přefakturace po provedení prací (spotřebovaná energie bude přefakturována zhotoviteli)</t>
  </si>
  <si>
    <t>VRN6</t>
  </si>
  <si>
    <t>Územní vlivy</t>
  </si>
  <si>
    <t>060001000.1</t>
  </si>
  <si>
    <t>Základní rozdělení průvodních činností a nákladů územní vlivy</t>
  </si>
  <si>
    <t>-692136613</t>
  </si>
  <si>
    <t>Poznámka k položce:
Omezení a koordinace s provozem investora</t>
  </si>
  <si>
    <t>VRN7</t>
  </si>
  <si>
    <t>Provozní vlivy</t>
  </si>
  <si>
    <t>070001000.1</t>
  </si>
  <si>
    <t>Základní rozdělení průvodních činností a nákladů provozní vlivy</t>
  </si>
  <si>
    <t>706536329</t>
  </si>
  <si>
    <t>Poznámka k položce:
omezení provádění stavebních prací v rozsahu max. 10 hodin po dobu 6 dnů v týdnu</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</si>
  <si>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</si>
  <si>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</si>
  <si>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</si>
  <si>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</si>
  <si>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rFont val="Trebuchet MS"/>
        <charset val="238"/>
        <i val="1"/>
        <color auto="1"/>
        <sz val="9"/>
        <scheme val="none"/>
      </rPr>
      <t xml:space="preserve">Rekapitulace stavby </t>
    </r>
    <r>
      <rPr>
        <rFont val="Trebuchet MS"/>
        <charset val="238"/>
        <color auto="1"/>
        <sz val="9"/>
        <scheme val="none"/>
      </rPr>
      <t>obsahuje sestavu Rekapitulace stavby a Rekapitulace objektů stavby a soupisů prací.</t>
    </r>
  </si>
  <si>
    <r>
      <t xml:space="preserve">V sestavě </t>
    </r>
    <r>
      <rPr>
        <rFont val="Trebuchet MS"/>
        <charset val="238"/>
        <b val="1"/>
        <color auto="1"/>
        <sz val="9"/>
        <scheme val="none"/>
      </rPr>
      <t>Rekapitulace stavby</t>
    </r>
    <r>
      <rPr>
        <rFont val="Trebuchet MS"/>
        <charset val="238"/>
        <color auto="1"/>
        <sz val="9"/>
        <scheme val="none"/>
      </rPr>
      <t xml:space="preserve"> jsou uvedeny informace identifikující předmět veřejné zakázky na stavební práce, KSO, CC-CZ, CZ-CPV, CZ-CPA a rekapitulaci </t>
    </r>
  </si>
  <si>
    <t>celkové nabídkové ceny uchazeče.</t>
  </si>
  <si>
    <r>
      <t xml:space="preserve">V sestavě </t>
    </r>
    <r>
      <rPr>
        <rFont val="Trebuchet MS"/>
        <charset val="238"/>
        <b val="1"/>
        <color auto="1"/>
        <sz val="9"/>
        <scheme val="none"/>
      </rPr>
      <t>Rekapitulace objektů stavby a soupisů prací</t>
    </r>
    <r>
      <rPr>
        <rFont val="Trebuchet MS"/>
        <charset val="238"/>
        <color auto="1"/>
        <sz val="9"/>
        <scheme val="none"/>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</si>
  <si>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</si>
  <si>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</si>
  <si>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</si>
  <si>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</si>
  <si>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</si>
  <si>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</si>
  <si>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</si>
  <si>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</si>
  <si>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Vedlejší a ostatní náklady</t>
  </si>
  <si>
    <t>OST</t>
  </si>
  <si>
    <t>Ostatní</t>
  </si>
  <si>
    <t>Soupis</t>
  </si>
  <si>
    <t>Soupis prací pro daný typ objektu</t>
  </si>
  <si>
    <r>
      <rPr>
        <rFont val="Trebuchet MS"/>
        <charset val="238"/>
        <i val="1"/>
        <color auto="1"/>
        <sz val="9"/>
        <scheme val="none"/>
      </rPr>
      <t xml:space="preserve">Soupis prací </t>
    </r>
    <r>
      <rPr>
        <rFont val="Trebuchet MS"/>
        <charset val="238"/>
        <color auto="1"/>
        <sz val="9"/>
        <scheme val="none"/>
      </rPr>
      <t>pro jednotlivé objekty obsahuje sestavy Krycí list soupisu, Rekapitulace členění soupisu prací, Soupis prací. Za soupis prací může být považován</t>
    </r>
  </si>
  <si>
    <t>i objekt stavby v případě, že neobsahuje podřízenou zakázku.</t>
  </si>
  <si>
    <r>
      <rPr>
        <rFont val="Trebuchet MS"/>
        <charset val="238"/>
        <b val="1"/>
        <color auto="1"/>
        <sz val="9"/>
        <scheme val="none"/>
      </rPr>
      <t>Krycí list soupisu</t>
    </r>
    <r>
      <rPr>
        <rFont val="Trebuchet MS"/>
        <charset val="238"/>
        <color auto="1"/>
        <sz val="9"/>
        <scheme val="none"/>
      </rPr>
      <t xml:space="preserve"> obsahuje rekapitulaci informací o předmětu veřejné zakázky ze sestavy Rekapitulace stavby, informaci o zařazení objektu do KSO, </t>
    </r>
  </si>
  <si>
    <t>CC-CZ, CZ-CPV, CZ-CPA a rekapitulaci celkové nabídkové ceny uchazeče za aktuální soupis prací.</t>
  </si>
  <si>
    <r>
      <rPr>
        <rFont val="Trebuchet MS"/>
        <charset val="238"/>
        <b val="1"/>
        <color auto="1"/>
        <sz val="9"/>
        <scheme val="none"/>
      </rPr>
      <t>Rekapitulace členění soupisu prací</t>
    </r>
    <r>
      <rPr>
        <rFont val="Trebuchet MS"/>
        <charset val="238"/>
        <color auto="1"/>
        <sz val="9"/>
        <scheme val="none"/>
      </rPr>
      <t xml:space="preserve"> obsahuje rekapitulaci soupisu prací ve všech úrovních členění soupisu tak, jak byla tato členění použita (např. </t>
    </r>
  </si>
  <si>
    <t>stavební díly, funkční díly, případně jiné členění) s rekapitulací nabídkové ceny.</t>
  </si>
  <si>
    <r>
      <rPr>
        <rFont val="Trebuchet MS"/>
        <charset val="238"/>
        <b val="1"/>
        <color auto="1"/>
        <sz val="9"/>
        <scheme val="none"/>
      </rPr>
      <t xml:space="preserve">Soupis prací </t>
    </r>
    <r>
      <rPr>
        <rFont val="Trebuchet MS"/>
        <charset val="238"/>
        <color auto="1"/>
        <sz val="9"/>
        <scheme val="none"/>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</si>
  <si>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</si>
  <si>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</si>
  <si>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</si>
  <si>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</si>
  <si>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 xml:space="preserve">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</si>
  <si>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</si>
  <si>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</si>
  <si>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</si>
  <si>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</si>
  <si>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</si>
  <si>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</si>
  <si>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</si>
  <si>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</si>
  <si>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</si>
  <si>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</si>
  <si>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</si>
  <si>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</si>
  <si>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</si>
  <si>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</si>
  <si>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</si>
  <si>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</si>
  <si>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</si>
  <si>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</si>
  <si>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</si>
  <si>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</si>
  <si>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</si>
  <si>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</si>
  <si>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</si>
  <si>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musí být všechna tato pole vyplněna nenulovými kladnými číslicemi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</si>
  <si>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</si>
  <si>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</si>
  <si>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</si>
  <si>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</si>
  <si>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je v tomto případě povinen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</si>
  <si>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</si>
  <si>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Není však přípustné, aby obě pole - J.materiál, J.Montáž byly u jedné položky vyplněny nulou.</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</si>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</sst>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46">
    <font>
      <sz val="8"/>
      <name val="Trebuchet MS"/>
      <family val="2"/>
    </font>
    <font>
      <sz val="8"/>
      <color rgb="FF969696"/>
      <name val="Trebuchet MS"/>
    </font>
    <font>
      <sz val="9"/>
      <name val="Trebuchet MS"/>
    </font>
    <font>
      <b/>
      <sz val="12"/>
      <name val="Trebuchet MS"/>
    </font>
    <font>
      <sz val="11"/>
      <name val="Trebuchet MS"/>
    </font>
    <font>
      <sz val="12"/>
      <color rgb="FF003366"/>
      <name val="Trebuchet MS"/>
    </font>
    <font>
      <sz val="10"/>
      <color rgb="FF003366"/>
      <name val="Trebuchet MS"/>
    </font>
    <font>
      <sz val="8"/>
      <color rgb="FF003366"/>
      <name val="Trebuchet MS"/>
    </font>
    <font>
      <sz val="8"/>
      <color rgb="FF800080"/>
      <name val="Trebuchet MS"/>
    </font>
    <font>
      <sz val="8"/>
      <color rgb="FF505050"/>
      <name val="Trebuchet MS"/>
    </font>
    <font>
      <sz val="8"/>
      <color rgb="FFFF0000"/>
      <name val="Trebuchet MS"/>
    </font>
    <font>
      <sz val="8"/>
      <name val="Trebuchet MS"/>
      <family val="0"/>
      <charset val="238"/>
    </font>
    <font>
      <sz val="8"/>
      <color rgb="FFFAE682"/>
      <name val="Trebuchet MS"/>
    </font>
    <font>
      <sz val="10"/>
      <name val="Trebuchet MS"/>
    </font>
    <font>
      <sz val="10"/>
      <color rgb="FF960000"/>
      <name val="Trebuchet MS"/>
    </font>
    <font>
      <u/>
      <sz val="10"/>
      <color theme="10"/>
      <name val="Trebuchet MS"/>
    </font>
    <font>
      <b/>
      <sz val="16"/>
      <name val="Trebuchet MS"/>
    </font>
    <font>
      <sz val="8"/>
      <color rgb="FF3366FF"/>
      <name val="Trebuchet MS"/>
    </font>
    <font>
      <b/>
      <sz val="12"/>
      <color rgb="FF969696"/>
      <name val="Trebuchet MS"/>
    </font>
    <font>
      <sz val="9"/>
      <color rgb="FF969696"/>
      <name val="Trebuchet MS"/>
    </font>
    <font>
      <b/>
      <sz val="8"/>
      <color rgb="FF969696"/>
      <name val="Trebuchet MS"/>
    </font>
    <font>
      <b/>
      <sz val="10"/>
      <name val="Trebuchet MS"/>
    </font>
    <font>
      <b/>
      <sz val="9"/>
      <name val="Trebuchet MS"/>
    </font>
    <font>
      <sz val="12"/>
      <color rgb="FF969696"/>
      <name val="Trebuchet MS"/>
    </font>
    <font>
      <b/>
      <sz val="12"/>
      <color rgb="FF960000"/>
      <name val="Trebuchet MS"/>
    </font>
    <font>
      <sz val="12"/>
      <name val="Trebuchet MS"/>
    </font>
    <font>
      <sz val="18"/>
      <color theme="10"/>
      <name val="Wingdings 2"/>
    </font>
    <font>
      <b/>
      <sz val="11"/>
      <color rgb="FF003366"/>
      <name val="Trebuchet MS"/>
    </font>
    <font>
      <sz val="11"/>
      <color rgb="FF003366"/>
      <name val="Trebuchet MS"/>
    </font>
    <font>
      <b/>
      <sz val="11"/>
      <name val="Trebuchet MS"/>
    </font>
    <font>
      <sz val="11"/>
      <color rgb="FF969696"/>
      <name val="Trebuchet MS"/>
    </font>
    <font>
      <sz val="10"/>
      <color theme="10"/>
      <name val="Trebuchet MS"/>
    </font>
    <font>
      <b/>
      <sz val="12"/>
      <color rgb="FF800000"/>
      <name val="Trebuchet MS"/>
    </font>
    <font>
      <sz val="8"/>
      <color rgb="FF960000"/>
      <name val="Trebuchet MS"/>
    </font>
    <font>
      <b/>
      <sz val="8"/>
      <name val="Trebuchet MS"/>
    </font>
    <font>
      <sz val="7"/>
      <color rgb="FF969696"/>
      <name val="Trebuchet MS"/>
    </font>
    <font>
      <i/>
      <sz val="8"/>
      <color rgb="FF0000FF"/>
      <name val="Trebuchet MS"/>
    </font>
    <font>
      <i/>
      <sz val="7"/>
      <color rgb="FF969696"/>
      <name val="Trebuchet MS"/>
    </font>
    <font>
      <sz val="8"/>
      <name val="Trebuchet MS"/>
      <charset val="238"/>
    </font>
    <font>
      <b/>
      <sz val="16"/>
      <name val="Trebuchet MS"/>
      <charset val="238"/>
    </font>
    <font>
      <b/>
      <sz val="11"/>
      <name val="Trebuchet MS"/>
      <charset val="238"/>
    </font>
    <font>
      <sz val="9"/>
      <name val="Trebuchet MS"/>
      <charset val="238"/>
    </font>
    <font>
      <sz val="10"/>
      <name val="Trebuchet MS"/>
      <charset val="238"/>
    </font>
    <font>
      <sz val="11"/>
      <name val="Trebuchet MS"/>
      <charset val="238"/>
    </font>
    <font>
      <b/>
      <sz val="9"/>
      <name val="Trebuchet MS"/>
      <charset val="238"/>
    </font>
    <font>
      <u/>
      <sz val="11"/>
      <color theme="10"/>
      <name val="Calibri"/>
      <scheme val="minor"/>
    </font>
  </fonts>
  <fills count="6">
    <fill>
      <patternFill patternType="none"/>
    </fill>
    <fill>
      <patternFill patternType="gray125"/>
    </fill>
    <fill>
      <patternFill patternType="solid">
        <fgColor rgb="FFFAE682"/>
      </patternFill>
    </fill>
    <fill>
      <patternFill patternType="solid">
        <fgColor rgb="FFFFFFCC"/>
      </patternFill>
    </fill>
    <fill>
      <patternFill patternType="solid">
        <fgColor rgb="FFBEBEBE"/>
      </patternFill>
    </fill>
    <fill>
      <patternFill patternType="solid">
        <fgColor rgb="FFD2D2D2"/>
      </patternFill>
    </fill>
  </fills>
  <borders count="37">
    <border/>
    <border>
      <left>
        <color indexed="0"/>
      </left>
      <right>
        <color indexed="0"/>
      </right>
      <top>
        <color indexed="0"/>
      </top>
      <bottom>
        <color indexed="0"/>
      </bottom>
      <diagonal>
        <color indexed="0"/>
      </diagonal>
    </border>
    <border>
      <left style="thin">
        <color rgb="FF000000"/>
      </left>
      <top style="thin">
        <color rgb="FF000000"/>
      </top>
    </border>
    <border>
      <top style="thin">
        <color rgb="FF000000"/>
      </top>
    </border>
    <border>
      <right style="thin">
        <color rgb="FF000000"/>
      </right>
      <top style="thin">
        <color rgb="FF000000"/>
      </top>
    </border>
    <border>
      <left style="thin">
        <color rgb="FF000000"/>
      </left>
    </border>
    <border>
      <right style="thin">
        <color rgb="FF000000"/>
      </righ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right style="thin">
        <color rgb="FF000000"/>
      </right>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right style="thin">
        <color rgb="FF000000"/>
      </right>
      <top style="hair">
        <color rgb="FF969696"/>
      </top>
    </border>
    <border>
      <right style="thin">
        <color rgb="FF000000"/>
      </right>
      <top style="hair">
        <color rgb="FF000000"/>
      </top>
      <bottom style="hair">
        <color rgb="FF000000"/>
      </bottom>
    </border>
    <border>
      <left style="hair">
        <color rgb="FF969696"/>
      </left>
      <right style="hair">
        <color rgb="FF969696"/>
      </right>
      <top style="hair">
        <color rgb="FF969696"/>
      </top>
      <bottom style="hair">
        <color rgb="FF969696"/>
      </bottom>
    </border>
    <border>
      <left style="thin">
        <color indexed="64"/>
      </left>
      <right>
        <color indexed="0"/>
      </right>
      <top style="thin">
        <color indexed="64"/>
      </top>
      <bottom>
        <color indexed="0"/>
      </bottom>
      <diagonal>
        <color indexed="0"/>
      </diagonal>
    </border>
    <border>
      <left>
        <color indexed="0"/>
      </left>
      <right>
        <color indexed="0"/>
      </right>
      <top style="thin">
        <color indexed="64"/>
      </top>
      <bottom>
        <color indexed="0"/>
      </bottom>
      <diagonal>
        <color indexed="0"/>
      </diagonal>
    </border>
    <border>
      <left>
        <color indexed="0"/>
      </left>
      <right style="thin">
        <color indexed="64"/>
      </right>
      <top style="thin">
        <color indexed="64"/>
      </top>
      <bottom>
        <color indexed="0"/>
      </bottom>
      <diagonal>
        <color indexed="0"/>
      </diagonal>
    </border>
    <border>
      <left style="thin">
        <color indexed="64"/>
      </left>
      <right>
        <color indexed="0"/>
      </right>
      <top>
        <color indexed="0"/>
      </top>
      <bottom>
        <color indexed="0"/>
      </bottom>
      <diagonal>
        <color indexed="0"/>
      </diagonal>
    </border>
    <border>
      <left>
        <color indexed="0"/>
      </left>
      <right style="thin">
        <color indexed="64"/>
      </right>
      <top>
        <color indexed="0"/>
      </top>
      <bottom>
        <color indexed="0"/>
      </bottom>
      <diagonal>
        <color indexed="0"/>
      </diagonal>
    </border>
    <border>
      <left>
        <color indexed="0"/>
      </left>
      <right>
        <color indexed="0"/>
      </right>
      <top>
        <color indexed="0"/>
      </top>
      <bottom style="thin">
        <color indexed="64"/>
      </bottom>
      <diagonal>
        <color indexed="0"/>
      </diagonal>
    </border>
    <border>
      <left style="thin">
        <color indexed="64"/>
      </left>
      <right>
        <color indexed="0"/>
      </right>
      <top>
        <color indexed="0"/>
      </top>
      <bottom style="thin">
        <color indexed="64"/>
      </bottom>
      <diagonal>
        <color indexed="0"/>
      </diagonal>
    </border>
    <border>
      <left>
        <color indexed="0"/>
      </left>
      <right style="thin">
        <color indexed="64"/>
      </right>
      <top>
        <color indexed="0"/>
      </top>
      <bottom style="thin">
        <color indexed="64"/>
      </bottom>
      <diagonal>
        <color indexed="0"/>
      </diagonal>
    </border>
  </borders>
  <cellStyleXfs count="2">
    <xf numFmtId="0" fontId="0" fillId="0" borderId="0"/>
    <xf numFmtId="0" fontId="45" fillId="0" borderId="0" applyNumberFormat="0" applyFill="0" applyBorder="0" applyAlignment="0" applyProtection="0"/>
  </cellStyleXfs>
  <cellXfs count="367">
    <xf numFmtId="0" fontId="0" fillId="0" borderId="0" xfId="0"/>
    <xf numFmtId="0" fontId="0" fillId="0" borderId="0" xfId="0" applyFont="1"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0" fillId="0" borderId="0" xfId="0" applyFont="1" applyAlignment="1">
      <alignment vertical="center" wrapText="1"/>
    </xf>
    <xf numFmtId="0" fontId="5" fillId="0" borderId="0" xfId="0" applyFont="1" applyAlignment="1">
      <alignment vertical="center"/>
    </xf>
    <xf numFmtId="0" fontId="6" fillId="0" borderId="0" xfId="0" applyFont="1" applyAlignment="1">
      <alignment vertical="center"/>
    </xf>
    <xf numFmtId="0" fontId="0" fillId="0" borderId="0" xfId="0" applyFont="1" applyAlignment="1">
      <alignment horizontal="center" vertical="center" wrapText="1"/>
    </xf>
    <xf numFmtId="0" fontId="7" fillId="0" borderId="0" xfId="0" applyFont="1" applyAlignment="1"/>
    <xf numFmtId="0" fontId="8" fillId="0" borderId="0" xfId="0" applyFont="1" applyAlignment="1">
      <alignment vertical="center"/>
    </xf>
    <xf numFmtId="0" fontId="9" fillId="0" borderId="0" xfId="0" applyFont="1" applyAlignment="1">
      <alignment vertical="center"/>
    </xf>
    <xf numFmtId="0" fontId="10" fillId="0" borderId="0" xfId="0" applyFont="1" applyAlignment="1">
      <alignment vertical="center"/>
    </xf>
    <xf numFmtId="0" fontId="0" fillId="0" borderId="0" xfId="0" applyAlignment="1">
      <alignment horizontal="center" vertical="center"/>
      <protection locked="0"/>
    </xf>
    <xf numFmtId="0" fontId="12" fillId="2" borderId="0" xfId="0" applyFont="1" applyFill="1" applyAlignment="1" applyProtection="1">
      <alignment horizontal="left" vertical="center"/>
    </xf>
    <xf numFmtId="0" fontId="13" fillId="2" borderId="0" xfId="0" applyFont="1" applyFill="1" applyAlignment="1" applyProtection="1">
      <alignment vertical="center"/>
    </xf>
    <xf numFmtId="0" fontId="14" fillId="2" borderId="0" xfId="0" applyFont="1" applyFill="1" applyAlignment="1" applyProtection="1">
      <alignment horizontal="left" vertical="center"/>
    </xf>
    <xf numFmtId="0" fontId="15" fillId="2" borderId="0" xfId="1" applyFont="1" applyFill="1" applyAlignment="1" applyProtection="1">
      <alignment vertical="center"/>
    </xf>
    <xf numFmtId="0" fontId="45" fillId="2" borderId="0" xfId="1" applyFill="1"/>
    <xf numFmtId="0" fontId="0" fillId="2" borderId="0" xfId="0" applyFill="1"/>
    <xf numFmtId="0" fontId="12" fillId="2" borderId="0" xfId="0" applyFont="1" applyFill="1" applyAlignment="1">
      <alignment horizontal="left" vertical="center"/>
    </xf>
    <xf numFmtId="0" fontId="12"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applyProtection="1"/>
    <xf numFmtId="0" fontId="0" fillId="0" borderId="5" xfId="0" applyBorder="1" applyProtection="1"/>
    <xf numFmtId="0" fontId="0" fillId="0" borderId="0" xfId="0" applyBorder="1" applyProtection="1"/>
    <xf numFmtId="0" fontId="16" fillId="0" borderId="0" xfId="0" applyFont="1" applyBorder="1" applyAlignment="1" applyProtection="1">
      <alignment horizontal="left" vertical="center"/>
    </xf>
    <xf numFmtId="0" fontId="0" fillId="0" borderId="6" xfId="0" applyBorder="1" applyProtection="1"/>
    <xf numFmtId="0" fontId="17" fillId="0" borderId="0" xfId="0" applyFont="1" applyAlignment="1">
      <alignment horizontal="left" vertical="center"/>
    </xf>
    <xf numFmtId="0" fontId="18" fillId="0" borderId="0" xfId="0" applyFont="1" applyAlignment="1">
      <alignment horizontal="left" vertical="center"/>
    </xf>
    <xf numFmtId="0" fontId="19" fillId="0" borderId="0" xfId="0" applyFont="1" applyBorder="1" applyAlignment="1" applyProtection="1">
      <alignment horizontal="left" vertical="top"/>
    </xf>
    <xf numFmtId="0" fontId="2" fillId="0" borderId="0" xfId="0" applyFont="1" applyBorder="1" applyAlignment="1" applyProtection="1">
      <alignment horizontal="left" vertical="center"/>
    </xf>
    <xf numFmtId="0" fontId="20" fillId="0" borderId="0" xfId="0" applyFont="1" applyAlignment="1">
      <alignment horizontal="left" vertical="top" wrapText="1"/>
    </xf>
    <xf numFmtId="0" fontId="3" fillId="0" borderId="0" xfId="0" applyFont="1" applyBorder="1" applyAlignment="1" applyProtection="1">
      <alignment horizontal="left" vertical="top"/>
    </xf>
    <xf numFmtId="0" fontId="3" fillId="0" borderId="0" xfId="0" applyFont="1" applyBorder="1" applyAlignment="1" applyProtection="1">
      <alignment horizontal="left" vertical="top" wrapText="1"/>
    </xf>
    <xf numFmtId="0" fontId="20" fillId="0" borderId="0" xfId="0" applyFont="1" applyAlignment="1">
      <alignment horizontal="left" vertical="center"/>
    </xf>
    <xf numFmtId="0" fontId="19" fillId="0" borderId="0" xfId="0" applyFont="1" applyBorder="1" applyAlignment="1" applyProtection="1">
      <alignment horizontal="left" vertical="center"/>
    </xf>
    <xf numFmtId="0" fontId="2" fillId="3" borderId="0" xfId="0" applyFont="1" applyFill="1" applyBorder="1" applyAlignment="1" applyProtection="1">
      <alignment horizontal="left" vertical="center"/>
      <protection locked="0"/>
    </xf>
    <xf numFmtId="0" fontId="2" fillId="0" borderId="0" xfId="0" applyFont="1" applyBorder="1" applyAlignment="1" applyProtection="1">
      <alignment horizontal="left" vertical="top"/>
    </xf>
    <xf numFmtId="49" fontId="2" fillId="3" borderId="0" xfId="0" applyNumberFormat="1" applyFont="1" applyFill="1" applyBorder="1" applyAlignment="1" applyProtection="1">
      <alignment horizontal="left" vertical="center"/>
      <protection locked="0"/>
    </xf>
    <xf numFmtId="49" fontId="2" fillId="0" borderId="0" xfId="0" applyNumberFormat="1" applyFont="1" applyBorder="1" applyAlignment="1" applyProtection="1">
      <alignment horizontal="left" vertical="center"/>
    </xf>
    <xf numFmtId="0" fontId="2" fillId="0" borderId="0" xfId="0" applyFont="1" applyBorder="1" applyAlignment="1" applyProtection="1">
      <alignment horizontal="left" vertical="center" wrapText="1"/>
    </xf>
    <xf numFmtId="0" fontId="0" fillId="0" borderId="7" xfId="0" applyBorder="1" applyProtection="1"/>
    <xf numFmtId="0" fontId="0" fillId="0" borderId="5" xfId="0" applyFont="1" applyBorder="1" applyAlignment="1" applyProtection="1">
      <alignment vertical="center"/>
    </xf>
    <xf numFmtId="0" fontId="0" fillId="0" borderId="0" xfId="0" applyFont="1" applyBorder="1" applyAlignment="1" applyProtection="1">
      <alignment vertical="center"/>
    </xf>
    <xf numFmtId="0" fontId="21" fillId="0" borderId="8" xfId="0" applyFont="1" applyBorder="1" applyAlignment="1" applyProtection="1">
      <alignment horizontal="left" vertical="center"/>
    </xf>
    <xf numFmtId="0" fontId="0" fillId="0" borderId="8" xfId="0" applyFont="1" applyBorder="1" applyAlignment="1" applyProtection="1">
      <alignment vertical="center"/>
    </xf>
    <xf numFmtId="4" fontId="21" fillId="0" borderId="8" xfId="0" applyNumberFormat="1" applyFont="1" applyBorder="1" applyAlignment="1" applyProtection="1">
      <alignment vertical="center"/>
    </xf>
    <xf numFmtId="0" fontId="0" fillId="0" borderId="6" xfId="0" applyFont="1" applyBorder="1" applyAlignment="1" applyProtection="1">
      <alignment vertical="center"/>
    </xf>
    <xf numFmtId="0" fontId="1" fillId="0" borderId="0" xfId="0" applyFont="1" applyBorder="1" applyAlignment="1" applyProtection="1">
      <alignment horizontal="right" vertical="center"/>
    </xf>
    <xf numFmtId="0" fontId="1" fillId="0" borderId="5" xfId="0" applyFont="1" applyBorder="1" applyAlignment="1" applyProtection="1">
      <alignment vertical="center"/>
    </xf>
    <xf numFmtId="0" fontId="1" fillId="0" borderId="0" xfId="0" applyFont="1" applyBorder="1" applyAlignment="1" applyProtection="1">
      <alignment vertical="center"/>
    </xf>
    <xf numFmtId="0" fontId="1" fillId="0" borderId="0" xfId="0" applyFont="1" applyBorder="1" applyAlignment="1" applyProtection="1">
      <alignment horizontal="left" vertical="center"/>
    </xf>
    <xf numFmtId="164" fontId="1" fillId="0" borderId="0" xfId="0" applyNumberFormat="1" applyFont="1" applyBorder="1" applyAlignment="1" applyProtection="1">
      <alignment horizontal="center" vertical="center"/>
    </xf>
    <xf numFmtId="4" fontId="20" fillId="0" borderId="0" xfId="0" applyNumberFormat="1" applyFont="1" applyBorder="1" applyAlignment="1" applyProtection="1">
      <alignment vertical="center"/>
    </xf>
    <xf numFmtId="0" fontId="1" fillId="0" borderId="6" xfId="0" applyFont="1" applyBorder="1" applyAlignment="1" applyProtection="1">
      <alignment vertical="center"/>
    </xf>
    <xf numFmtId="0" fontId="0" fillId="4" borderId="0" xfId="0" applyFont="1" applyFill="1" applyBorder="1" applyAlignment="1" applyProtection="1">
      <alignment vertical="center"/>
    </xf>
    <xf numFmtId="0" fontId="3" fillId="4" borderId="9" xfId="0" applyFont="1" applyFill="1" applyBorder="1" applyAlignment="1" applyProtection="1">
      <alignment horizontal="left" vertical="center"/>
    </xf>
    <xf numFmtId="0" fontId="0" fillId="4" borderId="10" xfId="0" applyFont="1" applyFill="1" applyBorder="1" applyAlignment="1" applyProtection="1">
      <alignment vertical="center"/>
    </xf>
    <xf numFmtId="0" fontId="3" fillId="4" borderId="10" xfId="0" applyFont="1" applyFill="1" applyBorder="1" applyAlignment="1" applyProtection="1">
      <alignment horizontal="center" vertical="center"/>
    </xf>
    <xf numFmtId="0" fontId="3" fillId="4" borderId="10" xfId="0" applyFont="1" applyFill="1" applyBorder="1" applyAlignment="1" applyProtection="1">
      <alignment horizontal="left" vertical="center"/>
    </xf>
    <xf numFmtId="4" fontId="3" fillId="4" borderId="10" xfId="0" applyNumberFormat="1" applyFont="1" applyFill="1" applyBorder="1" applyAlignment="1" applyProtection="1">
      <alignment vertical="center"/>
    </xf>
    <xf numFmtId="0" fontId="0" fillId="4" borderId="11" xfId="0" applyFont="1" applyFill="1" applyBorder="1" applyAlignment="1" applyProtection="1">
      <alignment vertical="center"/>
    </xf>
    <xf numFmtId="0" fontId="0" fillId="4" borderId="6" xfId="0" applyFont="1" applyFill="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0" fillId="0" borderId="5" xfId="0" applyFont="1" applyBorder="1" applyAlignment="1">
      <alignment vertical="center"/>
    </xf>
    <xf numFmtId="0" fontId="16" fillId="0" borderId="0" xfId="0" applyFont="1" applyAlignment="1" applyProtection="1">
      <alignment horizontal="left" vertical="center"/>
    </xf>
    <xf numFmtId="0" fontId="0" fillId="0" borderId="0" xfId="0" applyFont="1" applyAlignment="1" applyProtection="1">
      <alignment vertical="center"/>
    </xf>
    <xf numFmtId="0" fontId="2" fillId="0" borderId="5" xfId="0" applyFont="1" applyBorder="1" applyAlignment="1" applyProtection="1">
      <alignment vertical="center"/>
    </xf>
    <xf numFmtId="0" fontId="19" fillId="0" borderId="0" xfId="0" applyFont="1" applyAlignment="1" applyProtection="1">
      <alignment horizontal="left" vertical="center"/>
    </xf>
    <xf numFmtId="0" fontId="2" fillId="0" borderId="0" xfId="0" applyFont="1" applyAlignment="1" applyProtection="1">
      <alignment vertical="center"/>
    </xf>
    <xf numFmtId="0" fontId="2" fillId="0" borderId="5" xfId="0" applyFont="1" applyBorder="1" applyAlignment="1">
      <alignment vertical="center"/>
    </xf>
    <xf numFmtId="0" fontId="3" fillId="0" borderId="5"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5" xfId="0" applyFont="1" applyBorder="1" applyAlignment="1">
      <alignment vertical="center"/>
    </xf>
    <xf numFmtId="0" fontId="22" fillId="0" borderId="0" xfId="0" applyFont="1" applyAlignment="1" applyProtection="1">
      <alignment vertical="center"/>
    </xf>
    <xf numFmtId="165" fontId="2" fillId="0" borderId="0" xfId="0" applyNumberFormat="1" applyFont="1" applyAlignment="1" applyProtection="1">
      <alignment horizontal="left" vertical="center"/>
    </xf>
    <xf numFmtId="0" fontId="23" fillId="0" borderId="15" xfId="0" applyFont="1" applyBorder="1" applyAlignment="1">
      <alignment horizontal="center" vertical="center"/>
    </xf>
    <xf numFmtId="0" fontId="23" fillId="0" borderId="16" xfId="0" applyFont="1" applyBorder="1" applyAlignment="1">
      <alignment horizontal="left" vertical="center"/>
    </xf>
    <xf numFmtId="0" fontId="0" fillId="0" borderId="16" xfId="0" applyFont="1" applyBorder="1" applyAlignment="1">
      <alignment vertical="center"/>
    </xf>
    <xf numFmtId="0" fontId="0" fillId="0" borderId="17" xfId="0" applyFont="1" applyBorder="1" applyAlignment="1">
      <alignment vertical="center"/>
    </xf>
    <xf numFmtId="0" fontId="1" fillId="0" borderId="18" xfId="0" applyFont="1" applyBorder="1" applyAlignment="1">
      <alignment horizontal="left" vertical="center"/>
    </xf>
    <xf numFmtId="0" fontId="1" fillId="0" borderId="0" xfId="0" applyFont="1" applyBorder="1" applyAlignment="1">
      <alignment horizontal="left" vertical="center"/>
    </xf>
    <xf numFmtId="0" fontId="0" fillId="0" borderId="0" xfId="0" applyFont="1" applyBorder="1" applyAlignment="1">
      <alignment vertical="center"/>
    </xf>
    <xf numFmtId="0" fontId="0" fillId="0" borderId="19" xfId="0" applyFont="1" applyBorder="1" applyAlignment="1">
      <alignment vertical="center"/>
    </xf>
    <xf numFmtId="0" fontId="1" fillId="0" borderId="18" xfId="0" applyFont="1" applyBorder="1" applyAlignment="1" applyProtection="1">
      <alignment horizontal="left" vertical="center"/>
    </xf>
    <xf numFmtId="0" fontId="0" fillId="0" borderId="19" xfId="0" applyFont="1" applyBorder="1" applyAlignment="1" applyProtection="1">
      <alignment vertical="center"/>
    </xf>
    <xf numFmtId="0" fontId="2" fillId="5" borderId="9" xfId="0" applyFont="1" applyFill="1" applyBorder="1" applyAlignment="1" applyProtection="1">
      <alignment horizontal="center" vertical="center"/>
    </xf>
    <xf numFmtId="0" fontId="2" fillId="5" borderId="10" xfId="0" applyFont="1" applyFill="1" applyBorder="1" applyAlignment="1" applyProtection="1">
      <alignment horizontal="left" vertical="center"/>
    </xf>
    <xf numFmtId="0" fontId="0" fillId="5" borderId="10" xfId="0" applyFont="1" applyFill="1" applyBorder="1" applyAlignment="1" applyProtection="1">
      <alignment vertical="center"/>
    </xf>
    <xf numFmtId="0" fontId="2" fillId="5" borderId="10" xfId="0" applyFont="1" applyFill="1" applyBorder="1" applyAlignment="1" applyProtection="1">
      <alignment horizontal="center" vertical="center"/>
    </xf>
    <xf numFmtId="0" fontId="2" fillId="5" borderId="10" xfId="0" applyFont="1" applyFill="1" applyBorder="1" applyAlignment="1" applyProtection="1">
      <alignment horizontal="right" vertical="center"/>
    </xf>
    <xf numFmtId="0" fontId="2" fillId="5" borderId="11" xfId="0" applyFont="1" applyFill="1" applyBorder="1" applyAlignment="1" applyProtection="1">
      <alignment horizontal="center" vertical="center"/>
    </xf>
    <xf numFmtId="0" fontId="19" fillId="0" borderId="20" xfId="0" applyFont="1" applyBorder="1" applyAlignment="1" applyProtection="1">
      <alignment horizontal="center" vertical="center" wrapText="1"/>
    </xf>
    <xf numFmtId="0" fontId="19" fillId="0" borderId="21" xfId="0" applyFont="1" applyBorder="1" applyAlignment="1" applyProtection="1">
      <alignment horizontal="center" vertical="center" wrapText="1"/>
    </xf>
    <xf numFmtId="0" fontId="19" fillId="0" borderId="22" xfId="0" applyFont="1" applyBorder="1" applyAlignment="1" applyProtection="1">
      <alignment horizontal="center" vertical="center" wrapText="1"/>
    </xf>
    <xf numFmtId="0" fontId="0" fillId="0" borderId="15" xfId="0" applyFont="1" applyBorder="1" applyAlignment="1" applyProtection="1">
      <alignment vertical="center"/>
    </xf>
    <xf numFmtId="0" fontId="0" fillId="0" borderId="16" xfId="0" applyFont="1" applyBorder="1" applyAlignment="1" applyProtection="1">
      <alignment vertical="center"/>
    </xf>
    <xf numFmtId="0" fontId="0" fillId="0" borderId="17" xfId="0" applyFont="1" applyBorder="1" applyAlignment="1" applyProtection="1">
      <alignment vertical="center"/>
    </xf>
    <xf numFmtId="0" fontId="24" fillId="0" borderId="0" xfId="0" applyFont="1" applyAlignment="1" applyProtection="1">
      <alignment horizontal="left" vertical="center"/>
    </xf>
    <xf numFmtId="0" fontId="24" fillId="0" borderId="0" xfId="0" applyFont="1" applyAlignment="1" applyProtection="1">
      <alignment vertical="center"/>
    </xf>
    <xf numFmtId="4" fontId="24" fillId="0" borderId="0" xfId="0" applyNumberFormat="1" applyFont="1" applyAlignment="1" applyProtection="1">
      <alignment horizontal="right" vertical="center"/>
    </xf>
    <xf numFmtId="4" fontId="24" fillId="0" borderId="0" xfId="0" applyNumberFormat="1" applyFont="1" applyAlignment="1" applyProtection="1">
      <alignment vertical="center"/>
    </xf>
    <xf numFmtId="0" fontId="3" fillId="0" borderId="0" xfId="0" applyFont="1" applyAlignment="1" applyProtection="1">
      <alignment horizontal="center" vertical="center"/>
    </xf>
    <xf numFmtId="4" fontId="23" fillId="0" borderId="18" xfId="0" applyNumberFormat="1" applyFont="1" applyBorder="1" applyAlignment="1" applyProtection="1">
      <alignment vertical="center"/>
    </xf>
    <xf numFmtId="4" fontId="23" fillId="0" borderId="0" xfId="0" applyNumberFormat="1" applyFont="1" applyBorder="1" applyAlignment="1" applyProtection="1">
      <alignment vertical="center"/>
    </xf>
    <xf numFmtId="166" fontId="23" fillId="0" borderId="0" xfId="0" applyNumberFormat="1" applyFont="1" applyBorder="1" applyAlignment="1" applyProtection="1">
      <alignment vertical="center"/>
    </xf>
    <xf numFmtId="4" fontId="23" fillId="0" borderId="19" xfId="0" applyNumberFormat="1" applyFont="1" applyBorder="1" applyAlignment="1" applyProtection="1">
      <alignment vertical="center"/>
    </xf>
    <xf numFmtId="0" fontId="3" fillId="0" borderId="0" xfId="0" applyFont="1" applyAlignment="1">
      <alignment horizontal="left" vertical="center"/>
    </xf>
    <xf numFmtId="0" fontId="25" fillId="0" borderId="0" xfId="0" applyFont="1" applyAlignment="1">
      <alignment horizontal="left" vertical="center"/>
    </xf>
    <xf numFmtId="0" fontId="26" fillId="0" borderId="0" xfId="1" applyFont="1" applyAlignment="1">
      <alignment horizontal="center" vertical="center"/>
    </xf>
    <xf numFmtId="0" fontId="4" fillId="0" borderId="5" xfId="0" applyFont="1" applyBorder="1" applyAlignment="1" applyProtection="1">
      <alignment vertical="center"/>
    </xf>
    <xf numFmtId="0" fontId="27" fillId="0" borderId="0" xfId="0" applyFont="1" applyAlignment="1" applyProtection="1">
      <alignment vertical="center"/>
    </xf>
    <xf numFmtId="0" fontId="27" fillId="0" borderId="0" xfId="0" applyFont="1" applyAlignment="1" applyProtection="1">
      <alignment horizontal="left" vertical="center" wrapText="1"/>
    </xf>
    <xf numFmtId="0" fontId="28" fillId="0" borderId="0" xfId="0" applyFont="1" applyAlignment="1" applyProtection="1">
      <alignment vertical="center"/>
    </xf>
    <xf numFmtId="4" fontId="28" fillId="0" borderId="0" xfId="0" applyNumberFormat="1" applyFont="1" applyAlignment="1" applyProtection="1">
      <alignment vertical="center"/>
    </xf>
    <xf numFmtId="0" fontId="29" fillId="0" borderId="0" xfId="0" applyFont="1" applyAlignment="1" applyProtection="1">
      <alignment horizontal="center" vertical="center"/>
    </xf>
    <xf numFmtId="0" fontId="4" fillId="0" borderId="5" xfId="0" applyFont="1" applyBorder="1" applyAlignment="1">
      <alignment vertical="center"/>
    </xf>
    <xf numFmtId="4" fontId="30" fillId="0" borderId="18" xfId="0" applyNumberFormat="1" applyFont="1" applyBorder="1" applyAlignment="1" applyProtection="1">
      <alignment vertical="center"/>
    </xf>
    <xf numFmtId="4" fontId="30" fillId="0" borderId="0" xfId="0" applyNumberFormat="1" applyFont="1" applyBorder="1" applyAlignment="1" applyProtection="1">
      <alignment vertical="center"/>
    </xf>
    <xf numFmtId="166" fontId="30" fillId="0" borderId="0" xfId="0" applyNumberFormat="1" applyFont="1" applyBorder="1" applyAlignment="1" applyProtection="1">
      <alignment vertical="center"/>
    </xf>
    <xf numFmtId="4" fontId="30" fillId="0" borderId="19" xfId="0" applyNumberFormat="1" applyFont="1" applyBorder="1" applyAlignment="1" applyProtection="1">
      <alignment vertical="center"/>
    </xf>
    <xf numFmtId="0" fontId="4" fillId="0" borderId="0" xfId="0" applyFont="1" applyAlignment="1">
      <alignment horizontal="left" vertical="center"/>
    </xf>
    <xf numFmtId="4" fontId="30" fillId="0" borderId="23" xfId="0" applyNumberFormat="1" applyFont="1" applyBorder="1" applyAlignment="1" applyProtection="1">
      <alignment vertical="center"/>
    </xf>
    <xf numFmtId="4" fontId="30" fillId="0" borderId="24" xfId="0" applyNumberFormat="1" applyFont="1" applyBorder="1" applyAlignment="1" applyProtection="1">
      <alignment vertical="center"/>
    </xf>
    <xf numFmtId="166" fontId="30" fillId="0" borderId="24" xfId="0" applyNumberFormat="1" applyFont="1" applyBorder="1" applyAlignment="1" applyProtection="1">
      <alignment vertical="center"/>
    </xf>
    <xf numFmtId="4" fontId="30" fillId="0" borderId="25" xfId="0" applyNumberFormat="1" applyFont="1" applyBorder="1" applyAlignment="1" applyProtection="1">
      <alignment vertical="center"/>
    </xf>
    <xf numFmtId="0" fontId="0" fillId="0" borderId="0" xfId="0" applyProtection="1">
      <protection locked="0"/>
    </xf>
    <xf numFmtId="0" fontId="13" fillId="2" borderId="0" xfId="0" applyFont="1" applyFill="1" applyAlignment="1">
      <alignment vertical="center"/>
    </xf>
    <xf numFmtId="0" fontId="14" fillId="2" borderId="0" xfId="0" applyFont="1" applyFill="1" applyAlignment="1">
      <alignment horizontal="left" vertical="center"/>
    </xf>
    <xf numFmtId="0" fontId="31" fillId="2" borderId="0" xfId="1" applyFont="1" applyFill="1" applyAlignment="1">
      <alignment vertical="center"/>
    </xf>
    <xf numFmtId="0" fontId="13" fillId="2" borderId="0" xfId="0" applyFont="1" applyFill="1" applyAlignment="1" applyProtection="1">
      <alignment vertical="center"/>
      <protection locked="0"/>
    </xf>
    <xf numFmtId="0" fontId="0" fillId="0" borderId="3" xfId="0" applyBorder="1" applyProtection="1">
      <protection locked="0"/>
    </xf>
    <xf numFmtId="0" fontId="0" fillId="0" borderId="0" xfId="0" applyBorder="1" applyProtection="1">
      <protection locked="0"/>
    </xf>
    <xf numFmtId="0" fontId="19" fillId="0" borderId="0" xfId="0" applyFont="1" applyBorder="1" applyAlignment="1" applyProtection="1">
      <alignment horizontal="left" vertical="center" wrapText="1"/>
    </xf>
    <xf numFmtId="0" fontId="0" fillId="0" borderId="0" xfId="0" applyFont="1" applyBorder="1" applyAlignment="1" applyProtection="1">
      <alignment vertical="center"/>
      <protection locked="0"/>
    </xf>
    <xf numFmtId="0" fontId="3" fillId="0" borderId="0" xfId="0" applyFont="1" applyBorder="1" applyAlignment="1" applyProtection="1">
      <alignment horizontal="left" vertical="center" wrapText="1"/>
    </xf>
    <xf numFmtId="0" fontId="19" fillId="0" borderId="0" xfId="0" applyFont="1" applyBorder="1" applyAlignment="1" applyProtection="1">
      <alignment horizontal="left" vertical="center"/>
      <protection locked="0"/>
    </xf>
    <xf numFmtId="165" fontId="2" fillId="0" borderId="0" xfId="0" applyNumberFormat="1" applyFont="1" applyBorder="1" applyAlignment="1" applyProtection="1">
      <alignment horizontal="left" vertical="center"/>
    </xf>
    <xf numFmtId="0" fontId="0" fillId="0" borderId="5" xfId="0" applyFont="1" applyBorder="1" applyAlignment="1" applyProtection="1">
      <alignment vertical="center" wrapText="1"/>
    </xf>
    <xf numFmtId="0" fontId="0" fillId="0" borderId="0" xfId="0" applyFont="1" applyBorder="1" applyAlignment="1" applyProtection="1">
      <alignment vertical="center" wrapText="1"/>
    </xf>
    <xf numFmtId="0" fontId="0" fillId="0" borderId="0" xfId="0" applyFont="1" applyBorder="1" applyAlignment="1" applyProtection="1">
      <alignment vertical="center" wrapText="1"/>
      <protection locked="0"/>
    </xf>
    <xf numFmtId="0" fontId="0" fillId="0" borderId="6" xfId="0" applyFont="1" applyBorder="1" applyAlignment="1" applyProtection="1">
      <alignment vertical="center" wrapText="1"/>
    </xf>
    <xf numFmtId="0" fontId="0" fillId="0" borderId="16" xfId="0" applyFont="1" applyBorder="1" applyAlignment="1" applyProtection="1">
      <alignment vertical="center"/>
      <protection locked="0"/>
    </xf>
    <xf numFmtId="0" fontId="0" fillId="0" borderId="26" xfId="0" applyFont="1" applyBorder="1" applyAlignment="1" applyProtection="1">
      <alignment vertical="center"/>
    </xf>
    <xf numFmtId="0" fontId="21" fillId="0" borderId="0" xfId="0" applyFont="1" applyBorder="1" applyAlignment="1" applyProtection="1">
      <alignment horizontal="left" vertical="center"/>
    </xf>
    <xf numFmtId="4" fontId="24" fillId="0" borderId="0" xfId="0" applyNumberFormat="1" applyFont="1" applyBorder="1" applyAlignment="1" applyProtection="1">
      <alignment vertical="center"/>
    </xf>
    <xf numFmtId="0" fontId="1" fillId="0" borderId="0" xfId="0" applyFont="1" applyBorder="1" applyAlignment="1" applyProtection="1">
      <alignment horizontal="right" vertical="center"/>
      <protection locked="0"/>
    </xf>
    <xf numFmtId="4" fontId="1" fillId="0" borderId="0" xfId="0" applyNumberFormat="1" applyFont="1" applyBorder="1" applyAlignment="1" applyProtection="1">
      <alignment vertical="center"/>
    </xf>
    <xf numFmtId="164" fontId="1" fillId="0" borderId="0" xfId="0" applyNumberFormat="1" applyFont="1" applyBorder="1" applyAlignment="1" applyProtection="1">
      <alignment horizontal="right" vertical="center"/>
      <protection locked="0"/>
    </xf>
    <xf numFmtId="0" fontId="0" fillId="5" borderId="0" xfId="0" applyFont="1" applyFill="1" applyBorder="1" applyAlignment="1" applyProtection="1">
      <alignment vertical="center"/>
    </xf>
    <xf numFmtId="0" fontId="3" fillId="5" borderId="9" xfId="0" applyFont="1" applyFill="1" applyBorder="1" applyAlignment="1" applyProtection="1">
      <alignment horizontal="left" vertical="center"/>
    </xf>
    <xf numFmtId="0" fontId="3" fillId="5" borderId="10" xfId="0" applyFont="1" applyFill="1" applyBorder="1" applyAlignment="1" applyProtection="1">
      <alignment horizontal="right" vertical="center"/>
    </xf>
    <xf numFmtId="0" fontId="3" fillId="5" borderId="10" xfId="0" applyFont="1" applyFill="1" applyBorder="1" applyAlignment="1" applyProtection="1">
      <alignment horizontal="center" vertical="center"/>
    </xf>
    <xf numFmtId="0" fontId="0" fillId="5" borderId="10" xfId="0" applyFont="1" applyFill="1" applyBorder="1" applyAlignment="1" applyProtection="1">
      <alignment vertical="center"/>
      <protection locked="0"/>
    </xf>
    <xf numFmtId="4" fontId="3" fillId="5" borderId="10" xfId="0" applyNumberFormat="1" applyFont="1" applyFill="1" applyBorder="1" applyAlignment="1" applyProtection="1">
      <alignment vertical="center"/>
    </xf>
    <xf numFmtId="0" fontId="0" fillId="5" borderId="27" xfId="0" applyFont="1" applyFill="1" applyBorder="1" applyAlignment="1" applyProtection="1">
      <alignment vertical="center"/>
    </xf>
    <xf numFmtId="0" fontId="0" fillId="0" borderId="13" xfId="0" applyFont="1" applyBorder="1" applyAlignment="1" applyProtection="1">
      <alignment vertical="center"/>
      <protection locked="0"/>
    </xf>
    <xf numFmtId="0" fontId="0" fillId="0" borderId="2" xfId="0" applyFont="1" applyBorder="1" applyAlignment="1">
      <alignment vertical="center"/>
    </xf>
    <xf numFmtId="0" fontId="0" fillId="0" borderId="3" xfId="0" applyFont="1" applyBorder="1" applyAlignment="1">
      <alignment vertical="center"/>
    </xf>
    <xf numFmtId="0" fontId="0" fillId="0" borderId="3" xfId="0" applyFont="1" applyBorder="1" applyAlignment="1" applyProtection="1">
      <alignment vertical="center"/>
      <protection locked="0"/>
    </xf>
    <xf numFmtId="0" fontId="0" fillId="0" borderId="4" xfId="0" applyFont="1" applyBorder="1" applyAlignment="1">
      <alignment vertical="center"/>
    </xf>
    <xf numFmtId="0" fontId="0" fillId="0" borderId="0" xfId="0" applyFont="1" applyBorder="1" applyAlignment="1" applyProtection="1">
      <alignment horizontal="left" vertical="center"/>
    </xf>
    <xf numFmtId="0" fontId="2" fillId="5" borderId="0" xfId="0" applyFont="1" applyFill="1" applyBorder="1" applyAlignment="1" applyProtection="1">
      <alignment horizontal="left" vertical="center"/>
    </xf>
    <xf numFmtId="0" fontId="0" fillId="5" borderId="0" xfId="0" applyFont="1" applyFill="1" applyBorder="1" applyAlignment="1" applyProtection="1">
      <alignment vertical="center"/>
      <protection locked="0"/>
    </xf>
    <xf numFmtId="0" fontId="2" fillId="5" borderId="0" xfId="0" applyFont="1" applyFill="1" applyBorder="1" applyAlignment="1" applyProtection="1">
      <alignment horizontal="right" vertical="center"/>
    </xf>
    <xf numFmtId="0" fontId="0" fillId="5" borderId="6" xfId="0" applyFont="1" applyFill="1" applyBorder="1" applyAlignment="1" applyProtection="1">
      <alignment vertical="center"/>
    </xf>
    <xf numFmtId="0" fontId="32" fillId="0" borderId="0" xfId="0" applyFont="1" applyBorder="1" applyAlignment="1" applyProtection="1">
      <alignment horizontal="left" vertical="center"/>
    </xf>
    <xf numFmtId="0" fontId="5" fillId="0" borderId="5" xfId="0" applyFont="1" applyBorder="1" applyAlignment="1" applyProtection="1">
      <alignment vertical="center"/>
    </xf>
    <xf numFmtId="0" fontId="5" fillId="0" borderId="0" xfId="0" applyFont="1" applyBorder="1" applyAlignment="1" applyProtection="1">
      <alignment vertical="center"/>
    </xf>
    <xf numFmtId="0" fontId="5" fillId="0" borderId="24" xfId="0" applyFont="1" applyBorder="1" applyAlignment="1" applyProtection="1">
      <alignment horizontal="left" vertical="center"/>
    </xf>
    <xf numFmtId="0" fontId="5" fillId="0" borderId="24" xfId="0" applyFont="1" applyBorder="1" applyAlignment="1" applyProtection="1">
      <alignment vertical="center"/>
    </xf>
    <xf numFmtId="0" fontId="5" fillId="0" borderId="24" xfId="0" applyFont="1" applyBorder="1" applyAlignment="1" applyProtection="1">
      <alignment vertical="center"/>
      <protection locked="0"/>
    </xf>
    <xf numFmtId="4" fontId="5" fillId="0" borderId="24" xfId="0" applyNumberFormat="1" applyFont="1" applyBorder="1" applyAlignment="1" applyProtection="1">
      <alignment vertical="center"/>
    </xf>
    <xf numFmtId="0" fontId="5" fillId="0" borderId="6" xfId="0" applyFont="1" applyBorder="1" applyAlignment="1" applyProtection="1">
      <alignment vertical="center"/>
    </xf>
    <xf numFmtId="0" fontId="6" fillId="0" borderId="5" xfId="0" applyFont="1" applyBorder="1" applyAlignment="1" applyProtection="1">
      <alignment vertical="center"/>
    </xf>
    <xf numFmtId="0" fontId="6" fillId="0" borderId="0" xfId="0" applyFont="1" applyBorder="1" applyAlignment="1" applyProtection="1">
      <alignment vertical="center"/>
    </xf>
    <xf numFmtId="0" fontId="6" fillId="0" borderId="24" xfId="0" applyFont="1" applyBorder="1" applyAlignment="1" applyProtection="1">
      <alignment horizontal="left" vertical="center"/>
    </xf>
    <xf numFmtId="0" fontId="6" fillId="0" borderId="24" xfId="0" applyFont="1" applyBorder="1" applyAlignment="1" applyProtection="1">
      <alignment vertical="center"/>
    </xf>
    <xf numFmtId="0" fontId="6" fillId="0" borderId="24" xfId="0" applyFont="1" applyBorder="1" applyAlignment="1" applyProtection="1">
      <alignment vertical="center"/>
      <protection locked="0"/>
    </xf>
    <xf numFmtId="4" fontId="6" fillId="0" borderId="24" xfId="0" applyNumberFormat="1" applyFont="1" applyBorder="1" applyAlignment="1" applyProtection="1">
      <alignment vertical="center"/>
    </xf>
    <xf numFmtId="0" fontId="6" fillId="0" borderId="6" xfId="0" applyFont="1" applyBorder="1" applyAlignment="1" applyProtection="1">
      <alignment vertical="center"/>
    </xf>
    <xf numFmtId="0" fontId="0" fillId="0" borderId="0" xfId="0" applyFont="1" applyAlignment="1" applyProtection="1">
      <alignment vertical="center"/>
      <protection locked="0"/>
    </xf>
    <xf numFmtId="0" fontId="19" fillId="0" borderId="0" xfId="0" applyFont="1" applyAlignment="1" applyProtection="1">
      <alignment horizontal="left" vertical="center" wrapText="1"/>
    </xf>
    <xf numFmtId="0" fontId="2" fillId="0" borderId="0" xfId="0" applyFont="1" applyAlignment="1" applyProtection="1">
      <alignment horizontal="left" vertical="center"/>
    </xf>
    <xf numFmtId="0" fontId="19" fillId="0" borderId="0" xfId="0" applyFont="1" applyAlignment="1" applyProtection="1">
      <alignment horizontal="left" vertical="center"/>
      <protection locked="0"/>
    </xf>
    <xf numFmtId="0" fontId="0" fillId="0" borderId="5" xfId="0" applyFont="1" applyBorder="1" applyAlignment="1" applyProtection="1">
      <alignment horizontal="center" vertical="center" wrapText="1"/>
    </xf>
    <xf numFmtId="0" fontId="2" fillId="5" borderId="20" xfId="0" applyFont="1" applyFill="1" applyBorder="1" applyAlignment="1" applyProtection="1">
      <alignment horizontal="center" vertical="center" wrapText="1"/>
    </xf>
    <xf numFmtId="0" fontId="2" fillId="5" borderId="21" xfId="0" applyFont="1" applyFill="1" applyBorder="1" applyAlignment="1" applyProtection="1">
      <alignment horizontal="center" vertical="center" wrapText="1"/>
    </xf>
    <xf numFmtId="0" fontId="2" fillId="5" borderId="21" xfId="0" applyFont="1" applyFill="1" applyBorder="1" applyAlignment="1" applyProtection="1">
      <alignment horizontal="center" vertical="center" wrapText="1"/>
      <protection locked="0"/>
    </xf>
    <xf numFmtId="0" fontId="2" fillId="5" borderId="22" xfId="0" applyFont="1" applyFill="1" applyBorder="1" applyAlignment="1" applyProtection="1">
      <alignment horizontal="center" vertical="center" wrapText="1"/>
    </xf>
    <xf numFmtId="0" fontId="0" fillId="0" borderId="5" xfId="0" applyFont="1" applyBorder="1" applyAlignment="1">
      <alignment horizontal="center" vertical="center" wrapText="1"/>
    </xf>
    <xf numFmtId="4" fontId="24" fillId="0" borderId="0" xfId="0" applyNumberFormat="1" applyFont="1" applyAlignment="1" applyProtection="1"/>
    <xf numFmtId="166" fontId="33" fillId="0" borderId="16" xfId="0" applyNumberFormat="1" applyFont="1" applyBorder="1" applyAlignment="1" applyProtection="1"/>
    <xf numFmtId="166" fontId="33" fillId="0" borderId="17" xfId="0" applyNumberFormat="1" applyFont="1" applyBorder="1" applyAlignment="1" applyProtection="1"/>
    <xf numFmtId="4" fontId="34" fillId="0" borderId="0" xfId="0" applyNumberFormat="1" applyFont="1" applyAlignment="1">
      <alignment vertical="center"/>
    </xf>
    <xf numFmtId="0" fontId="7" fillId="0" borderId="5" xfId="0" applyFont="1" applyBorder="1" applyAlignment="1" applyProtection="1"/>
    <xf numFmtId="0" fontId="7" fillId="0" borderId="0" xfId="0" applyFont="1" applyAlignment="1" applyProtection="1"/>
    <xf numFmtId="0" fontId="7" fillId="0" borderId="0" xfId="0" applyFont="1" applyAlignment="1" applyProtection="1">
      <alignment horizontal="left"/>
    </xf>
    <xf numFmtId="0" fontId="5" fillId="0" borderId="0" xfId="0" applyFont="1" applyAlignment="1" applyProtection="1">
      <alignment horizontal="left"/>
    </xf>
    <xf numFmtId="0" fontId="7" fillId="0" borderId="0" xfId="0" applyFont="1" applyAlignment="1" applyProtection="1">
      <protection locked="0"/>
    </xf>
    <xf numFmtId="4" fontId="5" fillId="0" borderId="0" xfId="0" applyNumberFormat="1" applyFont="1" applyAlignment="1" applyProtection="1"/>
    <xf numFmtId="0" fontId="7" fillId="0" borderId="5" xfId="0" applyFont="1" applyBorder="1" applyAlignment="1"/>
    <xf numFmtId="0" fontId="7" fillId="0" borderId="18" xfId="0" applyFont="1" applyBorder="1" applyAlignment="1" applyProtection="1"/>
    <xf numFmtId="0" fontId="7" fillId="0" borderId="0" xfId="0" applyFont="1" applyBorder="1" applyAlignment="1" applyProtection="1"/>
    <xf numFmtId="166" fontId="7" fillId="0" borderId="0" xfId="0" applyNumberFormat="1" applyFont="1" applyBorder="1" applyAlignment="1" applyProtection="1"/>
    <xf numFmtId="166" fontId="7" fillId="0" borderId="19" xfId="0" applyNumberFormat="1" applyFont="1" applyBorder="1" applyAlignment="1" applyProtection="1"/>
    <xf numFmtId="0" fontId="7" fillId="0" borderId="0" xfId="0" applyFont="1" applyAlignment="1">
      <alignment horizontal="left"/>
    </xf>
    <xf numFmtId="0" fontId="7" fillId="0" borderId="0" xfId="0" applyFont="1" applyAlignment="1">
      <alignment horizontal="center"/>
    </xf>
    <xf numFmtId="4" fontId="7" fillId="0" borderId="0" xfId="0" applyNumberFormat="1" applyFont="1" applyAlignment="1">
      <alignment vertical="center"/>
    </xf>
    <xf numFmtId="0" fontId="6" fillId="0" borderId="0" xfId="0" applyFont="1" applyAlignment="1" applyProtection="1">
      <alignment horizontal="left"/>
    </xf>
    <xf numFmtId="4" fontId="6" fillId="0" borderId="0" xfId="0" applyNumberFormat="1" applyFont="1" applyAlignment="1" applyProtection="1"/>
    <xf numFmtId="0" fontId="0" fillId="0" borderId="28" xfId="0" applyFont="1" applyBorder="1" applyAlignment="1" applyProtection="1">
      <alignment horizontal="center" vertical="center"/>
    </xf>
    <xf numFmtId="49" fontId="0" fillId="0" borderId="28" xfId="0" applyNumberFormat="1" applyFont="1" applyBorder="1" applyAlignment="1" applyProtection="1">
      <alignment horizontal="left" vertical="center" wrapText="1"/>
    </xf>
    <xf numFmtId="0" fontId="0" fillId="0" borderId="28" xfId="0" applyFont="1" applyBorder="1" applyAlignment="1" applyProtection="1">
      <alignment horizontal="left" vertical="center" wrapText="1"/>
    </xf>
    <xf numFmtId="0" fontId="0" fillId="0" borderId="28" xfId="0" applyFont="1" applyBorder="1" applyAlignment="1" applyProtection="1">
      <alignment horizontal="center" vertical="center" wrapText="1"/>
    </xf>
    <xf numFmtId="167" fontId="0" fillId="0" borderId="28" xfId="0" applyNumberFormat="1" applyFont="1" applyBorder="1" applyAlignment="1" applyProtection="1">
      <alignment vertical="center"/>
    </xf>
    <xf numFmtId="4" fontId="0" fillId="3" borderId="28" xfId="0" applyNumberFormat="1" applyFont="1" applyFill="1" applyBorder="1" applyAlignment="1" applyProtection="1">
      <alignment vertical="center"/>
      <protection locked="0"/>
    </xf>
    <xf numFmtId="4" fontId="0" fillId="0" borderId="28" xfId="0" applyNumberFormat="1" applyFont="1" applyBorder="1" applyAlignment="1" applyProtection="1">
      <alignment vertical="center"/>
    </xf>
    <xf numFmtId="0" fontId="1" fillId="3" borderId="28" xfId="0" applyFont="1" applyFill="1" applyBorder="1" applyAlignment="1" applyProtection="1">
      <alignment horizontal="left" vertical="center"/>
      <protection locked="0"/>
    </xf>
    <xf numFmtId="0" fontId="1" fillId="0" borderId="0" xfId="0" applyFont="1" applyBorder="1" applyAlignment="1" applyProtection="1">
      <alignment horizontal="center" vertical="center"/>
    </xf>
    <xf numFmtId="166" fontId="1" fillId="0" borderId="0" xfId="0" applyNumberFormat="1" applyFont="1" applyBorder="1" applyAlignment="1" applyProtection="1">
      <alignment vertical="center"/>
    </xf>
    <xf numFmtId="166" fontId="1" fillId="0" borderId="19" xfId="0" applyNumberFormat="1" applyFont="1" applyBorder="1" applyAlignment="1" applyProtection="1">
      <alignment vertical="center"/>
    </xf>
    <xf numFmtId="4" fontId="0" fillId="0" borderId="0" xfId="0" applyNumberFormat="1" applyFont="1" applyAlignment="1">
      <alignment vertical="center"/>
    </xf>
    <xf numFmtId="0" fontId="8" fillId="0" borderId="5" xfId="0" applyFont="1" applyBorder="1" applyAlignment="1" applyProtection="1">
      <alignment vertical="center"/>
    </xf>
    <xf numFmtId="0" fontId="8" fillId="0" borderId="0" xfId="0" applyFont="1" applyAlignment="1" applyProtection="1">
      <alignment vertical="center"/>
    </xf>
    <xf numFmtId="0" fontId="35" fillId="0" borderId="0" xfId="0" applyFont="1" applyAlignment="1" applyProtection="1">
      <alignment horizontal="left" vertical="center"/>
    </xf>
    <xf numFmtId="0" fontId="8" fillId="0" borderId="0" xfId="0" applyFont="1" applyAlignment="1" applyProtection="1">
      <alignment horizontal="left" vertical="center"/>
    </xf>
    <xf numFmtId="0" fontId="8" fillId="0" borderId="0" xfId="0" applyFont="1" applyAlignment="1" applyProtection="1">
      <alignment horizontal="left" vertical="center" wrapText="1"/>
    </xf>
    <xf numFmtId="0" fontId="8" fillId="0" borderId="0" xfId="0" applyFont="1" applyAlignment="1" applyProtection="1">
      <alignment vertical="center"/>
      <protection locked="0"/>
    </xf>
    <xf numFmtId="0" fontId="8" fillId="0" borderId="5" xfId="0" applyFont="1" applyBorder="1" applyAlignment="1">
      <alignment vertical="center"/>
    </xf>
    <xf numFmtId="0" fontId="8" fillId="0" borderId="18" xfId="0" applyFont="1" applyBorder="1" applyAlignment="1" applyProtection="1">
      <alignment vertical="center"/>
    </xf>
    <xf numFmtId="0" fontId="8" fillId="0" borderId="0" xfId="0" applyFont="1" applyBorder="1" applyAlignment="1" applyProtection="1">
      <alignment vertical="center"/>
    </xf>
    <xf numFmtId="0" fontId="8" fillId="0" borderId="19" xfId="0" applyFont="1" applyBorder="1" applyAlignment="1" applyProtection="1">
      <alignment vertical="center"/>
    </xf>
    <xf numFmtId="0" fontId="8" fillId="0" borderId="0" xfId="0" applyFont="1" applyAlignment="1">
      <alignment horizontal="left" vertical="center"/>
    </xf>
    <xf numFmtId="0" fontId="9" fillId="0" borderId="5"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5" xfId="0" applyFont="1" applyBorder="1" applyAlignment="1">
      <alignment vertical="center"/>
    </xf>
    <xf numFmtId="0" fontId="9" fillId="0" borderId="18" xfId="0" applyFont="1" applyBorder="1" applyAlignment="1" applyProtection="1">
      <alignment vertical="center"/>
    </xf>
    <xf numFmtId="0" fontId="9" fillId="0" borderId="0" xfId="0" applyFont="1" applyBorder="1" applyAlignment="1" applyProtection="1">
      <alignment vertical="center"/>
    </xf>
    <xf numFmtId="0" fontId="9" fillId="0" borderId="19" xfId="0" applyFont="1" applyBorder="1" applyAlignment="1" applyProtection="1">
      <alignment vertical="center"/>
    </xf>
    <xf numFmtId="0" fontId="9" fillId="0" borderId="0" xfId="0" applyFont="1" applyAlignment="1">
      <alignment horizontal="left" vertical="center"/>
    </xf>
    <xf numFmtId="0" fontId="10" fillId="0" borderId="5"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5" xfId="0" applyFont="1" applyBorder="1" applyAlignment="1">
      <alignment vertical="center"/>
    </xf>
    <xf numFmtId="0" fontId="10" fillId="0" borderId="18" xfId="0" applyFont="1" applyBorder="1" applyAlignment="1" applyProtection="1">
      <alignment vertical="center"/>
    </xf>
    <xf numFmtId="0" fontId="10" fillId="0" borderId="0" xfId="0" applyFont="1" applyBorder="1" applyAlignment="1" applyProtection="1">
      <alignment vertical="center"/>
    </xf>
    <xf numFmtId="0" fontId="10" fillId="0" borderId="19" xfId="0" applyFont="1" applyBorder="1" applyAlignment="1" applyProtection="1">
      <alignment vertical="center"/>
    </xf>
    <xf numFmtId="0" fontId="10" fillId="0" borderId="0" xfId="0" applyFont="1" applyAlignment="1">
      <alignment horizontal="left" vertical="center"/>
    </xf>
    <xf numFmtId="167" fontId="0" fillId="3" borderId="28" xfId="0" applyNumberFormat="1" applyFont="1" applyFill="1" applyBorder="1" applyAlignment="1" applyProtection="1">
      <alignment vertical="center"/>
      <protection locked="0"/>
    </xf>
    <xf numFmtId="0" fontId="36" fillId="0" borderId="28" xfId="0" applyFont="1" applyBorder="1" applyAlignment="1" applyProtection="1">
      <alignment horizontal="center" vertical="center"/>
    </xf>
    <xf numFmtId="49" fontId="36" fillId="0" borderId="28" xfId="0" applyNumberFormat="1" applyFont="1" applyBorder="1" applyAlignment="1" applyProtection="1">
      <alignment horizontal="left" vertical="center" wrapText="1"/>
    </xf>
    <xf numFmtId="0" fontId="36" fillId="0" borderId="28" xfId="0" applyFont="1" applyBorder="1" applyAlignment="1" applyProtection="1">
      <alignment horizontal="left" vertical="center" wrapText="1"/>
    </xf>
    <xf numFmtId="0" fontId="36" fillId="0" borderId="28" xfId="0" applyFont="1" applyBorder="1" applyAlignment="1" applyProtection="1">
      <alignment horizontal="center" vertical="center" wrapText="1"/>
    </xf>
    <xf numFmtId="167" fontId="36" fillId="0" borderId="28" xfId="0" applyNumberFormat="1" applyFont="1" applyBorder="1" applyAlignment="1" applyProtection="1">
      <alignment vertical="center"/>
    </xf>
    <xf numFmtId="4" fontId="36" fillId="3" borderId="28" xfId="0" applyNumberFormat="1" applyFont="1" applyFill="1" applyBorder="1" applyAlignment="1" applyProtection="1">
      <alignment vertical="center"/>
      <protection locked="0"/>
    </xf>
    <xf numFmtId="4" fontId="36" fillId="0" borderId="28" xfId="0" applyNumberFormat="1" applyFont="1" applyBorder="1" applyAlignment="1" applyProtection="1">
      <alignment vertical="center"/>
    </xf>
    <xf numFmtId="0" fontId="36" fillId="0" borderId="5" xfId="0" applyFont="1" applyBorder="1" applyAlignment="1">
      <alignment vertical="center"/>
    </xf>
    <xf numFmtId="0" fontId="36" fillId="3" borderId="28" xfId="0" applyFont="1" applyFill="1" applyBorder="1" applyAlignment="1" applyProtection="1">
      <alignment horizontal="left" vertical="center"/>
      <protection locked="0"/>
    </xf>
    <xf numFmtId="0" fontId="36" fillId="0" borderId="0" xfId="0" applyFont="1" applyBorder="1" applyAlignment="1" applyProtection="1">
      <alignment horizontal="center" vertical="center"/>
    </xf>
    <xf numFmtId="0" fontId="1" fillId="0" borderId="24" xfId="0" applyFont="1" applyBorder="1" applyAlignment="1" applyProtection="1">
      <alignment horizontal="center" vertical="center"/>
    </xf>
    <xf numFmtId="0" fontId="0" fillId="0" borderId="24" xfId="0" applyFont="1" applyBorder="1" applyAlignment="1" applyProtection="1">
      <alignment vertical="center"/>
    </xf>
    <xf numFmtId="166" fontId="1" fillId="0" borderId="24" xfId="0" applyNumberFormat="1" applyFont="1" applyBorder="1" applyAlignment="1" applyProtection="1">
      <alignment vertical="center"/>
    </xf>
    <xf numFmtId="166" fontId="1" fillId="0" borderId="25" xfId="0" applyNumberFormat="1" applyFont="1" applyBorder="1" applyAlignment="1" applyProtection="1">
      <alignment vertical="center"/>
    </xf>
    <xf numFmtId="0" fontId="37" fillId="0" borderId="0" xfId="0" applyFont="1" applyAlignment="1" applyProtection="1">
      <alignment vertical="center" wrapText="1"/>
    </xf>
    <xf numFmtId="0" fontId="0" fillId="0" borderId="18" xfId="0" applyFont="1" applyBorder="1" applyAlignment="1" applyProtection="1">
      <alignment vertical="center"/>
    </xf>
    <xf numFmtId="0" fontId="0" fillId="0" borderId="23" xfId="0" applyFont="1" applyBorder="1" applyAlignment="1" applyProtection="1">
      <alignment vertical="center"/>
    </xf>
    <xf numFmtId="0" fontId="0" fillId="0" borderId="25" xfId="0" applyFont="1" applyBorder="1" applyAlignment="1" applyProtection="1">
      <alignment vertical="center"/>
    </xf>
    <xf numFmtId="0" fontId="0" fillId="0" borderId="0" xfId="0" applyAlignment="1">
      <alignment vertical="top"/>
      <protection locked="0"/>
    </xf>
    <xf numFmtId="0" fontId="38" fillId="0" borderId="29" xfId="0" applyFont="1" applyBorder="1" applyAlignment="1">
      <alignment vertical="center" wrapText="1"/>
      <protection locked="0"/>
    </xf>
    <xf numFmtId="0" fontId="38" fillId="0" borderId="30" xfId="0" applyFont="1" applyBorder="1" applyAlignment="1">
      <alignment vertical="center" wrapText="1"/>
      <protection locked="0"/>
    </xf>
    <xf numFmtId="0" fontId="38" fillId="0" borderId="31" xfId="0" applyFont="1" applyBorder="1" applyAlignment="1">
      <alignment vertical="center" wrapText="1"/>
      <protection locked="0"/>
    </xf>
    <xf numFmtId="0" fontId="38" fillId="0" borderId="32" xfId="0" applyFont="1" applyBorder="1" applyAlignment="1">
      <alignment horizontal="center" vertical="center" wrapText="1"/>
      <protection locked="0"/>
    </xf>
    <xf numFmtId="0" fontId="39" fillId="0" borderId="1" xfId="0" applyFont="1" applyBorder="1" applyAlignment="1">
      <alignment horizontal="center" vertical="center" wrapText="1"/>
      <protection locked="0"/>
    </xf>
    <xf numFmtId="0" fontId="38" fillId="0" borderId="33" xfId="0" applyFont="1" applyBorder="1" applyAlignment="1">
      <alignment horizontal="center" vertical="center" wrapText="1"/>
      <protection locked="0"/>
    </xf>
    <xf numFmtId="0" fontId="38" fillId="0" borderId="32" xfId="0" applyFont="1" applyBorder="1" applyAlignment="1">
      <alignment vertical="center" wrapText="1"/>
      <protection locked="0"/>
    </xf>
    <xf numFmtId="0" fontId="40" fillId="0" borderId="34" xfId="0" applyFont="1" applyBorder="1" applyAlignment="1">
      <alignment horizontal="left" wrapText="1"/>
      <protection locked="0"/>
    </xf>
    <xf numFmtId="0" fontId="38" fillId="0" borderId="33" xfId="0" applyFont="1" applyBorder="1" applyAlignment="1">
      <alignment vertical="center" wrapText="1"/>
      <protection locked="0"/>
    </xf>
    <xf numFmtId="0" fontId="40" fillId="0" borderId="1" xfId="0" applyFont="1" applyBorder="1" applyAlignment="1">
      <alignment horizontal="left" vertical="center" wrapText="1"/>
      <protection locked="0"/>
    </xf>
    <xf numFmtId="0" fontId="41" fillId="0" borderId="1" xfId="0" applyFont="1" applyBorder="1" applyAlignment="1">
      <alignment horizontal="left" vertical="center" wrapText="1"/>
      <protection locked="0"/>
    </xf>
    <xf numFmtId="0" fontId="41" fillId="0" borderId="32" xfId="0" applyFont="1" applyBorder="1" applyAlignment="1">
      <alignment vertical="center" wrapText="1"/>
      <protection locked="0"/>
    </xf>
    <xf numFmtId="0" fontId="41" fillId="0" borderId="1" xfId="0" applyFont="1" applyBorder="1" applyAlignment="1">
      <alignment vertical="center" wrapText="1"/>
      <protection locked="0"/>
    </xf>
    <xf numFmtId="0" fontId="41" fillId="0" borderId="1" xfId="0" applyFont="1" applyBorder="1" applyAlignment="1">
      <alignment vertical="center"/>
      <protection locked="0"/>
    </xf>
    <xf numFmtId="0" fontId="41" fillId="0" borderId="1" xfId="0" applyFont="1" applyBorder="1" applyAlignment="1">
      <alignment horizontal="left" vertical="center"/>
      <protection locked="0"/>
    </xf>
    <xf numFmtId="49" fontId="41" fillId="0" borderId="1" xfId="0" applyNumberFormat="1" applyFont="1" applyBorder="1" applyAlignment="1">
      <alignment horizontal="left" vertical="center" wrapText="1"/>
      <protection locked="0"/>
    </xf>
    <xf numFmtId="49" fontId="41" fillId="0" borderId="1" xfId="0" applyNumberFormat="1" applyFont="1" applyBorder="1" applyAlignment="1">
      <alignment vertical="center" wrapText="1"/>
      <protection locked="0"/>
    </xf>
    <xf numFmtId="0" fontId="38" fillId="0" borderId="35" xfId="0" applyFont="1" applyBorder="1" applyAlignment="1">
      <alignment vertical="center" wrapText="1"/>
      <protection locked="0"/>
    </xf>
    <xf numFmtId="0" fontId="42" fillId="0" borderId="34" xfId="0" applyFont="1" applyBorder="1" applyAlignment="1">
      <alignment vertical="center" wrapText="1"/>
      <protection locked="0"/>
    </xf>
    <xf numFmtId="0" fontId="38" fillId="0" borderId="36" xfId="0" applyFont="1" applyBorder="1" applyAlignment="1">
      <alignment vertical="center" wrapText="1"/>
      <protection locked="0"/>
    </xf>
    <xf numFmtId="0" fontId="38" fillId="0" borderId="1" xfId="0" applyFont="1" applyBorder="1" applyAlignment="1">
      <alignment vertical="top"/>
      <protection locked="0"/>
    </xf>
    <xf numFmtId="0" fontId="38" fillId="0" borderId="0" xfId="0" applyFont="1" applyAlignment="1">
      <alignment vertical="top"/>
      <protection locked="0"/>
    </xf>
    <xf numFmtId="0" fontId="38" fillId="0" borderId="29" xfId="0" applyFont="1" applyBorder="1" applyAlignment="1">
      <alignment horizontal="left" vertical="center"/>
      <protection locked="0"/>
    </xf>
    <xf numFmtId="0" fontId="38" fillId="0" borderId="30" xfId="0" applyFont="1" applyBorder="1" applyAlignment="1">
      <alignment horizontal="left" vertical="center"/>
      <protection locked="0"/>
    </xf>
    <xf numFmtId="0" fontId="38" fillId="0" borderId="31" xfId="0" applyFont="1" applyBorder="1" applyAlignment="1">
      <alignment horizontal="left" vertical="center"/>
      <protection locked="0"/>
    </xf>
    <xf numFmtId="0" fontId="38" fillId="0" borderId="32" xfId="0" applyFont="1" applyBorder="1" applyAlignment="1">
      <alignment horizontal="left" vertical="center"/>
      <protection locked="0"/>
    </xf>
    <xf numFmtId="0" fontId="39" fillId="0" borderId="1" xfId="0" applyFont="1" applyBorder="1" applyAlignment="1">
      <alignment horizontal="center" vertical="center"/>
      <protection locked="0"/>
    </xf>
    <xf numFmtId="0" fontId="38" fillId="0" borderId="33" xfId="0" applyFont="1" applyBorder="1" applyAlignment="1">
      <alignment horizontal="left" vertical="center"/>
      <protection locked="0"/>
    </xf>
    <xf numFmtId="0" fontId="40" fillId="0" borderId="1" xfId="0" applyFont="1" applyBorder="1" applyAlignment="1">
      <alignment horizontal="left" vertical="center"/>
      <protection locked="0"/>
    </xf>
    <xf numFmtId="0" fontId="43" fillId="0" borderId="0" xfId="0" applyFont="1" applyAlignment="1">
      <alignment horizontal="left" vertical="center"/>
      <protection locked="0"/>
    </xf>
    <xf numFmtId="0" fontId="40" fillId="0" borderId="34" xfId="0" applyFont="1" applyBorder="1" applyAlignment="1">
      <alignment horizontal="left" vertical="center"/>
      <protection locked="0"/>
    </xf>
    <xf numFmtId="0" fontId="40" fillId="0" borderId="34" xfId="0" applyFont="1" applyBorder="1" applyAlignment="1">
      <alignment horizontal="center" vertical="center"/>
      <protection locked="0"/>
    </xf>
    <xf numFmtId="0" fontId="43" fillId="0" borderId="34" xfId="0" applyFont="1" applyBorder="1" applyAlignment="1">
      <alignment horizontal="left" vertical="center"/>
      <protection locked="0"/>
    </xf>
    <xf numFmtId="0" fontId="44" fillId="0" borderId="1" xfId="0" applyFont="1" applyBorder="1" applyAlignment="1">
      <alignment horizontal="left" vertical="center"/>
      <protection locked="0"/>
    </xf>
    <xf numFmtId="0" fontId="41" fillId="0" borderId="0" xfId="0" applyFont="1" applyAlignment="1">
      <alignment horizontal="left" vertical="center"/>
      <protection locked="0"/>
    </xf>
    <xf numFmtId="0" fontId="41" fillId="0" borderId="1" xfId="0" applyFont="1" applyBorder="1" applyAlignment="1">
      <alignment horizontal="center" vertical="center"/>
      <protection locked="0"/>
    </xf>
    <xf numFmtId="0" fontId="41" fillId="0" borderId="32" xfId="0" applyFont="1" applyBorder="1" applyAlignment="1">
      <alignment horizontal="left" vertical="center"/>
      <protection locked="0"/>
    </xf>
    <xf numFmtId="0" fontId="41" fillId="0" borderId="1" xfId="0" applyFont="1" applyFill="1" applyBorder="1" applyAlignment="1">
      <alignment horizontal="left" vertical="center"/>
      <protection locked="0"/>
    </xf>
    <xf numFmtId="0" fontId="41" fillId="0" borderId="1" xfId="0" applyFont="1" applyFill="1" applyBorder="1" applyAlignment="1">
      <alignment horizontal="center" vertical="center"/>
      <protection locked="0"/>
    </xf>
    <xf numFmtId="0" fontId="38" fillId="0" borderId="35" xfId="0" applyFont="1" applyBorder="1" applyAlignment="1">
      <alignment horizontal="left" vertical="center"/>
      <protection locked="0"/>
    </xf>
    <xf numFmtId="0" fontId="42" fillId="0" borderId="34" xfId="0" applyFont="1" applyBorder="1" applyAlignment="1">
      <alignment horizontal="left" vertical="center"/>
      <protection locked="0"/>
    </xf>
    <xf numFmtId="0" fontId="38" fillId="0" borderId="36" xfId="0" applyFont="1" applyBorder="1" applyAlignment="1">
      <alignment horizontal="left" vertical="center"/>
      <protection locked="0"/>
    </xf>
    <xf numFmtId="0" fontId="38" fillId="0" borderId="1" xfId="0" applyFont="1" applyBorder="1" applyAlignment="1">
      <alignment horizontal="left" vertical="center"/>
      <protection locked="0"/>
    </xf>
    <xf numFmtId="0" fontId="42" fillId="0" borderId="1" xfId="0" applyFont="1" applyBorder="1" applyAlignment="1">
      <alignment horizontal="left" vertical="center"/>
      <protection locked="0"/>
    </xf>
    <xf numFmtId="0" fontId="43" fillId="0" borderId="1" xfId="0" applyFont="1" applyBorder="1" applyAlignment="1">
      <alignment horizontal="left" vertical="center"/>
      <protection locked="0"/>
    </xf>
    <xf numFmtId="0" fontId="41" fillId="0" borderId="34" xfId="0" applyFont="1" applyBorder="1" applyAlignment="1">
      <alignment horizontal="left" vertical="center"/>
      <protection locked="0"/>
    </xf>
    <xf numFmtId="0" fontId="38" fillId="0" borderId="1" xfId="0" applyFont="1" applyBorder="1" applyAlignment="1">
      <alignment horizontal="left" vertical="center" wrapText="1"/>
      <protection locked="0"/>
    </xf>
    <xf numFmtId="0" fontId="41" fillId="0" borderId="1" xfId="0" applyFont="1" applyBorder="1" applyAlignment="1">
      <alignment horizontal="center" vertical="center" wrapText="1"/>
      <protection locked="0"/>
    </xf>
    <xf numFmtId="0" fontId="38" fillId="0" borderId="29" xfId="0" applyFont="1" applyBorder="1" applyAlignment="1">
      <alignment horizontal="left" vertical="center" wrapText="1"/>
      <protection locked="0"/>
    </xf>
    <xf numFmtId="0" fontId="38" fillId="0" borderId="30" xfId="0" applyFont="1" applyBorder="1" applyAlignment="1">
      <alignment horizontal="left" vertical="center" wrapText="1"/>
      <protection locked="0"/>
    </xf>
    <xf numFmtId="0" fontId="38" fillId="0" borderId="31" xfId="0" applyFont="1" applyBorder="1" applyAlignment="1">
      <alignment horizontal="left" vertical="center" wrapText="1"/>
      <protection locked="0"/>
    </xf>
    <xf numFmtId="0" fontId="38" fillId="0" borderId="32" xfId="0" applyFont="1" applyBorder="1" applyAlignment="1">
      <alignment horizontal="left" vertical="center" wrapText="1"/>
      <protection locked="0"/>
    </xf>
    <xf numFmtId="0" fontId="38" fillId="0" borderId="33" xfId="0" applyFont="1" applyBorder="1" applyAlignment="1">
      <alignment horizontal="left" vertical="center" wrapText="1"/>
      <protection locked="0"/>
    </xf>
    <xf numFmtId="0" fontId="43" fillId="0" borderId="32" xfId="0" applyFont="1" applyBorder="1" applyAlignment="1">
      <alignment horizontal="left" vertical="center" wrapText="1"/>
      <protection locked="0"/>
    </xf>
    <xf numFmtId="0" fontId="43" fillId="0" borderId="33" xfId="0" applyFont="1" applyBorder="1" applyAlignment="1">
      <alignment horizontal="left" vertical="center" wrapText="1"/>
      <protection locked="0"/>
    </xf>
    <xf numFmtId="0" fontId="41" fillId="0" borderId="32" xfId="0" applyFont="1" applyBorder="1" applyAlignment="1">
      <alignment horizontal="left" vertical="center" wrapText="1"/>
      <protection locked="0"/>
    </xf>
    <xf numFmtId="0" fontId="41" fillId="0" borderId="33" xfId="0" applyFont="1" applyBorder="1" applyAlignment="1">
      <alignment horizontal="left" vertical="center" wrapText="1"/>
      <protection locked="0"/>
    </xf>
    <xf numFmtId="0" fontId="41" fillId="0" borderId="33" xfId="0" applyFont="1" applyBorder="1" applyAlignment="1">
      <alignment horizontal="left" vertical="center"/>
      <protection locked="0"/>
    </xf>
    <xf numFmtId="0" fontId="41" fillId="0" borderId="35" xfId="0" applyFont="1" applyBorder="1" applyAlignment="1">
      <alignment horizontal="left" vertical="center" wrapText="1"/>
      <protection locked="0"/>
    </xf>
    <xf numFmtId="0" fontId="41" fillId="0" borderId="34" xfId="0" applyFont="1" applyBorder="1" applyAlignment="1">
      <alignment horizontal="left" vertical="center" wrapText="1"/>
      <protection locked="0"/>
    </xf>
    <xf numFmtId="0" fontId="41" fillId="0" borderId="36" xfId="0" applyFont="1" applyBorder="1" applyAlignment="1">
      <alignment horizontal="left" vertical="center" wrapText="1"/>
      <protection locked="0"/>
    </xf>
    <xf numFmtId="0" fontId="41" fillId="0" borderId="1" xfId="0" applyFont="1" applyBorder="1" applyAlignment="1">
      <alignment horizontal="left" vertical="top"/>
      <protection locked="0"/>
    </xf>
    <xf numFmtId="0" fontId="41" fillId="0" borderId="1" xfId="0" applyFont="1" applyBorder="1" applyAlignment="1">
      <alignment horizontal="center" vertical="top"/>
      <protection locked="0"/>
    </xf>
    <xf numFmtId="0" fontId="41" fillId="0" borderId="35" xfId="0" applyFont="1" applyBorder="1" applyAlignment="1">
      <alignment horizontal="left" vertical="center"/>
      <protection locked="0"/>
    </xf>
    <xf numFmtId="0" fontId="41" fillId="0" borderId="36" xfId="0" applyFont="1" applyBorder="1" applyAlignment="1">
      <alignment horizontal="left" vertical="center"/>
      <protection locked="0"/>
    </xf>
    <xf numFmtId="0" fontId="43" fillId="0" borderId="0" xfId="0" applyFont="1" applyAlignment="1">
      <alignment vertical="center"/>
      <protection locked="0"/>
    </xf>
    <xf numFmtId="0" fontId="40" fillId="0" borderId="1" xfId="0" applyFont="1" applyBorder="1" applyAlignment="1">
      <alignment vertical="center"/>
      <protection locked="0"/>
    </xf>
    <xf numFmtId="0" fontId="43" fillId="0" borderId="34" xfId="0" applyFont="1" applyBorder="1" applyAlignment="1">
      <alignment vertical="center"/>
      <protection locked="0"/>
    </xf>
    <xf numFmtId="0" fontId="40" fillId="0" borderId="34" xfId="0" applyFont="1" applyBorder="1" applyAlignment="1">
      <alignment vertical="center"/>
      <protection locked="0"/>
    </xf>
    <xf numFmtId="0" fontId="0" fillId="0" borderId="1" xfId="0" applyBorder="1" applyAlignment="1">
      <alignment vertical="top"/>
      <protection locked="0"/>
    </xf>
    <xf numFmtId="49" fontId="41" fillId="0" borderId="1" xfId="0" applyNumberFormat="1" applyFont="1" applyBorder="1" applyAlignment="1">
      <alignment horizontal="left" vertical="center"/>
      <protection locked="0"/>
    </xf>
    <xf numFmtId="0" fontId="0" fillId="0" borderId="34" xfId="0" applyBorder="1" applyAlignment="1">
      <alignment vertical="top"/>
      <protection locked="0"/>
    </xf>
    <xf numFmtId="0" fontId="40" fillId="0" borderId="34" xfId="0" applyFont="1" applyBorder="1" applyAlignment="1">
      <alignment horizontal="left"/>
      <protection locked="0"/>
    </xf>
    <xf numFmtId="0" fontId="43" fillId="0" borderId="34" xfId="0" applyFont="1" applyBorder="1" applyAlignment="1">
      <protection locked="0"/>
    </xf>
    <xf numFmtId="0" fontId="38" fillId="0" borderId="32" xfId="0" applyFont="1" applyBorder="1" applyAlignment="1">
      <alignment vertical="top"/>
      <protection locked="0"/>
    </xf>
    <xf numFmtId="0" fontId="38" fillId="0" borderId="33" xfId="0" applyFont="1" applyBorder="1" applyAlignment="1">
      <alignment vertical="top"/>
      <protection locked="0"/>
    </xf>
    <xf numFmtId="0" fontId="38" fillId="0" borderId="1" xfId="0" applyFont="1" applyBorder="1" applyAlignment="1">
      <alignment horizontal="center" vertical="center"/>
      <protection locked="0"/>
    </xf>
    <xf numFmtId="0" fontId="38" fillId="0" borderId="1" xfId="0" applyFont="1" applyBorder="1" applyAlignment="1">
      <alignment horizontal="left" vertical="top"/>
      <protection locked="0"/>
    </xf>
    <xf numFmtId="0" fontId="38" fillId="0" borderId="35" xfId="0" applyFont="1" applyBorder="1" applyAlignment="1">
      <alignment vertical="top"/>
      <protection locked="0"/>
    </xf>
    <xf numFmtId="0" fontId="38" fillId="0" borderId="34" xfId="0" applyFont="1" applyBorder="1" applyAlignment="1">
      <alignment vertical="top"/>
      <protection locked="0"/>
    </xf>
    <xf numFmtId="0" fontId="38" fillId="0" borderId="36" xfId="0" applyFont="1" applyBorder="1" applyAlignment="1">
      <alignment vertical="top"/>
      <protection locked="0"/>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styles" Target="styles.xml" /><Relationship Id="rId7" Type="http://schemas.openxmlformats.org/officeDocument/2006/relationships/theme" Target="theme/theme1.xml" /><Relationship Id="rId8" Type="http://schemas.openxmlformats.org/officeDocument/2006/relationships/calcChain" Target="calcChain.xml" /><Relationship Id="rId9"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71145" cy="271145"/>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_rels/sheet5.xml.rels>&#65279;<?xml version="1.0" encoding="utf-8"?><Relationships xmlns="http://schemas.openxmlformats.org/package/2006/relationships"><Relationship Id="rId1" Type="http://schemas.openxmlformats.org/officeDocument/2006/relationships/printerSettings" Target="../printerSettings/printerSettings1.bin"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pane activePane="bottomLeft" state="frozen" topLeftCell="A2" ySplit="1"/>
    </sheetView>
  </sheetViews>
  <cols>
    <col min="1" max="1" width="8.33" customWidth="1"/>
    <col min="2" max="2" width="1.67" customWidth="1"/>
    <col min="3" max="3" width="4.17" customWidth="1"/>
    <col min="4" max="4" width="2.67" customWidth="1"/>
    <col min="5" max="5" width="2.67" customWidth="1"/>
    <col min="6" max="6" width="2.67" customWidth="1"/>
    <col min="7" max="7" width="2.67" customWidth="1"/>
    <col min="8" max="8" width="2.67" customWidth="1"/>
    <col min="9" max="9" width="2.67" customWidth="1"/>
    <col min="10" max="10" width="2.67" customWidth="1"/>
    <col min="11" max="11" width="2.67" customWidth="1"/>
    <col min="12" max="12" width="2.67" customWidth="1"/>
    <col min="13" max="13" width="2.67" customWidth="1"/>
    <col min="14" max="14" width="2.67" customWidth="1"/>
    <col min="15" max="15" width="2.67" customWidth="1"/>
    <col min="16" max="16" width="2.67" customWidth="1"/>
    <col min="17" max="17" width="2.67" customWidth="1"/>
    <col min="18" max="18" width="2.67" customWidth="1"/>
    <col min="19" max="19" width="2.67" customWidth="1"/>
    <col min="20" max="20" width="2.67" customWidth="1"/>
    <col min="21" max="21" width="2.67" customWidth="1"/>
    <col min="22" max="22" width="2.67" customWidth="1"/>
    <col min="23" max="23" width="2.67" customWidth="1"/>
    <col min="24" max="24" width="2.67" customWidth="1"/>
    <col min="25" max="25" width="2.67" customWidth="1"/>
    <col min="26" max="26" width="2.67" customWidth="1"/>
    <col min="27" max="27" width="2.67" customWidth="1"/>
    <col min="28" max="28" width="2.67" customWidth="1"/>
    <col min="29" max="29" width="2.67" customWidth="1"/>
    <col min="30" max="30" width="2.67" customWidth="1"/>
    <col min="31" max="31" width="2.67" customWidth="1"/>
    <col min="32" max="32" width="2.67" customWidth="1"/>
    <col min="33" max="33" width="2.67" customWidth="1"/>
    <col min="34" max="34" width="3.33" customWidth="1"/>
    <col min="35" max="35" width="31.67" customWidth="1"/>
    <col min="36" max="36" width="2.5" customWidth="1"/>
    <col min="37" max="37" width="2.5" customWidth="1"/>
    <col min="38" max="38" width="8.33" customWidth="1"/>
    <col min="39" max="39" width="3.33" customWidth="1"/>
    <col min="40" max="40" width="13.33" customWidth="1"/>
    <col min="41" max="41" width="7.5" customWidth="1"/>
    <col min="42" max="42" width="4.17" customWidth="1"/>
    <col min="43" max="43" width="15.67" customWidth="1"/>
    <col min="44" max="44" width="13.67" customWidth="1"/>
    <col min="45" max="45" width="25.83" hidden="1" customWidth="1"/>
    <col min="46" max="46" width="25.83" hidden="1" customWidth="1"/>
    <col min="47" max="47" width="25.83" hidden="1" customWidth="1"/>
    <col min="48" max="48" width="21.67" hidden="1" customWidth="1"/>
    <col min="49" max="49" width="21.67" hidden="1" customWidth="1"/>
    <col min="50" max="50" width="21.67" hidden="1" customWidth="1"/>
    <col min="51" max="51" width="21.67" hidden="1" customWidth="1"/>
    <col min="52" max="52" width="21.67" hidden="1" customWidth="1"/>
    <col min="53" max="53" width="19.17" hidden="1" customWidth="1"/>
    <col min="54" max="54" width="25" hidden="1" customWidth="1"/>
    <col min="55" max="55" width="19.17" hidden="1" customWidth="1"/>
    <col min="56" max="56" width="19.17" hidden="1" customWidth="1"/>
    <col min="57" max="57" width="66.5" customWidth="1"/>
    <col min="71" max="71" width="9.33" hidden="1"/>
    <col min="72" max="72" width="9.33" hidden="1"/>
    <col min="73" max="73" width="9.33" hidden="1"/>
    <col min="74" max="74" width="9.33" hidden="1"/>
    <col min="75" max="75" width="9.33" hidden="1"/>
    <col min="76" max="76" width="9.33" hidden="1"/>
    <col min="77" max="77" width="9.33" hidden="1"/>
    <col min="78" max="78" width="9.33" hidden="1"/>
    <col min="79" max="79" width="9.33" hidden="1"/>
    <col min="80" max="80" width="9.33" hidden="1"/>
    <col min="81" max="81" width="9.33" hidden="1"/>
    <col min="82" max="82" width="9.33" hidden="1"/>
    <col min="83" max="83" width="9.33" hidden="1"/>
    <col min="84" max="84" width="9.33" hidden="1"/>
    <col min="85" max="85" width="9.33" hidden="1"/>
    <col min="86" max="86" width="9.33" hidden="1"/>
    <col min="87" max="87" width="9.33" hidden="1"/>
    <col min="88" max="88" width="9.33" hidden="1"/>
    <col min="89" max="89" width="9.33" hidden="1"/>
    <col min="90" max="90" width="9.33" hidden="1"/>
    <col min="91" max="91" width="9.33" hidden="1"/>
  </cols>
  <sheetData>
    <row r="1" ht="21.36" customHeight="1">
      <c r="A1" s="15" t="s">
        <v>0</v>
      </c>
      <c r="B1" s="16"/>
      <c r="C1" s="16"/>
      <c r="D1" s="17" t="s">
        <v>1</v>
      </c>
      <c r="E1" s="16"/>
      <c r="F1" s="16"/>
      <c r="G1" s="16"/>
      <c r="H1" s="16"/>
      <c r="I1" s="16"/>
      <c r="J1" s="16"/>
      <c r="K1" s="18" t="s">
        <v>2</v>
      </c>
      <c r="L1" s="18"/>
      <c r="M1" s="18"/>
      <c r="N1" s="18"/>
      <c r="O1" s="18"/>
      <c r="P1" s="18"/>
      <c r="Q1" s="18"/>
      <c r="R1" s="18"/>
      <c r="S1" s="18"/>
      <c r="T1" s="16"/>
      <c r="U1" s="16"/>
      <c r="V1" s="16"/>
      <c r="W1" s="18" t="s">
        <v>3</v>
      </c>
      <c r="X1" s="18"/>
      <c r="Y1" s="18"/>
      <c r="Z1" s="18"/>
      <c r="AA1" s="18"/>
      <c r="AB1" s="18"/>
      <c r="AC1" s="18"/>
      <c r="AD1" s="18"/>
      <c r="AE1" s="18"/>
      <c r="AF1" s="18"/>
      <c r="AG1" s="18"/>
      <c r="AH1" s="18"/>
      <c r="AI1" s="19"/>
      <c r="AJ1" s="20"/>
      <c r="AK1" s="20"/>
      <c r="AL1" s="20"/>
      <c r="AM1" s="20"/>
      <c r="AN1" s="20"/>
      <c r="AO1" s="20"/>
      <c r="AP1" s="20"/>
      <c r="AQ1" s="20"/>
      <c r="AR1" s="20"/>
      <c r="AS1" s="20"/>
      <c r="AT1" s="20"/>
      <c r="AU1" s="20"/>
      <c r="AV1" s="20"/>
      <c r="AW1" s="20"/>
      <c r="AX1" s="20"/>
      <c r="AY1" s="20"/>
      <c r="AZ1" s="20"/>
      <c r="BA1" s="21" t="s">
        <v>4</v>
      </c>
      <c r="BB1" s="21" t="s">
        <v>5</v>
      </c>
      <c r="BC1" s="20"/>
      <c r="BD1" s="20"/>
      <c r="BE1" s="20"/>
      <c r="BF1" s="20"/>
      <c r="BG1" s="20"/>
      <c r="BH1" s="20"/>
      <c r="BI1" s="20"/>
      <c r="BJ1" s="20"/>
      <c r="BK1" s="20"/>
      <c r="BL1" s="20"/>
      <c r="BM1" s="20"/>
      <c r="BN1" s="20"/>
      <c r="BO1" s="20"/>
      <c r="BP1" s="20"/>
      <c r="BQ1" s="20"/>
      <c r="BR1" s="20"/>
      <c r="BT1" s="22" t="s">
        <v>6</v>
      </c>
      <c r="BU1" s="22" t="s">
        <v>6</v>
      </c>
      <c r="BV1" s="22" t="s">
        <v>7</v>
      </c>
    </row>
    <row r="2" ht="36.96" customHeight="1">
      <c r="AR2"/>
      <c r="BS2" s="23" t="s">
        <v>8</v>
      </c>
      <c r="BT2" s="23" t="s">
        <v>9</v>
      </c>
    </row>
    <row r="3" ht="6.96" customHeight="1">
      <c r="B3" s="24"/>
      <c r="C3" s="25"/>
      <c r="D3" s="25"/>
      <c r="E3" s="25"/>
      <c r="F3" s="25"/>
      <c r="G3" s="25"/>
      <c r="H3" s="25"/>
      <c r="I3" s="25"/>
      <c r="J3" s="25"/>
      <c r="K3" s="25"/>
      <c r="L3" s="25"/>
      <c r="M3" s="25"/>
      <c r="N3" s="25"/>
      <c r="O3" s="25"/>
      <c r="P3" s="25"/>
      <c r="Q3" s="25"/>
      <c r="R3" s="25"/>
      <c r="S3" s="25"/>
      <c r="T3" s="25"/>
      <c r="U3" s="25"/>
      <c r="V3" s="25"/>
      <c r="W3" s="25"/>
      <c r="X3" s="25"/>
      <c r="Y3" s="25"/>
      <c r="Z3" s="25"/>
      <c r="AA3" s="25"/>
      <c r="AB3" s="25"/>
      <c r="AC3" s="25"/>
      <c r="AD3" s="25"/>
      <c r="AE3" s="25"/>
      <c r="AF3" s="25"/>
      <c r="AG3" s="25"/>
      <c r="AH3" s="25"/>
      <c r="AI3" s="25"/>
      <c r="AJ3" s="25"/>
      <c r="AK3" s="25"/>
      <c r="AL3" s="25"/>
      <c r="AM3" s="25"/>
      <c r="AN3" s="25"/>
      <c r="AO3" s="25"/>
      <c r="AP3" s="25"/>
      <c r="AQ3" s="26"/>
      <c r="BS3" s="23" t="s">
        <v>8</v>
      </c>
      <c r="BT3" s="23" t="s">
        <v>10</v>
      </c>
    </row>
    <row r="4" ht="36.96" customHeight="1">
      <c r="B4" s="27"/>
      <c r="C4" s="28"/>
      <c r="D4" s="29" t="s">
        <v>11</v>
      </c>
      <c r="E4" s="28"/>
      <c r="F4" s="28"/>
      <c r="G4" s="28"/>
      <c r="H4" s="28"/>
      <c r="I4" s="28"/>
      <c r="J4" s="28"/>
      <c r="K4" s="28"/>
      <c r="L4" s="28"/>
      <c r="M4" s="28"/>
      <c r="N4" s="28"/>
      <c r="O4" s="28"/>
      <c r="P4" s="28"/>
      <c r="Q4" s="28"/>
      <c r="R4" s="28"/>
      <c r="S4" s="28"/>
      <c r="T4" s="28"/>
      <c r="U4" s="28"/>
      <c r="V4" s="28"/>
      <c r="W4" s="28"/>
      <c r="X4" s="28"/>
      <c r="Y4" s="28"/>
      <c r="Z4" s="28"/>
      <c r="AA4" s="28"/>
      <c r="AB4" s="28"/>
      <c r="AC4" s="28"/>
      <c r="AD4" s="28"/>
      <c r="AE4" s="28"/>
      <c r="AF4" s="28"/>
      <c r="AG4" s="28"/>
      <c r="AH4" s="28"/>
      <c r="AI4" s="28"/>
      <c r="AJ4" s="28"/>
      <c r="AK4" s="28"/>
      <c r="AL4" s="28"/>
      <c r="AM4" s="28"/>
      <c r="AN4" s="28"/>
      <c r="AO4" s="28"/>
      <c r="AP4" s="28"/>
      <c r="AQ4" s="30"/>
      <c r="AS4" s="31" t="s">
        <v>12</v>
      </c>
      <c r="BE4" s="32" t="s">
        <v>13</v>
      </c>
      <c r="BS4" s="23" t="s">
        <v>14</v>
      </c>
    </row>
    <row r="5" ht="14.4" customHeight="1">
      <c r="B5" s="27"/>
      <c r="C5" s="28"/>
      <c r="D5" s="33" t="s">
        <v>15</v>
      </c>
      <c r="E5" s="28"/>
      <c r="F5" s="28"/>
      <c r="G5" s="28"/>
      <c r="H5" s="28"/>
      <c r="I5" s="28"/>
      <c r="J5" s="28"/>
      <c r="K5" s="34" t="s">
        <v>16</v>
      </c>
      <c r="L5" s="28"/>
      <c r="M5" s="28"/>
      <c r="N5" s="28"/>
      <c r="O5" s="28"/>
      <c r="P5" s="28"/>
      <c r="Q5" s="28"/>
      <c r="R5" s="28"/>
      <c r="S5" s="28"/>
      <c r="T5" s="28"/>
      <c r="U5" s="28"/>
      <c r="V5" s="28"/>
      <c r="W5" s="28"/>
      <c r="X5" s="28"/>
      <c r="Y5" s="28"/>
      <c r="Z5" s="28"/>
      <c r="AA5" s="28"/>
      <c r="AB5" s="28"/>
      <c r="AC5" s="28"/>
      <c r="AD5" s="28"/>
      <c r="AE5" s="28"/>
      <c r="AF5" s="28"/>
      <c r="AG5" s="28"/>
      <c r="AH5" s="28"/>
      <c r="AI5" s="28"/>
      <c r="AJ5" s="28"/>
      <c r="AK5" s="28"/>
      <c r="AL5" s="28"/>
      <c r="AM5" s="28"/>
      <c r="AN5" s="28"/>
      <c r="AO5" s="28"/>
      <c r="AP5" s="28"/>
      <c r="AQ5" s="30"/>
      <c r="BE5" s="35" t="s">
        <v>17</v>
      </c>
      <c r="BS5" s="23" t="s">
        <v>8</v>
      </c>
    </row>
    <row r="6" ht="36.96" customHeight="1">
      <c r="B6" s="27"/>
      <c r="C6" s="28"/>
      <c r="D6" s="36" t="s">
        <v>18</v>
      </c>
      <c r="E6" s="28"/>
      <c r="F6" s="28"/>
      <c r="G6" s="28"/>
      <c r="H6" s="28"/>
      <c r="I6" s="28"/>
      <c r="J6" s="28"/>
      <c r="K6" s="37" t="s">
        <v>19</v>
      </c>
      <c r="L6" s="28"/>
      <c r="M6" s="28"/>
      <c r="N6" s="28"/>
      <c r="O6" s="28"/>
      <c r="P6" s="28"/>
      <c r="Q6" s="28"/>
      <c r="R6" s="28"/>
      <c r="S6" s="28"/>
      <c r="T6" s="28"/>
      <c r="U6" s="28"/>
      <c r="V6" s="28"/>
      <c r="W6" s="28"/>
      <c r="X6" s="28"/>
      <c r="Y6" s="28"/>
      <c r="Z6" s="28"/>
      <c r="AA6" s="28"/>
      <c r="AB6" s="28"/>
      <c r="AC6" s="28"/>
      <c r="AD6" s="28"/>
      <c r="AE6" s="28"/>
      <c r="AF6" s="28"/>
      <c r="AG6" s="28"/>
      <c r="AH6" s="28"/>
      <c r="AI6" s="28"/>
      <c r="AJ6" s="28"/>
      <c r="AK6" s="28"/>
      <c r="AL6" s="28"/>
      <c r="AM6" s="28"/>
      <c r="AN6" s="28"/>
      <c r="AO6" s="28"/>
      <c r="AP6" s="28"/>
      <c r="AQ6" s="30"/>
      <c r="BE6" s="38"/>
      <c r="BS6" s="23" t="s">
        <v>8</v>
      </c>
    </row>
    <row r="7" ht="14.4" customHeight="1">
      <c r="B7" s="27"/>
      <c r="C7" s="28"/>
      <c r="D7" s="39" t="s">
        <v>20</v>
      </c>
      <c r="E7" s="28"/>
      <c r="F7" s="28"/>
      <c r="G7" s="28"/>
      <c r="H7" s="28"/>
      <c r="I7" s="28"/>
      <c r="J7" s="28"/>
      <c r="K7" s="34" t="s">
        <v>21</v>
      </c>
      <c r="L7" s="28"/>
      <c r="M7" s="28"/>
      <c r="N7" s="28"/>
      <c r="O7" s="28"/>
      <c r="P7" s="28"/>
      <c r="Q7" s="28"/>
      <c r="R7" s="28"/>
      <c r="S7" s="28"/>
      <c r="T7" s="28"/>
      <c r="U7" s="28"/>
      <c r="V7" s="28"/>
      <c r="W7" s="28"/>
      <c r="X7" s="28"/>
      <c r="Y7" s="28"/>
      <c r="Z7" s="28"/>
      <c r="AA7" s="28"/>
      <c r="AB7" s="28"/>
      <c r="AC7" s="28"/>
      <c r="AD7" s="28"/>
      <c r="AE7" s="28"/>
      <c r="AF7" s="28"/>
      <c r="AG7" s="28"/>
      <c r="AH7" s="28"/>
      <c r="AI7" s="28"/>
      <c r="AJ7" s="28"/>
      <c r="AK7" s="39" t="s">
        <v>22</v>
      </c>
      <c r="AL7" s="28"/>
      <c r="AM7" s="28"/>
      <c r="AN7" s="34" t="s">
        <v>23</v>
      </c>
      <c r="AO7" s="28"/>
      <c r="AP7" s="28"/>
      <c r="AQ7" s="30"/>
      <c r="BE7" s="38"/>
      <c r="BS7" s="23" t="s">
        <v>8</v>
      </c>
    </row>
    <row r="8" ht="14.4" customHeight="1">
      <c r="B8" s="27"/>
      <c r="C8" s="28"/>
      <c r="D8" s="39" t="s">
        <v>24</v>
      </c>
      <c r="E8" s="28"/>
      <c r="F8" s="28"/>
      <c r="G8" s="28"/>
      <c r="H8" s="28"/>
      <c r="I8" s="28"/>
      <c r="J8" s="28"/>
      <c r="K8" s="34" t="s">
        <v>25</v>
      </c>
      <c r="L8" s="28"/>
      <c r="M8" s="28"/>
      <c r="N8" s="28"/>
      <c r="O8" s="28"/>
      <c r="P8" s="28"/>
      <c r="Q8" s="28"/>
      <c r="R8" s="28"/>
      <c r="S8" s="28"/>
      <c r="T8" s="28"/>
      <c r="U8" s="28"/>
      <c r="V8" s="28"/>
      <c r="W8" s="28"/>
      <c r="X8" s="28"/>
      <c r="Y8" s="28"/>
      <c r="Z8" s="28"/>
      <c r="AA8" s="28"/>
      <c r="AB8" s="28"/>
      <c r="AC8" s="28"/>
      <c r="AD8" s="28"/>
      <c r="AE8" s="28"/>
      <c r="AF8" s="28"/>
      <c r="AG8" s="28"/>
      <c r="AH8" s="28"/>
      <c r="AI8" s="28"/>
      <c r="AJ8" s="28"/>
      <c r="AK8" s="39" t="s">
        <v>26</v>
      </c>
      <c r="AL8" s="28"/>
      <c r="AM8" s="28"/>
      <c r="AN8" s="40" t="s">
        <v>27</v>
      </c>
      <c r="AO8" s="28"/>
      <c r="AP8" s="28"/>
      <c r="AQ8" s="30"/>
      <c r="BE8" s="38"/>
      <c r="BS8" s="23" t="s">
        <v>8</v>
      </c>
    </row>
    <row r="9" ht="29.28" customHeight="1">
      <c r="B9" s="27"/>
      <c r="C9" s="28"/>
      <c r="D9" s="33" t="s">
        <v>28</v>
      </c>
      <c r="E9" s="28"/>
      <c r="F9" s="28"/>
      <c r="G9" s="28"/>
      <c r="H9" s="28"/>
      <c r="I9" s="28"/>
      <c r="J9" s="28"/>
      <c r="K9" s="41" t="s">
        <v>29</v>
      </c>
      <c r="L9" s="28"/>
      <c r="M9" s="28"/>
      <c r="N9" s="28"/>
      <c r="O9" s="28"/>
      <c r="P9" s="28"/>
      <c r="Q9" s="28"/>
      <c r="R9" s="28"/>
      <c r="S9" s="28"/>
      <c r="T9" s="28"/>
      <c r="U9" s="28"/>
      <c r="V9" s="28"/>
      <c r="W9" s="28"/>
      <c r="X9" s="28"/>
      <c r="Y9" s="28"/>
      <c r="Z9" s="28"/>
      <c r="AA9" s="28"/>
      <c r="AB9" s="28"/>
      <c r="AC9" s="28"/>
      <c r="AD9" s="28"/>
      <c r="AE9" s="28"/>
      <c r="AF9" s="28"/>
      <c r="AG9" s="28"/>
      <c r="AH9" s="28"/>
      <c r="AI9" s="28"/>
      <c r="AJ9" s="28"/>
      <c r="AK9" s="33" t="s">
        <v>30</v>
      </c>
      <c r="AL9" s="28"/>
      <c r="AM9" s="28"/>
      <c r="AN9" s="41" t="s">
        <v>31</v>
      </c>
      <c r="AO9" s="28"/>
      <c r="AP9" s="28"/>
      <c r="AQ9" s="30"/>
      <c r="BE9" s="38"/>
      <c r="BS9" s="23" t="s">
        <v>8</v>
      </c>
    </row>
    <row r="10" ht="14.4" customHeight="1">
      <c r="B10" s="27"/>
      <c r="C10" s="28"/>
      <c r="D10" s="39" t="s">
        <v>32</v>
      </c>
      <c r="E10" s="28"/>
      <c r="F10" s="28"/>
      <c r="G10" s="28"/>
      <c r="H10" s="28"/>
      <c r="I10" s="28"/>
      <c r="J10" s="28"/>
      <c r="K10" s="28"/>
      <c r="L10" s="28"/>
      <c r="M10" s="28"/>
      <c r="N10" s="28"/>
      <c r="O10" s="28"/>
      <c r="P10" s="28"/>
      <c r="Q10" s="28"/>
      <c r="R10" s="28"/>
      <c r="S10" s="28"/>
      <c r="T10" s="28"/>
      <c r="U10" s="28"/>
      <c r="V10" s="28"/>
      <c r="W10" s="28"/>
      <c r="X10" s="28"/>
      <c r="Y10" s="28"/>
      <c r="Z10" s="28"/>
      <c r="AA10" s="28"/>
      <c r="AB10" s="28"/>
      <c r="AC10" s="28"/>
      <c r="AD10" s="28"/>
      <c r="AE10" s="28"/>
      <c r="AF10" s="28"/>
      <c r="AG10" s="28"/>
      <c r="AH10" s="28"/>
      <c r="AI10" s="28"/>
      <c r="AJ10" s="28"/>
      <c r="AK10" s="39" t="s">
        <v>33</v>
      </c>
      <c r="AL10" s="28"/>
      <c r="AM10" s="28"/>
      <c r="AN10" s="34" t="s">
        <v>34</v>
      </c>
      <c r="AO10" s="28"/>
      <c r="AP10" s="28"/>
      <c r="AQ10" s="30"/>
      <c r="BE10" s="38"/>
      <c r="BS10" s="23" t="s">
        <v>8</v>
      </c>
    </row>
    <row r="11" ht="18.48" customHeight="1">
      <c r="B11" s="27"/>
      <c r="C11" s="28"/>
      <c r="D11" s="28"/>
      <c r="E11" s="34" t="s">
        <v>35</v>
      </c>
      <c r="F11" s="28"/>
      <c r="G11" s="28"/>
      <c r="H11" s="28"/>
      <c r="I11" s="28"/>
      <c r="J11" s="28"/>
      <c r="K11" s="28"/>
      <c r="L11" s="28"/>
      <c r="M11" s="28"/>
      <c r="N11" s="28"/>
      <c r="O11" s="28"/>
      <c r="P11" s="28"/>
      <c r="Q11" s="28"/>
      <c r="R11" s="28"/>
      <c r="S11" s="28"/>
      <c r="T11" s="28"/>
      <c r="U11" s="28"/>
      <c r="V11" s="28"/>
      <c r="W11" s="28"/>
      <c r="X11" s="28"/>
      <c r="Y11" s="28"/>
      <c r="Z11" s="28"/>
      <c r="AA11" s="28"/>
      <c r="AB11" s="28"/>
      <c r="AC11" s="28"/>
      <c r="AD11" s="28"/>
      <c r="AE11" s="28"/>
      <c r="AF11" s="28"/>
      <c r="AG11" s="28"/>
      <c r="AH11" s="28"/>
      <c r="AI11" s="28"/>
      <c r="AJ11" s="28"/>
      <c r="AK11" s="39" t="s">
        <v>36</v>
      </c>
      <c r="AL11" s="28"/>
      <c r="AM11" s="28"/>
      <c r="AN11" s="34" t="s">
        <v>34</v>
      </c>
      <c r="AO11" s="28"/>
      <c r="AP11" s="28"/>
      <c r="AQ11" s="30"/>
      <c r="BE11" s="38"/>
      <c r="BS11" s="23" t="s">
        <v>8</v>
      </c>
    </row>
    <row r="12" ht="6.96" customHeight="1">
      <c r="B12" s="27"/>
      <c r="C12" s="28"/>
      <c r="D12" s="28"/>
      <c r="E12" s="28"/>
      <c r="F12" s="28"/>
      <c r="G12" s="28"/>
      <c r="H12" s="28"/>
      <c r="I12" s="28"/>
      <c r="J12" s="28"/>
      <c r="K12" s="28"/>
      <c r="L12" s="28"/>
      <c r="M12" s="28"/>
      <c r="N12" s="28"/>
      <c r="O12" s="28"/>
      <c r="P12" s="28"/>
      <c r="Q12" s="28"/>
      <c r="R12" s="28"/>
      <c r="S12" s="28"/>
      <c r="T12" s="28"/>
      <c r="U12" s="28"/>
      <c r="V12" s="28"/>
      <c r="W12" s="28"/>
      <c r="X12" s="28"/>
      <c r="Y12" s="28"/>
      <c r="Z12" s="28"/>
      <c r="AA12" s="28"/>
      <c r="AB12" s="28"/>
      <c r="AC12" s="28"/>
      <c r="AD12" s="28"/>
      <c r="AE12" s="28"/>
      <c r="AF12" s="28"/>
      <c r="AG12" s="28"/>
      <c r="AH12" s="28"/>
      <c r="AI12" s="28"/>
      <c r="AJ12" s="28"/>
      <c r="AK12" s="28"/>
      <c r="AL12" s="28"/>
      <c r="AM12" s="28"/>
      <c r="AN12" s="28"/>
      <c r="AO12" s="28"/>
      <c r="AP12" s="28"/>
      <c r="AQ12" s="30"/>
      <c r="BE12" s="38"/>
      <c r="BS12" s="23" t="s">
        <v>8</v>
      </c>
    </row>
    <row r="13" ht="14.4" customHeight="1">
      <c r="B13" s="27"/>
      <c r="C13" s="28"/>
      <c r="D13" s="39" t="s">
        <v>37</v>
      </c>
      <c r="E13" s="28"/>
      <c r="F13" s="28"/>
      <c r="G13" s="28"/>
      <c r="H13" s="28"/>
      <c r="I13" s="28"/>
      <c r="J13" s="28"/>
      <c r="K13" s="28"/>
      <c r="L13" s="28"/>
      <c r="M13" s="28"/>
      <c r="N13" s="28"/>
      <c r="O13" s="28"/>
      <c r="P13" s="28"/>
      <c r="Q13" s="28"/>
      <c r="R13" s="28"/>
      <c r="S13" s="28"/>
      <c r="T13" s="28"/>
      <c r="U13" s="28"/>
      <c r="V13" s="28"/>
      <c r="W13" s="28"/>
      <c r="X13" s="28"/>
      <c r="Y13" s="28"/>
      <c r="Z13" s="28"/>
      <c r="AA13" s="28"/>
      <c r="AB13" s="28"/>
      <c r="AC13" s="28"/>
      <c r="AD13" s="28"/>
      <c r="AE13" s="28"/>
      <c r="AF13" s="28"/>
      <c r="AG13" s="28"/>
      <c r="AH13" s="28"/>
      <c r="AI13" s="28"/>
      <c r="AJ13" s="28"/>
      <c r="AK13" s="39" t="s">
        <v>33</v>
      </c>
      <c r="AL13" s="28"/>
      <c r="AM13" s="28"/>
      <c r="AN13" s="42" t="s">
        <v>38</v>
      </c>
      <c r="AO13" s="28"/>
      <c r="AP13" s="28"/>
      <c r="AQ13" s="30"/>
      <c r="BE13" s="38"/>
      <c r="BS13" s="23" t="s">
        <v>8</v>
      </c>
    </row>
    <row r="14">
      <c r="B14" s="27"/>
      <c r="C14" s="28"/>
      <c r="D14" s="28"/>
      <c r="E14" s="42" t="s">
        <v>38</v>
      </c>
      <c r="F14" s="43"/>
      <c r="G14" s="43"/>
      <c r="H14" s="43"/>
      <c r="I14" s="43"/>
      <c r="J14" s="43"/>
      <c r="K14" s="43"/>
      <c r="L14" s="43"/>
      <c r="M14" s="43"/>
      <c r="N14" s="43"/>
      <c r="O14" s="43"/>
      <c r="P14" s="43"/>
      <c r="Q14" s="43"/>
      <c r="R14" s="43"/>
      <c r="S14" s="43"/>
      <c r="T14" s="43"/>
      <c r="U14" s="43"/>
      <c r="V14" s="43"/>
      <c r="W14" s="43"/>
      <c r="X14" s="43"/>
      <c r="Y14" s="43"/>
      <c r="Z14" s="43"/>
      <c r="AA14" s="43"/>
      <c r="AB14" s="43"/>
      <c r="AC14" s="43"/>
      <c r="AD14" s="43"/>
      <c r="AE14" s="43"/>
      <c r="AF14" s="43"/>
      <c r="AG14" s="43"/>
      <c r="AH14" s="43"/>
      <c r="AI14" s="43"/>
      <c r="AJ14" s="43"/>
      <c r="AK14" s="39" t="s">
        <v>36</v>
      </c>
      <c r="AL14" s="28"/>
      <c r="AM14" s="28"/>
      <c r="AN14" s="42" t="s">
        <v>38</v>
      </c>
      <c r="AO14" s="28"/>
      <c r="AP14" s="28"/>
      <c r="AQ14" s="30"/>
      <c r="BE14" s="38"/>
      <c r="BS14" s="23" t="s">
        <v>8</v>
      </c>
    </row>
    <row r="15" ht="6.96" customHeight="1">
      <c r="B15" s="27"/>
      <c r="C15" s="28"/>
      <c r="D15" s="28"/>
      <c r="E15" s="28"/>
      <c r="F15" s="28"/>
      <c r="G15" s="28"/>
      <c r="H15" s="28"/>
      <c r="I15" s="28"/>
      <c r="J15" s="28"/>
      <c r="K15" s="28"/>
      <c r="L15" s="28"/>
      <c r="M15" s="28"/>
      <c r="N15" s="28"/>
      <c r="O15" s="28"/>
      <c r="P15" s="28"/>
      <c r="Q15" s="28"/>
      <c r="R15" s="28"/>
      <c r="S15" s="28"/>
      <c r="T15" s="28"/>
      <c r="U15" s="28"/>
      <c r="V15" s="28"/>
      <c r="W15" s="28"/>
      <c r="X15" s="28"/>
      <c r="Y15" s="28"/>
      <c r="Z15" s="28"/>
      <c r="AA15" s="28"/>
      <c r="AB15" s="28"/>
      <c r="AC15" s="28"/>
      <c r="AD15" s="28"/>
      <c r="AE15" s="28"/>
      <c r="AF15" s="28"/>
      <c r="AG15" s="28"/>
      <c r="AH15" s="28"/>
      <c r="AI15" s="28"/>
      <c r="AJ15" s="28"/>
      <c r="AK15" s="28"/>
      <c r="AL15" s="28"/>
      <c r="AM15" s="28"/>
      <c r="AN15" s="28"/>
      <c r="AO15" s="28"/>
      <c r="AP15" s="28"/>
      <c r="AQ15" s="30"/>
      <c r="BE15" s="38"/>
      <c r="BS15" s="23" t="s">
        <v>6</v>
      </c>
    </row>
    <row r="16" ht="14.4" customHeight="1">
      <c r="B16" s="27"/>
      <c r="C16" s="28"/>
      <c r="D16" s="39" t="s">
        <v>39</v>
      </c>
      <c r="E16" s="28"/>
      <c r="F16" s="28"/>
      <c r="G16" s="28"/>
      <c r="H16" s="28"/>
      <c r="I16" s="28"/>
      <c r="J16" s="28"/>
      <c r="K16" s="28"/>
      <c r="L16" s="28"/>
      <c r="M16" s="28"/>
      <c r="N16" s="28"/>
      <c r="O16" s="28"/>
      <c r="P16" s="28"/>
      <c r="Q16" s="28"/>
      <c r="R16" s="28"/>
      <c r="S16" s="28"/>
      <c r="T16" s="28"/>
      <c r="U16" s="28"/>
      <c r="V16" s="28"/>
      <c r="W16" s="28"/>
      <c r="X16" s="28"/>
      <c r="Y16" s="28"/>
      <c r="Z16" s="28"/>
      <c r="AA16" s="28"/>
      <c r="AB16" s="28"/>
      <c r="AC16" s="28"/>
      <c r="AD16" s="28"/>
      <c r="AE16" s="28"/>
      <c r="AF16" s="28"/>
      <c r="AG16" s="28"/>
      <c r="AH16" s="28"/>
      <c r="AI16" s="28"/>
      <c r="AJ16" s="28"/>
      <c r="AK16" s="39" t="s">
        <v>33</v>
      </c>
      <c r="AL16" s="28"/>
      <c r="AM16" s="28"/>
      <c r="AN16" s="34" t="s">
        <v>34</v>
      </c>
      <c r="AO16" s="28"/>
      <c r="AP16" s="28"/>
      <c r="AQ16" s="30"/>
      <c r="BE16" s="38"/>
      <c r="BS16" s="23" t="s">
        <v>6</v>
      </c>
    </row>
    <row r="17" ht="18.48" customHeight="1">
      <c r="B17" s="27"/>
      <c r="C17" s="28"/>
      <c r="D17" s="28"/>
      <c r="E17" s="34" t="s">
        <v>40</v>
      </c>
      <c r="F17" s="28"/>
      <c r="G17" s="28"/>
      <c r="H17" s="28"/>
      <c r="I17" s="28"/>
      <c r="J17" s="28"/>
      <c r="K17" s="28"/>
      <c r="L17" s="28"/>
      <c r="M17" s="28"/>
      <c r="N17" s="28"/>
      <c r="O17" s="28"/>
      <c r="P17" s="28"/>
      <c r="Q17" s="28"/>
      <c r="R17" s="28"/>
      <c r="S17" s="28"/>
      <c r="T17" s="28"/>
      <c r="U17" s="28"/>
      <c r="V17" s="28"/>
      <c r="W17" s="28"/>
      <c r="X17" s="28"/>
      <c r="Y17" s="28"/>
      <c r="Z17" s="28"/>
      <c r="AA17" s="28"/>
      <c r="AB17" s="28"/>
      <c r="AC17" s="28"/>
      <c r="AD17" s="28"/>
      <c r="AE17" s="28"/>
      <c r="AF17" s="28"/>
      <c r="AG17" s="28"/>
      <c r="AH17" s="28"/>
      <c r="AI17" s="28"/>
      <c r="AJ17" s="28"/>
      <c r="AK17" s="39" t="s">
        <v>36</v>
      </c>
      <c r="AL17" s="28"/>
      <c r="AM17" s="28"/>
      <c r="AN17" s="34" t="s">
        <v>34</v>
      </c>
      <c r="AO17" s="28"/>
      <c r="AP17" s="28"/>
      <c r="AQ17" s="30"/>
      <c r="BE17" s="38"/>
      <c r="BS17" s="23" t="s">
        <v>41</v>
      </c>
    </row>
    <row r="18" ht="6.96" customHeight="1">
      <c r="B18" s="27"/>
      <c r="C18" s="28"/>
      <c r="D18" s="28"/>
      <c r="E18" s="28"/>
      <c r="F18" s="28"/>
      <c r="G18" s="28"/>
      <c r="H18" s="28"/>
      <c r="I18" s="28"/>
      <c r="J18" s="28"/>
      <c r="K18" s="28"/>
      <c r="L18" s="28"/>
      <c r="M18" s="28"/>
      <c r="N18" s="28"/>
      <c r="O18" s="28"/>
      <c r="P18" s="28"/>
      <c r="Q18" s="28"/>
      <c r="R18" s="28"/>
      <c r="S18" s="28"/>
      <c r="T18" s="28"/>
      <c r="U18" s="28"/>
      <c r="V18" s="28"/>
      <c r="W18" s="28"/>
      <c r="X18" s="28"/>
      <c r="Y18" s="28"/>
      <c r="Z18" s="28"/>
      <c r="AA18" s="28"/>
      <c r="AB18" s="28"/>
      <c r="AC18" s="28"/>
      <c r="AD18" s="28"/>
      <c r="AE18" s="28"/>
      <c r="AF18" s="28"/>
      <c r="AG18" s="28"/>
      <c r="AH18" s="28"/>
      <c r="AI18" s="28"/>
      <c r="AJ18" s="28"/>
      <c r="AK18" s="28"/>
      <c r="AL18" s="28"/>
      <c r="AM18" s="28"/>
      <c r="AN18" s="28"/>
      <c r="AO18" s="28"/>
      <c r="AP18" s="28"/>
      <c r="AQ18" s="30"/>
      <c r="BE18" s="38"/>
      <c r="BS18" s="23" t="s">
        <v>8</v>
      </c>
    </row>
    <row r="19" ht="14.4" customHeight="1">
      <c r="B19" s="27"/>
      <c r="C19" s="28"/>
      <c r="D19" s="39" t="s">
        <v>42</v>
      </c>
      <c r="E19" s="28"/>
      <c r="F19" s="28"/>
      <c r="G19" s="28"/>
      <c r="H19" s="28"/>
      <c r="I19" s="28"/>
      <c r="J19" s="28"/>
      <c r="K19" s="28"/>
      <c r="L19" s="28"/>
      <c r="M19" s="28"/>
      <c r="N19" s="28"/>
      <c r="O19" s="28"/>
      <c r="P19" s="28"/>
      <c r="Q19" s="28"/>
      <c r="R19" s="28"/>
      <c r="S19" s="28"/>
      <c r="T19" s="28"/>
      <c r="U19" s="28"/>
      <c r="V19" s="28"/>
      <c r="W19" s="28"/>
      <c r="X19" s="28"/>
      <c r="Y19" s="28"/>
      <c r="Z19" s="28"/>
      <c r="AA19" s="28"/>
      <c r="AB19" s="28"/>
      <c r="AC19" s="28"/>
      <c r="AD19" s="28"/>
      <c r="AE19" s="28"/>
      <c r="AF19" s="28"/>
      <c r="AG19" s="28"/>
      <c r="AH19" s="28"/>
      <c r="AI19" s="28"/>
      <c r="AJ19" s="28"/>
      <c r="AK19" s="28"/>
      <c r="AL19" s="28"/>
      <c r="AM19" s="28"/>
      <c r="AN19" s="28"/>
      <c r="AO19" s="28"/>
      <c r="AP19" s="28"/>
      <c r="AQ19" s="30"/>
      <c r="BE19" s="38"/>
      <c r="BS19" s="23" t="s">
        <v>8</v>
      </c>
    </row>
    <row r="20" ht="156.75" customHeight="1">
      <c r="B20" s="27"/>
      <c r="C20" s="28"/>
      <c r="D20" s="28"/>
      <c r="E20" s="44" t="s">
        <v>43</v>
      </c>
      <c r="F20" s="44"/>
      <c r="G20" s="44"/>
      <c r="H20" s="44"/>
      <c r="I20" s="44"/>
      <c r="J20" s="44"/>
      <c r="K20" s="44"/>
      <c r="L20" s="44"/>
      <c r="M20" s="44"/>
      <c r="N20" s="44"/>
      <c r="O20" s="44"/>
      <c r="P20" s="44"/>
      <c r="Q20" s="44"/>
      <c r="R20" s="44"/>
      <c r="S20" s="44"/>
      <c r="T20" s="44"/>
      <c r="U20" s="44"/>
      <c r="V20" s="44"/>
      <c r="W20" s="44"/>
      <c r="X20" s="44"/>
      <c r="Y20" s="44"/>
      <c r="Z20" s="44"/>
      <c r="AA20" s="44"/>
      <c r="AB20" s="44"/>
      <c r="AC20" s="44"/>
      <c r="AD20" s="44"/>
      <c r="AE20" s="44"/>
      <c r="AF20" s="44"/>
      <c r="AG20" s="44"/>
      <c r="AH20" s="44"/>
      <c r="AI20" s="44"/>
      <c r="AJ20" s="44"/>
      <c r="AK20" s="44"/>
      <c r="AL20" s="44"/>
      <c r="AM20" s="44"/>
      <c r="AN20" s="44"/>
      <c r="AO20" s="28"/>
      <c r="AP20" s="28"/>
      <c r="AQ20" s="30"/>
      <c r="BE20" s="38"/>
      <c r="BS20" s="23" t="s">
        <v>6</v>
      </c>
    </row>
    <row r="21" ht="6.96" customHeight="1">
      <c r="B21" s="27"/>
      <c r="C21" s="28"/>
      <c r="D21" s="28"/>
      <c r="E21" s="28"/>
      <c r="F21" s="28"/>
      <c r="G21" s="28"/>
      <c r="H21" s="28"/>
      <c r="I21" s="28"/>
      <c r="J21" s="28"/>
      <c r="K21" s="28"/>
      <c r="L21" s="28"/>
      <c r="M21" s="28"/>
      <c r="N21" s="28"/>
      <c r="O21" s="28"/>
      <c r="P21" s="28"/>
      <c r="Q21" s="28"/>
      <c r="R21" s="28"/>
      <c r="S21" s="28"/>
      <c r="T21" s="28"/>
      <c r="U21" s="28"/>
      <c r="V21" s="28"/>
      <c r="W21" s="28"/>
      <c r="X21" s="28"/>
      <c r="Y21" s="28"/>
      <c r="Z21" s="28"/>
      <c r="AA21" s="28"/>
      <c r="AB21" s="28"/>
      <c r="AC21" s="28"/>
      <c r="AD21" s="28"/>
      <c r="AE21" s="28"/>
      <c r="AF21" s="28"/>
      <c r="AG21" s="28"/>
      <c r="AH21" s="28"/>
      <c r="AI21" s="28"/>
      <c r="AJ21" s="28"/>
      <c r="AK21" s="28"/>
      <c r="AL21" s="28"/>
      <c r="AM21" s="28"/>
      <c r="AN21" s="28"/>
      <c r="AO21" s="28"/>
      <c r="AP21" s="28"/>
      <c r="AQ21" s="30"/>
      <c r="BE21" s="38"/>
    </row>
    <row r="22" ht="6.96" customHeight="1">
      <c r="B22" s="27"/>
      <c r="C22" s="28"/>
      <c r="D22" s="45"/>
      <c r="E22" s="45"/>
      <c r="F22" s="45"/>
      <c r="G22" s="45"/>
      <c r="H22" s="45"/>
      <c r="I22" s="45"/>
      <c r="J22" s="45"/>
      <c r="K22" s="45"/>
      <c r="L22" s="45"/>
      <c r="M22" s="45"/>
      <c r="N22" s="45"/>
      <c r="O22" s="45"/>
      <c r="P22" s="45"/>
      <c r="Q22" s="45"/>
      <c r="R22" s="45"/>
      <c r="S22" s="45"/>
      <c r="T22" s="45"/>
      <c r="U22" s="45"/>
      <c r="V22" s="45"/>
      <c r="W22" s="45"/>
      <c r="X22" s="45"/>
      <c r="Y22" s="45"/>
      <c r="Z22" s="45"/>
      <c r="AA22" s="45"/>
      <c r="AB22" s="45"/>
      <c r="AC22" s="45"/>
      <c r="AD22" s="45"/>
      <c r="AE22" s="45"/>
      <c r="AF22" s="45"/>
      <c r="AG22" s="45"/>
      <c r="AH22" s="45"/>
      <c r="AI22" s="45"/>
      <c r="AJ22" s="45"/>
      <c r="AK22" s="45"/>
      <c r="AL22" s="45"/>
      <c r="AM22" s="45"/>
      <c r="AN22" s="45"/>
      <c r="AO22" s="45"/>
      <c r="AP22" s="28"/>
      <c r="AQ22" s="30"/>
      <c r="BE22" s="38"/>
    </row>
    <row r="23" s="1" customFormat="1" ht="25.92" customHeight="1">
      <c r="B23" s="46"/>
      <c r="C23" s="47"/>
      <c r="D23" s="48" t="s">
        <v>44</v>
      </c>
      <c r="E23" s="49"/>
      <c r="F23" s="49"/>
      <c r="G23" s="49"/>
      <c r="H23" s="49"/>
      <c r="I23" s="49"/>
      <c r="J23" s="49"/>
      <c r="K23" s="49"/>
      <c r="L23" s="49"/>
      <c r="M23" s="49"/>
      <c r="N23" s="49"/>
      <c r="O23" s="49"/>
      <c r="P23" s="49"/>
      <c r="Q23" s="49"/>
      <c r="R23" s="49"/>
      <c r="S23" s="49"/>
      <c r="T23" s="49"/>
      <c r="U23" s="49"/>
      <c r="V23" s="49"/>
      <c r="W23" s="49"/>
      <c r="X23" s="49"/>
      <c r="Y23" s="49"/>
      <c r="Z23" s="49"/>
      <c r="AA23" s="49"/>
      <c r="AB23" s="49"/>
      <c r="AC23" s="49"/>
      <c r="AD23" s="49"/>
      <c r="AE23" s="49"/>
      <c r="AF23" s="49"/>
      <c r="AG23" s="49"/>
      <c r="AH23" s="49"/>
      <c r="AI23" s="49"/>
      <c r="AJ23" s="49"/>
      <c r="AK23" s="50">
        <f>ROUND(AG51,2)</f>
        <v>0</v>
      </c>
      <c r="AL23" s="49"/>
      <c r="AM23" s="49"/>
      <c r="AN23" s="49"/>
      <c r="AO23" s="49"/>
      <c r="AP23" s="47"/>
      <c r="AQ23" s="51"/>
      <c r="BE23" s="38"/>
    </row>
    <row r="24" s="1" customFormat="1" ht="6.96" customHeight="1">
      <c r="B24" s="46"/>
      <c r="C24" s="47"/>
      <c r="D24" s="47"/>
      <c r="E24" s="47"/>
      <c r="F24" s="47"/>
      <c r="G24" s="47"/>
      <c r="H24" s="47"/>
      <c r="I24" s="47"/>
      <c r="J24" s="47"/>
      <c r="K24" s="47"/>
      <c r="L24" s="47"/>
      <c r="M24" s="47"/>
      <c r="N24" s="47"/>
      <c r="O24" s="47"/>
      <c r="P24" s="47"/>
      <c r="Q24" s="47"/>
      <c r="R24" s="47"/>
      <c r="S24" s="47"/>
      <c r="T24" s="47"/>
      <c r="U24" s="47"/>
      <c r="V24" s="47"/>
      <c r="W24" s="47"/>
      <c r="X24" s="47"/>
      <c r="Y24" s="47"/>
      <c r="Z24" s="47"/>
      <c r="AA24" s="47"/>
      <c r="AB24" s="47"/>
      <c r="AC24" s="47"/>
      <c r="AD24" s="47"/>
      <c r="AE24" s="47"/>
      <c r="AF24" s="47"/>
      <c r="AG24" s="47"/>
      <c r="AH24" s="47"/>
      <c r="AI24" s="47"/>
      <c r="AJ24" s="47"/>
      <c r="AK24" s="47"/>
      <c r="AL24" s="47"/>
      <c r="AM24" s="47"/>
      <c r="AN24" s="47"/>
      <c r="AO24" s="47"/>
      <c r="AP24" s="47"/>
      <c r="AQ24" s="51"/>
      <c r="BE24" s="38"/>
    </row>
    <row r="25" s="1" customFormat="1">
      <c r="B25" s="46"/>
      <c r="C25" s="47"/>
      <c r="D25" s="47"/>
      <c r="E25" s="47"/>
      <c r="F25" s="47"/>
      <c r="G25" s="47"/>
      <c r="H25" s="47"/>
      <c r="I25" s="47"/>
      <c r="J25" s="47"/>
      <c r="K25" s="47"/>
      <c r="L25" s="52" t="s">
        <v>45</v>
      </c>
      <c r="M25" s="52"/>
      <c r="N25" s="52"/>
      <c r="O25" s="52"/>
      <c r="P25" s="47"/>
      <c r="Q25" s="47"/>
      <c r="R25" s="47"/>
      <c r="S25" s="47"/>
      <c r="T25" s="47"/>
      <c r="U25" s="47"/>
      <c r="V25" s="47"/>
      <c r="W25" s="52" t="s">
        <v>46</v>
      </c>
      <c r="X25" s="52"/>
      <c r="Y25" s="52"/>
      <c r="Z25" s="52"/>
      <c r="AA25" s="52"/>
      <c r="AB25" s="52"/>
      <c r="AC25" s="52"/>
      <c r="AD25" s="52"/>
      <c r="AE25" s="52"/>
      <c r="AF25" s="47"/>
      <c r="AG25" s="47"/>
      <c r="AH25" s="47"/>
      <c r="AI25" s="47"/>
      <c r="AJ25" s="47"/>
      <c r="AK25" s="52" t="s">
        <v>47</v>
      </c>
      <c r="AL25" s="52"/>
      <c r="AM25" s="52"/>
      <c r="AN25" s="52"/>
      <c r="AO25" s="52"/>
      <c r="AP25" s="47"/>
      <c r="AQ25" s="51"/>
      <c r="BE25" s="38"/>
    </row>
    <row r="26" s="2" customFormat="1" ht="14.4" customHeight="1">
      <c r="B26" s="53"/>
      <c r="C26" s="54"/>
      <c r="D26" s="55" t="s">
        <v>48</v>
      </c>
      <c r="E26" s="54"/>
      <c r="F26" s="55" t="s">
        <v>49</v>
      </c>
      <c r="G26" s="54"/>
      <c r="H26" s="54"/>
      <c r="I26" s="54"/>
      <c r="J26" s="54"/>
      <c r="K26" s="54"/>
      <c r="L26" s="56">
        <v>0.20999999999999999</v>
      </c>
      <c r="M26" s="54"/>
      <c r="N26" s="54"/>
      <c r="O26" s="54"/>
      <c r="P26" s="54"/>
      <c r="Q26" s="54"/>
      <c r="R26" s="54"/>
      <c r="S26" s="54"/>
      <c r="T26" s="54"/>
      <c r="U26" s="54"/>
      <c r="V26" s="54"/>
      <c r="W26" s="57">
        <f>ROUND(AZ51,2)</f>
        <v>0</v>
      </c>
      <c r="X26" s="54"/>
      <c r="Y26" s="54"/>
      <c r="Z26" s="54"/>
      <c r="AA26" s="54"/>
      <c r="AB26" s="54"/>
      <c r="AC26" s="54"/>
      <c r="AD26" s="54"/>
      <c r="AE26" s="54"/>
      <c r="AF26" s="54"/>
      <c r="AG26" s="54"/>
      <c r="AH26" s="54"/>
      <c r="AI26" s="54"/>
      <c r="AJ26" s="54"/>
      <c r="AK26" s="57">
        <f>ROUND(AV51,2)</f>
        <v>0</v>
      </c>
      <c r="AL26" s="54"/>
      <c r="AM26" s="54"/>
      <c r="AN26" s="54"/>
      <c r="AO26" s="54"/>
      <c r="AP26" s="54"/>
      <c r="AQ26" s="58"/>
      <c r="BE26" s="38"/>
    </row>
    <row r="27" s="2" customFormat="1" ht="14.4" customHeight="1">
      <c r="B27" s="53"/>
      <c r="C27" s="54"/>
      <c r="D27" s="54"/>
      <c r="E27" s="54"/>
      <c r="F27" s="55" t="s">
        <v>50</v>
      </c>
      <c r="G27" s="54"/>
      <c r="H27" s="54"/>
      <c r="I27" s="54"/>
      <c r="J27" s="54"/>
      <c r="K27" s="54"/>
      <c r="L27" s="56">
        <v>0.14999999999999999</v>
      </c>
      <c r="M27" s="54"/>
      <c r="N27" s="54"/>
      <c r="O27" s="54"/>
      <c r="P27" s="54"/>
      <c r="Q27" s="54"/>
      <c r="R27" s="54"/>
      <c r="S27" s="54"/>
      <c r="T27" s="54"/>
      <c r="U27" s="54"/>
      <c r="V27" s="54"/>
      <c r="W27" s="57">
        <f>ROUND(BA51,2)</f>
        <v>0</v>
      </c>
      <c r="X27" s="54"/>
      <c r="Y27" s="54"/>
      <c r="Z27" s="54"/>
      <c r="AA27" s="54"/>
      <c r="AB27" s="54"/>
      <c r="AC27" s="54"/>
      <c r="AD27" s="54"/>
      <c r="AE27" s="54"/>
      <c r="AF27" s="54"/>
      <c r="AG27" s="54"/>
      <c r="AH27" s="54"/>
      <c r="AI27" s="54"/>
      <c r="AJ27" s="54"/>
      <c r="AK27" s="57">
        <f>ROUND(AW51,2)</f>
        <v>0</v>
      </c>
      <c r="AL27" s="54"/>
      <c r="AM27" s="54"/>
      <c r="AN27" s="54"/>
      <c r="AO27" s="54"/>
      <c r="AP27" s="54"/>
      <c r="AQ27" s="58"/>
      <c r="BE27" s="38"/>
    </row>
    <row r="28" hidden="1" s="2" customFormat="1" ht="14.4" customHeight="1">
      <c r="B28" s="53"/>
      <c r="C28" s="54"/>
      <c r="D28" s="54"/>
      <c r="E28" s="54"/>
      <c r="F28" s="55" t="s">
        <v>51</v>
      </c>
      <c r="G28" s="54"/>
      <c r="H28" s="54"/>
      <c r="I28" s="54"/>
      <c r="J28" s="54"/>
      <c r="K28" s="54"/>
      <c r="L28" s="56">
        <v>0.20999999999999999</v>
      </c>
      <c r="M28" s="54"/>
      <c r="N28" s="54"/>
      <c r="O28" s="54"/>
      <c r="P28" s="54"/>
      <c r="Q28" s="54"/>
      <c r="R28" s="54"/>
      <c r="S28" s="54"/>
      <c r="T28" s="54"/>
      <c r="U28" s="54"/>
      <c r="V28" s="54"/>
      <c r="W28" s="57">
        <f>ROUND(BB51,2)</f>
        <v>0</v>
      </c>
      <c r="X28" s="54"/>
      <c r="Y28" s="54"/>
      <c r="Z28" s="54"/>
      <c r="AA28" s="54"/>
      <c r="AB28" s="54"/>
      <c r="AC28" s="54"/>
      <c r="AD28" s="54"/>
      <c r="AE28" s="54"/>
      <c r="AF28" s="54"/>
      <c r="AG28" s="54"/>
      <c r="AH28" s="54"/>
      <c r="AI28" s="54"/>
      <c r="AJ28" s="54"/>
      <c r="AK28" s="57">
        <v>0</v>
      </c>
      <c r="AL28" s="54"/>
      <c r="AM28" s="54"/>
      <c r="AN28" s="54"/>
      <c r="AO28" s="54"/>
      <c r="AP28" s="54"/>
      <c r="AQ28" s="58"/>
      <c r="BE28" s="38"/>
    </row>
    <row r="29" hidden="1" s="2" customFormat="1" ht="14.4" customHeight="1">
      <c r="B29" s="53"/>
      <c r="C29" s="54"/>
      <c r="D29" s="54"/>
      <c r="E29" s="54"/>
      <c r="F29" s="55" t="s">
        <v>52</v>
      </c>
      <c r="G29" s="54"/>
      <c r="H29" s="54"/>
      <c r="I29" s="54"/>
      <c r="J29" s="54"/>
      <c r="K29" s="54"/>
      <c r="L29" s="56">
        <v>0.14999999999999999</v>
      </c>
      <c r="M29" s="54"/>
      <c r="N29" s="54"/>
      <c r="O29" s="54"/>
      <c r="P29" s="54"/>
      <c r="Q29" s="54"/>
      <c r="R29" s="54"/>
      <c r="S29" s="54"/>
      <c r="T29" s="54"/>
      <c r="U29" s="54"/>
      <c r="V29" s="54"/>
      <c r="W29" s="57">
        <f>ROUND(BC51,2)</f>
        <v>0</v>
      </c>
      <c r="X29" s="54"/>
      <c r="Y29" s="54"/>
      <c r="Z29" s="54"/>
      <c r="AA29" s="54"/>
      <c r="AB29" s="54"/>
      <c r="AC29" s="54"/>
      <c r="AD29" s="54"/>
      <c r="AE29" s="54"/>
      <c r="AF29" s="54"/>
      <c r="AG29" s="54"/>
      <c r="AH29" s="54"/>
      <c r="AI29" s="54"/>
      <c r="AJ29" s="54"/>
      <c r="AK29" s="57">
        <v>0</v>
      </c>
      <c r="AL29" s="54"/>
      <c r="AM29" s="54"/>
      <c r="AN29" s="54"/>
      <c r="AO29" s="54"/>
      <c r="AP29" s="54"/>
      <c r="AQ29" s="58"/>
      <c r="BE29" s="38"/>
    </row>
    <row r="30" hidden="1" s="2" customFormat="1" ht="14.4" customHeight="1">
      <c r="B30" s="53"/>
      <c r="C30" s="54"/>
      <c r="D30" s="54"/>
      <c r="E30" s="54"/>
      <c r="F30" s="55" t="s">
        <v>53</v>
      </c>
      <c r="G30" s="54"/>
      <c r="H30" s="54"/>
      <c r="I30" s="54"/>
      <c r="J30" s="54"/>
      <c r="K30" s="54"/>
      <c r="L30" s="56">
        <v>0</v>
      </c>
      <c r="M30" s="54"/>
      <c r="N30" s="54"/>
      <c r="O30" s="54"/>
      <c r="P30" s="54"/>
      <c r="Q30" s="54"/>
      <c r="R30" s="54"/>
      <c r="S30" s="54"/>
      <c r="T30" s="54"/>
      <c r="U30" s="54"/>
      <c r="V30" s="54"/>
      <c r="W30" s="57">
        <f>ROUND(BD51,2)</f>
        <v>0</v>
      </c>
      <c r="X30" s="54"/>
      <c r="Y30" s="54"/>
      <c r="Z30" s="54"/>
      <c r="AA30" s="54"/>
      <c r="AB30" s="54"/>
      <c r="AC30" s="54"/>
      <c r="AD30" s="54"/>
      <c r="AE30" s="54"/>
      <c r="AF30" s="54"/>
      <c r="AG30" s="54"/>
      <c r="AH30" s="54"/>
      <c r="AI30" s="54"/>
      <c r="AJ30" s="54"/>
      <c r="AK30" s="57">
        <v>0</v>
      </c>
      <c r="AL30" s="54"/>
      <c r="AM30" s="54"/>
      <c r="AN30" s="54"/>
      <c r="AO30" s="54"/>
      <c r="AP30" s="54"/>
      <c r="AQ30" s="58"/>
      <c r="BE30" s="38"/>
    </row>
    <row r="31" s="1" customFormat="1" ht="6.96" customHeight="1">
      <c r="B31" s="46"/>
      <c r="C31" s="47"/>
      <c r="D31" s="47"/>
      <c r="E31" s="47"/>
      <c r="F31" s="47"/>
      <c r="G31" s="47"/>
      <c r="H31" s="47"/>
      <c r="I31" s="47"/>
      <c r="J31" s="47"/>
      <c r="K31" s="47"/>
      <c r="L31" s="47"/>
      <c r="M31" s="47"/>
      <c r="N31" s="47"/>
      <c r="O31" s="47"/>
      <c r="P31" s="47"/>
      <c r="Q31" s="47"/>
      <c r="R31" s="47"/>
      <c r="S31" s="47"/>
      <c r="T31" s="47"/>
      <c r="U31" s="47"/>
      <c r="V31" s="47"/>
      <c r="W31" s="47"/>
      <c r="X31" s="47"/>
      <c r="Y31" s="47"/>
      <c r="Z31" s="47"/>
      <c r="AA31" s="47"/>
      <c r="AB31" s="47"/>
      <c r="AC31" s="47"/>
      <c r="AD31" s="47"/>
      <c r="AE31" s="47"/>
      <c r="AF31" s="47"/>
      <c r="AG31" s="47"/>
      <c r="AH31" s="47"/>
      <c r="AI31" s="47"/>
      <c r="AJ31" s="47"/>
      <c r="AK31" s="47"/>
      <c r="AL31" s="47"/>
      <c r="AM31" s="47"/>
      <c r="AN31" s="47"/>
      <c r="AO31" s="47"/>
      <c r="AP31" s="47"/>
      <c r="AQ31" s="51"/>
      <c r="BE31" s="38"/>
    </row>
    <row r="32" s="1" customFormat="1" ht="25.92" customHeight="1">
      <c r="B32" s="46"/>
      <c r="C32" s="59"/>
      <c r="D32" s="60" t="s">
        <v>54</v>
      </c>
      <c r="E32" s="61"/>
      <c r="F32" s="61"/>
      <c r="G32" s="61"/>
      <c r="H32" s="61"/>
      <c r="I32" s="61"/>
      <c r="J32" s="61"/>
      <c r="K32" s="61"/>
      <c r="L32" s="61"/>
      <c r="M32" s="61"/>
      <c r="N32" s="61"/>
      <c r="O32" s="61"/>
      <c r="P32" s="61"/>
      <c r="Q32" s="61"/>
      <c r="R32" s="61"/>
      <c r="S32" s="61"/>
      <c r="T32" s="62" t="s">
        <v>55</v>
      </c>
      <c r="U32" s="61"/>
      <c r="V32" s="61"/>
      <c r="W32" s="61"/>
      <c r="X32" s="63" t="s">
        <v>56</v>
      </c>
      <c r="Y32" s="61"/>
      <c r="Z32" s="61"/>
      <c r="AA32" s="61"/>
      <c r="AB32" s="61"/>
      <c r="AC32" s="61"/>
      <c r="AD32" s="61"/>
      <c r="AE32" s="61"/>
      <c r="AF32" s="61"/>
      <c r="AG32" s="61"/>
      <c r="AH32" s="61"/>
      <c r="AI32" s="61"/>
      <c r="AJ32" s="61"/>
      <c r="AK32" s="64">
        <f>SUM(AK23:AK30)</f>
        <v>0</v>
      </c>
      <c r="AL32" s="61"/>
      <c r="AM32" s="61"/>
      <c r="AN32" s="61"/>
      <c r="AO32" s="65"/>
      <c r="AP32" s="59"/>
      <c r="AQ32" s="66"/>
      <c r="BE32" s="38"/>
    </row>
    <row r="33" s="1" customFormat="1" ht="6.96" customHeight="1">
      <c r="B33" s="46"/>
      <c r="C33" s="47"/>
      <c r="D33" s="47"/>
      <c r="E33" s="47"/>
      <c r="F33" s="47"/>
      <c r="G33" s="47"/>
      <c r="H33" s="47"/>
      <c r="I33" s="47"/>
      <c r="J33" s="47"/>
      <c r="K33" s="47"/>
      <c r="L33" s="47"/>
      <c r="M33" s="47"/>
      <c r="N33" s="47"/>
      <c r="O33" s="47"/>
      <c r="P33" s="47"/>
      <c r="Q33" s="47"/>
      <c r="R33" s="47"/>
      <c r="S33" s="47"/>
      <c r="T33" s="47"/>
      <c r="U33" s="47"/>
      <c r="V33" s="47"/>
      <c r="W33" s="47"/>
      <c r="X33" s="47"/>
      <c r="Y33" s="47"/>
      <c r="Z33" s="47"/>
      <c r="AA33" s="47"/>
      <c r="AB33" s="47"/>
      <c r="AC33" s="47"/>
      <c r="AD33" s="47"/>
      <c r="AE33" s="47"/>
      <c r="AF33" s="47"/>
      <c r="AG33" s="47"/>
      <c r="AH33" s="47"/>
      <c r="AI33" s="47"/>
      <c r="AJ33" s="47"/>
      <c r="AK33" s="47"/>
      <c r="AL33" s="47"/>
      <c r="AM33" s="47"/>
      <c r="AN33" s="47"/>
      <c r="AO33" s="47"/>
      <c r="AP33" s="47"/>
      <c r="AQ33" s="51"/>
    </row>
    <row r="34" s="1" customFormat="1" ht="6.96" customHeight="1">
      <c r="B34" s="67"/>
      <c r="C34" s="68"/>
      <c r="D34" s="68"/>
      <c r="E34" s="68"/>
      <c r="F34" s="68"/>
      <c r="G34" s="68"/>
      <c r="H34" s="68"/>
      <c r="I34" s="68"/>
      <c r="J34" s="68"/>
      <c r="K34" s="68"/>
      <c r="L34" s="68"/>
      <c r="M34" s="68"/>
      <c r="N34" s="68"/>
      <c r="O34" s="68"/>
      <c r="P34" s="68"/>
      <c r="Q34" s="68"/>
      <c r="R34" s="68"/>
      <c r="S34" s="68"/>
      <c r="T34" s="68"/>
      <c r="U34" s="68"/>
      <c r="V34" s="68"/>
      <c r="W34" s="68"/>
      <c r="X34" s="68"/>
      <c r="Y34" s="68"/>
      <c r="Z34" s="68"/>
      <c r="AA34" s="68"/>
      <c r="AB34" s="68"/>
      <c r="AC34" s="68"/>
      <c r="AD34" s="68"/>
      <c r="AE34" s="68"/>
      <c r="AF34" s="68"/>
      <c r="AG34" s="68"/>
      <c r="AH34" s="68"/>
      <c r="AI34" s="68"/>
      <c r="AJ34" s="68"/>
      <c r="AK34" s="68"/>
      <c r="AL34" s="68"/>
      <c r="AM34" s="68"/>
      <c r="AN34" s="68"/>
      <c r="AO34" s="68"/>
      <c r="AP34" s="68"/>
      <c r="AQ34" s="69"/>
    </row>
    <row r="38" s="1" customFormat="1" ht="6.96" customHeight="1">
      <c r="B38" s="70"/>
      <c r="C38" s="71"/>
      <c r="D38" s="71"/>
      <c r="E38" s="71"/>
      <c r="F38" s="71"/>
      <c r="G38" s="71"/>
      <c r="H38" s="71"/>
      <c r="I38" s="71"/>
      <c r="J38" s="71"/>
      <c r="K38" s="71"/>
      <c r="L38" s="71"/>
      <c r="M38" s="71"/>
      <c r="N38" s="71"/>
      <c r="O38" s="71"/>
      <c r="P38" s="71"/>
      <c r="Q38" s="71"/>
      <c r="R38" s="71"/>
      <c r="S38" s="71"/>
      <c r="T38" s="71"/>
      <c r="U38" s="71"/>
      <c r="V38" s="71"/>
      <c r="W38" s="71"/>
      <c r="X38" s="71"/>
      <c r="Y38" s="71"/>
      <c r="Z38" s="71"/>
      <c r="AA38" s="71"/>
      <c r="AB38" s="71"/>
      <c r="AC38" s="71"/>
      <c r="AD38" s="71"/>
      <c r="AE38" s="71"/>
      <c r="AF38" s="71"/>
      <c r="AG38" s="71"/>
      <c r="AH38" s="71"/>
      <c r="AI38" s="71"/>
      <c r="AJ38" s="71"/>
      <c r="AK38" s="71"/>
      <c r="AL38" s="71"/>
      <c r="AM38" s="71"/>
      <c r="AN38" s="71"/>
      <c r="AO38" s="71"/>
      <c r="AP38" s="71"/>
      <c r="AQ38" s="71"/>
      <c r="AR38" s="72"/>
    </row>
    <row r="39" s="1" customFormat="1" ht="36.96" customHeight="1">
      <c r="B39" s="46"/>
      <c r="C39" s="73" t="s">
        <v>57</v>
      </c>
      <c r="D39" s="74"/>
      <c r="E39" s="74"/>
      <c r="F39" s="74"/>
      <c r="G39" s="74"/>
      <c r="H39" s="74"/>
      <c r="I39" s="74"/>
      <c r="J39" s="74"/>
      <c r="K39" s="74"/>
      <c r="L39" s="74"/>
      <c r="M39" s="74"/>
      <c r="N39" s="74"/>
      <c r="O39" s="74"/>
      <c r="P39" s="74"/>
      <c r="Q39" s="74"/>
      <c r="R39" s="74"/>
      <c r="S39" s="74"/>
      <c r="T39" s="74"/>
      <c r="U39" s="74"/>
      <c r="V39" s="74"/>
      <c r="W39" s="74"/>
      <c r="X39" s="74"/>
      <c r="Y39" s="74"/>
      <c r="Z39" s="74"/>
      <c r="AA39" s="74"/>
      <c r="AB39" s="74"/>
      <c r="AC39" s="74"/>
      <c r="AD39" s="74"/>
      <c r="AE39" s="74"/>
      <c r="AF39" s="74"/>
      <c r="AG39" s="74"/>
      <c r="AH39" s="74"/>
      <c r="AI39" s="74"/>
      <c r="AJ39" s="74"/>
      <c r="AK39" s="74"/>
      <c r="AL39" s="74"/>
      <c r="AM39" s="74"/>
      <c r="AN39" s="74"/>
      <c r="AO39" s="74"/>
      <c r="AP39" s="74"/>
      <c r="AQ39" s="74"/>
      <c r="AR39" s="72"/>
    </row>
    <row r="40" s="1" customFormat="1" ht="6.96" customHeight="1">
      <c r="B40" s="46"/>
      <c r="C40" s="74"/>
      <c r="D40" s="74"/>
      <c r="E40" s="74"/>
      <c r="F40" s="74"/>
      <c r="G40" s="74"/>
      <c r="H40" s="74"/>
      <c r="I40" s="74"/>
      <c r="J40" s="74"/>
      <c r="K40" s="74"/>
      <c r="L40" s="74"/>
      <c r="M40" s="74"/>
      <c r="N40" s="74"/>
      <c r="O40" s="74"/>
      <c r="P40" s="74"/>
      <c r="Q40" s="74"/>
      <c r="R40" s="74"/>
      <c r="S40" s="74"/>
      <c r="T40" s="74"/>
      <c r="U40" s="74"/>
      <c r="V40" s="74"/>
      <c r="W40" s="74"/>
      <c r="X40" s="74"/>
      <c r="Y40" s="74"/>
      <c r="Z40" s="74"/>
      <c r="AA40" s="74"/>
      <c r="AB40" s="74"/>
      <c r="AC40" s="74"/>
      <c r="AD40" s="74"/>
      <c r="AE40" s="74"/>
      <c r="AF40" s="74"/>
      <c r="AG40" s="74"/>
      <c r="AH40" s="74"/>
      <c r="AI40" s="74"/>
      <c r="AJ40" s="74"/>
      <c r="AK40" s="74"/>
      <c r="AL40" s="74"/>
      <c r="AM40" s="74"/>
      <c r="AN40" s="74"/>
      <c r="AO40" s="74"/>
      <c r="AP40" s="74"/>
      <c r="AQ40" s="74"/>
      <c r="AR40" s="72"/>
    </row>
    <row r="41" s="3" customFormat="1" ht="14.4" customHeight="1">
      <c r="B41" s="75"/>
      <c r="C41" s="76" t="s">
        <v>15</v>
      </c>
      <c r="D41" s="77"/>
      <c r="E41" s="77"/>
      <c r="F41" s="77"/>
      <c r="G41" s="77"/>
      <c r="H41" s="77"/>
      <c r="I41" s="77"/>
      <c r="J41" s="77"/>
      <c r="K41" s="77"/>
      <c r="L41" s="77" t="str">
        <f>K5</f>
        <v>JKPO16002S02</v>
      </c>
      <c r="M41" s="77"/>
      <c r="N41" s="77"/>
      <c r="O41" s="77"/>
      <c r="P41" s="77"/>
      <c r="Q41" s="77"/>
      <c r="R41" s="77"/>
      <c r="S41" s="77"/>
      <c r="T41" s="77"/>
      <c r="U41" s="77"/>
      <c r="V41" s="77"/>
      <c r="W41" s="77"/>
      <c r="X41" s="77"/>
      <c r="Y41" s="77"/>
      <c r="Z41" s="77"/>
      <c r="AA41" s="77"/>
      <c r="AB41" s="77"/>
      <c r="AC41" s="77"/>
      <c r="AD41" s="77"/>
      <c r="AE41" s="77"/>
      <c r="AF41" s="77"/>
      <c r="AG41" s="77"/>
      <c r="AH41" s="77"/>
      <c r="AI41" s="77"/>
      <c r="AJ41" s="77"/>
      <c r="AK41" s="77"/>
      <c r="AL41" s="77"/>
      <c r="AM41" s="77"/>
      <c r="AN41" s="77"/>
      <c r="AO41" s="77"/>
      <c r="AP41" s="77"/>
      <c r="AQ41" s="77"/>
      <c r="AR41" s="78"/>
    </row>
    <row r="42" s="4" customFormat="1" ht="36.96" customHeight="1">
      <c r="B42" s="79"/>
      <c r="C42" s="80" t="s">
        <v>18</v>
      </c>
      <c r="D42" s="81"/>
      <c r="E42" s="81"/>
      <c r="F42" s="81"/>
      <c r="G42" s="81"/>
      <c r="H42" s="81"/>
      <c r="I42" s="81"/>
      <c r="J42" s="81"/>
      <c r="K42" s="81"/>
      <c r="L42" s="82" t="str">
        <f>K6</f>
        <v>Mod. pob. zař. ve spr. soc. služ. Písečná, Chomutov - DOZP</v>
      </c>
      <c r="M42" s="81"/>
      <c r="N42" s="81"/>
      <c r="O42" s="81"/>
      <c r="P42" s="81"/>
      <c r="Q42" s="81"/>
      <c r="R42" s="81"/>
      <c r="S42" s="81"/>
      <c r="T42" s="81"/>
      <c r="U42" s="81"/>
      <c r="V42" s="81"/>
      <c r="W42" s="81"/>
      <c r="X42" s="81"/>
      <c r="Y42" s="81"/>
      <c r="Z42" s="81"/>
      <c r="AA42" s="81"/>
      <c r="AB42" s="81"/>
      <c r="AC42" s="81"/>
      <c r="AD42" s="81"/>
      <c r="AE42" s="81"/>
      <c r="AF42" s="81"/>
      <c r="AG42" s="81"/>
      <c r="AH42" s="81"/>
      <c r="AI42" s="81"/>
      <c r="AJ42" s="81"/>
      <c r="AK42" s="81"/>
      <c r="AL42" s="81"/>
      <c r="AM42" s="81"/>
      <c r="AN42" s="81"/>
      <c r="AO42" s="81"/>
      <c r="AP42" s="81"/>
      <c r="AQ42" s="81"/>
      <c r="AR42" s="83"/>
    </row>
    <row r="43" s="1" customFormat="1" ht="6.96" customHeight="1">
      <c r="B43" s="46"/>
      <c r="C43" s="74"/>
      <c r="D43" s="74"/>
      <c r="E43" s="74"/>
      <c r="F43" s="74"/>
      <c r="G43" s="74"/>
      <c r="H43" s="74"/>
      <c r="I43" s="74"/>
      <c r="J43" s="74"/>
      <c r="K43" s="74"/>
      <c r="L43" s="74"/>
      <c r="M43" s="74"/>
      <c r="N43" s="74"/>
      <c r="O43" s="74"/>
      <c r="P43" s="74"/>
      <c r="Q43" s="74"/>
      <c r="R43" s="74"/>
      <c r="S43" s="74"/>
      <c r="T43" s="74"/>
      <c r="U43" s="74"/>
      <c r="V43" s="74"/>
      <c r="W43" s="74"/>
      <c r="X43" s="74"/>
      <c r="Y43" s="74"/>
      <c r="Z43" s="74"/>
      <c r="AA43" s="74"/>
      <c r="AB43" s="74"/>
      <c r="AC43" s="74"/>
      <c r="AD43" s="74"/>
      <c r="AE43" s="74"/>
      <c r="AF43" s="74"/>
      <c r="AG43" s="74"/>
      <c r="AH43" s="74"/>
      <c r="AI43" s="74"/>
      <c r="AJ43" s="74"/>
      <c r="AK43" s="74"/>
      <c r="AL43" s="74"/>
      <c r="AM43" s="74"/>
      <c r="AN43" s="74"/>
      <c r="AO43" s="74"/>
      <c r="AP43" s="74"/>
      <c r="AQ43" s="74"/>
      <c r="AR43" s="72"/>
    </row>
    <row r="44" s="1" customFormat="1">
      <c r="B44" s="46"/>
      <c r="C44" s="76" t="s">
        <v>24</v>
      </c>
      <c r="D44" s="74"/>
      <c r="E44" s="74"/>
      <c r="F44" s="74"/>
      <c r="G44" s="74"/>
      <c r="H44" s="74"/>
      <c r="I44" s="74"/>
      <c r="J44" s="74"/>
      <c r="K44" s="74"/>
      <c r="L44" s="84" t="str">
        <f>IF(K8="","",K8)</f>
        <v xml:space="preserve"> </v>
      </c>
      <c r="M44" s="74"/>
      <c r="N44" s="74"/>
      <c r="O44" s="74"/>
      <c r="P44" s="74"/>
      <c r="Q44" s="74"/>
      <c r="R44" s="74"/>
      <c r="S44" s="74"/>
      <c r="T44" s="74"/>
      <c r="U44" s="74"/>
      <c r="V44" s="74"/>
      <c r="W44" s="74"/>
      <c r="X44" s="74"/>
      <c r="Y44" s="74"/>
      <c r="Z44" s="74"/>
      <c r="AA44" s="74"/>
      <c r="AB44" s="74"/>
      <c r="AC44" s="74"/>
      <c r="AD44" s="74"/>
      <c r="AE44" s="74"/>
      <c r="AF44" s="74"/>
      <c r="AG44" s="74"/>
      <c r="AH44" s="74"/>
      <c r="AI44" s="76" t="s">
        <v>26</v>
      </c>
      <c r="AJ44" s="74"/>
      <c r="AK44" s="74"/>
      <c r="AL44" s="74"/>
      <c r="AM44" s="85" t="str">
        <f>IF(AN8= "","",AN8)</f>
        <v>27. 2. 2016</v>
      </c>
      <c r="AN44" s="85"/>
      <c r="AO44" s="74"/>
      <c r="AP44" s="74"/>
      <c r="AQ44" s="74"/>
      <c r="AR44" s="72"/>
    </row>
    <row r="45" s="1" customFormat="1" ht="6.96" customHeight="1">
      <c r="B45" s="46"/>
      <c r="C45" s="74"/>
      <c r="D45" s="74"/>
      <c r="E45" s="74"/>
      <c r="F45" s="74"/>
      <c r="G45" s="74"/>
      <c r="H45" s="74"/>
      <c r="I45" s="74"/>
      <c r="J45" s="74"/>
      <c r="K45" s="74"/>
      <c r="L45" s="74"/>
      <c r="M45" s="74"/>
      <c r="N45" s="74"/>
      <c r="O45" s="74"/>
      <c r="P45" s="74"/>
      <c r="Q45" s="74"/>
      <c r="R45" s="74"/>
      <c r="S45" s="74"/>
      <c r="T45" s="74"/>
      <c r="U45" s="74"/>
      <c r="V45" s="74"/>
      <c r="W45" s="74"/>
      <c r="X45" s="74"/>
      <c r="Y45" s="74"/>
      <c r="Z45" s="74"/>
      <c r="AA45" s="74"/>
      <c r="AB45" s="74"/>
      <c r="AC45" s="74"/>
      <c r="AD45" s="74"/>
      <c r="AE45" s="74"/>
      <c r="AF45" s="74"/>
      <c r="AG45" s="74"/>
      <c r="AH45" s="74"/>
      <c r="AI45" s="74"/>
      <c r="AJ45" s="74"/>
      <c r="AK45" s="74"/>
      <c r="AL45" s="74"/>
      <c r="AM45" s="74"/>
      <c r="AN45" s="74"/>
      <c r="AO45" s="74"/>
      <c r="AP45" s="74"/>
      <c r="AQ45" s="74"/>
      <c r="AR45" s="72"/>
    </row>
    <row r="46" s="1" customFormat="1">
      <c r="B46" s="46"/>
      <c r="C46" s="76" t="s">
        <v>32</v>
      </c>
      <c r="D46" s="74"/>
      <c r="E46" s="74"/>
      <c r="F46" s="74"/>
      <c r="G46" s="74"/>
      <c r="H46" s="74"/>
      <c r="I46" s="74"/>
      <c r="J46" s="74"/>
      <c r="K46" s="74"/>
      <c r="L46" s="77" t="str">
        <f>IF(E11= "","",E11)</f>
        <v>Statutární město Chomutov, Zborovská 4602,Chomutov</v>
      </c>
      <c r="M46" s="74"/>
      <c r="N46" s="74"/>
      <c r="O46" s="74"/>
      <c r="P46" s="74"/>
      <c r="Q46" s="74"/>
      <c r="R46" s="74"/>
      <c r="S46" s="74"/>
      <c r="T46" s="74"/>
      <c r="U46" s="74"/>
      <c r="V46" s="74"/>
      <c r="W46" s="74"/>
      <c r="X46" s="74"/>
      <c r="Y46" s="74"/>
      <c r="Z46" s="74"/>
      <c r="AA46" s="74"/>
      <c r="AB46" s="74"/>
      <c r="AC46" s="74"/>
      <c r="AD46" s="74"/>
      <c r="AE46" s="74"/>
      <c r="AF46" s="74"/>
      <c r="AG46" s="74"/>
      <c r="AH46" s="74"/>
      <c r="AI46" s="76" t="s">
        <v>39</v>
      </c>
      <c r="AJ46" s="74"/>
      <c r="AK46" s="74"/>
      <c r="AL46" s="74"/>
      <c r="AM46" s="77" t="str">
        <f>IF(E17="","",E17)</f>
        <v>JKPO,Školní 1038, Chomutov</v>
      </c>
      <c r="AN46" s="77"/>
      <c r="AO46" s="77"/>
      <c r="AP46" s="77"/>
      <c r="AQ46" s="74"/>
      <c r="AR46" s="72"/>
      <c r="AS46" s="86" t="s">
        <v>58</v>
      </c>
      <c r="AT46" s="87"/>
      <c r="AU46" s="88"/>
      <c r="AV46" s="88"/>
      <c r="AW46" s="88"/>
      <c r="AX46" s="88"/>
      <c r="AY46" s="88"/>
      <c r="AZ46" s="88"/>
      <c r="BA46" s="88"/>
      <c r="BB46" s="88"/>
      <c r="BC46" s="88"/>
      <c r="BD46" s="89"/>
    </row>
    <row r="47" s="1" customFormat="1">
      <c r="B47" s="46"/>
      <c r="C47" s="76" t="s">
        <v>37</v>
      </c>
      <c r="D47" s="74"/>
      <c r="E47" s="74"/>
      <c r="F47" s="74"/>
      <c r="G47" s="74"/>
      <c r="H47" s="74"/>
      <c r="I47" s="74"/>
      <c r="J47" s="74"/>
      <c r="K47" s="74"/>
      <c r="L47" s="77" t="str">
        <f>IF(E14= "Vyplň údaj","",E14)</f>
        <v/>
      </c>
      <c r="M47" s="74"/>
      <c r="N47" s="74"/>
      <c r="O47" s="74"/>
      <c r="P47" s="74"/>
      <c r="Q47" s="74"/>
      <c r="R47" s="74"/>
      <c r="S47" s="74"/>
      <c r="T47" s="74"/>
      <c r="U47" s="74"/>
      <c r="V47" s="74"/>
      <c r="W47" s="74"/>
      <c r="X47" s="74"/>
      <c r="Y47" s="74"/>
      <c r="Z47" s="74"/>
      <c r="AA47" s="74"/>
      <c r="AB47" s="74"/>
      <c r="AC47" s="74"/>
      <c r="AD47" s="74"/>
      <c r="AE47" s="74"/>
      <c r="AF47" s="74"/>
      <c r="AG47" s="74"/>
      <c r="AH47" s="74"/>
      <c r="AI47" s="74"/>
      <c r="AJ47" s="74"/>
      <c r="AK47" s="74"/>
      <c r="AL47" s="74"/>
      <c r="AM47" s="74"/>
      <c r="AN47" s="74"/>
      <c r="AO47" s="74"/>
      <c r="AP47" s="74"/>
      <c r="AQ47" s="74"/>
      <c r="AR47" s="72"/>
      <c r="AS47" s="90"/>
      <c r="AT47" s="91"/>
      <c r="AU47" s="92"/>
      <c r="AV47" s="92"/>
      <c r="AW47" s="92"/>
      <c r="AX47" s="92"/>
      <c r="AY47" s="92"/>
      <c r="AZ47" s="92"/>
      <c r="BA47" s="92"/>
      <c r="BB47" s="92"/>
      <c r="BC47" s="92"/>
      <c r="BD47" s="93"/>
    </row>
    <row r="48" s="1" customFormat="1" ht="10.8" customHeight="1">
      <c r="B48" s="46"/>
      <c r="C48" s="74"/>
      <c r="D48" s="74"/>
      <c r="E48" s="74"/>
      <c r="F48" s="74"/>
      <c r="G48" s="74"/>
      <c r="H48" s="74"/>
      <c r="I48" s="74"/>
      <c r="J48" s="74"/>
      <c r="K48" s="74"/>
      <c r="L48" s="74"/>
      <c r="M48" s="74"/>
      <c r="N48" s="74"/>
      <c r="O48" s="74"/>
      <c r="P48" s="74"/>
      <c r="Q48" s="74"/>
      <c r="R48" s="74"/>
      <c r="S48" s="74"/>
      <c r="T48" s="74"/>
      <c r="U48" s="74"/>
      <c r="V48" s="74"/>
      <c r="W48" s="74"/>
      <c r="X48" s="74"/>
      <c r="Y48" s="74"/>
      <c r="Z48" s="74"/>
      <c r="AA48" s="74"/>
      <c r="AB48" s="74"/>
      <c r="AC48" s="74"/>
      <c r="AD48" s="74"/>
      <c r="AE48" s="74"/>
      <c r="AF48" s="74"/>
      <c r="AG48" s="74"/>
      <c r="AH48" s="74"/>
      <c r="AI48" s="74"/>
      <c r="AJ48" s="74"/>
      <c r="AK48" s="74"/>
      <c r="AL48" s="74"/>
      <c r="AM48" s="74"/>
      <c r="AN48" s="74"/>
      <c r="AO48" s="74"/>
      <c r="AP48" s="74"/>
      <c r="AQ48" s="74"/>
      <c r="AR48" s="72"/>
      <c r="AS48" s="94"/>
      <c r="AT48" s="55"/>
      <c r="AU48" s="47"/>
      <c r="AV48" s="47"/>
      <c r="AW48" s="47"/>
      <c r="AX48" s="47"/>
      <c r="AY48" s="47"/>
      <c r="AZ48" s="47"/>
      <c r="BA48" s="47"/>
      <c r="BB48" s="47"/>
      <c r="BC48" s="47"/>
      <c r="BD48" s="95"/>
    </row>
    <row r="49" s="1" customFormat="1" ht="29.28" customHeight="1">
      <c r="B49" s="46"/>
      <c r="C49" s="96" t="s">
        <v>59</v>
      </c>
      <c r="D49" s="97"/>
      <c r="E49" s="97"/>
      <c r="F49" s="97"/>
      <c r="G49" s="97"/>
      <c r="H49" s="98"/>
      <c r="I49" s="99" t="s">
        <v>60</v>
      </c>
      <c r="J49" s="97"/>
      <c r="K49" s="97"/>
      <c r="L49" s="97"/>
      <c r="M49" s="97"/>
      <c r="N49" s="97"/>
      <c r="O49" s="97"/>
      <c r="P49" s="97"/>
      <c r="Q49" s="97"/>
      <c r="R49" s="97"/>
      <c r="S49" s="97"/>
      <c r="T49" s="97"/>
      <c r="U49" s="97"/>
      <c r="V49" s="97"/>
      <c r="W49" s="97"/>
      <c r="X49" s="97"/>
      <c r="Y49" s="97"/>
      <c r="Z49" s="97"/>
      <c r="AA49" s="97"/>
      <c r="AB49" s="97"/>
      <c r="AC49" s="97"/>
      <c r="AD49" s="97"/>
      <c r="AE49" s="97"/>
      <c r="AF49" s="97"/>
      <c r="AG49" s="100" t="s">
        <v>61</v>
      </c>
      <c r="AH49" s="97"/>
      <c r="AI49" s="97"/>
      <c r="AJ49" s="97"/>
      <c r="AK49" s="97"/>
      <c r="AL49" s="97"/>
      <c r="AM49" s="97"/>
      <c r="AN49" s="99" t="s">
        <v>62</v>
      </c>
      <c r="AO49" s="97"/>
      <c r="AP49" s="97"/>
      <c r="AQ49" s="101" t="s">
        <v>63</v>
      </c>
      <c r="AR49" s="72"/>
      <c r="AS49" s="102" t="s">
        <v>64</v>
      </c>
      <c r="AT49" s="103" t="s">
        <v>65</v>
      </c>
      <c r="AU49" s="103" t="s">
        <v>66</v>
      </c>
      <c r="AV49" s="103" t="s">
        <v>67</v>
      </c>
      <c r="AW49" s="103" t="s">
        <v>68</v>
      </c>
      <c r="AX49" s="103" t="s">
        <v>69</v>
      </c>
      <c r="AY49" s="103" t="s">
        <v>70</v>
      </c>
      <c r="AZ49" s="103" t="s">
        <v>71</v>
      </c>
      <c r="BA49" s="103" t="s">
        <v>72</v>
      </c>
      <c r="BB49" s="103" t="s">
        <v>73</v>
      </c>
      <c r="BC49" s="103" t="s">
        <v>74</v>
      </c>
      <c r="BD49" s="104" t="s">
        <v>75</v>
      </c>
    </row>
    <row r="50" s="1" customFormat="1" ht="10.8" customHeight="1">
      <c r="B50" s="46"/>
      <c r="C50" s="74"/>
      <c r="D50" s="74"/>
      <c r="E50" s="74"/>
      <c r="F50" s="74"/>
      <c r="G50" s="74"/>
      <c r="H50" s="74"/>
      <c r="I50" s="74"/>
      <c r="J50" s="74"/>
      <c r="K50" s="74"/>
      <c r="L50" s="74"/>
      <c r="M50" s="74"/>
      <c r="N50" s="74"/>
      <c r="O50" s="74"/>
      <c r="P50" s="74"/>
      <c r="Q50" s="74"/>
      <c r="R50" s="74"/>
      <c r="S50" s="74"/>
      <c r="T50" s="74"/>
      <c r="U50" s="74"/>
      <c r="V50" s="74"/>
      <c r="W50" s="74"/>
      <c r="X50" s="74"/>
      <c r="Y50" s="74"/>
      <c r="Z50" s="74"/>
      <c r="AA50" s="74"/>
      <c r="AB50" s="74"/>
      <c r="AC50" s="74"/>
      <c r="AD50" s="74"/>
      <c r="AE50" s="74"/>
      <c r="AF50" s="74"/>
      <c r="AG50" s="74"/>
      <c r="AH50" s="74"/>
      <c r="AI50" s="74"/>
      <c r="AJ50" s="74"/>
      <c r="AK50" s="74"/>
      <c r="AL50" s="74"/>
      <c r="AM50" s="74"/>
      <c r="AN50" s="74"/>
      <c r="AO50" s="74"/>
      <c r="AP50" s="74"/>
      <c r="AQ50" s="74"/>
      <c r="AR50" s="72"/>
      <c r="AS50" s="105"/>
      <c r="AT50" s="106"/>
      <c r="AU50" s="106"/>
      <c r="AV50" s="106"/>
      <c r="AW50" s="106"/>
      <c r="AX50" s="106"/>
      <c r="AY50" s="106"/>
      <c r="AZ50" s="106"/>
      <c r="BA50" s="106"/>
      <c r="BB50" s="106"/>
      <c r="BC50" s="106"/>
      <c r="BD50" s="107"/>
    </row>
    <row r="51" s="4" customFormat="1" ht="32.4" customHeight="1">
      <c r="B51" s="79"/>
      <c r="C51" s="108" t="s">
        <v>76</v>
      </c>
      <c r="D51" s="109"/>
      <c r="E51" s="109"/>
      <c r="F51" s="109"/>
      <c r="G51" s="109"/>
      <c r="H51" s="109"/>
      <c r="I51" s="109"/>
      <c r="J51" s="109"/>
      <c r="K51" s="109"/>
      <c r="L51" s="109"/>
      <c r="M51" s="109"/>
      <c r="N51" s="109"/>
      <c r="O51" s="109"/>
      <c r="P51" s="109"/>
      <c r="Q51" s="109"/>
      <c r="R51" s="109"/>
      <c r="S51" s="109"/>
      <c r="T51" s="109"/>
      <c r="U51" s="109"/>
      <c r="V51" s="109"/>
      <c r="W51" s="109"/>
      <c r="X51" s="109"/>
      <c r="Y51" s="109"/>
      <c r="Z51" s="109"/>
      <c r="AA51" s="109"/>
      <c r="AB51" s="109"/>
      <c r="AC51" s="109"/>
      <c r="AD51" s="109"/>
      <c r="AE51" s="109"/>
      <c r="AF51" s="109"/>
      <c r="AG51" s="110">
        <f>ROUND(SUM(AG52:AG54),2)</f>
        <v>0</v>
      </c>
      <c r="AH51" s="110"/>
      <c r="AI51" s="110"/>
      <c r="AJ51" s="110"/>
      <c r="AK51" s="110"/>
      <c r="AL51" s="110"/>
      <c r="AM51" s="110"/>
      <c r="AN51" s="111">
        <f>SUM(AG51,AT51)</f>
        <v>0</v>
      </c>
      <c r="AO51" s="111"/>
      <c r="AP51" s="111"/>
      <c r="AQ51" s="112" t="s">
        <v>34</v>
      </c>
      <c r="AR51" s="83"/>
      <c r="AS51" s="113">
        <f>ROUND(SUM(AS52:AS54),2)</f>
        <v>0</v>
      </c>
      <c r="AT51" s="114">
        <f>ROUND(SUM(AV51:AW51),2)</f>
        <v>0</v>
      </c>
      <c r="AU51" s="115">
        <f>ROUND(SUM(AU52:AU54),5)</f>
        <v>0</v>
      </c>
      <c r="AV51" s="114">
        <f>ROUND(AZ51*L26,2)</f>
        <v>0</v>
      </c>
      <c r="AW51" s="114">
        <f>ROUND(BA51*L27,2)</f>
        <v>0</v>
      </c>
      <c r="AX51" s="114">
        <f>ROUND(BB51*L26,2)</f>
        <v>0</v>
      </c>
      <c r="AY51" s="114">
        <f>ROUND(BC51*L27,2)</f>
        <v>0</v>
      </c>
      <c r="AZ51" s="114">
        <f>ROUND(SUM(AZ52:AZ54),2)</f>
        <v>0</v>
      </c>
      <c r="BA51" s="114">
        <f>ROUND(SUM(BA52:BA54),2)</f>
        <v>0</v>
      </c>
      <c r="BB51" s="114">
        <f>ROUND(SUM(BB52:BB54),2)</f>
        <v>0</v>
      </c>
      <c r="BC51" s="114">
        <f>ROUND(SUM(BC52:BC54),2)</f>
        <v>0</v>
      </c>
      <c r="BD51" s="116">
        <f>ROUND(SUM(BD52:BD54),2)</f>
        <v>0</v>
      </c>
      <c r="BS51" s="117" t="s">
        <v>77</v>
      </c>
      <c r="BT51" s="117" t="s">
        <v>78</v>
      </c>
      <c r="BU51" s="118" t="s">
        <v>79</v>
      </c>
      <c r="BV51" s="117" t="s">
        <v>80</v>
      </c>
      <c r="BW51" s="117" t="s">
        <v>7</v>
      </c>
      <c r="BX51" s="117" t="s">
        <v>81</v>
      </c>
      <c r="CL51" s="117" t="s">
        <v>21</v>
      </c>
    </row>
    <row r="52" s="5" customFormat="1" ht="31.5" customHeight="1">
      <c r="A52" s="119" t="s">
        <v>82</v>
      </c>
      <c r="B52" s="120"/>
      <c r="C52" s="121"/>
      <c r="D52" s="122" t="s">
        <v>83</v>
      </c>
      <c r="E52" s="122"/>
      <c r="F52" s="122"/>
      <c r="G52" s="122"/>
      <c r="H52" s="122"/>
      <c r="I52" s="123"/>
      <c r="J52" s="122" t="s">
        <v>84</v>
      </c>
      <c r="K52" s="122"/>
      <c r="L52" s="122"/>
      <c r="M52" s="122"/>
      <c r="N52" s="122"/>
      <c r="O52" s="122"/>
      <c r="P52" s="122"/>
      <c r="Q52" s="122"/>
      <c r="R52" s="122"/>
      <c r="S52" s="122"/>
      <c r="T52" s="122"/>
      <c r="U52" s="122"/>
      <c r="V52" s="122"/>
      <c r="W52" s="122"/>
      <c r="X52" s="122"/>
      <c r="Y52" s="122"/>
      <c r="Z52" s="122"/>
      <c r="AA52" s="122"/>
      <c r="AB52" s="122"/>
      <c r="AC52" s="122"/>
      <c r="AD52" s="122"/>
      <c r="AE52" s="122"/>
      <c r="AF52" s="122"/>
      <c r="AG52" s="124">
        <f>'SO 02.0 - DOZP - staveb.č...'!J27</f>
        <v>0</v>
      </c>
      <c r="AH52" s="123"/>
      <c r="AI52" s="123"/>
      <c r="AJ52" s="123"/>
      <c r="AK52" s="123"/>
      <c r="AL52" s="123"/>
      <c r="AM52" s="123"/>
      <c r="AN52" s="124">
        <f>SUM(AG52,AT52)</f>
        <v>0</v>
      </c>
      <c r="AO52" s="123"/>
      <c r="AP52" s="123"/>
      <c r="AQ52" s="125" t="s">
        <v>85</v>
      </c>
      <c r="AR52" s="126"/>
      <c r="AS52" s="127">
        <v>0</v>
      </c>
      <c r="AT52" s="128">
        <f>ROUND(SUM(AV52:AW52),2)</f>
        <v>0</v>
      </c>
      <c r="AU52" s="129">
        <f>'SO 02.0 - DOZP - staveb.č...'!P88</f>
        <v>0</v>
      </c>
      <c r="AV52" s="128">
        <f>'SO 02.0 - DOZP - staveb.č...'!J30</f>
        <v>0</v>
      </c>
      <c r="AW52" s="128">
        <f>'SO 02.0 - DOZP - staveb.č...'!J31</f>
        <v>0</v>
      </c>
      <c r="AX52" s="128">
        <f>'SO 02.0 - DOZP - staveb.č...'!J32</f>
        <v>0</v>
      </c>
      <c r="AY52" s="128">
        <f>'SO 02.0 - DOZP - staveb.č...'!J33</f>
        <v>0</v>
      </c>
      <c r="AZ52" s="128">
        <f>'SO 02.0 - DOZP - staveb.č...'!F30</f>
        <v>0</v>
      </c>
      <c r="BA52" s="128">
        <f>'SO 02.0 - DOZP - staveb.č...'!F31</f>
        <v>0</v>
      </c>
      <c r="BB52" s="128">
        <f>'SO 02.0 - DOZP - staveb.č...'!F32</f>
        <v>0</v>
      </c>
      <c r="BC52" s="128">
        <f>'SO 02.0 - DOZP - staveb.č...'!F33</f>
        <v>0</v>
      </c>
      <c r="BD52" s="130">
        <f>'SO 02.0 - DOZP - staveb.č...'!F34</f>
        <v>0</v>
      </c>
      <c r="BT52" s="131" t="s">
        <v>86</v>
      </c>
      <c r="BV52" s="131" t="s">
        <v>80</v>
      </c>
      <c r="BW52" s="131" t="s">
        <v>87</v>
      </c>
      <c r="BX52" s="131" t="s">
        <v>7</v>
      </c>
      <c r="CL52" s="131" t="s">
        <v>34</v>
      </c>
      <c r="CM52" s="131" t="s">
        <v>88</v>
      </c>
    </row>
    <row r="53" s="5" customFormat="1" ht="31.5" customHeight="1">
      <c r="A53" s="119" t="s">
        <v>82</v>
      </c>
      <c r="B53" s="120"/>
      <c r="C53" s="121"/>
      <c r="D53" s="122" t="s">
        <v>89</v>
      </c>
      <c r="E53" s="122"/>
      <c r="F53" s="122"/>
      <c r="G53" s="122"/>
      <c r="H53" s="122"/>
      <c r="I53" s="123"/>
      <c r="J53" s="122" t="s">
        <v>90</v>
      </c>
      <c r="K53" s="122"/>
      <c r="L53" s="122"/>
      <c r="M53" s="122"/>
      <c r="N53" s="122"/>
      <c r="O53" s="122"/>
      <c r="P53" s="122"/>
      <c r="Q53" s="122"/>
      <c r="R53" s="122"/>
      <c r="S53" s="122"/>
      <c r="T53" s="122"/>
      <c r="U53" s="122"/>
      <c r="V53" s="122"/>
      <c r="W53" s="122"/>
      <c r="X53" s="122"/>
      <c r="Y53" s="122"/>
      <c r="Z53" s="122"/>
      <c r="AA53" s="122"/>
      <c r="AB53" s="122"/>
      <c r="AC53" s="122"/>
      <c r="AD53" s="122"/>
      <c r="AE53" s="122"/>
      <c r="AF53" s="122"/>
      <c r="AG53" s="124">
        <f>'SO 02.1 - DOZP - Vzduchot...'!J27</f>
        <v>0</v>
      </c>
      <c r="AH53" s="123"/>
      <c r="AI53" s="123"/>
      <c r="AJ53" s="123"/>
      <c r="AK53" s="123"/>
      <c r="AL53" s="123"/>
      <c r="AM53" s="123"/>
      <c r="AN53" s="124">
        <f>SUM(AG53,AT53)</f>
        <v>0</v>
      </c>
      <c r="AO53" s="123"/>
      <c r="AP53" s="123"/>
      <c r="AQ53" s="125" t="s">
        <v>85</v>
      </c>
      <c r="AR53" s="126"/>
      <c r="AS53" s="127">
        <v>0</v>
      </c>
      <c r="AT53" s="128">
        <f>ROUND(SUM(AV53:AW53),2)</f>
        <v>0</v>
      </c>
      <c r="AU53" s="129">
        <f>'SO 02.1 - DOZP - Vzduchot...'!P78</f>
        <v>0</v>
      </c>
      <c r="AV53" s="128">
        <f>'SO 02.1 - DOZP - Vzduchot...'!J30</f>
        <v>0</v>
      </c>
      <c r="AW53" s="128">
        <f>'SO 02.1 - DOZP - Vzduchot...'!J31</f>
        <v>0</v>
      </c>
      <c r="AX53" s="128">
        <f>'SO 02.1 - DOZP - Vzduchot...'!J32</f>
        <v>0</v>
      </c>
      <c r="AY53" s="128">
        <f>'SO 02.1 - DOZP - Vzduchot...'!J33</f>
        <v>0</v>
      </c>
      <c r="AZ53" s="128">
        <f>'SO 02.1 - DOZP - Vzduchot...'!F30</f>
        <v>0</v>
      </c>
      <c r="BA53" s="128">
        <f>'SO 02.1 - DOZP - Vzduchot...'!F31</f>
        <v>0</v>
      </c>
      <c r="BB53" s="128">
        <f>'SO 02.1 - DOZP - Vzduchot...'!F32</f>
        <v>0</v>
      </c>
      <c r="BC53" s="128">
        <f>'SO 02.1 - DOZP - Vzduchot...'!F33</f>
        <v>0</v>
      </c>
      <c r="BD53" s="130">
        <f>'SO 02.1 - DOZP - Vzduchot...'!F34</f>
        <v>0</v>
      </c>
      <c r="BT53" s="131" t="s">
        <v>86</v>
      </c>
      <c r="BV53" s="131" t="s">
        <v>80</v>
      </c>
      <c r="BW53" s="131" t="s">
        <v>91</v>
      </c>
      <c r="BX53" s="131" t="s">
        <v>7</v>
      </c>
      <c r="CL53" s="131" t="s">
        <v>34</v>
      </c>
      <c r="CM53" s="131" t="s">
        <v>88</v>
      </c>
    </row>
    <row r="54" s="5" customFormat="1" ht="31.5" customHeight="1">
      <c r="A54" s="119" t="s">
        <v>82</v>
      </c>
      <c r="B54" s="120"/>
      <c r="C54" s="121"/>
      <c r="D54" s="122" t="s">
        <v>92</v>
      </c>
      <c r="E54" s="122"/>
      <c r="F54" s="122"/>
      <c r="G54" s="122"/>
      <c r="H54" s="122"/>
      <c r="I54" s="123"/>
      <c r="J54" s="122" t="s">
        <v>93</v>
      </c>
      <c r="K54" s="122"/>
      <c r="L54" s="122"/>
      <c r="M54" s="122"/>
      <c r="N54" s="122"/>
      <c r="O54" s="122"/>
      <c r="P54" s="122"/>
      <c r="Q54" s="122"/>
      <c r="R54" s="122"/>
      <c r="S54" s="122"/>
      <c r="T54" s="122"/>
      <c r="U54" s="122"/>
      <c r="V54" s="122"/>
      <c r="W54" s="122"/>
      <c r="X54" s="122"/>
      <c r="Y54" s="122"/>
      <c r="Z54" s="122"/>
      <c r="AA54" s="122"/>
      <c r="AB54" s="122"/>
      <c r="AC54" s="122"/>
      <c r="AD54" s="122"/>
      <c r="AE54" s="122"/>
      <c r="AF54" s="122"/>
      <c r="AG54" s="124">
        <f>'SO 02.2 - VRN pro DOZP'!J27</f>
        <v>0</v>
      </c>
      <c r="AH54" s="123"/>
      <c r="AI54" s="123"/>
      <c r="AJ54" s="123"/>
      <c r="AK54" s="123"/>
      <c r="AL54" s="123"/>
      <c r="AM54" s="123"/>
      <c r="AN54" s="124">
        <f>SUM(AG54,AT54)</f>
        <v>0</v>
      </c>
      <c r="AO54" s="123"/>
      <c r="AP54" s="123"/>
      <c r="AQ54" s="125" t="s">
        <v>85</v>
      </c>
      <c r="AR54" s="126"/>
      <c r="AS54" s="132">
        <v>0</v>
      </c>
      <c r="AT54" s="133">
        <f>ROUND(SUM(AV54:AW54),2)</f>
        <v>0</v>
      </c>
      <c r="AU54" s="134">
        <f>'SO 02.2 - VRN pro DOZP'!P81</f>
        <v>0</v>
      </c>
      <c r="AV54" s="133">
        <f>'SO 02.2 - VRN pro DOZP'!J30</f>
        <v>0</v>
      </c>
      <c r="AW54" s="133">
        <f>'SO 02.2 - VRN pro DOZP'!J31</f>
        <v>0</v>
      </c>
      <c r="AX54" s="133">
        <f>'SO 02.2 - VRN pro DOZP'!J32</f>
        <v>0</v>
      </c>
      <c r="AY54" s="133">
        <f>'SO 02.2 - VRN pro DOZP'!J33</f>
        <v>0</v>
      </c>
      <c r="AZ54" s="133">
        <f>'SO 02.2 - VRN pro DOZP'!F30</f>
        <v>0</v>
      </c>
      <c r="BA54" s="133">
        <f>'SO 02.2 - VRN pro DOZP'!F31</f>
        <v>0</v>
      </c>
      <c r="BB54" s="133">
        <f>'SO 02.2 - VRN pro DOZP'!F32</f>
        <v>0</v>
      </c>
      <c r="BC54" s="133">
        <f>'SO 02.2 - VRN pro DOZP'!F33</f>
        <v>0</v>
      </c>
      <c r="BD54" s="135">
        <f>'SO 02.2 - VRN pro DOZP'!F34</f>
        <v>0</v>
      </c>
      <c r="BT54" s="131" t="s">
        <v>86</v>
      </c>
      <c r="BV54" s="131" t="s">
        <v>80</v>
      </c>
      <c r="BW54" s="131" t="s">
        <v>94</v>
      </c>
      <c r="BX54" s="131" t="s">
        <v>7</v>
      </c>
      <c r="CL54" s="131" t="s">
        <v>34</v>
      </c>
      <c r="CM54" s="131" t="s">
        <v>88</v>
      </c>
    </row>
    <row r="55" s="1" customFormat="1" ht="30" customHeight="1">
      <c r="B55" s="46"/>
      <c r="C55" s="74"/>
      <c r="D55" s="74"/>
      <c r="E55" s="74"/>
      <c r="F55" s="74"/>
      <c r="G55" s="74"/>
      <c r="H55" s="74"/>
      <c r="I55" s="74"/>
      <c r="J55" s="74"/>
      <c r="K55" s="74"/>
      <c r="L55" s="74"/>
      <c r="M55" s="74"/>
      <c r="N55" s="74"/>
      <c r="O55" s="74"/>
      <c r="P55" s="74"/>
      <c r="Q55" s="74"/>
      <c r="R55" s="74"/>
      <c r="S55" s="74"/>
      <c r="T55" s="74"/>
      <c r="U55" s="74"/>
      <c r="V55" s="74"/>
      <c r="W55" s="74"/>
      <c r="X55" s="74"/>
      <c r="Y55" s="74"/>
      <c r="Z55" s="74"/>
      <c r="AA55" s="74"/>
      <c r="AB55" s="74"/>
      <c r="AC55" s="74"/>
      <c r="AD55" s="74"/>
      <c r="AE55" s="74"/>
      <c r="AF55" s="74"/>
      <c r="AG55" s="74"/>
      <c r="AH55" s="74"/>
      <c r="AI55" s="74"/>
      <c r="AJ55" s="74"/>
      <c r="AK55" s="74"/>
      <c r="AL55" s="74"/>
      <c r="AM55" s="74"/>
      <c r="AN55" s="74"/>
      <c r="AO55" s="74"/>
      <c r="AP55" s="74"/>
      <c r="AQ55" s="74"/>
      <c r="AR55" s="72"/>
    </row>
    <row r="56" s="1" customFormat="1" ht="6.96" customHeight="1">
      <c r="B56" s="67"/>
      <c r="C56" s="68"/>
      <c r="D56" s="68"/>
      <c r="E56" s="68"/>
      <c r="F56" s="68"/>
      <c r="G56" s="68"/>
      <c r="H56" s="68"/>
      <c r="I56" s="68"/>
      <c r="J56" s="68"/>
      <c r="K56" s="68"/>
      <c r="L56" s="68"/>
      <c r="M56" s="68"/>
      <c r="N56" s="68"/>
      <c r="O56" s="68"/>
      <c r="P56" s="68"/>
      <c r="Q56" s="68"/>
      <c r="R56" s="68"/>
      <c r="S56" s="68"/>
      <c r="T56" s="68"/>
      <c r="U56" s="68"/>
      <c r="V56" s="68"/>
      <c r="W56" s="68"/>
      <c r="X56" s="68"/>
      <c r="Y56" s="68"/>
      <c r="Z56" s="68"/>
      <c r="AA56" s="68"/>
      <c r="AB56" s="68"/>
      <c r="AC56" s="68"/>
      <c r="AD56" s="68"/>
      <c r="AE56" s="68"/>
      <c r="AF56" s="68"/>
      <c r="AG56" s="68"/>
      <c r="AH56" s="68"/>
      <c r="AI56" s="68"/>
      <c r="AJ56" s="68"/>
      <c r="AK56" s="68"/>
      <c r="AL56" s="68"/>
      <c r="AM56" s="68"/>
      <c r="AN56" s="68"/>
      <c r="AO56" s="68"/>
      <c r="AP56" s="68"/>
      <c r="AQ56" s="68"/>
      <c r="AR56" s="72"/>
    </row>
  </sheetData>
  <sheetProtection sheet="1" formatColumns="0" formatRows="0" objects="1" scenarios="1" spinCount="100000" saltValue="aI/6ML7lJN0tpCf7fhKh2nGoJ4l/GU92cA+xwputipjU6h+Rjk+HoPHj8Rn294FA/RK+/3m9/4w3hEjy7CEBaA==" hashValue="SY9OoXm9lWpefCJFX6wZXKwBY+B+aD8nTWbYubl+tFN6l8Jif+N437RWRNMjTJBjGgTTWECVi6qFoYhGPEDexA==" algorithmName="SHA-512" password="CC35"/>
  <mergeCells count="49">
    <mergeCell ref="BE5:BE32"/>
    <mergeCell ref="K5:AO5"/>
    <mergeCell ref="K6:AO6"/>
    <mergeCell ref="E14:AJ14"/>
    <mergeCell ref="E20:AN20"/>
    <mergeCell ref="AK23:AO23"/>
    <mergeCell ref="L25:O25"/>
    <mergeCell ref="W25:AE25"/>
    <mergeCell ref="AK25:AO25"/>
    <mergeCell ref="L26:O26"/>
    <mergeCell ref="W26:AE26"/>
    <mergeCell ref="AK26:AO26"/>
    <mergeCell ref="L27:O27"/>
    <mergeCell ref="W27:AE27"/>
    <mergeCell ref="AK27:AO27"/>
    <mergeCell ref="L28:O28"/>
    <mergeCell ref="W28:AE28"/>
    <mergeCell ref="AK28:AO28"/>
    <mergeCell ref="L29:O29"/>
    <mergeCell ref="W29:AE29"/>
    <mergeCell ref="AK29:AO29"/>
    <mergeCell ref="L30:O30"/>
    <mergeCell ref="W30:AE30"/>
    <mergeCell ref="AK30:AO30"/>
    <mergeCell ref="X32:AB32"/>
    <mergeCell ref="AK32:AO32"/>
    <mergeCell ref="L42:AO42"/>
    <mergeCell ref="AM44:AN44"/>
    <mergeCell ref="AM46:AP46"/>
    <mergeCell ref="AS46:AT48"/>
    <mergeCell ref="C49:G49"/>
    <mergeCell ref="I49:AF49"/>
    <mergeCell ref="AG49:AM49"/>
    <mergeCell ref="AN49:AP49"/>
    <mergeCell ref="AN52:AP52"/>
    <mergeCell ref="AG52:AM52"/>
    <mergeCell ref="D52:H52"/>
    <mergeCell ref="J52:AF52"/>
    <mergeCell ref="AN53:AP53"/>
    <mergeCell ref="AG53:AM53"/>
    <mergeCell ref="D53:H53"/>
    <mergeCell ref="J53:AF53"/>
    <mergeCell ref="AN54:AP54"/>
    <mergeCell ref="AG54:AM54"/>
    <mergeCell ref="D54:H54"/>
    <mergeCell ref="J54:AF54"/>
    <mergeCell ref="AG51:AM51"/>
    <mergeCell ref="AN51:AP51"/>
    <mergeCell ref="AR2:BE2"/>
  </mergeCells>
  <hyperlinks>
    <hyperlink ref="K1:S1" location="C2" display="1) Rekapitulace stavby"/>
    <hyperlink ref="W1:AI1" location="C51" display="2) Rekapitulace objektů stavby a soupisů prací"/>
    <hyperlink ref="A52" location="'SO 02.0 - DOZP - staveb.č...'!C2" display="/"/>
    <hyperlink ref="A53" location="'SO 02.1 - DOZP - Vzduchot...'!C2" display="/"/>
    <hyperlink ref="A54" location="'SO 02.2 - VRN pro DOZP'!C2" displa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pane activePane="bottomLeft" state="frozen" topLeftCell="A2" ySplit="1"/>
    </sheetView>
  </sheetViews>
  <cols>
    <col min="1" max="1" width="8.33" customWidth="1"/>
    <col min="2" max="2" width="1.67" customWidth="1"/>
    <col min="3" max="3" width="4.17" customWidth="1"/>
    <col min="4" max="4" width="4.33" customWidth="1"/>
    <col min="5" max="5" width="17.17" customWidth="1"/>
    <col min="6" max="6" width="75" customWidth="1"/>
    <col min="7" max="7" width="8.67" customWidth="1"/>
    <col min="8" max="8" width="11.17" customWidth="1"/>
    <col min="9" max="9" width="12.67" style="136" customWidth="1"/>
    <col min="10" max="10" width="23.5" customWidth="1"/>
    <col min="11" max="11" width="15.5" customWidth="1"/>
    <col min="13" max="13" width="9.33" hidden="1"/>
    <col min="14" max="14" width="9.33" hidden="1"/>
    <col min="15" max="15" width="9.33" hidden="1"/>
    <col min="16" max="16" width="9.33" hidden="1"/>
    <col min="17" max="17" width="9.33" hidden="1"/>
    <col min="18" max="18" width="9.33" hidden="1"/>
    <col min="19" max="19" width="8.17" hidden="1" customWidth="1"/>
    <col min="20" max="20" width="29.6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1" ht="21.84" customHeight="1">
      <c r="A1" s="20"/>
      <c r="B1" s="137"/>
      <c r="C1" s="137"/>
      <c r="D1" s="138" t="s">
        <v>1</v>
      </c>
      <c r="E1" s="137"/>
      <c r="F1" s="139" t="s">
        <v>95</v>
      </c>
      <c r="G1" s="139" t="s">
        <v>96</v>
      </c>
      <c r="H1" s="139"/>
      <c r="I1" s="140"/>
      <c r="J1" s="139" t="s">
        <v>97</v>
      </c>
      <c r="K1" s="138" t="s">
        <v>98</v>
      </c>
      <c r="L1" s="139" t="s">
        <v>99</v>
      </c>
      <c r="M1" s="139"/>
      <c r="N1" s="139"/>
      <c r="O1" s="139"/>
      <c r="P1" s="139"/>
      <c r="Q1" s="139"/>
      <c r="R1" s="139"/>
      <c r="S1" s="139"/>
      <c r="T1" s="139"/>
      <c r="U1" s="19"/>
      <c r="V1" s="19"/>
      <c r="W1" s="20"/>
      <c r="X1" s="20"/>
      <c r="Y1" s="20"/>
      <c r="Z1" s="20"/>
      <c r="AA1" s="20"/>
      <c r="AB1" s="20"/>
      <c r="AC1" s="20"/>
      <c r="AD1" s="20"/>
      <c r="AE1" s="20"/>
      <c r="AF1" s="20"/>
      <c r="AG1" s="20"/>
      <c r="AH1" s="20"/>
      <c r="AI1" s="20"/>
      <c r="AJ1" s="20"/>
      <c r="AK1" s="20"/>
      <c r="AL1" s="20"/>
      <c r="AM1" s="20"/>
      <c r="AN1" s="20"/>
      <c r="AO1" s="20"/>
      <c r="AP1" s="20"/>
      <c r="AQ1" s="20"/>
      <c r="AR1" s="20"/>
      <c r="AS1" s="20"/>
      <c r="AT1" s="20"/>
      <c r="AU1" s="20"/>
      <c r="AV1" s="20"/>
      <c r="AW1" s="20"/>
      <c r="AX1" s="20"/>
      <c r="AY1" s="20"/>
      <c r="AZ1" s="20"/>
      <c r="BA1" s="20"/>
      <c r="BB1" s="20"/>
      <c r="BC1" s="20"/>
      <c r="BD1" s="20"/>
      <c r="BE1" s="20"/>
      <c r="BF1" s="20"/>
      <c r="BG1" s="20"/>
      <c r="BH1" s="20"/>
      <c r="BI1" s="20"/>
      <c r="BJ1" s="20"/>
      <c r="BK1" s="20"/>
      <c r="BL1" s="20"/>
      <c r="BM1" s="20"/>
      <c r="BN1" s="20"/>
      <c r="BO1" s="20"/>
      <c r="BP1" s="20"/>
      <c r="BQ1" s="20"/>
      <c r="BR1" s="20"/>
    </row>
    <row r="2" ht="36.96" customHeight="1">
      <c r="L2"/>
      <c r="AT2" s="23" t="s">
        <v>87</v>
      </c>
    </row>
    <row r="3" ht="6.96" customHeight="1">
      <c r="B3" s="24"/>
      <c r="C3" s="25"/>
      <c r="D3" s="25"/>
      <c r="E3" s="25"/>
      <c r="F3" s="25"/>
      <c r="G3" s="25"/>
      <c r="H3" s="25"/>
      <c r="I3" s="141"/>
      <c r="J3" s="25"/>
      <c r="K3" s="26"/>
      <c r="AT3" s="23" t="s">
        <v>88</v>
      </c>
    </row>
    <row r="4" ht="36.96" customHeight="1">
      <c r="B4" s="27"/>
      <c r="C4" s="28"/>
      <c r="D4" s="29" t="s">
        <v>100</v>
      </c>
      <c r="E4" s="28"/>
      <c r="F4" s="28"/>
      <c r="G4" s="28"/>
      <c r="H4" s="28"/>
      <c r="I4" s="142"/>
      <c r="J4" s="28"/>
      <c r="K4" s="30"/>
      <c r="M4" s="31" t="s">
        <v>12</v>
      </c>
      <c r="AT4" s="23" t="s">
        <v>6</v>
      </c>
    </row>
    <row r="5" ht="6.96" customHeight="1">
      <c r="B5" s="27"/>
      <c r="C5" s="28"/>
      <c r="D5" s="28"/>
      <c r="E5" s="28"/>
      <c r="F5" s="28"/>
      <c r="G5" s="28"/>
      <c r="H5" s="28"/>
      <c r="I5" s="142"/>
      <c r="J5" s="28"/>
      <c r="K5" s="30"/>
    </row>
    <row r="6">
      <c r="B6" s="27"/>
      <c r="C6" s="28"/>
      <c r="D6" s="39" t="s">
        <v>18</v>
      </c>
      <c r="E6" s="28"/>
      <c r="F6" s="28"/>
      <c r="G6" s="28"/>
      <c r="H6" s="28"/>
      <c r="I6" s="142"/>
      <c r="J6" s="28"/>
      <c r="K6" s="30"/>
    </row>
    <row r="7" ht="16.5" customHeight="1">
      <c r="B7" s="27"/>
      <c r="C7" s="28"/>
      <c r="D7" s="28"/>
      <c r="E7" s="143" t="str">
        <f>'Rekapitulace stavby'!K6</f>
        <v>Mod. pob. zař. ve spr. soc. služ. Písečná, Chomutov - DOZP</v>
      </c>
      <c r="F7" s="39"/>
      <c r="G7" s="39"/>
      <c r="H7" s="39"/>
      <c r="I7" s="142"/>
      <c r="J7" s="28"/>
      <c r="K7" s="30"/>
    </row>
    <row r="8" s="1" customFormat="1">
      <c r="B8" s="46"/>
      <c r="C8" s="47"/>
      <c r="D8" s="39" t="s">
        <v>101</v>
      </c>
      <c r="E8" s="47"/>
      <c r="F8" s="47"/>
      <c r="G8" s="47"/>
      <c r="H8" s="47"/>
      <c r="I8" s="144"/>
      <c r="J8" s="47"/>
      <c r="K8" s="51"/>
    </row>
    <row r="9" s="1" customFormat="1" ht="36.96" customHeight="1">
      <c r="B9" s="46"/>
      <c r="C9" s="47"/>
      <c r="D9" s="47"/>
      <c r="E9" s="145" t="s">
        <v>102</v>
      </c>
      <c r="F9" s="47"/>
      <c r="G9" s="47"/>
      <c r="H9" s="47"/>
      <c r="I9" s="144"/>
      <c r="J9" s="47"/>
      <c r="K9" s="51"/>
    </row>
    <row r="10" s="1" customFormat="1">
      <c r="B10" s="46"/>
      <c r="C10" s="47"/>
      <c r="D10" s="47"/>
      <c r="E10" s="47"/>
      <c r="F10" s="47"/>
      <c r="G10" s="47"/>
      <c r="H10" s="47"/>
      <c r="I10" s="144"/>
      <c r="J10" s="47"/>
      <c r="K10" s="51"/>
    </row>
    <row r="11" s="1" customFormat="1" ht="14.4" customHeight="1">
      <c r="B11" s="46"/>
      <c r="C11" s="47"/>
      <c r="D11" s="39" t="s">
        <v>20</v>
      </c>
      <c r="E11" s="47"/>
      <c r="F11" s="34" t="s">
        <v>34</v>
      </c>
      <c r="G11" s="47"/>
      <c r="H11" s="47"/>
      <c r="I11" s="146" t="s">
        <v>22</v>
      </c>
      <c r="J11" s="34" t="s">
        <v>34</v>
      </c>
      <c r="K11" s="51"/>
    </row>
    <row r="12" s="1" customFormat="1" ht="14.4" customHeight="1">
      <c r="B12" s="46"/>
      <c r="C12" s="47"/>
      <c r="D12" s="39" t="s">
        <v>24</v>
      </c>
      <c r="E12" s="47"/>
      <c r="F12" s="34" t="s">
        <v>25</v>
      </c>
      <c r="G12" s="47"/>
      <c r="H12" s="47"/>
      <c r="I12" s="146" t="s">
        <v>26</v>
      </c>
      <c r="J12" s="147" t="str">
        <f>'Rekapitulace stavby'!AN8</f>
        <v>27. 2. 2016</v>
      </c>
      <c r="K12" s="51"/>
    </row>
    <row r="13" s="1" customFormat="1" ht="10.8" customHeight="1">
      <c r="B13" s="46"/>
      <c r="C13" s="47"/>
      <c r="D13" s="47"/>
      <c r="E13" s="47"/>
      <c r="F13" s="47"/>
      <c r="G13" s="47"/>
      <c r="H13" s="47"/>
      <c r="I13" s="144"/>
      <c r="J13" s="47"/>
      <c r="K13" s="51"/>
    </row>
    <row r="14" s="1" customFormat="1" ht="14.4" customHeight="1">
      <c r="B14" s="46"/>
      <c r="C14" s="47"/>
      <c r="D14" s="39" t="s">
        <v>32</v>
      </c>
      <c r="E14" s="47"/>
      <c r="F14" s="47"/>
      <c r="G14" s="47"/>
      <c r="H14" s="47"/>
      <c r="I14" s="146" t="s">
        <v>33</v>
      </c>
      <c r="J14" s="34" t="s">
        <v>34</v>
      </c>
      <c r="K14" s="51"/>
    </row>
    <row r="15" s="1" customFormat="1" ht="18" customHeight="1">
      <c r="B15" s="46"/>
      <c r="C15" s="47"/>
      <c r="D15" s="47"/>
      <c r="E15" s="34" t="s">
        <v>35</v>
      </c>
      <c r="F15" s="47"/>
      <c r="G15" s="47"/>
      <c r="H15" s="47"/>
      <c r="I15" s="146" t="s">
        <v>36</v>
      </c>
      <c r="J15" s="34" t="s">
        <v>34</v>
      </c>
      <c r="K15" s="51"/>
    </row>
    <row r="16" s="1" customFormat="1" ht="6.96" customHeight="1">
      <c r="B16" s="46"/>
      <c r="C16" s="47"/>
      <c r="D16" s="47"/>
      <c r="E16" s="47"/>
      <c r="F16" s="47"/>
      <c r="G16" s="47"/>
      <c r="H16" s="47"/>
      <c r="I16" s="144"/>
      <c r="J16" s="47"/>
      <c r="K16" s="51"/>
    </row>
    <row r="17" s="1" customFormat="1" ht="14.4" customHeight="1">
      <c r="B17" s="46"/>
      <c r="C17" s="47"/>
      <c r="D17" s="39" t="s">
        <v>37</v>
      </c>
      <c r="E17" s="47"/>
      <c r="F17" s="47"/>
      <c r="G17" s="47"/>
      <c r="H17" s="47"/>
      <c r="I17" s="146" t="s">
        <v>33</v>
      </c>
      <c r="J17" s="34" t="str">
        <f>IF('Rekapitulace stavby'!AN13="Vyplň údaj","",IF('Rekapitulace stavby'!AN13="","",'Rekapitulace stavby'!AN13))</f>
        <v/>
      </c>
      <c r="K17" s="51"/>
    </row>
    <row r="18" s="1" customFormat="1" ht="18" customHeight="1">
      <c r="B18" s="46"/>
      <c r="C18" s="47"/>
      <c r="D18" s="47"/>
      <c r="E18" s="34" t="str">
        <f>IF('Rekapitulace stavby'!E14="Vyplň údaj","",IF('Rekapitulace stavby'!E14="","",'Rekapitulace stavby'!E14))</f>
        <v/>
      </c>
      <c r="F18" s="47"/>
      <c r="G18" s="47"/>
      <c r="H18" s="47"/>
      <c r="I18" s="146" t="s">
        <v>36</v>
      </c>
      <c r="J18" s="34" t="str">
        <f>IF('Rekapitulace stavby'!AN14="Vyplň údaj","",IF('Rekapitulace stavby'!AN14="","",'Rekapitulace stavby'!AN14))</f>
        <v/>
      </c>
      <c r="K18" s="51"/>
    </row>
    <row r="19" s="1" customFormat="1" ht="6.96" customHeight="1">
      <c r="B19" s="46"/>
      <c r="C19" s="47"/>
      <c r="D19" s="47"/>
      <c r="E19" s="47"/>
      <c r="F19" s="47"/>
      <c r="G19" s="47"/>
      <c r="H19" s="47"/>
      <c r="I19" s="144"/>
      <c r="J19" s="47"/>
      <c r="K19" s="51"/>
    </row>
    <row r="20" s="1" customFormat="1" ht="14.4" customHeight="1">
      <c r="B20" s="46"/>
      <c r="C20" s="47"/>
      <c r="D20" s="39" t="s">
        <v>39</v>
      </c>
      <c r="E20" s="47"/>
      <c r="F20" s="47"/>
      <c r="G20" s="47"/>
      <c r="H20" s="47"/>
      <c r="I20" s="146" t="s">
        <v>33</v>
      </c>
      <c r="J20" s="34" t="s">
        <v>34</v>
      </c>
      <c r="K20" s="51"/>
    </row>
    <row r="21" s="1" customFormat="1" ht="18" customHeight="1">
      <c r="B21" s="46"/>
      <c r="C21" s="47"/>
      <c r="D21" s="47"/>
      <c r="E21" s="34" t="s">
        <v>40</v>
      </c>
      <c r="F21" s="47"/>
      <c r="G21" s="47"/>
      <c r="H21" s="47"/>
      <c r="I21" s="146" t="s">
        <v>36</v>
      </c>
      <c r="J21" s="34" t="s">
        <v>34</v>
      </c>
      <c r="K21" s="51"/>
    </row>
    <row r="22" s="1" customFormat="1" ht="6.96" customHeight="1">
      <c r="B22" s="46"/>
      <c r="C22" s="47"/>
      <c r="D22" s="47"/>
      <c r="E22" s="47"/>
      <c r="F22" s="47"/>
      <c r="G22" s="47"/>
      <c r="H22" s="47"/>
      <c r="I22" s="144"/>
      <c r="J22" s="47"/>
      <c r="K22" s="51"/>
    </row>
    <row r="23" s="1" customFormat="1" ht="14.4" customHeight="1">
      <c r="B23" s="46"/>
      <c r="C23" s="47"/>
      <c r="D23" s="39" t="s">
        <v>42</v>
      </c>
      <c r="E23" s="47"/>
      <c r="F23" s="47"/>
      <c r="G23" s="47"/>
      <c r="H23" s="47"/>
      <c r="I23" s="144"/>
      <c r="J23" s="47"/>
      <c r="K23" s="51"/>
    </row>
    <row r="24" s="6" customFormat="1" ht="199.5" customHeight="1">
      <c r="B24" s="148"/>
      <c r="C24" s="149"/>
      <c r="D24" s="149"/>
      <c r="E24" s="44" t="s">
        <v>103</v>
      </c>
      <c r="F24" s="44"/>
      <c r="G24" s="44"/>
      <c r="H24" s="44"/>
      <c r="I24" s="150"/>
      <c r="J24" s="149"/>
      <c r="K24" s="151"/>
    </row>
    <row r="25" s="1" customFormat="1" ht="6.96" customHeight="1">
      <c r="B25" s="46"/>
      <c r="C25" s="47"/>
      <c r="D25" s="47"/>
      <c r="E25" s="47"/>
      <c r="F25" s="47"/>
      <c r="G25" s="47"/>
      <c r="H25" s="47"/>
      <c r="I25" s="144"/>
      <c r="J25" s="47"/>
      <c r="K25" s="51"/>
    </row>
    <row r="26" s="1" customFormat="1" ht="6.96" customHeight="1">
      <c r="B26" s="46"/>
      <c r="C26" s="47"/>
      <c r="D26" s="106"/>
      <c r="E26" s="106"/>
      <c r="F26" s="106"/>
      <c r="G26" s="106"/>
      <c r="H26" s="106"/>
      <c r="I26" s="152"/>
      <c r="J26" s="106"/>
      <c r="K26" s="153"/>
    </row>
    <row r="27" s="1" customFormat="1" ht="25.44" customHeight="1">
      <c r="B27" s="46"/>
      <c r="C27" s="47"/>
      <c r="D27" s="154" t="s">
        <v>44</v>
      </c>
      <c r="E27" s="47"/>
      <c r="F27" s="47"/>
      <c r="G27" s="47"/>
      <c r="H27" s="47"/>
      <c r="I27" s="144"/>
      <c r="J27" s="155">
        <f>ROUND(J88,2)</f>
        <v>0</v>
      </c>
      <c r="K27" s="51"/>
    </row>
    <row r="28" s="1" customFormat="1" ht="6.96" customHeight="1">
      <c r="B28" s="46"/>
      <c r="C28" s="47"/>
      <c r="D28" s="106"/>
      <c r="E28" s="106"/>
      <c r="F28" s="106"/>
      <c r="G28" s="106"/>
      <c r="H28" s="106"/>
      <c r="I28" s="152"/>
      <c r="J28" s="106"/>
      <c r="K28" s="153"/>
    </row>
    <row r="29" s="1" customFormat="1" ht="14.4" customHeight="1">
      <c r="B29" s="46"/>
      <c r="C29" s="47"/>
      <c r="D29" s="47"/>
      <c r="E29" s="47"/>
      <c r="F29" s="52" t="s">
        <v>46</v>
      </c>
      <c r="G29" s="47"/>
      <c r="H29" s="47"/>
      <c r="I29" s="156" t="s">
        <v>45</v>
      </c>
      <c r="J29" s="52" t="s">
        <v>47</v>
      </c>
      <c r="K29" s="51"/>
    </row>
    <row r="30" s="1" customFormat="1" ht="14.4" customHeight="1">
      <c r="B30" s="46"/>
      <c r="C30" s="47"/>
      <c r="D30" s="55" t="s">
        <v>48</v>
      </c>
      <c r="E30" s="55" t="s">
        <v>49</v>
      </c>
      <c r="F30" s="157">
        <f>ROUND(SUM(BE88:BE146), 2)</f>
        <v>0</v>
      </c>
      <c r="G30" s="47"/>
      <c r="H30" s="47"/>
      <c r="I30" s="158">
        <v>0.20999999999999999</v>
      </c>
      <c r="J30" s="157">
        <f>ROUND(ROUND((SUM(BE88:BE146)), 2)*I30, 2)</f>
        <v>0</v>
      </c>
      <c r="K30" s="51"/>
    </row>
    <row r="31" s="1" customFormat="1" ht="14.4" customHeight="1">
      <c r="B31" s="46"/>
      <c r="C31" s="47"/>
      <c r="D31" s="47"/>
      <c r="E31" s="55" t="s">
        <v>50</v>
      </c>
      <c r="F31" s="157">
        <f>ROUND(SUM(BF88:BF146), 2)</f>
        <v>0</v>
      </c>
      <c r="G31" s="47"/>
      <c r="H31" s="47"/>
      <c r="I31" s="158">
        <v>0.14999999999999999</v>
      </c>
      <c r="J31" s="157">
        <f>ROUND(ROUND((SUM(BF88:BF146)), 2)*I31, 2)</f>
        <v>0</v>
      </c>
      <c r="K31" s="51"/>
    </row>
    <row r="32" hidden="1" s="1" customFormat="1" ht="14.4" customHeight="1">
      <c r="B32" s="46"/>
      <c r="C32" s="47"/>
      <c r="D32" s="47"/>
      <c r="E32" s="55" t="s">
        <v>51</v>
      </c>
      <c r="F32" s="157">
        <f>ROUND(SUM(BG88:BG146), 2)</f>
        <v>0</v>
      </c>
      <c r="G32" s="47"/>
      <c r="H32" s="47"/>
      <c r="I32" s="158">
        <v>0.20999999999999999</v>
      </c>
      <c r="J32" s="157">
        <v>0</v>
      </c>
      <c r="K32" s="51"/>
    </row>
    <row r="33" hidden="1" s="1" customFormat="1" ht="14.4" customHeight="1">
      <c r="B33" s="46"/>
      <c r="C33" s="47"/>
      <c r="D33" s="47"/>
      <c r="E33" s="55" t="s">
        <v>52</v>
      </c>
      <c r="F33" s="157">
        <f>ROUND(SUM(BH88:BH146), 2)</f>
        <v>0</v>
      </c>
      <c r="G33" s="47"/>
      <c r="H33" s="47"/>
      <c r="I33" s="158">
        <v>0.14999999999999999</v>
      </c>
      <c r="J33" s="157">
        <v>0</v>
      </c>
      <c r="K33" s="51"/>
    </row>
    <row r="34" hidden="1" s="1" customFormat="1" ht="14.4" customHeight="1">
      <c r="B34" s="46"/>
      <c r="C34" s="47"/>
      <c r="D34" s="47"/>
      <c r="E34" s="55" t="s">
        <v>53</v>
      </c>
      <c r="F34" s="157">
        <f>ROUND(SUM(BI88:BI146), 2)</f>
        <v>0</v>
      </c>
      <c r="G34" s="47"/>
      <c r="H34" s="47"/>
      <c r="I34" s="158">
        <v>0</v>
      </c>
      <c r="J34" s="157">
        <v>0</v>
      </c>
      <c r="K34" s="51"/>
    </row>
    <row r="35" s="1" customFormat="1" ht="6.96" customHeight="1">
      <c r="B35" s="46"/>
      <c r="C35" s="47"/>
      <c r="D35" s="47"/>
      <c r="E35" s="47"/>
      <c r="F35" s="47"/>
      <c r="G35" s="47"/>
      <c r="H35" s="47"/>
      <c r="I35" s="144"/>
      <c r="J35" s="47"/>
      <c r="K35" s="51"/>
    </row>
    <row r="36" s="1" customFormat="1" ht="25.44" customHeight="1">
      <c r="B36" s="46"/>
      <c r="C36" s="159"/>
      <c r="D36" s="160" t="s">
        <v>54</v>
      </c>
      <c r="E36" s="98"/>
      <c r="F36" s="98"/>
      <c r="G36" s="161" t="s">
        <v>55</v>
      </c>
      <c r="H36" s="162" t="s">
        <v>56</v>
      </c>
      <c r="I36" s="163"/>
      <c r="J36" s="164">
        <f>SUM(J27:J34)</f>
        <v>0</v>
      </c>
      <c r="K36" s="165"/>
    </row>
    <row r="37" s="1" customFormat="1" ht="14.4" customHeight="1">
      <c r="B37" s="67"/>
      <c r="C37" s="68"/>
      <c r="D37" s="68"/>
      <c r="E37" s="68"/>
      <c r="F37" s="68"/>
      <c r="G37" s="68"/>
      <c r="H37" s="68"/>
      <c r="I37" s="166"/>
      <c r="J37" s="68"/>
      <c r="K37" s="69"/>
    </row>
    <row r="41" s="1" customFormat="1" ht="6.96" customHeight="1">
      <c r="B41" s="167"/>
      <c r="C41" s="168"/>
      <c r="D41" s="168"/>
      <c r="E41" s="168"/>
      <c r="F41" s="168"/>
      <c r="G41" s="168"/>
      <c r="H41" s="168"/>
      <c r="I41" s="169"/>
      <c r="J41" s="168"/>
      <c r="K41" s="170"/>
    </row>
    <row r="42" s="1" customFormat="1" ht="36.96" customHeight="1">
      <c r="B42" s="46"/>
      <c r="C42" s="29" t="s">
        <v>104</v>
      </c>
      <c r="D42" s="47"/>
      <c r="E42" s="47"/>
      <c r="F42" s="47"/>
      <c r="G42" s="47"/>
      <c r="H42" s="47"/>
      <c r="I42" s="144"/>
      <c r="J42" s="47"/>
      <c r="K42" s="51"/>
    </row>
    <row r="43" s="1" customFormat="1" ht="6.96" customHeight="1">
      <c r="B43" s="46"/>
      <c r="C43" s="47"/>
      <c r="D43" s="47"/>
      <c r="E43" s="47"/>
      <c r="F43" s="47"/>
      <c r="G43" s="47"/>
      <c r="H43" s="47"/>
      <c r="I43" s="144"/>
      <c r="J43" s="47"/>
      <c r="K43" s="51"/>
    </row>
    <row r="44" s="1" customFormat="1" ht="14.4" customHeight="1">
      <c r="B44" s="46"/>
      <c r="C44" s="39" t="s">
        <v>18</v>
      </c>
      <c r="D44" s="47"/>
      <c r="E44" s="47"/>
      <c r="F44" s="47"/>
      <c r="G44" s="47"/>
      <c r="H44" s="47"/>
      <c r="I44" s="144"/>
      <c r="J44" s="47"/>
      <c r="K44" s="51"/>
    </row>
    <row r="45" s="1" customFormat="1" ht="16.5" customHeight="1">
      <c r="B45" s="46"/>
      <c r="C45" s="47"/>
      <c r="D45" s="47"/>
      <c r="E45" s="143" t="str">
        <f>E7</f>
        <v>Mod. pob. zař. ve spr. soc. služ. Písečná, Chomutov - DOZP</v>
      </c>
      <c r="F45" s="39"/>
      <c r="G45" s="39"/>
      <c r="H45" s="39"/>
      <c r="I45" s="144"/>
      <c r="J45" s="47"/>
      <c r="K45" s="51"/>
    </row>
    <row r="46" s="1" customFormat="1" ht="14.4" customHeight="1">
      <c r="B46" s="46"/>
      <c r="C46" s="39" t="s">
        <v>101</v>
      </c>
      <c r="D46" s="47"/>
      <c r="E46" s="47"/>
      <c r="F46" s="47"/>
      <c r="G46" s="47"/>
      <c r="H46" s="47"/>
      <c r="I46" s="144"/>
      <c r="J46" s="47"/>
      <c r="K46" s="51"/>
    </row>
    <row r="47" s="1" customFormat="1" ht="17.25" customHeight="1">
      <c r="B47" s="46"/>
      <c r="C47" s="47"/>
      <c r="D47" s="47"/>
      <c r="E47" s="145" t="str">
        <f>E9</f>
        <v>SO 02.0 - DOZP - staveb.č.,ZTI, elektroinstalace</v>
      </c>
      <c r="F47" s="47"/>
      <c r="G47" s="47"/>
      <c r="H47" s="47"/>
      <c r="I47" s="144"/>
      <c r="J47" s="47"/>
      <c r="K47" s="51"/>
    </row>
    <row r="48" s="1" customFormat="1" ht="6.96" customHeight="1">
      <c r="B48" s="46"/>
      <c r="C48" s="47"/>
      <c r="D48" s="47"/>
      <c r="E48" s="47"/>
      <c r="F48" s="47"/>
      <c r="G48" s="47"/>
      <c r="H48" s="47"/>
      <c r="I48" s="144"/>
      <c r="J48" s="47"/>
      <c r="K48" s="51"/>
    </row>
    <row r="49" s="1" customFormat="1" ht="18" customHeight="1">
      <c r="B49" s="46"/>
      <c r="C49" s="39" t="s">
        <v>24</v>
      </c>
      <c r="D49" s="47"/>
      <c r="E49" s="47"/>
      <c r="F49" s="34" t="str">
        <f>F12</f>
        <v xml:space="preserve"> </v>
      </c>
      <c r="G49" s="47"/>
      <c r="H49" s="47"/>
      <c r="I49" s="146" t="s">
        <v>26</v>
      </c>
      <c r="J49" s="147" t="str">
        <f>IF(J12="","",J12)</f>
        <v>27. 2. 2016</v>
      </c>
      <c r="K49" s="51"/>
    </row>
    <row r="50" s="1" customFormat="1" ht="6.96" customHeight="1">
      <c r="B50" s="46"/>
      <c r="C50" s="47"/>
      <c r="D50" s="47"/>
      <c r="E50" s="47"/>
      <c r="F50" s="47"/>
      <c r="G50" s="47"/>
      <c r="H50" s="47"/>
      <c r="I50" s="144"/>
      <c r="J50" s="47"/>
      <c r="K50" s="51"/>
    </row>
    <row r="51" s="1" customFormat="1">
      <c r="B51" s="46"/>
      <c r="C51" s="39" t="s">
        <v>32</v>
      </c>
      <c r="D51" s="47"/>
      <c r="E51" s="47"/>
      <c r="F51" s="34" t="str">
        <f>E15</f>
        <v>Statutární město Chomutov, Zborovská 4602,Chomutov</v>
      </c>
      <c r="G51" s="47"/>
      <c r="H51" s="47"/>
      <c r="I51" s="146" t="s">
        <v>39</v>
      </c>
      <c r="J51" s="44" t="str">
        <f>E21</f>
        <v>JKPO,Školní 1038, Chomutov</v>
      </c>
      <c r="K51" s="51"/>
    </row>
    <row r="52" s="1" customFormat="1" ht="14.4" customHeight="1">
      <c r="B52" s="46"/>
      <c r="C52" s="39" t="s">
        <v>37</v>
      </c>
      <c r="D52" s="47"/>
      <c r="E52" s="47"/>
      <c r="F52" s="34" t="str">
        <f>IF(E18="","",E18)</f>
        <v/>
      </c>
      <c r="G52" s="47"/>
      <c r="H52" s="47"/>
      <c r="I52" s="144"/>
      <c r="J52" s="171"/>
      <c r="K52" s="51"/>
    </row>
    <row r="53" s="1" customFormat="1" ht="10.32" customHeight="1">
      <c r="B53" s="46"/>
      <c r="C53" s="47"/>
      <c r="D53" s="47"/>
      <c r="E53" s="47"/>
      <c r="F53" s="47"/>
      <c r="G53" s="47"/>
      <c r="H53" s="47"/>
      <c r="I53" s="144"/>
      <c r="J53" s="47"/>
      <c r="K53" s="51"/>
    </row>
    <row r="54" s="1" customFormat="1" ht="29.28" customHeight="1">
      <c r="B54" s="46"/>
      <c r="C54" s="172" t="s">
        <v>105</v>
      </c>
      <c r="D54" s="159"/>
      <c r="E54" s="159"/>
      <c r="F54" s="159"/>
      <c r="G54" s="159"/>
      <c r="H54" s="159"/>
      <c r="I54" s="173"/>
      <c r="J54" s="174" t="s">
        <v>106</v>
      </c>
      <c r="K54" s="175"/>
    </row>
    <row r="55" s="1" customFormat="1" ht="10.32" customHeight="1">
      <c r="B55" s="46"/>
      <c r="C55" s="47"/>
      <c r="D55" s="47"/>
      <c r="E55" s="47"/>
      <c r="F55" s="47"/>
      <c r="G55" s="47"/>
      <c r="H55" s="47"/>
      <c r="I55" s="144"/>
      <c r="J55" s="47"/>
      <c r="K55" s="51"/>
    </row>
    <row r="56" s="1" customFormat="1" ht="29.28" customHeight="1">
      <c r="B56" s="46"/>
      <c r="C56" s="176" t="s">
        <v>107</v>
      </c>
      <c r="D56" s="47"/>
      <c r="E56" s="47"/>
      <c r="F56" s="47"/>
      <c r="G56" s="47"/>
      <c r="H56" s="47"/>
      <c r="I56" s="144"/>
      <c r="J56" s="155">
        <f>J88</f>
        <v>0</v>
      </c>
      <c r="K56" s="51"/>
      <c r="AU56" s="23" t="s">
        <v>108</v>
      </c>
    </row>
    <row r="57" s="7" customFormat="1" ht="24.96" customHeight="1">
      <c r="B57" s="177"/>
      <c r="C57" s="178"/>
      <c r="D57" s="179" t="s">
        <v>109</v>
      </c>
      <c r="E57" s="180"/>
      <c r="F57" s="180"/>
      <c r="G57" s="180"/>
      <c r="H57" s="180"/>
      <c r="I57" s="181"/>
      <c r="J57" s="182">
        <f>J89</f>
        <v>0</v>
      </c>
      <c r="K57" s="183"/>
    </row>
    <row r="58" s="8" customFormat="1" ht="19.92" customHeight="1">
      <c r="B58" s="184"/>
      <c r="C58" s="185"/>
      <c r="D58" s="186" t="s">
        <v>110</v>
      </c>
      <c r="E58" s="187"/>
      <c r="F58" s="187"/>
      <c r="G58" s="187"/>
      <c r="H58" s="187"/>
      <c r="I58" s="188"/>
      <c r="J58" s="189">
        <f>J90</f>
        <v>0</v>
      </c>
      <c r="K58" s="190"/>
    </row>
    <row r="59" s="8" customFormat="1" ht="19.92" customHeight="1">
      <c r="B59" s="184"/>
      <c r="C59" s="185"/>
      <c r="D59" s="186" t="s">
        <v>111</v>
      </c>
      <c r="E59" s="187"/>
      <c r="F59" s="187"/>
      <c r="G59" s="187"/>
      <c r="H59" s="187"/>
      <c r="I59" s="188"/>
      <c r="J59" s="189">
        <f>J94</f>
        <v>0</v>
      </c>
      <c r="K59" s="190"/>
    </row>
    <row r="60" s="8" customFormat="1" ht="19.92" customHeight="1">
      <c r="B60" s="184"/>
      <c r="C60" s="185"/>
      <c r="D60" s="186" t="s">
        <v>112</v>
      </c>
      <c r="E60" s="187"/>
      <c r="F60" s="187"/>
      <c r="G60" s="187"/>
      <c r="H60" s="187"/>
      <c r="I60" s="188"/>
      <c r="J60" s="189">
        <f>J97</f>
        <v>0</v>
      </c>
      <c r="K60" s="190"/>
    </row>
    <row r="61" s="8" customFormat="1" ht="19.92" customHeight="1">
      <c r="B61" s="184"/>
      <c r="C61" s="185"/>
      <c r="D61" s="186" t="s">
        <v>113</v>
      </c>
      <c r="E61" s="187"/>
      <c r="F61" s="187"/>
      <c r="G61" s="187"/>
      <c r="H61" s="187"/>
      <c r="I61" s="188"/>
      <c r="J61" s="189">
        <f>J103</f>
        <v>0</v>
      </c>
      <c r="K61" s="190"/>
    </row>
    <row r="62" s="7" customFormat="1" ht="24.96" customHeight="1">
      <c r="B62" s="177"/>
      <c r="C62" s="178"/>
      <c r="D62" s="179" t="s">
        <v>114</v>
      </c>
      <c r="E62" s="180"/>
      <c r="F62" s="180"/>
      <c r="G62" s="180"/>
      <c r="H62" s="180"/>
      <c r="I62" s="181"/>
      <c r="J62" s="182">
        <f>J105</f>
        <v>0</v>
      </c>
      <c r="K62" s="183"/>
    </row>
    <row r="63" s="8" customFormat="1" ht="19.92" customHeight="1">
      <c r="B63" s="184"/>
      <c r="C63" s="185"/>
      <c r="D63" s="186" t="s">
        <v>115</v>
      </c>
      <c r="E63" s="187"/>
      <c r="F63" s="187"/>
      <c r="G63" s="187"/>
      <c r="H63" s="187"/>
      <c r="I63" s="188"/>
      <c r="J63" s="189">
        <f>J106</f>
        <v>0</v>
      </c>
      <c r="K63" s="190"/>
    </row>
    <row r="64" s="8" customFormat="1" ht="19.92" customHeight="1">
      <c r="B64" s="184"/>
      <c r="C64" s="185"/>
      <c r="D64" s="186" t="s">
        <v>116</v>
      </c>
      <c r="E64" s="187"/>
      <c r="F64" s="187"/>
      <c r="G64" s="187"/>
      <c r="H64" s="187"/>
      <c r="I64" s="188"/>
      <c r="J64" s="189">
        <f>J119</f>
        <v>0</v>
      </c>
      <c r="K64" s="190"/>
    </row>
    <row r="65" s="8" customFormat="1" ht="19.92" customHeight="1">
      <c r="B65" s="184"/>
      <c r="C65" s="185"/>
      <c r="D65" s="186" t="s">
        <v>117</v>
      </c>
      <c r="E65" s="187"/>
      <c r="F65" s="187"/>
      <c r="G65" s="187"/>
      <c r="H65" s="187"/>
      <c r="I65" s="188"/>
      <c r="J65" s="189">
        <f>J131</f>
        <v>0</v>
      </c>
      <c r="K65" s="190"/>
    </row>
    <row r="66" s="8" customFormat="1" ht="19.92" customHeight="1">
      <c r="B66" s="184"/>
      <c r="C66" s="185"/>
      <c r="D66" s="186" t="s">
        <v>118</v>
      </c>
      <c r="E66" s="187"/>
      <c r="F66" s="187"/>
      <c r="G66" s="187"/>
      <c r="H66" s="187"/>
      <c r="I66" s="188"/>
      <c r="J66" s="189">
        <f>J137</f>
        <v>0</v>
      </c>
      <c r="K66" s="190"/>
    </row>
    <row r="67" s="7" customFormat="1" ht="24.96" customHeight="1">
      <c r="B67" s="177"/>
      <c r="C67" s="178"/>
      <c r="D67" s="179" t="s">
        <v>119</v>
      </c>
      <c r="E67" s="180"/>
      <c r="F67" s="180"/>
      <c r="G67" s="180"/>
      <c r="H67" s="180"/>
      <c r="I67" s="181"/>
      <c r="J67" s="182">
        <f>J144</f>
        <v>0</v>
      </c>
      <c r="K67" s="183"/>
    </row>
    <row r="68" s="8" customFormat="1" ht="19.92" customHeight="1">
      <c r="B68" s="184"/>
      <c r="C68" s="185"/>
      <c r="D68" s="186" t="s">
        <v>120</v>
      </c>
      <c r="E68" s="187"/>
      <c r="F68" s="187"/>
      <c r="G68" s="187"/>
      <c r="H68" s="187"/>
      <c r="I68" s="188"/>
      <c r="J68" s="189">
        <f>J145</f>
        <v>0</v>
      </c>
      <c r="K68" s="190"/>
    </row>
    <row r="69" s="1" customFormat="1" ht="21.84" customHeight="1">
      <c r="B69" s="46"/>
      <c r="C69" s="47"/>
      <c r="D69" s="47"/>
      <c r="E69" s="47"/>
      <c r="F69" s="47"/>
      <c r="G69" s="47"/>
      <c r="H69" s="47"/>
      <c r="I69" s="144"/>
      <c r="J69" s="47"/>
      <c r="K69" s="51"/>
    </row>
    <row r="70" s="1" customFormat="1" ht="6.96" customHeight="1">
      <c r="B70" s="67"/>
      <c r="C70" s="68"/>
      <c r="D70" s="68"/>
      <c r="E70" s="68"/>
      <c r="F70" s="68"/>
      <c r="G70" s="68"/>
      <c r="H70" s="68"/>
      <c r="I70" s="166"/>
      <c r="J70" s="68"/>
      <c r="K70" s="69"/>
    </row>
    <row r="74" s="1" customFormat="1" ht="6.96" customHeight="1">
      <c r="B74" s="70"/>
      <c r="C74" s="71"/>
      <c r="D74" s="71"/>
      <c r="E74" s="71"/>
      <c r="F74" s="71"/>
      <c r="G74" s="71"/>
      <c r="H74" s="71"/>
      <c r="I74" s="169"/>
      <c r="J74" s="71"/>
      <c r="K74" s="71"/>
      <c r="L74" s="72"/>
    </row>
    <row r="75" s="1" customFormat="1" ht="36.96" customHeight="1">
      <c r="B75" s="46"/>
      <c r="C75" s="73" t="s">
        <v>121</v>
      </c>
      <c r="D75" s="74"/>
      <c r="E75" s="74"/>
      <c r="F75" s="74"/>
      <c r="G75" s="74"/>
      <c r="H75" s="74"/>
      <c r="I75" s="191"/>
      <c r="J75" s="74"/>
      <c r="K75" s="74"/>
      <c r="L75" s="72"/>
    </row>
    <row r="76" s="1" customFormat="1" ht="6.96" customHeight="1">
      <c r="B76" s="46"/>
      <c r="C76" s="74"/>
      <c r="D76" s="74"/>
      <c r="E76" s="74"/>
      <c r="F76" s="74"/>
      <c r="G76" s="74"/>
      <c r="H76" s="74"/>
      <c r="I76" s="191"/>
      <c r="J76" s="74"/>
      <c r="K76" s="74"/>
      <c r="L76" s="72"/>
    </row>
    <row r="77" s="1" customFormat="1" ht="14.4" customHeight="1">
      <c r="B77" s="46"/>
      <c r="C77" s="76" t="s">
        <v>18</v>
      </c>
      <c r="D77" s="74"/>
      <c r="E77" s="74"/>
      <c r="F77" s="74"/>
      <c r="G77" s="74"/>
      <c r="H77" s="74"/>
      <c r="I77" s="191"/>
      <c r="J77" s="74"/>
      <c r="K77" s="74"/>
      <c r="L77" s="72"/>
    </row>
    <row r="78" s="1" customFormat="1" ht="16.5" customHeight="1">
      <c r="B78" s="46"/>
      <c r="C78" s="74"/>
      <c r="D78" s="74"/>
      <c r="E78" s="192" t="str">
        <f>E7</f>
        <v>Mod. pob. zař. ve spr. soc. služ. Písečná, Chomutov - DOZP</v>
      </c>
      <c r="F78" s="76"/>
      <c r="G78" s="76"/>
      <c r="H78" s="76"/>
      <c r="I78" s="191"/>
      <c r="J78" s="74"/>
      <c r="K78" s="74"/>
      <c r="L78" s="72"/>
    </row>
    <row r="79" s="1" customFormat="1" ht="14.4" customHeight="1">
      <c r="B79" s="46"/>
      <c r="C79" s="76" t="s">
        <v>101</v>
      </c>
      <c r="D79" s="74"/>
      <c r="E79" s="74"/>
      <c r="F79" s="74"/>
      <c r="G79" s="74"/>
      <c r="H79" s="74"/>
      <c r="I79" s="191"/>
      <c r="J79" s="74"/>
      <c r="K79" s="74"/>
      <c r="L79" s="72"/>
    </row>
    <row r="80" s="1" customFormat="1" ht="17.25" customHeight="1">
      <c r="B80" s="46"/>
      <c r="C80" s="74"/>
      <c r="D80" s="74"/>
      <c r="E80" s="82" t="str">
        <f>E9</f>
        <v>SO 02.0 - DOZP - staveb.č.,ZTI, elektroinstalace</v>
      </c>
      <c r="F80" s="74"/>
      <c r="G80" s="74"/>
      <c r="H80" s="74"/>
      <c r="I80" s="191"/>
      <c r="J80" s="74"/>
      <c r="K80" s="74"/>
      <c r="L80" s="72"/>
    </row>
    <row r="81" s="1" customFormat="1" ht="6.96" customHeight="1">
      <c r="B81" s="46"/>
      <c r="C81" s="74"/>
      <c r="D81" s="74"/>
      <c r="E81" s="74"/>
      <c r="F81" s="74"/>
      <c r="G81" s="74"/>
      <c r="H81" s="74"/>
      <c r="I81" s="191"/>
      <c r="J81" s="74"/>
      <c r="K81" s="74"/>
      <c r="L81" s="72"/>
    </row>
    <row r="82" s="1" customFormat="1" ht="18" customHeight="1">
      <c r="B82" s="46"/>
      <c r="C82" s="76" t="s">
        <v>24</v>
      </c>
      <c r="D82" s="74"/>
      <c r="E82" s="74"/>
      <c r="F82" s="193" t="str">
        <f>F12</f>
        <v xml:space="preserve"> </v>
      </c>
      <c r="G82" s="74"/>
      <c r="H82" s="74"/>
      <c r="I82" s="194" t="s">
        <v>26</v>
      </c>
      <c r="J82" s="85" t="str">
        <f>IF(J12="","",J12)</f>
        <v>27. 2. 2016</v>
      </c>
      <c r="K82" s="74"/>
      <c r="L82" s="72"/>
    </row>
    <row r="83" s="1" customFormat="1" ht="6.96" customHeight="1">
      <c r="B83" s="46"/>
      <c r="C83" s="74"/>
      <c r="D83" s="74"/>
      <c r="E83" s="74"/>
      <c r="F83" s="74"/>
      <c r="G83" s="74"/>
      <c r="H83" s="74"/>
      <c r="I83" s="191"/>
      <c r="J83" s="74"/>
      <c r="K83" s="74"/>
      <c r="L83" s="72"/>
    </row>
    <row r="84" s="1" customFormat="1">
      <c r="B84" s="46"/>
      <c r="C84" s="76" t="s">
        <v>32</v>
      </c>
      <c r="D84" s="74"/>
      <c r="E84" s="74"/>
      <c r="F84" s="193" t="str">
        <f>E15</f>
        <v>Statutární město Chomutov, Zborovská 4602,Chomutov</v>
      </c>
      <c r="G84" s="74"/>
      <c r="H84" s="74"/>
      <c r="I84" s="194" t="s">
        <v>39</v>
      </c>
      <c r="J84" s="193" t="str">
        <f>E21</f>
        <v>JKPO,Školní 1038, Chomutov</v>
      </c>
      <c r="K84" s="74"/>
      <c r="L84" s="72"/>
    </row>
    <row r="85" s="1" customFormat="1" ht="14.4" customHeight="1">
      <c r="B85" s="46"/>
      <c r="C85" s="76" t="s">
        <v>37</v>
      </c>
      <c r="D85" s="74"/>
      <c r="E85" s="74"/>
      <c r="F85" s="193" t="str">
        <f>IF(E18="","",E18)</f>
        <v/>
      </c>
      <c r="G85" s="74"/>
      <c r="H85" s="74"/>
      <c r="I85" s="191"/>
      <c r="J85" s="74"/>
      <c r="K85" s="74"/>
      <c r="L85" s="72"/>
    </row>
    <row r="86" s="1" customFormat="1" ht="10.32" customHeight="1">
      <c r="B86" s="46"/>
      <c r="C86" s="74"/>
      <c r="D86" s="74"/>
      <c r="E86" s="74"/>
      <c r="F86" s="74"/>
      <c r="G86" s="74"/>
      <c r="H86" s="74"/>
      <c r="I86" s="191"/>
      <c r="J86" s="74"/>
      <c r="K86" s="74"/>
      <c r="L86" s="72"/>
    </row>
    <row r="87" s="9" customFormat="1" ht="29.28" customHeight="1">
      <c r="B87" s="195"/>
      <c r="C87" s="196" t="s">
        <v>122</v>
      </c>
      <c r="D87" s="197" t="s">
        <v>63</v>
      </c>
      <c r="E87" s="197" t="s">
        <v>59</v>
      </c>
      <c r="F87" s="197" t="s">
        <v>123</v>
      </c>
      <c r="G87" s="197" t="s">
        <v>124</v>
      </c>
      <c r="H87" s="197" t="s">
        <v>125</v>
      </c>
      <c r="I87" s="198" t="s">
        <v>126</v>
      </c>
      <c r="J87" s="197" t="s">
        <v>106</v>
      </c>
      <c r="K87" s="199" t="s">
        <v>127</v>
      </c>
      <c r="L87" s="200"/>
      <c r="M87" s="102" t="s">
        <v>128</v>
      </c>
      <c r="N87" s="103" t="s">
        <v>48</v>
      </c>
      <c r="O87" s="103" t="s">
        <v>129</v>
      </c>
      <c r="P87" s="103" t="s">
        <v>130</v>
      </c>
      <c r="Q87" s="103" t="s">
        <v>131</v>
      </c>
      <c r="R87" s="103" t="s">
        <v>132</v>
      </c>
      <c r="S87" s="103" t="s">
        <v>133</v>
      </c>
      <c r="T87" s="104" t="s">
        <v>134</v>
      </c>
    </row>
    <row r="88" s="1" customFormat="1" ht="29.28" customHeight="1">
      <c r="B88" s="46"/>
      <c r="C88" s="108" t="s">
        <v>107</v>
      </c>
      <c r="D88" s="74"/>
      <c r="E88" s="74"/>
      <c r="F88" s="74"/>
      <c r="G88" s="74"/>
      <c r="H88" s="74"/>
      <c r="I88" s="191"/>
      <c r="J88" s="201">
        <f>BK88</f>
        <v>0</v>
      </c>
      <c r="K88" s="74"/>
      <c r="L88" s="72"/>
      <c r="M88" s="105"/>
      <c r="N88" s="106"/>
      <c r="O88" s="106"/>
      <c r="P88" s="202">
        <f>P89+P105+P144</f>
        <v>0</v>
      </c>
      <c r="Q88" s="106"/>
      <c r="R88" s="202">
        <f>R89+R105+R144</f>
        <v>0.79432732000000006</v>
      </c>
      <c r="S88" s="106"/>
      <c r="T88" s="203">
        <f>T89+T105+T144</f>
        <v>0.4173</v>
      </c>
      <c r="AT88" s="23" t="s">
        <v>77</v>
      </c>
      <c r="AU88" s="23" t="s">
        <v>108</v>
      </c>
      <c r="BK88" s="204">
        <f>BK89+BK105+BK144</f>
        <v>0</v>
      </c>
    </row>
    <row r="89" s="10" customFormat="1" ht="37.44" customHeight="1">
      <c r="B89" s="205"/>
      <c r="C89" s="206"/>
      <c r="D89" s="207" t="s">
        <v>77</v>
      </c>
      <c r="E89" s="208" t="s">
        <v>135</v>
      </c>
      <c r="F89" s="208" t="s">
        <v>136</v>
      </c>
      <c r="G89" s="206"/>
      <c r="H89" s="206"/>
      <c r="I89" s="209"/>
      <c r="J89" s="210">
        <f>BK89</f>
        <v>0</v>
      </c>
      <c r="K89" s="206"/>
      <c r="L89" s="211"/>
      <c r="M89" s="212"/>
      <c r="N89" s="213"/>
      <c r="O89" s="213"/>
      <c r="P89" s="214">
        <f>P90+P94+P97+P103</f>
        <v>0</v>
      </c>
      <c r="Q89" s="213"/>
      <c r="R89" s="214">
        <f>R90+R94+R97+R103</f>
        <v>0.021600000000000001</v>
      </c>
      <c r="S89" s="213"/>
      <c r="T89" s="215">
        <f>T90+T94+T97+T103</f>
        <v>0.32129999999999997</v>
      </c>
      <c r="AR89" s="216" t="s">
        <v>86</v>
      </c>
      <c r="AT89" s="217" t="s">
        <v>77</v>
      </c>
      <c r="AU89" s="217" t="s">
        <v>78</v>
      </c>
      <c r="AY89" s="216" t="s">
        <v>137</v>
      </c>
      <c r="BK89" s="218">
        <f>BK90+BK94+BK97+BK103</f>
        <v>0</v>
      </c>
    </row>
    <row r="90" s="10" customFormat="1" ht="19.92" customHeight="1">
      <c r="B90" s="205"/>
      <c r="C90" s="206"/>
      <c r="D90" s="207" t="s">
        <v>77</v>
      </c>
      <c r="E90" s="219" t="s">
        <v>138</v>
      </c>
      <c r="F90" s="219" t="s">
        <v>139</v>
      </c>
      <c r="G90" s="206"/>
      <c r="H90" s="206"/>
      <c r="I90" s="209"/>
      <c r="J90" s="220">
        <f>BK90</f>
        <v>0</v>
      </c>
      <c r="K90" s="206"/>
      <c r="L90" s="211"/>
      <c r="M90" s="212"/>
      <c r="N90" s="213"/>
      <c r="O90" s="213"/>
      <c r="P90" s="214">
        <f>SUM(P91:P93)</f>
        <v>0</v>
      </c>
      <c r="Q90" s="213"/>
      <c r="R90" s="214">
        <f>SUM(R91:R93)</f>
        <v>0.021600000000000001</v>
      </c>
      <c r="S90" s="213"/>
      <c r="T90" s="215">
        <f>SUM(T91:T93)</f>
        <v>0</v>
      </c>
      <c r="AR90" s="216" t="s">
        <v>86</v>
      </c>
      <c r="AT90" s="217" t="s">
        <v>77</v>
      </c>
      <c r="AU90" s="217" t="s">
        <v>86</v>
      </c>
      <c r="AY90" s="216" t="s">
        <v>137</v>
      </c>
      <c r="BK90" s="218">
        <f>SUM(BK91:BK93)</f>
        <v>0</v>
      </c>
    </row>
    <row r="91" s="1" customFormat="1" ht="16.5" customHeight="1">
      <c r="B91" s="46"/>
      <c r="C91" s="221" t="s">
        <v>86</v>
      </c>
      <c r="D91" s="221" t="s">
        <v>140</v>
      </c>
      <c r="E91" s="222" t="s">
        <v>141</v>
      </c>
      <c r="F91" s="223" t="s">
        <v>142</v>
      </c>
      <c r="G91" s="224" t="s">
        <v>143</v>
      </c>
      <c r="H91" s="225">
        <v>14.4</v>
      </c>
      <c r="I91" s="226"/>
      <c r="J91" s="227">
        <f>ROUND(I91*H91,2)</f>
        <v>0</v>
      </c>
      <c r="K91" s="223" t="s">
        <v>144</v>
      </c>
      <c r="L91" s="72"/>
      <c r="M91" s="228" t="s">
        <v>34</v>
      </c>
      <c r="N91" s="229" t="s">
        <v>50</v>
      </c>
      <c r="O91" s="47"/>
      <c r="P91" s="230">
        <f>O91*H91</f>
        <v>0</v>
      </c>
      <c r="Q91" s="230">
        <v>0.0015</v>
      </c>
      <c r="R91" s="230">
        <f>Q91*H91</f>
        <v>0.021600000000000001</v>
      </c>
      <c r="S91" s="230">
        <v>0</v>
      </c>
      <c r="T91" s="231">
        <f>S91*H91</f>
        <v>0</v>
      </c>
      <c r="AR91" s="23" t="s">
        <v>145</v>
      </c>
      <c r="AT91" s="23" t="s">
        <v>140</v>
      </c>
      <c r="AU91" s="23" t="s">
        <v>88</v>
      </c>
      <c r="AY91" s="23" t="s">
        <v>137</v>
      </c>
      <c r="BE91" s="232">
        <f>IF(N91="základní",J91,0)</f>
        <v>0</v>
      </c>
      <c r="BF91" s="232">
        <f>IF(N91="snížená",J91,0)</f>
        <v>0</v>
      </c>
      <c r="BG91" s="232">
        <f>IF(N91="zákl. přenesená",J91,0)</f>
        <v>0</v>
      </c>
      <c r="BH91" s="232">
        <f>IF(N91="sníž. přenesená",J91,0)</f>
        <v>0</v>
      </c>
      <c r="BI91" s="232">
        <f>IF(N91="nulová",J91,0)</f>
        <v>0</v>
      </c>
      <c r="BJ91" s="23" t="s">
        <v>88</v>
      </c>
      <c r="BK91" s="232">
        <f>ROUND(I91*H91,2)</f>
        <v>0</v>
      </c>
      <c r="BL91" s="23" t="s">
        <v>145</v>
      </c>
      <c r="BM91" s="23" t="s">
        <v>146</v>
      </c>
    </row>
    <row r="92" s="11" customFormat="1">
      <c r="B92" s="233"/>
      <c r="C92" s="234"/>
      <c r="D92" s="235" t="s">
        <v>147</v>
      </c>
      <c r="E92" s="236" t="s">
        <v>34</v>
      </c>
      <c r="F92" s="237" t="s">
        <v>148</v>
      </c>
      <c r="G92" s="234"/>
      <c r="H92" s="236" t="s">
        <v>34</v>
      </c>
      <c r="I92" s="238"/>
      <c r="J92" s="234"/>
      <c r="K92" s="234"/>
      <c r="L92" s="239"/>
      <c r="M92" s="240"/>
      <c r="N92" s="241"/>
      <c r="O92" s="241"/>
      <c r="P92" s="241"/>
      <c r="Q92" s="241"/>
      <c r="R92" s="241"/>
      <c r="S92" s="241"/>
      <c r="T92" s="242"/>
      <c r="AT92" s="243" t="s">
        <v>147</v>
      </c>
      <c r="AU92" s="243" t="s">
        <v>88</v>
      </c>
      <c r="AV92" s="11" t="s">
        <v>86</v>
      </c>
      <c r="AW92" s="11" t="s">
        <v>41</v>
      </c>
      <c r="AX92" s="11" t="s">
        <v>78</v>
      </c>
      <c r="AY92" s="243" t="s">
        <v>137</v>
      </c>
    </row>
    <row r="93" s="12" customFormat="1">
      <c r="B93" s="244"/>
      <c r="C93" s="245"/>
      <c r="D93" s="235" t="s">
        <v>147</v>
      </c>
      <c r="E93" s="246" t="s">
        <v>34</v>
      </c>
      <c r="F93" s="247" t="s">
        <v>149</v>
      </c>
      <c r="G93" s="245"/>
      <c r="H93" s="248">
        <v>14.4</v>
      </c>
      <c r="I93" s="249"/>
      <c r="J93" s="245"/>
      <c r="K93" s="245"/>
      <c r="L93" s="250"/>
      <c r="M93" s="251"/>
      <c r="N93" s="252"/>
      <c r="O93" s="252"/>
      <c r="P93" s="252"/>
      <c r="Q93" s="252"/>
      <c r="R93" s="252"/>
      <c r="S93" s="252"/>
      <c r="T93" s="253"/>
      <c r="AT93" s="254" t="s">
        <v>147</v>
      </c>
      <c r="AU93" s="254" t="s">
        <v>88</v>
      </c>
      <c r="AV93" s="12" t="s">
        <v>88</v>
      </c>
      <c r="AW93" s="12" t="s">
        <v>41</v>
      </c>
      <c r="AX93" s="12" t="s">
        <v>86</v>
      </c>
      <c r="AY93" s="254" t="s">
        <v>137</v>
      </c>
    </row>
    <row r="94" s="10" customFormat="1" ht="29.88" customHeight="1">
      <c r="B94" s="205"/>
      <c r="C94" s="206"/>
      <c r="D94" s="207" t="s">
        <v>77</v>
      </c>
      <c r="E94" s="219" t="s">
        <v>150</v>
      </c>
      <c r="F94" s="219" t="s">
        <v>151</v>
      </c>
      <c r="G94" s="206"/>
      <c r="H94" s="206"/>
      <c r="I94" s="209"/>
      <c r="J94" s="220">
        <f>BK94</f>
        <v>0</v>
      </c>
      <c r="K94" s="206"/>
      <c r="L94" s="211"/>
      <c r="M94" s="212"/>
      <c r="N94" s="213"/>
      <c r="O94" s="213"/>
      <c r="P94" s="214">
        <f>SUM(P95:P96)</f>
        <v>0</v>
      </c>
      <c r="Q94" s="213"/>
      <c r="R94" s="214">
        <f>SUM(R95:R96)</f>
        <v>0</v>
      </c>
      <c r="S94" s="213"/>
      <c r="T94" s="215">
        <f>SUM(T95:T96)</f>
        <v>0.32129999999999997</v>
      </c>
      <c r="AR94" s="216" t="s">
        <v>86</v>
      </c>
      <c r="AT94" s="217" t="s">
        <v>77</v>
      </c>
      <c r="AU94" s="217" t="s">
        <v>86</v>
      </c>
      <c r="AY94" s="216" t="s">
        <v>137</v>
      </c>
      <c r="BK94" s="218">
        <f>SUM(BK95:BK96)</f>
        <v>0</v>
      </c>
    </row>
    <row r="95" s="1" customFormat="1" ht="25.5" customHeight="1">
      <c r="B95" s="46"/>
      <c r="C95" s="221" t="s">
        <v>88</v>
      </c>
      <c r="D95" s="221" t="s">
        <v>140</v>
      </c>
      <c r="E95" s="222" t="s">
        <v>152</v>
      </c>
      <c r="F95" s="223" t="s">
        <v>153</v>
      </c>
      <c r="G95" s="224" t="s">
        <v>154</v>
      </c>
      <c r="H95" s="225">
        <v>6.2999999999999998</v>
      </c>
      <c r="I95" s="226"/>
      <c r="J95" s="227">
        <f>ROUND(I95*H95,2)</f>
        <v>0</v>
      </c>
      <c r="K95" s="223" t="s">
        <v>144</v>
      </c>
      <c r="L95" s="72"/>
      <c r="M95" s="228" t="s">
        <v>34</v>
      </c>
      <c r="N95" s="229" t="s">
        <v>50</v>
      </c>
      <c r="O95" s="47"/>
      <c r="P95" s="230">
        <f>O95*H95</f>
        <v>0</v>
      </c>
      <c r="Q95" s="230">
        <v>0</v>
      </c>
      <c r="R95" s="230">
        <f>Q95*H95</f>
        <v>0</v>
      </c>
      <c r="S95" s="230">
        <v>0.050999999999999997</v>
      </c>
      <c r="T95" s="231">
        <f>S95*H95</f>
        <v>0.32129999999999997</v>
      </c>
      <c r="AR95" s="23" t="s">
        <v>145</v>
      </c>
      <c r="AT95" s="23" t="s">
        <v>140</v>
      </c>
      <c r="AU95" s="23" t="s">
        <v>88</v>
      </c>
      <c r="AY95" s="23" t="s">
        <v>137</v>
      </c>
      <c r="BE95" s="232">
        <f>IF(N95="základní",J95,0)</f>
        <v>0</v>
      </c>
      <c r="BF95" s="232">
        <f>IF(N95="snížená",J95,0)</f>
        <v>0</v>
      </c>
      <c r="BG95" s="232">
        <f>IF(N95="zákl. přenesená",J95,0)</f>
        <v>0</v>
      </c>
      <c r="BH95" s="232">
        <f>IF(N95="sníž. přenesená",J95,0)</f>
        <v>0</v>
      </c>
      <c r="BI95" s="232">
        <f>IF(N95="nulová",J95,0)</f>
        <v>0</v>
      </c>
      <c r="BJ95" s="23" t="s">
        <v>88</v>
      </c>
      <c r="BK95" s="232">
        <f>ROUND(I95*H95,2)</f>
        <v>0</v>
      </c>
      <c r="BL95" s="23" t="s">
        <v>145</v>
      </c>
      <c r="BM95" s="23" t="s">
        <v>155</v>
      </c>
    </row>
    <row r="96" s="12" customFormat="1">
      <c r="B96" s="244"/>
      <c r="C96" s="245"/>
      <c r="D96" s="235" t="s">
        <v>147</v>
      </c>
      <c r="E96" s="246" t="s">
        <v>34</v>
      </c>
      <c r="F96" s="247" t="s">
        <v>156</v>
      </c>
      <c r="G96" s="245"/>
      <c r="H96" s="248">
        <v>6.2999999999999998</v>
      </c>
      <c r="I96" s="249"/>
      <c r="J96" s="245"/>
      <c r="K96" s="245"/>
      <c r="L96" s="250"/>
      <c r="M96" s="251"/>
      <c r="N96" s="252"/>
      <c r="O96" s="252"/>
      <c r="P96" s="252"/>
      <c r="Q96" s="252"/>
      <c r="R96" s="252"/>
      <c r="S96" s="252"/>
      <c r="T96" s="253"/>
      <c r="AT96" s="254" t="s">
        <v>147</v>
      </c>
      <c r="AU96" s="254" t="s">
        <v>88</v>
      </c>
      <c r="AV96" s="12" t="s">
        <v>88</v>
      </c>
      <c r="AW96" s="12" t="s">
        <v>41</v>
      </c>
      <c r="AX96" s="12" t="s">
        <v>86</v>
      </c>
      <c r="AY96" s="254" t="s">
        <v>137</v>
      </c>
    </row>
    <row r="97" s="10" customFormat="1" ht="29.88" customHeight="1">
      <c r="B97" s="205"/>
      <c r="C97" s="206"/>
      <c r="D97" s="207" t="s">
        <v>77</v>
      </c>
      <c r="E97" s="219" t="s">
        <v>157</v>
      </c>
      <c r="F97" s="219" t="s">
        <v>158</v>
      </c>
      <c r="G97" s="206"/>
      <c r="H97" s="206"/>
      <c r="I97" s="209"/>
      <c r="J97" s="220">
        <f>BK97</f>
        <v>0</v>
      </c>
      <c r="K97" s="206"/>
      <c r="L97" s="211"/>
      <c r="M97" s="212"/>
      <c r="N97" s="213"/>
      <c r="O97" s="213"/>
      <c r="P97" s="214">
        <f>SUM(P98:P102)</f>
        <v>0</v>
      </c>
      <c r="Q97" s="213"/>
      <c r="R97" s="214">
        <f>SUM(R98:R102)</f>
        <v>0</v>
      </c>
      <c r="S97" s="213"/>
      <c r="T97" s="215">
        <f>SUM(T98:T102)</f>
        <v>0</v>
      </c>
      <c r="AR97" s="216" t="s">
        <v>86</v>
      </c>
      <c r="AT97" s="217" t="s">
        <v>77</v>
      </c>
      <c r="AU97" s="217" t="s">
        <v>86</v>
      </c>
      <c r="AY97" s="216" t="s">
        <v>137</v>
      </c>
      <c r="BK97" s="218">
        <f>SUM(BK98:BK102)</f>
        <v>0</v>
      </c>
    </row>
    <row r="98" s="1" customFormat="1" ht="25.5" customHeight="1">
      <c r="B98" s="46"/>
      <c r="C98" s="221" t="s">
        <v>159</v>
      </c>
      <c r="D98" s="221" t="s">
        <v>140</v>
      </c>
      <c r="E98" s="222" t="s">
        <v>160</v>
      </c>
      <c r="F98" s="223" t="s">
        <v>161</v>
      </c>
      <c r="G98" s="224" t="s">
        <v>162</v>
      </c>
      <c r="H98" s="225">
        <v>0.41699999999999998</v>
      </c>
      <c r="I98" s="226"/>
      <c r="J98" s="227">
        <f>ROUND(I98*H98,2)</f>
        <v>0</v>
      </c>
      <c r="K98" s="223" t="s">
        <v>144</v>
      </c>
      <c r="L98" s="72"/>
      <c r="M98" s="228" t="s">
        <v>34</v>
      </c>
      <c r="N98" s="229" t="s">
        <v>50</v>
      </c>
      <c r="O98" s="47"/>
      <c r="P98" s="230">
        <f>O98*H98</f>
        <v>0</v>
      </c>
      <c r="Q98" s="230">
        <v>0</v>
      </c>
      <c r="R98" s="230">
        <f>Q98*H98</f>
        <v>0</v>
      </c>
      <c r="S98" s="230">
        <v>0</v>
      </c>
      <c r="T98" s="231">
        <f>S98*H98</f>
        <v>0</v>
      </c>
      <c r="AR98" s="23" t="s">
        <v>145</v>
      </c>
      <c r="AT98" s="23" t="s">
        <v>140</v>
      </c>
      <c r="AU98" s="23" t="s">
        <v>88</v>
      </c>
      <c r="AY98" s="23" t="s">
        <v>137</v>
      </c>
      <c r="BE98" s="232">
        <f>IF(N98="základní",J98,0)</f>
        <v>0</v>
      </c>
      <c r="BF98" s="232">
        <f>IF(N98="snížená",J98,0)</f>
        <v>0</v>
      </c>
      <c r="BG98" s="232">
        <f>IF(N98="zákl. přenesená",J98,0)</f>
        <v>0</v>
      </c>
      <c r="BH98" s="232">
        <f>IF(N98="sníž. přenesená",J98,0)</f>
        <v>0</v>
      </c>
      <c r="BI98" s="232">
        <f>IF(N98="nulová",J98,0)</f>
        <v>0</v>
      </c>
      <c r="BJ98" s="23" t="s">
        <v>88</v>
      </c>
      <c r="BK98" s="232">
        <f>ROUND(I98*H98,2)</f>
        <v>0</v>
      </c>
      <c r="BL98" s="23" t="s">
        <v>145</v>
      </c>
      <c r="BM98" s="23" t="s">
        <v>163</v>
      </c>
    </row>
    <row r="99" s="1" customFormat="1" ht="25.5" customHeight="1">
      <c r="B99" s="46"/>
      <c r="C99" s="221" t="s">
        <v>145</v>
      </c>
      <c r="D99" s="221" t="s">
        <v>140</v>
      </c>
      <c r="E99" s="222" t="s">
        <v>164</v>
      </c>
      <c r="F99" s="223" t="s">
        <v>165</v>
      </c>
      <c r="G99" s="224" t="s">
        <v>162</v>
      </c>
      <c r="H99" s="225">
        <v>0.41699999999999998</v>
      </c>
      <c r="I99" s="226"/>
      <c r="J99" s="227">
        <f>ROUND(I99*H99,2)</f>
        <v>0</v>
      </c>
      <c r="K99" s="223" t="s">
        <v>144</v>
      </c>
      <c r="L99" s="72"/>
      <c r="M99" s="228" t="s">
        <v>34</v>
      </c>
      <c r="N99" s="229" t="s">
        <v>50</v>
      </c>
      <c r="O99" s="47"/>
      <c r="P99" s="230">
        <f>O99*H99</f>
        <v>0</v>
      </c>
      <c r="Q99" s="230">
        <v>0</v>
      </c>
      <c r="R99" s="230">
        <f>Q99*H99</f>
        <v>0</v>
      </c>
      <c r="S99" s="230">
        <v>0</v>
      </c>
      <c r="T99" s="231">
        <f>S99*H99</f>
        <v>0</v>
      </c>
      <c r="AR99" s="23" t="s">
        <v>145</v>
      </c>
      <c r="AT99" s="23" t="s">
        <v>140</v>
      </c>
      <c r="AU99" s="23" t="s">
        <v>88</v>
      </c>
      <c r="AY99" s="23" t="s">
        <v>137</v>
      </c>
      <c r="BE99" s="232">
        <f>IF(N99="základní",J99,0)</f>
        <v>0</v>
      </c>
      <c r="BF99" s="232">
        <f>IF(N99="snížená",J99,0)</f>
        <v>0</v>
      </c>
      <c r="BG99" s="232">
        <f>IF(N99="zákl. přenesená",J99,0)</f>
        <v>0</v>
      </c>
      <c r="BH99" s="232">
        <f>IF(N99="sníž. přenesená",J99,0)</f>
        <v>0</v>
      </c>
      <c r="BI99" s="232">
        <f>IF(N99="nulová",J99,0)</f>
        <v>0</v>
      </c>
      <c r="BJ99" s="23" t="s">
        <v>88</v>
      </c>
      <c r="BK99" s="232">
        <f>ROUND(I99*H99,2)</f>
        <v>0</v>
      </c>
      <c r="BL99" s="23" t="s">
        <v>145</v>
      </c>
      <c r="BM99" s="23" t="s">
        <v>166</v>
      </c>
    </row>
    <row r="100" s="1" customFormat="1" ht="25.5" customHeight="1">
      <c r="B100" s="46"/>
      <c r="C100" s="221" t="s">
        <v>167</v>
      </c>
      <c r="D100" s="221" t="s">
        <v>140</v>
      </c>
      <c r="E100" s="222" t="s">
        <v>168</v>
      </c>
      <c r="F100" s="223" t="s">
        <v>169</v>
      </c>
      <c r="G100" s="224" t="s">
        <v>162</v>
      </c>
      <c r="H100" s="225">
        <v>3.7530000000000001</v>
      </c>
      <c r="I100" s="226"/>
      <c r="J100" s="227">
        <f>ROUND(I100*H100,2)</f>
        <v>0</v>
      </c>
      <c r="K100" s="223" t="s">
        <v>144</v>
      </c>
      <c r="L100" s="72"/>
      <c r="M100" s="228" t="s">
        <v>34</v>
      </c>
      <c r="N100" s="229" t="s">
        <v>50</v>
      </c>
      <c r="O100" s="47"/>
      <c r="P100" s="230">
        <f>O100*H100</f>
        <v>0</v>
      </c>
      <c r="Q100" s="230">
        <v>0</v>
      </c>
      <c r="R100" s="230">
        <f>Q100*H100</f>
        <v>0</v>
      </c>
      <c r="S100" s="230">
        <v>0</v>
      </c>
      <c r="T100" s="231">
        <f>S100*H100</f>
        <v>0</v>
      </c>
      <c r="AR100" s="23" t="s">
        <v>145</v>
      </c>
      <c r="AT100" s="23" t="s">
        <v>140</v>
      </c>
      <c r="AU100" s="23" t="s">
        <v>88</v>
      </c>
      <c r="AY100" s="23" t="s">
        <v>137</v>
      </c>
      <c r="BE100" s="232">
        <f>IF(N100="základní",J100,0)</f>
        <v>0</v>
      </c>
      <c r="BF100" s="232">
        <f>IF(N100="snížená",J100,0)</f>
        <v>0</v>
      </c>
      <c r="BG100" s="232">
        <f>IF(N100="zákl. přenesená",J100,0)</f>
        <v>0</v>
      </c>
      <c r="BH100" s="232">
        <f>IF(N100="sníž. přenesená",J100,0)</f>
        <v>0</v>
      </c>
      <c r="BI100" s="232">
        <f>IF(N100="nulová",J100,0)</f>
        <v>0</v>
      </c>
      <c r="BJ100" s="23" t="s">
        <v>88</v>
      </c>
      <c r="BK100" s="232">
        <f>ROUND(I100*H100,2)</f>
        <v>0</v>
      </c>
      <c r="BL100" s="23" t="s">
        <v>145</v>
      </c>
      <c r="BM100" s="23" t="s">
        <v>170</v>
      </c>
    </row>
    <row r="101" s="12" customFormat="1">
      <c r="B101" s="244"/>
      <c r="C101" s="245"/>
      <c r="D101" s="235" t="s">
        <v>147</v>
      </c>
      <c r="E101" s="245"/>
      <c r="F101" s="247" t="s">
        <v>171</v>
      </c>
      <c r="G101" s="245"/>
      <c r="H101" s="248">
        <v>3.7530000000000001</v>
      </c>
      <c r="I101" s="249"/>
      <c r="J101" s="245"/>
      <c r="K101" s="245"/>
      <c r="L101" s="250"/>
      <c r="M101" s="251"/>
      <c r="N101" s="252"/>
      <c r="O101" s="252"/>
      <c r="P101" s="252"/>
      <c r="Q101" s="252"/>
      <c r="R101" s="252"/>
      <c r="S101" s="252"/>
      <c r="T101" s="253"/>
      <c r="AT101" s="254" t="s">
        <v>147</v>
      </c>
      <c r="AU101" s="254" t="s">
        <v>88</v>
      </c>
      <c r="AV101" s="12" t="s">
        <v>88</v>
      </c>
      <c r="AW101" s="12" t="s">
        <v>6</v>
      </c>
      <c r="AX101" s="12" t="s">
        <v>86</v>
      </c>
      <c r="AY101" s="254" t="s">
        <v>137</v>
      </c>
    </row>
    <row r="102" s="1" customFormat="1" ht="16.5" customHeight="1">
      <c r="B102" s="46"/>
      <c r="C102" s="221" t="s">
        <v>138</v>
      </c>
      <c r="D102" s="221" t="s">
        <v>140</v>
      </c>
      <c r="E102" s="222" t="s">
        <v>172</v>
      </c>
      <c r="F102" s="223" t="s">
        <v>173</v>
      </c>
      <c r="G102" s="224" t="s">
        <v>162</v>
      </c>
      <c r="H102" s="225">
        <v>0.41699999999999998</v>
      </c>
      <c r="I102" s="226"/>
      <c r="J102" s="227">
        <f>ROUND(I102*H102,2)</f>
        <v>0</v>
      </c>
      <c r="K102" s="223" t="s">
        <v>144</v>
      </c>
      <c r="L102" s="72"/>
      <c r="M102" s="228" t="s">
        <v>34</v>
      </c>
      <c r="N102" s="229" t="s">
        <v>50</v>
      </c>
      <c r="O102" s="47"/>
      <c r="P102" s="230">
        <f>O102*H102</f>
        <v>0</v>
      </c>
      <c r="Q102" s="230">
        <v>0</v>
      </c>
      <c r="R102" s="230">
        <f>Q102*H102</f>
        <v>0</v>
      </c>
      <c r="S102" s="230">
        <v>0</v>
      </c>
      <c r="T102" s="231">
        <f>S102*H102</f>
        <v>0</v>
      </c>
      <c r="AR102" s="23" t="s">
        <v>145</v>
      </c>
      <c r="AT102" s="23" t="s">
        <v>140</v>
      </c>
      <c r="AU102" s="23" t="s">
        <v>88</v>
      </c>
      <c r="AY102" s="23" t="s">
        <v>137</v>
      </c>
      <c r="BE102" s="232">
        <f>IF(N102="základní",J102,0)</f>
        <v>0</v>
      </c>
      <c r="BF102" s="232">
        <f>IF(N102="snížená",J102,0)</f>
        <v>0</v>
      </c>
      <c r="BG102" s="232">
        <f>IF(N102="zákl. přenesená",J102,0)</f>
        <v>0</v>
      </c>
      <c r="BH102" s="232">
        <f>IF(N102="sníž. přenesená",J102,0)</f>
        <v>0</v>
      </c>
      <c r="BI102" s="232">
        <f>IF(N102="nulová",J102,0)</f>
        <v>0</v>
      </c>
      <c r="BJ102" s="23" t="s">
        <v>88</v>
      </c>
      <c r="BK102" s="232">
        <f>ROUND(I102*H102,2)</f>
        <v>0</v>
      </c>
      <c r="BL102" s="23" t="s">
        <v>145</v>
      </c>
      <c r="BM102" s="23" t="s">
        <v>174</v>
      </c>
    </row>
    <row r="103" s="10" customFormat="1" ht="29.88" customHeight="1">
      <c r="B103" s="205"/>
      <c r="C103" s="206"/>
      <c r="D103" s="207" t="s">
        <v>77</v>
      </c>
      <c r="E103" s="219" t="s">
        <v>175</v>
      </c>
      <c r="F103" s="219" t="s">
        <v>176</v>
      </c>
      <c r="G103" s="206"/>
      <c r="H103" s="206"/>
      <c r="I103" s="209"/>
      <c r="J103" s="220">
        <f>BK103</f>
        <v>0</v>
      </c>
      <c r="K103" s="206"/>
      <c r="L103" s="211"/>
      <c r="M103" s="212"/>
      <c r="N103" s="213"/>
      <c r="O103" s="213"/>
      <c r="P103" s="214">
        <f>P104</f>
        <v>0</v>
      </c>
      <c r="Q103" s="213"/>
      <c r="R103" s="214">
        <f>R104</f>
        <v>0</v>
      </c>
      <c r="S103" s="213"/>
      <c r="T103" s="215">
        <f>T104</f>
        <v>0</v>
      </c>
      <c r="AR103" s="216" t="s">
        <v>86</v>
      </c>
      <c r="AT103" s="217" t="s">
        <v>77</v>
      </c>
      <c r="AU103" s="217" t="s">
        <v>86</v>
      </c>
      <c r="AY103" s="216" t="s">
        <v>137</v>
      </c>
      <c r="BK103" s="218">
        <f>BK104</f>
        <v>0</v>
      </c>
    </row>
    <row r="104" s="1" customFormat="1" ht="38.25" customHeight="1">
      <c r="B104" s="46"/>
      <c r="C104" s="221" t="s">
        <v>177</v>
      </c>
      <c r="D104" s="221" t="s">
        <v>140</v>
      </c>
      <c r="E104" s="222" t="s">
        <v>178</v>
      </c>
      <c r="F104" s="223" t="s">
        <v>179</v>
      </c>
      <c r="G104" s="224" t="s">
        <v>162</v>
      </c>
      <c r="H104" s="225">
        <v>0.021999999999999999</v>
      </c>
      <c r="I104" s="226"/>
      <c r="J104" s="227">
        <f>ROUND(I104*H104,2)</f>
        <v>0</v>
      </c>
      <c r="K104" s="223" t="s">
        <v>144</v>
      </c>
      <c r="L104" s="72"/>
      <c r="M104" s="228" t="s">
        <v>34</v>
      </c>
      <c r="N104" s="229" t="s">
        <v>50</v>
      </c>
      <c r="O104" s="47"/>
      <c r="P104" s="230">
        <f>O104*H104</f>
        <v>0</v>
      </c>
      <c r="Q104" s="230">
        <v>0</v>
      </c>
      <c r="R104" s="230">
        <f>Q104*H104</f>
        <v>0</v>
      </c>
      <c r="S104" s="230">
        <v>0</v>
      </c>
      <c r="T104" s="231">
        <f>S104*H104</f>
        <v>0</v>
      </c>
      <c r="AR104" s="23" t="s">
        <v>145</v>
      </c>
      <c r="AT104" s="23" t="s">
        <v>140</v>
      </c>
      <c r="AU104" s="23" t="s">
        <v>88</v>
      </c>
      <c r="AY104" s="23" t="s">
        <v>137</v>
      </c>
      <c r="BE104" s="232">
        <f>IF(N104="základní",J104,0)</f>
        <v>0</v>
      </c>
      <c r="BF104" s="232">
        <f>IF(N104="snížená",J104,0)</f>
        <v>0</v>
      </c>
      <c r="BG104" s="232">
        <f>IF(N104="zákl. přenesená",J104,0)</f>
        <v>0</v>
      </c>
      <c r="BH104" s="232">
        <f>IF(N104="sníž. přenesená",J104,0)</f>
        <v>0</v>
      </c>
      <c r="BI104" s="232">
        <f>IF(N104="nulová",J104,0)</f>
        <v>0</v>
      </c>
      <c r="BJ104" s="23" t="s">
        <v>88</v>
      </c>
      <c r="BK104" s="232">
        <f>ROUND(I104*H104,2)</f>
        <v>0</v>
      </c>
      <c r="BL104" s="23" t="s">
        <v>145</v>
      </c>
      <c r="BM104" s="23" t="s">
        <v>180</v>
      </c>
    </row>
    <row r="105" s="10" customFormat="1" ht="37.44" customHeight="1">
      <c r="B105" s="205"/>
      <c r="C105" s="206"/>
      <c r="D105" s="207" t="s">
        <v>77</v>
      </c>
      <c r="E105" s="208" t="s">
        <v>181</v>
      </c>
      <c r="F105" s="208" t="s">
        <v>182</v>
      </c>
      <c r="G105" s="206"/>
      <c r="H105" s="206"/>
      <c r="I105" s="209"/>
      <c r="J105" s="210">
        <f>BK105</f>
        <v>0</v>
      </c>
      <c r="K105" s="206"/>
      <c r="L105" s="211"/>
      <c r="M105" s="212"/>
      <c r="N105" s="213"/>
      <c r="O105" s="213"/>
      <c r="P105" s="214">
        <f>P106+P119+P131+P137</f>
        <v>0</v>
      </c>
      <c r="Q105" s="213"/>
      <c r="R105" s="214">
        <f>R106+R119+R131+R137</f>
        <v>0.77272732000000011</v>
      </c>
      <c r="S105" s="213"/>
      <c r="T105" s="215">
        <f>T106+T119+T131+T137</f>
        <v>0.096000000000000002</v>
      </c>
      <c r="AR105" s="216" t="s">
        <v>88</v>
      </c>
      <c r="AT105" s="217" t="s">
        <v>77</v>
      </c>
      <c r="AU105" s="217" t="s">
        <v>78</v>
      </c>
      <c r="AY105" s="216" t="s">
        <v>137</v>
      </c>
      <c r="BK105" s="218">
        <f>BK106+BK119+BK131+BK137</f>
        <v>0</v>
      </c>
    </row>
    <row r="106" s="10" customFormat="1" ht="19.92" customHeight="1">
      <c r="B106" s="205"/>
      <c r="C106" s="206"/>
      <c r="D106" s="207" t="s">
        <v>77</v>
      </c>
      <c r="E106" s="219" t="s">
        <v>183</v>
      </c>
      <c r="F106" s="219" t="s">
        <v>184</v>
      </c>
      <c r="G106" s="206"/>
      <c r="H106" s="206"/>
      <c r="I106" s="209"/>
      <c r="J106" s="220">
        <f>BK106</f>
        <v>0</v>
      </c>
      <c r="K106" s="206"/>
      <c r="L106" s="211"/>
      <c r="M106" s="212"/>
      <c r="N106" s="213"/>
      <c r="O106" s="213"/>
      <c r="P106" s="214">
        <f>SUM(P107:P118)</f>
        <v>0</v>
      </c>
      <c r="Q106" s="213"/>
      <c r="R106" s="214">
        <f>SUM(R107:R118)</f>
        <v>0.18376712000000001</v>
      </c>
      <c r="S106" s="213"/>
      <c r="T106" s="215">
        <f>SUM(T107:T118)</f>
        <v>0</v>
      </c>
      <c r="AR106" s="216" t="s">
        <v>88</v>
      </c>
      <c r="AT106" s="217" t="s">
        <v>77</v>
      </c>
      <c r="AU106" s="217" t="s">
        <v>86</v>
      </c>
      <c r="AY106" s="216" t="s">
        <v>137</v>
      </c>
      <c r="BK106" s="218">
        <f>SUM(BK107:BK118)</f>
        <v>0</v>
      </c>
    </row>
    <row r="107" s="1" customFormat="1" ht="38.25" customHeight="1">
      <c r="B107" s="46"/>
      <c r="C107" s="221" t="s">
        <v>150</v>
      </c>
      <c r="D107" s="221" t="s">
        <v>140</v>
      </c>
      <c r="E107" s="222" t="s">
        <v>185</v>
      </c>
      <c r="F107" s="223" t="s">
        <v>186</v>
      </c>
      <c r="G107" s="224" t="s">
        <v>154</v>
      </c>
      <c r="H107" s="225">
        <v>6.9580000000000002</v>
      </c>
      <c r="I107" s="226"/>
      <c r="J107" s="227">
        <f>ROUND(I107*H107,2)</f>
        <v>0</v>
      </c>
      <c r="K107" s="223" t="s">
        <v>144</v>
      </c>
      <c r="L107" s="72"/>
      <c r="M107" s="228" t="s">
        <v>34</v>
      </c>
      <c r="N107" s="229" t="s">
        <v>50</v>
      </c>
      <c r="O107" s="47"/>
      <c r="P107" s="230">
        <f>O107*H107</f>
        <v>0</v>
      </c>
      <c r="Q107" s="230">
        <v>0.01379</v>
      </c>
      <c r="R107" s="230">
        <f>Q107*H107</f>
        <v>0.095950820000000006</v>
      </c>
      <c r="S107" s="230">
        <v>0</v>
      </c>
      <c r="T107" s="231">
        <f>S107*H107</f>
        <v>0</v>
      </c>
      <c r="AR107" s="23" t="s">
        <v>187</v>
      </c>
      <c r="AT107" s="23" t="s">
        <v>140</v>
      </c>
      <c r="AU107" s="23" t="s">
        <v>88</v>
      </c>
      <c r="AY107" s="23" t="s">
        <v>137</v>
      </c>
      <c r="BE107" s="232">
        <f>IF(N107="základní",J107,0)</f>
        <v>0</v>
      </c>
      <c r="BF107" s="232">
        <f>IF(N107="snížená",J107,0)</f>
        <v>0</v>
      </c>
      <c r="BG107" s="232">
        <f>IF(N107="zákl. přenesená",J107,0)</f>
        <v>0</v>
      </c>
      <c r="BH107" s="232">
        <f>IF(N107="sníž. přenesená",J107,0)</f>
        <v>0</v>
      </c>
      <c r="BI107" s="232">
        <f>IF(N107="nulová",J107,0)</f>
        <v>0</v>
      </c>
      <c r="BJ107" s="23" t="s">
        <v>88</v>
      </c>
      <c r="BK107" s="232">
        <f>ROUND(I107*H107,2)</f>
        <v>0</v>
      </c>
      <c r="BL107" s="23" t="s">
        <v>187</v>
      </c>
      <c r="BM107" s="23" t="s">
        <v>188</v>
      </c>
    </row>
    <row r="108" s="11" customFormat="1">
      <c r="B108" s="233"/>
      <c r="C108" s="234"/>
      <c r="D108" s="235" t="s">
        <v>147</v>
      </c>
      <c r="E108" s="236" t="s">
        <v>34</v>
      </c>
      <c r="F108" s="237" t="s">
        <v>189</v>
      </c>
      <c r="G108" s="234"/>
      <c r="H108" s="236" t="s">
        <v>34</v>
      </c>
      <c r="I108" s="238"/>
      <c r="J108" s="234"/>
      <c r="K108" s="234"/>
      <c r="L108" s="239"/>
      <c r="M108" s="240"/>
      <c r="N108" s="241"/>
      <c r="O108" s="241"/>
      <c r="P108" s="241"/>
      <c r="Q108" s="241"/>
      <c r="R108" s="241"/>
      <c r="S108" s="241"/>
      <c r="T108" s="242"/>
      <c r="AT108" s="243" t="s">
        <v>147</v>
      </c>
      <c r="AU108" s="243" t="s">
        <v>88</v>
      </c>
      <c r="AV108" s="11" t="s">
        <v>86</v>
      </c>
      <c r="AW108" s="11" t="s">
        <v>41</v>
      </c>
      <c r="AX108" s="11" t="s">
        <v>78</v>
      </c>
      <c r="AY108" s="243" t="s">
        <v>137</v>
      </c>
    </row>
    <row r="109" s="12" customFormat="1">
      <c r="B109" s="244"/>
      <c r="C109" s="245"/>
      <c r="D109" s="235" t="s">
        <v>147</v>
      </c>
      <c r="E109" s="246" t="s">
        <v>34</v>
      </c>
      <c r="F109" s="247" t="s">
        <v>190</v>
      </c>
      <c r="G109" s="245"/>
      <c r="H109" s="248">
        <v>2.145</v>
      </c>
      <c r="I109" s="249"/>
      <c r="J109" s="245"/>
      <c r="K109" s="245"/>
      <c r="L109" s="250"/>
      <c r="M109" s="251"/>
      <c r="N109" s="252"/>
      <c r="O109" s="252"/>
      <c r="P109" s="252"/>
      <c r="Q109" s="252"/>
      <c r="R109" s="252"/>
      <c r="S109" s="252"/>
      <c r="T109" s="253"/>
      <c r="AT109" s="254" t="s">
        <v>147</v>
      </c>
      <c r="AU109" s="254" t="s">
        <v>88</v>
      </c>
      <c r="AV109" s="12" t="s">
        <v>88</v>
      </c>
      <c r="AW109" s="12" t="s">
        <v>41</v>
      </c>
      <c r="AX109" s="12" t="s">
        <v>78</v>
      </c>
      <c r="AY109" s="254" t="s">
        <v>137</v>
      </c>
    </row>
    <row r="110" s="12" customFormat="1">
      <c r="B110" s="244"/>
      <c r="C110" s="245"/>
      <c r="D110" s="235" t="s">
        <v>147</v>
      </c>
      <c r="E110" s="246" t="s">
        <v>34</v>
      </c>
      <c r="F110" s="247" t="s">
        <v>191</v>
      </c>
      <c r="G110" s="245"/>
      <c r="H110" s="248">
        <v>4.8129999999999997</v>
      </c>
      <c r="I110" s="249"/>
      <c r="J110" s="245"/>
      <c r="K110" s="245"/>
      <c r="L110" s="250"/>
      <c r="M110" s="251"/>
      <c r="N110" s="252"/>
      <c r="O110" s="252"/>
      <c r="P110" s="252"/>
      <c r="Q110" s="252"/>
      <c r="R110" s="252"/>
      <c r="S110" s="252"/>
      <c r="T110" s="253"/>
      <c r="AT110" s="254" t="s">
        <v>147</v>
      </c>
      <c r="AU110" s="254" t="s">
        <v>88</v>
      </c>
      <c r="AV110" s="12" t="s">
        <v>88</v>
      </c>
      <c r="AW110" s="12" t="s">
        <v>41</v>
      </c>
      <c r="AX110" s="12" t="s">
        <v>78</v>
      </c>
      <c r="AY110" s="254" t="s">
        <v>137</v>
      </c>
    </row>
    <row r="111" s="13" customFormat="1">
      <c r="B111" s="255"/>
      <c r="C111" s="256"/>
      <c r="D111" s="235" t="s">
        <v>147</v>
      </c>
      <c r="E111" s="257" t="s">
        <v>34</v>
      </c>
      <c r="F111" s="258" t="s">
        <v>192</v>
      </c>
      <c r="G111" s="256"/>
      <c r="H111" s="259">
        <v>6.9580000000000002</v>
      </c>
      <c r="I111" s="260"/>
      <c r="J111" s="256"/>
      <c r="K111" s="256"/>
      <c r="L111" s="261"/>
      <c r="M111" s="262"/>
      <c r="N111" s="263"/>
      <c r="O111" s="263"/>
      <c r="P111" s="263"/>
      <c r="Q111" s="263"/>
      <c r="R111" s="263"/>
      <c r="S111" s="263"/>
      <c r="T111" s="264"/>
      <c r="AT111" s="265" t="s">
        <v>147</v>
      </c>
      <c r="AU111" s="265" t="s">
        <v>88</v>
      </c>
      <c r="AV111" s="13" t="s">
        <v>145</v>
      </c>
      <c r="AW111" s="13" t="s">
        <v>41</v>
      </c>
      <c r="AX111" s="13" t="s">
        <v>86</v>
      </c>
      <c r="AY111" s="265" t="s">
        <v>137</v>
      </c>
    </row>
    <row r="112" s="1" customFormat="1" ht="38.25" customHeight="1">
      <c r="B112" s="46"/>
      <c r="C112" s="221" t="s">
        <v>193</v>
      </c>
      <c r="D112" s="221" t="s">
        <v>140</v>
      </c>
      <c r="E112" s="222" t="s">
        <v>194</v>
      </c>
      <c r="F112" s="223" t="s">
        <v>195</v>
      </c>
      <c r="G112" s="224" t="s">
        <v>143</v>
      </c>
      <c r="H112" s="225">
        <v>7.5899999999999999</v>
      </c>
      <c r="I112" s="226"/>
      <c r="J112" s="227">
        <f>ROUND(I112*H112,2)</f>
        <v>0</v>
      </c>
      <c r="K112" s="223" t="s">
        <v>144</v>
      </c>
      <c r="L112" s="72"/>
      <c r="M112" s="228" t="s">
        <v>34</v>
      </c>
      <c r="N112" s="229" t="s">
        <v>49</v>
      </c>
      <c r="O112" s="47"/>
      <c r="P112" s="230">
        <f>O112*H112</f>
        <v>0</v>
      </c>
      <c r="Q112" s="230">
        <v>0.01157</v>
      </c>
      <c r="R112" s="230">
        <f>Q112*H112</f>
        <v>0.0878163</v>
      </c>
      <c r="S112" s="230">
        <v>0</v>
      </c>
      <c r="T112" s="231">
        <f>S112*H112</f>
        <v>0</v>
      </c>
      <c r="AR112" s="23" t="s">
        <v>187</v>
      </c>
      <c r="AT112" s="23" t="s">
        <v>140</v>
      </c>
      <c r="AU112" s="23" t="s">
        <v>88</v>
      </c>
      <c r="AY112" s="23" t="s">
        <v>137</v>
      </c>
      <c r="BE112" s="232">
        <f>IF(N112="základní",J112,0)</f>
        <v>0</v>
      </c>
      <c r="BF112" s="232">
        <f>IF(N112="snížená",J112,0)</f>
        <v>0</v>
      </c>
      <c r="BG112" s="232">
        <f>IF(N112="zákl. přenesená",J112,0)</f>
        <v>0</v>
      </c>
      <c r="BH112" s="232">
        <f>IF(N112="sníž. přenesená",J112,0)</f>
        <v>0</v>
      </c>
      <c r="BI112" s="232">
        <f>IF(N112="nulová",J112,0)</f>
        <v>0</v>
      </c>
      <c r="BJ112" s="23" t="s">
        <v>86</v>
      </c>
      <c r="BK112" s="232">
        <f>ROUND(I112*H112,2)</f>
        <v>0</v>
      </c>
      <c r="BL112" s="23" t="s">
        <v>187</v>
      </c>
      <c r="BM112" s="23" t="s">
        <v>196</v>
      </c>
    </row>
    <row r="113" s="11" customFormat="1">
      <c r="B113" s="233"/>
      <c r="C113" s="234"/>
      <c r="D113" s="235" t="s">
        <v>147</v>
      </c>
      <c r="E113" s="236" t="s">
        <v>34</v>
      </c>
      <c r="F113" s="237" t="s">
        <v>197</v>
      </c>
      <c r="G113" s="234"/>
      <c r="H113" s="236" t="s">
        <v>34</v>
      </c>
      <c r="I113" s="238"/>
      <c r="J113" s="234"/>
      <c r="K113" s="234"/>
      <c r="L113" s="239"/>
      <c r="M113" s="240"/>
      <c r="N113" s="241"/>
      <c r="O113" s="241"/>
      <c r="P113" s="241"/>
      <c r="Q113" s="241"/>
      <c r="R113" s="241"/>
      <c r="S113" s="241"/>
      <c r="T113" s="242"/>
      <c r="AT113" s="243" t="s">
        <v>147</v>
      </c>
      <c r="AU113" s="243" t="s">
        <v>88</v>
      </c>
      <c r="AV113" s="11" t="s">
        <v>86</v>
      </c>
      <c r="AW113" s="11" t="s">
        <v>41</v>
      </c>
      <c r="AX113" s="11" t="s">
        <v>78</v>
      </c>
      <c r="AY113" s="243" t="s">
        <v>137</v>
      </c>
    </row>
    <row r="114" s="12" customFormat="1">
      <c r="B114" s="244"/>
      <c r="C114" s="245"/>
      <c r="D114" s="235" t="s">
        <v>147</v>
      </c>
      <c r="E114" s="246" t="s">
        <v>34</v>
      </c>
      <c r="F114" s="247" t="s">
        <v>198</v>
      </c>
      <c r="G114" s="245"/>
      <c r="H114" s="248">
        <v>1.8899999999999999</v>
      </c>
      <c r="I114" s="249"/>
      <c r="J114" s="245"/>
      <c r="K114" s="245"/>
      <c r="L114" s="250"/>
      <c r="M114" s="251"/>
      <c r="N114" s="252"/>
      <c r="O114" s="252"/>
      <c r="P114" s="252"/>
      <c r="Q114" s="252"/>
      <c r="R114" s="252"/>
      <c r="S114" s="252"/>
      <c r="T114" s="253"/>
      <c r="AT114" s="254" t="s">
        <v>147</v>
      </c>
      <c r="AU114" s="254" t="s">
        <v>88</v>
      </c>
      <c r="AV114" s="12" t="s">
        <v>88</v>
      </c>
      <c r="AW114" s="12" t="s">
        <v>41</v>
      </c>
      <c r="AX114" s="12" t="s">
        <v>78</v>
      </c>
      <c r="AY114" s="254" t="s">
        <v>137</v>
      </c>
    </row>
    <row r="115" s="11" customFormat="1">
      <c r="B115" s="233"/>
      <c r="C115" s="234"/>
      <c r="D115" s="235" t="s">
        <v>147</v>
      </c>
      <c r="E115" s="236" t="s">
        <v>34</v>
      </c>
      <c r="F115" s="237" t="s">
        <v>199</v>
      </c>
      <c r="G115" s="234"/>
      <c r="H115" s="236" t="s">
        <v>34</v>
      </c>
      <c r="I115" s="238"/>
      <c r="J115" s="234"/>
      <c r="K115" s="234"/>
      <c r="L115" s="239"/>
      <c r="M115" s="240"/>
      <c r="N115" s="241"/>
      <c r="O115" s="241"/>
      <c r="P115" s="241"/>
      <c r="Q115" s="241"/>
      <c r="R115" s="241"/>
      <c r="S115" s="241"/>
      <c r="T115" s="242"/>
      <c r="AT115" s="243" t="s">
        <v>147</v>
      </c>
      <c r="AU115" s="243" t="s">
        <v>88</v>
      </c>
      <c r="AV115" s="11" t="s">
        <v>86</v>
      </c>
      <c r="AW115" s="11" t="s">
        <v>41</v>
      </c>
      <c r="AX115" s="11" t="s">
        <v>78</v>
      </c>
      <c r="AY115" s="243" t="s">
        <v>137</v>
      </c>
    </row>
    <row r="116" s="12" customFormat="1">
      <c r="B116" s="244"/>
      <c r="C116" s="245"/>
      <c r="D116" s="235" t="s">
        <v>147</v>
      </c>
      <c r="E116" s="246" t="s">
        <v>34</v>
      </c>
      <c r="F116" s="247" t="s">
        <v>200</v>
      </c>
      <c r="G116" s="245"/>
      <c r="H116" s="248">
        <v>5.7000000000000002</v>
      </c>
      <c r="I116" s="249"/>
      <c r="J116" s="245"/>
      <c r="K116" s="245"/>
      <c r="L116" s="250"/>
      <c r="M116" s="251"/>
      <c r="N116" s="252"/>
      <c r="O116" s="252"/>
      <c r="P116" s="252"/>
      <c r="Q116" s="252"/>
      <c r="R116" s="252"/>
      <c r="S116" s="252"/>
      <c r="T116" s="253"/>
      <c r="AT116" s="254" t="s">
        <v>147</v>
      </c>
      <c r="AU116" s="254" t="s">
        <v>88</v>
      </c>
      <c r="AV116" s="12" t="s">
        <v>88</v>
      </c>
      <c r="AW116" s="12" t="s">
        <v>41</v>
      </c>
      <c r="AX116" s="12" t="s">
        <v>78</v>
      </c>
      <c r="AY116" s="254" t="s">
        <v>137</v>
      </c>
    </row>
    <row r="117" s="13" customFormat="1">
      <c r="B117" s="255"/>
      <c r="C117" s="256"/>
      <c r="D117" s="235" t="s">
        <v>147</v>
      </c>
      <c r="E117" s="257" t="s">
        <v>34</v>
      </c>
      <c r="F117" s="258" t="s">
        <v>192</v>
      </c>
      <c r="G117" s="256"/>
      <c r="H117" s="259">
        <v>7.5899999999999999</v>
      </c>
      <c r="I117" s="260"/>
      <c r="J117" s="256"/>
      <c r="K117" s="256"/>
      <c r="L117" s="261"/>
      <c r="M117" s="262"/>
      <c r="N117" s="263"/>
      <c r="O117" s="263"/>
      <c r="P117" s="263"/>
      <c r="Q117" s="263"/>
      <c r="R117" s="263"/>
      <c r="S117" s="263"/>
      <c r="T117" s="264"/>
      <c r="AT117" s="265" t="s">
        <v>147</v>
      </c>
      <c r="AU117" s="265" t="s">
        <v>88</v>
      </c>
      <c r="AV117" s="13" t="s">
        <v>145</v>
      </c>
      <c r="AW117" s="13" t="s">
        <v>41</v>
      </c>
      <c r="AX117" s="13" t="s">
        <v>86</v>
      </c>
      <c r="AY117" s="265" t="s">
        <v>137</v>
      </c>
    </row>
    <row r="118" s="1" customFormat="1" ht="38.25" customHeight="1">
      <c r="B118" s="46"/>
      <c r="C118" s="221" t="s">
        <v>201</v>
      </c>
      <c r="D118" s="221" t="s">
        <v>140</v>
      </c>
      <c r="E118" s="222" t="s">
        <v>202</v>
      </c>
      <c r="F118" s="223" t="s">
        <v>203</v>
      </c>
      <c r="G118" s="224" t="s">
        <v>204</v>
      </c>
      <c r="H118" s="266"/>
      <c r="I118" s="226"/>
      <c r="J118" s="227">
        <f>ROUND(I118*H118,2)</f>
        <v>0</v>
      </c>
      <c r="K118" s="223" t="s">
        <v>144</v>
      </c>
      <c r="L118" s="72"/>
      <c r="M118" s="228" t="s">
        <v>34</v>
      </c>
      <c r="N118" s="229" t="s">
        <v>50</v>
      </c>
      <c r="O118" s="47"/>
      <c r="P118" s="230">
        <f>O118*H118</f>
        <v>0</v>
      </c>
      <c r="Q118" s="230">
        <v>0</v>
      </c>
      <c r="R118" s="230">
        <f>Q118*H118</f>
        <v>0</v>
      </c>
      <c r="S118" s="230">
        <v>0</v>
      </c>
      <c r="T118" s="231">
        <f>S118*H118</f>
        <v>0</v>
      </c>
      <c r="AR118" s="23" t="s">
        <v>187</v>
      </c>
      <c r="AT118" s="23" t="s">
        <v>140</v>
      </c>
      <c r="AU118" s="23" t="s">
        <v>88</v>
      </c>
      <c r="AY118" s="23" t="s">
        <v>137</v>
      </c>
      <c r="BE118" s="232">
        <f>IF(N118="základní",J118,0)</f>
        <v>0</v>
      </c>
      <c r="BF118" s="232">
        <f>IF(N118="snížená",J118,0)</f>
        <v>0</v>
      </c>
      <c r="BG118" s="232">
        <f>IF(N118="zákl. přenesená",J118,0)</f>
        <v>0</v>
      </c>
      <c r="BH118" s="232">
        <f>IF(N118="sníž. přenesená",J118,0)</f>
        <v>0</v>
      </c>
      <c r="BI118" s="232">
        <f>IF(N118="nulová",J118,0)</f>
        <v>0</v>
      </c>
      <c r="BJ118" s="23" t="s">
        <v>88</v>
      </c>
      <c r="BK118" s="232">
        <f>ROUND(I118*H118,2)</f>
        <v>0</v>
      </c>
      <c r="BL118" s="23" t="s">
        <v>187</v>
      </c>
      <c r="BM118" s="23" t="s">
        <v>205</v>
      </c>
    </row>
    <row r="119" s="10" customFormat="1" ht="29.88" customHeight="1">
      <c r="B119" s="205"/>
      <c r="C119" s="206"/>
      <c r="D119" s="207" t="s">
        <v>77</v>
      </c>
      <c r="E119" s="219" t="s">
        <v>206</v>
      </c>
      <c r="F119" s="219" t="s">
        <v>207</v>
      </c>
      <c r="G119" s="206"/>
      <c r="H119" s="206"/>
      <c r="I119" s="209"/>
      <c r="J119" s="220">
        <f>BK119</f>
        <v>0</v>
      </c>
      <c r="K119" s="206"/>
      <c r="L119" s="211"/>
      <c r="M119" s="212"/>
      <c r="N119" s="213"/>
      <c r="O119" s="213"/>
      <c r="P119" s="214">
        <f>SUM(P120:P130)</f>
        <v>0</v>
      </c>
      <c r="Q119" s="213"/>
      <c r="R119" s="214">
        <f>SUM(R120:R130)</f>
        <v>0.58450100000000005</v>
      </c>
      <c r="S119" s="213"/>
      <c r="T119" s="215">
        <f>SUM(T120:T130)</f>
        <v>0.096000000000000002</v>
      </c>
      <c r="AR119" s="216" t="s">
        <v>88</v>
      </c>
      <c r="AT119" s="217" t="s">
        <v>77</v>
      </c>
      <c r="AU119" s="217" t="s">
        <v>86</v>
      </c>
      <c r="AY119" s="216" t="s">
        <v>137</v>
      </c>
      <c r="BK119" s="218">
        <f>SUM(BK120:BK130)</f>
        <v>0</v>
      </c>
    </row>
    <row r="120" s="1" customFormat="1" ht="38.25" customHeight="1">
      <c r="B120" s="46"/>
      <c r="C120" s="221" t="s">
        <v>208</v>
      </c>
      <c r="D120" s="221" t="s">
        <v>140</v>
      </c>
      <c r="E120" s="222" t="s">
        <v>209</v>
      </c>
      <c r="F120" s="223" t="s">
        <v>210</v>
      </c>
      <c r="G120" s="224" t="s">
        <v>154</v>
      </c>
      <c r="H120" s="225">
        <v>6.2999999999999998</v>
      </c>
      <c r="I120" s="226"/>
      <c r="J120" s="227">
        <f>ROUND(I120*H120,2)</f>
        <v>0</v>
      </c>
      <c r="K120" s="223" t="s">
        <v>144</v>
      </c>
      <c r="L120" s="72"/>
      <c r="M120" s="228" t="s">
        <v>34</v>
      </c>
      <c r="N120" s="229" t="s">
        <v>50</v>
      </c>
      <c r="O120" s="47"/>
      <c r="P120" s="230">
        <f>O120*H120</f>
        <v>0</v>
      </c>
      <c r="Q120" s="230">
        <v>0.00027</v>
      </c>
      <c r="R120" s="230">
        <f>Q120*H120</f>
        <v>0.001701</v>
      </c>
      <c r="S120" s="230">
        <v>0</v>
      </c>
      <c r="T120" s="231">
        <f>S120*H120</f>
        <v>0</v>
      </c>
      <c r="AR120" s="23" t="s">
        <v>187</v>
      </c>
      <c r="AT120" s="23" t="s">
        <v>140</v>
      </c>
      <c r="AU120" s="23" t="s">
        <v>88</v>
      </c>
      <c r="AY120" s="23" t="s">
        <v>137</v>
      </c>
      <c r="BE120" s="232">
        <f>IF(N120="základní",J120,0)</f>
        <v>0</v>
      </c>
      <c r="BF120" s="232">
        <f>IF(N120="snížená",J120,0)</f>
        <v>0</v>
      </c>
      <c r="BG120" s="232">
        <f>IF(N120="zákl. přenesená",J120,0)</f>
        <v>0</v>
      </c>
      <c r="BH120" s="232">
        <f>IF(N120="sníž. přenesená",J120,0)</f>
        <v>0</v>
      </c>
      <c r="BI120" s="232">
        <f>IF(N120="nulová",J120,0)</f>
        <v>0</v>
      </c>
      <c r="BJ120" s="23" t="s">
        <v>88</v>
      </c>
      <c r="BK120" s="232">
        <f>ROUND(I120*H120,2)</f>
        <v>0</v>
      </c>
      <c r="BL120" s="23" t="s">
        <v>187</v>
      </c>
      <c r="BM120" s="23" t="s">
        <v>211</v>
      </c>
    </row>
    <row r="121" s="12" customFormat="1">
      <c r="B121" s="244"/>
      <c r="C121" s="245"/>
      <c r="D121" s="235" t="s">
        <v>147</v>
      </c>
      <c r="E121" s="246" t="s">
        <v>34</v>
      </c>
      <c r="F121" s="247" t="s">
        <v>156</v>
      </c>
      <c r="G121" s="245"/>
      <c r="H121" s="248">
        <v>6.2999999999999998</v>
      </c>
      <c r="I121" s="249"/>
      <c r="J121" s="245"/>
      <c r="K121" s="245"/>
      <c r="L121" s="250"/>
      <c r="M121" s="251"/>
      <c r="N121" s="252"/>
      <c r="O121" s="252"/>
      <c r="P121" s="252"/>
      <c r="Q121" s="252"/>
      <c r="R121" s="252"/>
      <c r="S121" s="252"/>
      <c r="T121" s="253"/>
      <c r="AT121" s="254" t="s">
        <v>147</v>
      </c>
      <c r="AU121" s="254" t="s">
        <v>88</v>
      </c>
      <c r="AV121" s="12" t="s">
        <v>88</v>
      </c>
      <c r="AW121" s="12" t="s">
        <v>41</v>
      </c>
      <c r="AX121" s="12" t="s">
        <v>86</v>
      </c>
      <c r="AY121" s="254" t="s">
        <v>137</v>
      </c>
    </row>
    <row r="122" s="1" customFormat="1" ht="25.5" customHeight="1">
      <c r="B122" s="46"/>
      <c r="C122" s="267" t="s">
        <v>212</v>
      </c>
      <c r="D122" s="267" t="s">
        <v>213</v>
      </c>
      <c r="E122" s="268" t="s">
        <v>214</v>
      </c>
      <c r="F122" s="269" t="s">
        <v>215</v>
      </c>
      <c r="G122" s="270" t="s">
        <v>216</v>
      </c>
      <c r="H122" s="271">
        <v>2</v>
      </c>
      <c r="I122" s="272"/>
      <c r="J122" s="273">
        <f>ROUND(I122*H122,2)</f>
        <v>0</v>
      </c>
      <c r="K122" s="269" t="s">
        <v>34</v>
      </c>
      <c r="L122" s="274"/>
      <c r="M122" s="275" t="s">
        <v>34</v>
      </c>
      <c r="N122" s="276" t="s">
        <v>50</v>
      </c>
      <c r="O122" s="47"/>
      <c r="P122" s="230">
        <f>O122*H122</f>
        <v>0</v>
      </c>
      <c r="Q122" s="230">
        <v>0.058999999999999997</v>
      </c>
      <c r="R122" s="230">
        <f>Q122*H122</f>
        <v>0.11799999999999999</v>
      </c>
      <c r="S122" s="230">
        <v>0</v>
      </c>
      <c r="T122" s="231">
        <f>S122*H122</f>
        <v>0</v>
      </c>
      <c r="AR122" s="23" t="s">
        <v>217</v>
      </c>
      <c r="AT122" s="23" t="s">
        <v>213</v>
      </c>
      <c r="AU122" s="23" t="s">
        <v>88</v>
      </c>
      <c r="AY122" s="23" t="s">
        <v>137</v>
      </c>
      <c r="BE122" s="232">
        <f>IF(N122="základní",J122,0)</f>
        <v>0</v>
      </c>
      <c r="BF122" s="232">
        <f>IF(N122="snížená",J122,0)</f>
        <v>0</v>
      </c>
      <c r="BG122" s="232">
        <f>IF(N122="zákl. přenesená",J122,0)</f>
        <v>0</v>
      </c>
      <c r="BH122" s="232">
        <f>IF(N122="sníž. přenesená",J122,0)</f>
        <v>0</v>
      </c>
      <c r="BI122" s="232">
        <f>IF(N122="nulová",J122,0)</f>
        <v>0</v>
      </c>
      <c r="BJ122" s="23" t="s">
        <v>88</v>
      </c>
      <c r="BK122" s="232">
        <f>ROUND(I122*H122,2)</f>
        <v>0</v>
      </c>
      <c r="BL122" s="23" t="s">
        <v>187</v>
      </c>
      <c r="BM122" s="23" t="s">
        <v>218</v>
      </c>
    </row>
    <row r="123" s="1" customFormat="1" ht="25.5" customHeight="1">
      <c r="B123" s="46"/>
      <c r="C123" s="221" t="s">
        <v>219</v>
      </c>
      <c r="D123" s="221" t="s">
        <v>140</v>
      </c>
      <c r="E123" s="222" t="s">
        <v>220</v>
      </c>
      <c r="F123" s="223" t="s">
        <v>221</v>
      </c>
      <c r="G123" s="224" t="s">
        <v>216</v>
      </c>
      <c r="H123" s="225">
        <v>4</v>
      </c>
      <c r="I123" s="226"/>
      <c r="J123" s="227">
        <f>ROUND(I123*H123,2)</f>
        <v>0</v>
      </c>
      <c r="K123" s="223" t="s">
        <v>144</v>
      </c>
      <c r="L123" s="72"/>
      <c r="M123" s="228" t="s">
        <v>34</v>
      </c>
      <c r="N123" s="229" t="s">
        <v>50</v>
      </c>
      <c r="O123" s="47"/>
      <c r="P123" s="230">
        <f>O123*H123</f>
        <v>0</v>
      </c>
      <c r="Q123" s="230">
        <v>0</v>
      </c>
      <c r="R123" s="230">
        <f>Q123*H123</f>
        <v>0</v>
      </c>
      <c r="S123" s="230">
        <v>0</v>
      </c>
      <c r="T123" s="231">
        <f>S123*H123</f>
        <v>0</v>
      </c>
      <c r="AR123" s="23" t="s">
        <v>187</v>
      </c>
      <c r="AT123" s="23" t="s">
        <v>140</v>
      </c>
      <c r="AU123" s="23" t="s">
        <v>88</v>
      </c>
      <c r="AY123" s="23" t="s">
        <v>137</v>
      </c>
      <c r="BE123" s="232">
        <f>IF(N123="základní",J123,0)</f>
        <v>0</v>
      </c>
      <c r="BF123" s="232">
        <f>IF(N123="snížená",J123,0)</f>
        <v>0</v>
      </c>
      <c r="BG123" s="232">
        <f>IF(N123="zákl. přenesená",J123,0)</f>
        <v>0</v>
      </c>
      <c r="BH123" s="232">
        <f>IF(N123="sníž. přenesená",J123,0)</f>
        <v>0</v>
      </c>
      <c r="BI123" s="232">
        <f>IF(N123="nulová",J123,0)</f>
        <v>0</v>
      </c>
      <c r="BJ123" s="23" t="s">
        <v>88</v>
      </c>
      <c r="BK123" s="232">
        <f>ROUND(I123*H123,2)</f>
        <v>0</v>
      </c>
      <c r="BL123" s="23" t="s">
        <v>187</v>
      </c>
      <c r="BM123" s="23" t="s">
        <v>222</v>
      </c>
    </row>
    <row r="124" s="1" customFormat="1" ht="38.25" customHeight="1">
      <c r="B124" s="46"/>
      <c r="C124" s="267" t="s">
        <v>10</v>
      </c>
      <c r="D124" s="267" t="s">
        <v>213</v>
      </c>
      <c r="E124" s="268" t="s">
        <v>223</v>
      </c>
      <c r="F124" s="269" t="s">
        <v>224</v>
      </c>
      <c r="G124" s="270" t="s">
        <v>216</v>
      </c>
      <c r="H124" s="271">
        <v>4</v>
      </c>
      <c r="I124" s="272"/>
      <c r="J124" s="273">
        <f>ROUND(I124*H124,2)</f>
        <v>0</v>
      </c>
      <c r="K124" s="269" t="s">
        <v>144</v>
      </c>
      <c r="L124" s="274"/>
      <c r="M124" s="275" t="s">
        <v>34</v>
      </c>
      <c r="N124" s="276" t="s">
        <v>50</v>
      </c>
      <c r="O124" s="47"/>
      <c r="P124" s="230">
        <f>O124*H124</f>
        <v>0</v>
      </c>
      <c r="Q124" s="230">
        <v>0.037999999999999999</v>
      </c>
      <c r="R124" s="230">
        <f>Q124*H124</f>
        <v>0.152</v>
      </c>
      <c r="S124" s="230">
        <v>0</v>
      </c>
      <c r="T124" s="231">
        <f>S124*H124</f>
        <v>0</v>
      </c>
      <c r="AR124" s="23" t="s">
        <v>217</v>
      </c>
      <c r="AT124" s="23" t="s">
        <v>213</v>
      </c>
      <c r="AU124" s="23" t="s">
        <v>88</v>
      </c>
      <c r="AY124" s="23" t="s">
        <v>137</v>
      </c>
      <c r="BE124" s="232">
        <f>IF(N124="základní",J124,0)</f>
        <v>0</v>
      </c>
      <c r="BF124" s="232">
        <f>IF(N124="snížená",J124,0)</f>
        <v>0</v>
      </c>
      <c r="BG124" s="232">
        <f>IF(N124="zákl. přenesená",J124,0)</f>
        <v>0</v>
      </c>
      <c r="BH124" s="232">
        <f>IF(N124="sníž. přenesená",J124,0)</f>
        <v>0</v>
      </c>
      <c r="BI124" s="232">
        <f>IF(N124="nulová",J124,0)</f>
        <v>0</v>
      </c>
      <c r="BJ124" s="23" t="s">
        <v>88</v>
      </c>
      <c r="BK124" s="232">
        <f>ROUND(I124*H124,2)</f>
        <v>0</v>
      </c>
      <c r="BL124" s="23" t="s">
        <v>187</v>
      </c>
      <c r="BM124" s="23" t="s">
        <v>225</v>
      </c>
    </row>
    <row r="125" s="1" customFormat="1" ht="16.5" customHeight="1">
      <c r="B125" s="46"/>
      <c r="C125" s="267" t="s">
        <v>187</v>
      </c>
      <c r="D125" s="267" t="s">
        <v>213</v>
      </c>
      <c r="E125" s="268" t="s">
        <v>226</v>
      </c>
      <c r="F125" s="269" t="s">
        <v>227</v>
      </c>
      <c r="G125" s="270" t="s">
        <v>216</v>
      </c>
      <c r="H125" s="271">
        <v>4</v>
      </c>
      <c r="I125" s="272"/>
      <c r="J125" s="273">
        <f>ROUND(I125*H125,2)</f>
        <v>0</v>
      </c>
      <c r="K125" s="269" t="s">
        <v>34</v>
      </c>
      <c r="L125" s="274"/>
      <c r="M125" s="275" t="s">
        <v>34</v>
      </c>
      <c r="N125" s="276" t="s">
        <v>50</v>
      </c>
      <c r="O125" s="47"/>
      <c r="P125" s="230">
        <f>O125*H125</f>
        <v>0</v>
      </c>
      <c r="Q125" s="230">
        <v>0.037999999999999999</v>
      </c>
      <c r="R125" s="230">
        <f>Q125*H125</f>
        <v>0.152</v>
      </c>
      <c r="S125" s="230">
        <v>0</v>
      </c>
      <c r="T125" s="231">
        <f>S125*H125</f>
        <v>0</v>
      </c>
      <c r="AR125" s="23" t="s">
        <v>217</v>
      </c>
      <c r="AT125" s="23" t="s">
        <v>213</v>
      </c>
      <c r="AU125" s="23" t="s">
        <v>88</v>
      </c>
      <c r="AY125" s="23" t="s">
        <v>137</v>
      </c>
      <c r="BE125" s="232">
        <f>IF(N125="základní",J125,0)</f>
        <v>0</v>
      </c>
      <c r="BF125" s="232">
        <f>IF(N125="snížená",J125,0)</f>
        <v>0</v>
      </c>
      <c r="BG125" s="232">
        <f>IF(N125="zákl. přenesená",J125,0)</f>
        <v>0</v>
      </c>
      <c r="BH125" s="232">
        <f>IF(N125="sníž. přenesená",J125,0)</f>
        <v>0</v>
      </c>
      <c r="BI125" s="232">
        <f>IF(N125="nulová",J125,0)</f>
        <v>0</v>
      </c>
      <c r="BJ125" s="23" t="s">
        <v>88</v>
      </c>
      <c r="BK125" s="232">
        <f>ROUND(I125*H125,2)</f>
        <v>0</v>
      </c>
      <c r="BL125" s="23" t="s">
        <v>187</v>
      </c>
      <c r="BM125" s="23" t="s">
        <v>228</v>
      </c>
    </row>
    <row r="126" s="1" customFormat="1" ht="16.5" customHeight="1">
      <c r="B126" s="46"/>
      <c r="C126" s="267" t="s">
        <v>229</v>
      </c>
      <c r="D126" s="267" t="s">
        <v>213</v>
      </c>
      <c r="E126" s="268" t="s">
        <v>230</v>
      </c>
      <c r="F126" s="269" t="s">
        <v>231</v>
      </c>
      <c r="G126" s="270" t="s">
        <v>216</v>
      </c>
      <c r="H126" s="271">
        <v>4</v>
      </c>
      <c r="I126" s="272"/>
      <c r="J126" s="273">
        <f>ROUND(I126*H126,2)</f>
        <v>0</v>
      </c>
      <c r="K126" s="269" t="s">
        <v>34</v>
      </c>
      <c r="L126" s="274"/>
      <c r="M126" s="275" t="s">
        <v>34</v>
      </c>
      <c r="N126" s="276" t="s">
        <v>50</v>
      </c>
      <c r="O126" s="47"/>
      <c r="P126" s="230">
        <f>O126*H126</f>
        <v>0</v>
      </c>
      <c r="Q126" s="230">
        <v>0.037999999999999999</v>
      </c>
      <c r="R126" s="230">
        <f>Q126*H126</f>
        <v>0.152</v>
      </c>
      <c r="S126" s="230">
        <v>0</v>
      </c>
      <c r="T126" s="231">
        <f>S126*H126</f>
        <v>0</v>
      </c>
      <c r="AR126" s="23" t="s">
        <v>217</v>
      </c>
      <c r="AT126" s="23" t="s">
        <v>213</v>
      </c>
      <c r="AU126" s="23" t="s">
        <v>88</v>
      </c>
      <c r="AY126" s="23" t="s">
        <v>137</v>
      </c>
      <c r="BE126" s="232">
        <f>IF(N126="základní",J126,0)</f>
        <v>0</v>
      </c>
      <c r="BF126" s="232">
        <f>IF(N126="snížená",J126,0)</f>
        <v>0</v>
      </c>
      <c r="BG126" s="232">
        <f>IF(N126="zákl. přenesená",J126,0)</f>
        <v>0</v>
      </c>
      <c r="BH126" s="232">
        <f>IF(N126="sníž. přenesená",J126,0)</f>
        <v>0</v>
      </c>
      <c r="BI126" s="232">
        <f>IF(N126="nulová",J126,0)</f>
        <v>0</v>
      </c>
      <c r="BJ126" s="23" t="s">
        <v>88</v>
      </c>
      <c r="BK126" s="232">
        <f>ROUND(I126*H126,2)</f>
        <v>0</v>
      </c>
      <c r="BL126" s="23" t="s">
        <v>187</v>
      </c>
      <c r="BM126" s="23" t="s">
        <v>232</v>
      </c>
    </row>
    <row r="127" s="1" customFormat="1" ht="25.5" customHeight="1">
      <c r="B127" s="46"/>
      <c r="C127" s="221" t="s">
        <v>233</v>
      </c>
      <c r="D127" s="221" t="s">
        <v>140</v>
      </c>
      <c r="E127" s="222" t="s">
        <v>234</v>
      </c>
      <c r="F127" s="223" t="s">
        <v>235</v>
      </c>
      <c r="G127" s="224" t="s">
        <v>216</v>
      </c>
      <c r="H127" s="225">
        <v>4</v>
      </c>
      <c r="I127" s="226"/>
      <c r="J127" s="227">
        <f>ROUND(I127*H127,2)</f>
        <v>0</v>
      </c>
      <c r="K127" s="223" t="s">
        <v>144</v>
      </c>
      <c r="L127" s="72"/>
      <c r="M127" s="228" t="s">
        <v>34</v>
      </c>
      <c r="N127" s="229" t="s">
        <v>50</v>
      </c>
      <c r="O127" s="47"/>
      <c r="P127" s="230">
        <f>O127*H127</f>
        <v>0</v>
      </c>
      <c r="Q127" s="230">
        <v>0</v>
      </c>
      <c r="R127" s="230">
        <f>Q127*H127</f>
        <v>0</v>
      </c>
      <c r="S127" s="230">
        <v>0</v>
      </c>
      <c r="T127" s="231">
        <f>S127*H127</f>
        <v>0</v>
      </c>
      <c r="AR127" s="23" t="s">
        <v>187</v>
      </c>
      <c r="AT127" s="23" t="s">
        <v>140</v>
      </c>
      <c r="AU127" s="23" t="s">
        <v>88</v>
      </c>
      <c r="AY127" s="23" t="s">
        <v>137</v>
      </c>
      <c r="BE127" s="232">
        <f>IF(N127="základní",J127,0)</f>
        <v>0</v>
      </c>
      <c r="BF127" s="232">
        <f>IF(N127="snížená",J127,0)</f>
        <v>0</v>
      </c>
      <c r="BG127" s="232">
        <f>IF(N127="zákl. přenesená",J127,0)</f>
        <v>0</v>
      </c>
      <c r="BH127" s="232">
        <f>IF(N127="sníž. přenesená",J127,0)</f>
        <v>0</v>
      </c>
      <c r="BI127" s="232">
        <f>IF(N127="nulová",J127,0)</f>
        <v>0</v>
      </c>
      <c r="BJ127" s="23" t="s">
        <v>88</v>
      </c>
      <c r="BK127" s="232">
        <f>ROUND(I127*H127,2)</f>
        <v>0</v>
      </c>
      <c r="BL127" s="23" t="s">
        <v>187</v>
      </c>
      <c r="BM127" s="23" t="s">
        <v>236</v>
      </c>
    </row>
    <row r="128" s="1" customFormat="1" ht="16.5" customHeight="1">
      <c r="B128" s="46"/>
      <c r="C128" s="267" t="s">
        <v>237</v>
      </c>
      <c r="D128" s="267" t="s">
        <v>213</v>
      </c>
      <c r="E128" s="268" t="s">
        <v>238</v>
      </c>
      <c r="F128" s="269" t="s">
        <v>239</v>
      </c>
      <c r="G128" s="270" t="s">
        <v>216</v>
      </c>
      <c r="H128" s="271">
        <v>4</v>
      </c>
      <c r="I128" s="272"/>
      <c r="J128" s="273">
        <f>ROUND(I128*H128,2)</f>
        <v>0</v>
      </c>
      <c r="K128" s="269" t="s">
        <v>34</v>
      </c>
      <c r="L128" s="274"/>
      <c r="M128" s="275" t="s">
        <v>34</v>
      </c>
      <c r="N128" s="276" t="s">
        <v>50</v>
      </c>
      <c r="O128" s="47"/>
      <c r="P128" s="230">
        <f>O128*H128</f>
        <v>0</v>
      </c>
      <c r="Q128" s="230">
        <v>0.0022000000000000001</v>
      </c>
      <c r="R128" s="230">
        <f>Q128*H128</f>
        <v>0.0088000000000000005</v>
      </c>
      <c r="S128" s="230">
        <v>0</v>
      </c>
      <c r="T128" s="231">
        <f>S128*H128</f>
        <v>0</v>
      </c>
      <c r="AR128" s="23" t="s">
        <v>217</v>
      </c>
      <c r="AT128" s="23" t="s">
        <v>213</v>
      </c>
      <c r="AU128" s="23" t="s">
        <v>88</v>
      </c>
      <c r="AY128" s="23" t="s">
        <v>137</v>
      </c>
      <c r="BE128" s="232">
        <f>IF(N128="základní",J128,0)</f>
        <v>0</v>
      </c>
      <c r="BF128" s="232">
        <f>IF(N128="snížená",J128,0)</f>
        <v>0</v>
      </c>
      <c r="BG128" s="232">
        <f>IF(N128="zákl. přenesená",J128,0)</f>
        <v>0</v>
      </c>
      <c r="BH128" s="232">
        <f>IF(N128="sníž. přenesená",J128,0)</f>
        <v>0</v>
      </c>
      <c r="BI128" s="232">
        <f>IF(N128="nulová",J128,0)</f>
        <v>0</v>
      </c>
      <c r="BJ128" s="23" t="s">
        <v>88</v>
      </c>
      <c r="BK128" s="232">
        <f>ROUND(I128*H128,2)</f>
        <v>0</v>
      </c>
      <c r="BL128" s="23" t="s">
        <v>187</v>
      </c>
      <c r="BM128" s="23" t="s">
        <v>240</v>
      </c>
    </row>
    <row r="129" s="1" customFormat="1" ht="38.25" customHeight="1">
      <c r="B129" s="46"/>
      <c r="C129" s="221" t="s">
        <v>241</v>
      </c>
      <c r="D129" s="221" t="s">
        <v>140</v>
      </c>
      <c r="E129" s="222" t="s">
        <v>242</v>
      </c>
      <c r="F129" s="223" t="s">
        <v>243</v>
      </c>
      <c r="G129" s="224" t="s">
        <v>216</v>
      </c>
      <c r="H129" s="225">
        <v>4</v>
      </c>
      <c r="I129" s="226"/>
      <c r="J129" s="227">
        <f>ROUND(I129*H129,2)</f>
        <v>0</v>
      </c>
      <c r="K129" s="223" t="s">
        <v>144</v>
      </c>
      <c r="L129" s="72"/>
      <c r="M129" s="228" t="s">
        <v>34</v>
      </c>
      <c r="N129" s="229" t="s">
        <v>50</v>
      </c>
      <c r="O129" s="47"/>
      <c r="P129" s="230">
        <f>O129*H129</f>
        <v>0</v>
      </c>
      <c r="Q129" s="230">
        <v>0</v>
      </c>
      <c r="R129" s="230">
        <f>Q129*H129</f>
        <v>0</v>
      </c>
      <c r="S129" s="230">
        <v>0.024</v>
      </c>
      <c r="T129" s="231">
        <f>S129*H129</f>
        <v>0.096000000000000002</v>
      </c>
      <c r="AR129" s="23" t="s">
        <v>187</v>
      </c>
      <c r="AT129" s="23" t="s">
        <v>140</v>
      </c>
      <c r="AU129" s="23" t="s">
        <v>88</v>
      </c>
      <c r="AY129" s="23" t="s">
        <v>137</v>
      </c>
      <c r="BE129" s="232">
        <f>IF(N129="základní",J129,0)</f>
        <v>0</v>
      </c>
      <c r="BF129" s="232">
        <f>IF(N129="snížená",J129,0)</f>
        <v>0</v>
      </c>
      <c r="BG129" s="232">
        <f>IF(N129="zákl. přenesená",J129,0)</f>
        <v>0</v>
      </c>
      <c r="BH129" s="232">
        <f>IF(N129="sníž. přenesená",J129,0)</f>
        <v>0</v>
      </c>
      <c r="BI129" s="232">
        <f>IF(N129="nulová",J129,0)</f>
        <v>0</v>
      </c>
      <c r="BJ129" s="23" t="s">
        <v>88</v>
      </c>
      <c r="BK129" s="232">
        <f>ROUND(I129*H129,2)</f>
        <v>0</v>
      </c>
      <c r="BL129" s="23" t="s">
        <v>187</v>
      </c>
      <c r="BM129" s="23" t="s">
        <v>244</v>
      </c>
    </row>
    <row r="130" s="1" customFormat="1" ht="38.25" customHeight="1">
      <c r="B130" s="46"/>
      <c r="C130" s="221" t="s">
        <v>9</v>
      </c>
      <c r="D130" s="221" t="s">
        <v>140</v>
      </c>
      <c r="E130" s="222" t="s">
        <v>245</v>
      </c>
      <c r="F130" s="223" t="s">
        <v>246</v>
      </c>
      <c r="G130" s="224" t="s">
        <v>204</v>
      </c>
      <c r="H130" s="266"/>
      <c r="I130" s="226"/>
      <c r="J130" s="227">
        <f>ROUND(I130*H130,2)</f>
        <v>0</v>
      </c>
      <c r="K130" s="223" t="s">
        <v>144</v>
      </c>
      <c r="L130" s="72"/>
      <c r="M130" s="228" t="s">
        <v>34</v>
      </c>
      <c r="N130" s="229" t="s">
        <v>50</v>
      </c>
      <c r="O130" s="47"/>
      <c r="P130" s="230">
        <f>O130*H130</f>
        <v>0</v>
      </c>
      <c r="Q130" s="230">
        <v>0</v>
      </c>
      <c r="R130" s="230">
        <f>Q130*H130</f>
        <v>0</v>
      </c>
      <c r="S130" s="230">
        <v>0</v>
      </c>
      <c r="T130" s="231">
        <f>S130*H130</f>
        <v>0</v>
      </c>
      <c r="AR130" s="23" t="s">
        <v>187</v>
      </c>
      <c r="AT130" s="23" t="s">
        <v>140</v>
      </c>
      <c r="AU130" s="23" t="s">
        <v>88</v>
      </c>
      <c r="AY130" s="23" t="s">
        <v>137</v>
      </c>
      <c r="BE130" s="232">
        <f>IF(N130="základní",J130,0)</f>
        <v>0</v>
      </c>
      <c r="BF130" s="232">
        <f>IF(N130="snížená",J130,0)</f>
        <v>0</v>
      </c>
      <c r="BG130" s="232">
        <f>IF(N130="zákl. přenesená",J130,0)</f>
        <v>0</v>
      </c>
      <c r="BH130" s="232">
        <f>IF(N130="sníž. přenesená",J130,0)</f>
        <v>0</v>
      </c>
      <c r="BI130" s="232">
        <f>IF(N130="nulová",J130,0)</f>
        <v>0</v>
      </c>
      <c r="BJ130" s="23" t="s">
        <v>88</v>
      </c>
      <c r="BK130" s="232">
        <f>ROUND(I130*H130,2)</f>
        <v>0</v>
      </c>
      <c r="BL130" s="23" t="s">
        <v>187</v>
      </c>
      <c r="BM130" s="23" t="s">
        <v>247</v>
      </c>
    </row>
    <row r="131" s="10" customFormat="1" ht="29.88" customHeight="1">
      <c r="B131" s="205"/>
      <c r="C131" s="206"/>
      <c r="D131" s="207" t="s">
        <v>77</v>
      </c>
      <c r="E131" s="219" t="s">
        <v>248</v>
      </c>
      <c r="F131" s="219" t="s">
        <v>249</v>
      </c>
      <c r="G131" s="206"/>
      <c r="H131" s="206"/>
      <c r="I131" s="209"/>
      <c r="J131" s="220">
        <f>BK131</f>
        <v>0</v>
      </c>
      <c r="K131" s="206"/>
      <c r="L131" s="211"/>
      <c r="M131" s="212"/>
      <c r="N131" s="213"/>
      <c r="O131" s="213"/>
      <c r="P131" s="214">
        <f>SUM(P132:P136)</f>
        <v>0</v>
      </c>
      <c r="Q131" s="213"/>
      <c r="R131" s="214">
        <f>SUM(R132:R136)</f>
        <v>0</v>
      </c>
      <c r="S131" s="213"/>
      <c r="T131" s="215">
        <f>SUM(T132:T136)</f>
        <v>0</v>
      </c>
      <c r="AR131" s="216" t="s">
        <v>88</v>
      </c>
      <c r="AT131" s="217" t="s">
        <v>77</v>
      </c>
      <c r="AU131" s="217" t="s">
        <v>86</v>
      </c>
      <c r="AY131" s="216" t="s">
        <v>137</v>
      </c>
      <c r="BK131" s="218">
        <f>SUM(BK132:BK136)</f>
        <v>0</v>
      </c>
    </row>
    <row r="132" s="1" customFormat="1" ht="16.5" customHeight="1">
      <c r="B132" s="46"/>
      <c r="C132" s="221" t="s">
        <v>250</v>
      </c>
      <c r="D132" s="221" t="s">
        <v>140</v>
      </c>
      <c r="E132" s="222" t="s">
        <v>251</v>
      </c>
      <c r="F132" s="223" t="s">
        <v>252</v>
      </c>
      <c r="G132" s="224" t="s">
        <v>253</v>
      </c>
      <c r="H132" s="225">
        <v>650</v>
      </c>
      <c r="I132" s="226"/>
      <c r="J132" s="227">
        <f>ROUND(I132*H132,2)</f>
        <v>0</v>
      </c>
      <c r="K132" s="223" t="s">
        <v>34</v>
      </c>
      <c r="L132" s="72"/>
      <c r="M132" s="228" t="s">
        <v>34</v>
      </c>
      <c r="N132" s="229" t="s">
        <v>50</v>
      </c>
      <c r="O132" s="47"/>
      <c r="P132" s="230">
        <f>O132*H132</f>
        <v>0</v>
      </c>
      <c r="Q132" s="230">
        <v>0</v>
      </c>
      <c r="R132" s="230">
        <f>Q132*H132</f>
        <v>0</v>
      </c>
      <c r="S132" s="230">
        <v>0</v>
      </c>
      <c r="T132" s="231">
        <f>S132*H132</f>
        <v>0</v>
      </c>
      <c r="AR132" s="23" t="s">
        <v>187</v>
      </c>
      <c r="AT132" s="23" t="s">
        <v>140</v>
      </c>
      <c r="AU132" s="23" t="s">
        <v>88</v>
      </c>
      <c r="AY132" s="23" t="s">
        <v>137</v>
      </c>
      <c r="BE132" s="232">
        <f>IF(N132="základní",J132,0)</f>
        <v>0</v>
      </c>
      <c r="BF132" s="232">
        <f>IF(N132="snížená",J132,0)</f>
        <v>0</v>
      </c>
      <c r="BG132" s="232">
        <f>IF(N132="zákl. přenesená",J132,0)</f>
        <v>0</v>
      </c>
      <c r="BH132" s="232">
        <f>IF(N132="sníž. přenesená",J132,0)</f>
        <v>0</v>
      </c>
      <c r="BI132" s="232">
        <f>IF(N132="nulová",J132,0)</f>
        <v>0</v>
      </c>
      <c r="BJ132" s="23" t="s">
        <v>88</v>
      </c>
      <c r="BK132" s="232">
        <f>ROUND(I132*H132,2)</f>
        <v>0</v>
      </c>
      <c r="BL132" s="23" t="s">
        <v>187</v>
      </c>
      <c r="BM132" s="23" t="s">
        <v>254</v>
      </c>
    </row>
    <row r="133" s="1" customFormat="1" ht="16.5" customHeight="1">
      <c r="B133" s="46"/>
      <c r="C133" s="221" t="s">
        <v>255</v>
      </c>
      <c r="D133" s="221" t="s">
        <v>140</v>
      </c>
      <c r="E133" s="222" t="s">
        <v>256</v>
      </c>
      <c r="F133" s="223" t="s">
        <v>257</v>
      </c>
      <c r="G133" s="224" t="s">
        <v>253</v>
      </c>
      <c r="H133" s="225">
        <v>650</v>
      </c>
      <c r="I133" s="226"/>
      <c r="J133" s="227">
        <f>ROUND(I133*H133,2)</f>
        <v>0</v>
      </c>
      <c r="K133" s="223" t="s">
        <v>34</v>
      </c>
      <c r="L133" s="72"/>
      <c r="M133" s="228" t="s">
        <v>34</v>
      </c>
      <c r="N133" s="229" t="s">
        <v>50</v>
      </c>
      <c r="O133" s="47"/>
      <c r="P133" s="230">
        <f>O133*H133</f>
        <v>0</v>
      </c>
      <c r="Q133" s="230">
        <v>0</v>
      </c>
      <c r="R133" s="230">
        <f>Q133*H133</f>
        <v>0</v>
      </c>
      <c r="S133" s="230">
        <v>0</v>
      </c>
      <c r="T133" s="231">
        <f>S133*H133</f>
        <v>0</v>
      </c>
      <c r="AR133" s="23" t="s">
        <v>187</v>
      </c>
      <c r="AT133" s="23" t="s">
        <v>140</v>
      </c>
      <c r="AU133" s="23" t="s">
        <v>88</v>
      </c>
      <c r="AY133" s="23" t="s">
        <v>137</v>
      </c>
      <c r="BE133" s="232">
        <f>IF(N133="základní",J133,0)</f>
        <v>0</v>
      </c>
      <c r="BF133" s="232">
        <f>IF(N133="snížená",J133,0)</f>
        <v>0</v>
      </c>
      <c r="BG133" s="232">
        <f>IF(N133="zákl. přenesená",J133,0)</f>
        <v>0</v>
      </c>
      <c r="BH133" s="232">
        <f>IF(N133="sníž. přenesená",J133,0)</f>
        <v>0</v>
      </c>
      <c r="BI133" s="232">
        <f>IF(N133="nulová",J133,0)</f>
        <v>0</v>
      </c>
      <c r="BJ133" s="23" t="s">
        <v>88</v>
      </c>
      <c r="BK133" s="232">
        <f>ROUND(I133*H133,2)</f>
        <v>0</v>
      </c>
      <c r="BL133" s="23" t="s">
        <v>187</v>
      </c>
      <c r="BM133" s="23" t="s">
        <v>258</v>
      </c>
    </row>
    <row r="134" s="1" customFormat="1" ht="16.5" customHeight="1">
      <c r="B134" s="46"/>
      <c r="C134" s="221" t="s">
        <v>259</v>
      </c>
      <c r="D134" s="221" t="s">
        <v>140</v>
      </c>
      <c r="E134" s="222" t="s">
        <v>260</v>
      </c>
      <c r="F134" s="223" t="s">
        <v>261</v>
      </c>
      <c r="G134" s="224" t="s">
        <v>253</v>
      </c>
      <c r="H134" s="225">
        <v>650</v>
      </c>
      <c r="I134" s="226"/>
      <c r="J134" s="227">
        <f>ROUND(I134*H134,2)</f>
        <v>0</v>
      </c>
      <c r="K134" s="223" t="s">
        <v>34</v>
      </c>
      <c r="L134" s="72"/>
      <c r="M134" s="228" t="s">
        <v>34</v>
      </c>
      <c r="N134" s="229" t="s">
        <v>50</v>
      </c>
      <c r="O134" s="47"/>
      <c r="P134" s="230">
        <f>O134*H134</f>
        <v>0</v>
      </c>
      <c r="Q134" s="230">
        <v>0</v>
      </c>
      <c r="R134" s="230">
        <f>Q134*H134</f>
        <v>0</v>
      </c>
      <c r="S134" s="230">
        <v>0</v>
      </c>
      <c r="T134" s="231">
        <f>S134*H134</f>
        <v>0</v>
      </c>
      <c r="AR134" s="23" t="s">
        <v>187</v>
      </c>
      <c r="AT134" s="23" t="s">
        <v>140</v>
      </c>
      <c r="AU134" s="23" t="s">
        <v>88</v>
      </c>
      <c r="AY134" s="23" t="s">
        <v>137</v>
      </c>
      <c r="BE134" s="232">
        <f>IF(N134="základní",J134,0)</f>
        <v>0</v>
      </c>
      <c r="BF134" s="232">
        <f>IF(N134="snížená",J134,0)</f>
        <v>0</v>
      </c>
      <c r="BG134" s="232">
        <f>IF(N134="zákl. přenesená",J134,0)</f>
        <v>0</v>
      </c>
      <c r="BH134" s="232">
        <f>IF(N134="sníž. přenesená",J134,0)</f>
        <v>0</v>
      </c>
      <c r="BI134" s="232">
        <f>IF(N134="nulová",J134,0)</f>
        <v>0</v>
      </c>
      <c r="BJ134" s="23" t="s">
        <v>88</v>
      </c>
      <c r="BK134" s="232">
        <f>ROUND(I134*H134,2)</f>
        <v>0</v>
      </c>
      <c r="BL134" s="23" t="s">
        <v>187</v>
      </c>
      <c r="BM134" s="23" t="s">
        <v>262</v>
      </c>
    </row>
    <row r="135" s="1" customFormat="1" ht="16.5" customHeight="1">
      <c r="B135" s="46"/>
      <c r="C135" s="221" t="s">
        <v>263</v>
      </c>
      <c r="D135" s="221" t="s">
        <v>140</v>
      </c>
      <c r="E135" s="222" t="s">
        <v>264</v>
      </c>
      <c r="F135" s="223" t="s">
        <v>265</v>
      </c>
      <c r="G135" s="224" t="s">
        <v>253</v>
      </c>
      <c r="H135" s="225">
        <v>650</v>
      </c>
      <c r="I135" s="226"/>
      <c r="J135" s="227">
        <f>ROUND(I135*H135,2)</f>
        <v>0</v>
      </c>
      <c r="K135" s="223" t="s">
        <v>34</v>
      </c>
      <c r="L135" s="72"/>
      <c r="M135" s="228" t="s">
        <v>34</v>
      </c>
      <c r="N135" s="229" t="s">
        <v>50</v>
      </c>
      <c r="O135" s="47"/>
      <c r="P135" s="230">
        <f>O135*H135</f>
        <v>0</v>
      </c>
      <c r="Q135" s="230">
        <v>0</v>
      </c>
      <c r="R135" s="230">
        <f>Q135*H135</f>
        <v>0</v>
      </c>
      <c r="S135" s="230">
        <v>0</v>
      </c>
      <c r="T135" s="231">
        <f>S135*H135</f>
        <v>0</v>
      </c>
      <c r="AR135" s="23" t="s">
        <v>187</v>
      </c>
      <c r="AT135" s="23" t="s">
        <v>140</v>
      </c>
      <c r="AU135" s="23" t="s">
        <v>88</v>
      </c>
      <c r="AY135" s="23" t="s">
        <v>137</v>
      </c>
      <c r="BE135" s="232">
        <f>IF(N135="základní",J135,0)</f>
        <v>0</v>
      </c>
      <c r="BF135" s="232">
        <f>IF(N135="snížená",J135,0)</f>
        <v>0</v>
      </c>
      <c r="BG135" s="232">
        <f>IF(N135="zákl. přenesená",J135,0)</f>
        <v>0</v>
      </c>
      <c r="BH135" s="232">
        <f>IF(N135="sníž. přenesená",J135,0)</f>
        <v>0</v>
      </c>
      <c r="BI135" s="232">
        <f>IF(N135="nulová",J135,0)</f>
        <v>0</v>
      </c>
      <c r="BJ135" s="23" t="s">
        <v>88</v>
      </c>
      <c r="BK135" s="232">
        <f>ROUND(I135*H135,2)</f>
        <v>0</v>
      </c>
      <c r="BL135" s="23" t="s">
        <v>187</v>
      </c>
      <c r="BM135" s="23" t="s">
        <v>266</v>
      </c>
    </row>
    <row r="136" s="1" customFormat="1" ht="16.5" customHeight="1">
      <c r="B136" s="46"/>
      <c r="C136" s="221" t="s">
        <v>267</v>
      </c>
      <c r="D136" s="221" t="s">
        <v>140</v>
      </c>
      <c r="E136" s="222" t="s">
        <v>268</v>
      </c>
      <c r="F136" s="223" t="s">
        <v>269</v>
      </c>
      <c r="G136" s="224" t="s">
        <v>216</v>
      </c>
      <c r="H136" s="225">
        <v>4</v>
      </c>
      <c r="I136" s="226"/>
      <c r="J136" s="227">
        <f>ROUND(I136*H136,2)</f>
        <v>0</v>
      </c>
      <c r="K136" s="223" t="s">
        <v>34</v>
      </c>
      <c r="L136" s="72"/>
      <c r="M136" s="228" t="s">
        <v>34</v>
      </c>
      <c r="N136" s="229" t="s">
        <v>50</v>
      </c>
      <c r="O136" s="47"/>
      <c r="P136" s="230">
        <f>O136*H136</f>
        <v>0</v>
      </c>
      <c r="Q136" s="230">
        <v>0</v>
      </c>
      <c r="R136" s="230">
        <f>Q136*H136</f>
        <v>0</v>
      </c>
      <c r="S136" s="230">
        <v>0</v>
      </c>
      <c r="T136" s="231">
        <f>S136*H136</f>
        <v>0</v>
      </c>
      <c r="AR136" s="23" t="s">
        <v>187</v>
      </c>
      <c r="AT136" s="23" t="s">
        <v>140</v>
      </c>
      <c r="AU136" s="23" t="s">
        <v>88</v>
      </c>
      <c r="AY136" s="23" t="s">
        <v>137</v>
      </c>
      <c r="BE136" s="232">
        <f>IF(N136="základní",J136,0)</f>
        <v>0</v>
      </c>
      <c r="BF136" s="232">
        <f>IF(N136="snížená",J136,0)</f>
        <v>0</v>
      </c>
      <c r="BG136" s="232">
        <f>IF(N136="zákl. přenesená",J136,0)</f>
        <v>0</v>
      </c>
      <c r="BH136" s="232">
        <f>IF(N136="sníž. přenesená",J136,0)</f>
        <v>0</v>
      </c>
      <c r="BI136" s="232">
        <f>IF(N136="nulová",J136,0)</f>
        <v>0</v>
      </c>
      <c r="BJ136" s="23" t="s">
        <v>88</v>
      </c>
      <c r="BK136" s="232">
        <f>ROUND(I136*H136,2)</f>
        <v>0</v>
      </c>
      <c r="BL136" s="23" t="s">
        <v>187</v>
      </c>
      <c r="BM136" s="23" t="s">
        <v>270</v>
      </c>
    </row>
    <row r="137" s="10" customFormat="1" ht="29.88" customHeight="1">
      <c r="B137" s="205"/>
      <c r="C137" s="206"/>
      <c r="D137" s="207" t="s">
        <v>77</v>
      </c>
      <c r="E137" s="219" t="s">
        <v>271</v>
      </c>
      <c r="F137" s="219" t="s">
        <v>272</v>
      </c>
      <c r="G137" s="206"/>
      <c r="H137" s="206"/>
      <c r="I137" s="209"/>
      <c r="J137" s="220">
        <f>BK137</f>
        <v>0</v>
      </c>
      <c r="K137" s="206"/>
      <c r="L137" s="211"/>
      <c r="M137" s="212"/>
      <c r="N137" s="213"/>
      <c r="O137" s="213"/>
      <c r="P137" s="214">
        <f>SUM(P138:P143)</f>
        <v>0</v>
      </c>
      <c r="Q137" s="213"/>
      <c r="R137" s="214">
        <f>SUM(R138:R143)</f>
        <v>0.0044592000000000008</v>
      </c>
      <c r="S137" s="213"/>
      <c r="T137" s="215">
        <f>SUM(T138:T143)</f>
        <v>0</v>
      </c>
      <c r="AR137" s="216" t="s">
        <v>88</v>
      </c>
      <c r="AT137" s="217" t="s">
        <v>77</v>
      </c>
      <c r="AU137" s="217" t="s">
        <v>86</v>
      </c>
      <c r="AY137" s="216" t="s">
        <v>137</v>
      </c>
      <c r="BK137" s="218">
        <f>SUM(BK138:BK143)</f>
        <v>0</v>
      </c>
    </row>
    <row r="138" s="1" customFormat="1" ht="25.5" customHeight="1">
      <c r="B138" s="46"/>
      <c r="C138" s="221" t="s">
        <v>273</v>
      </c>
      <c r="D138" s="221" t="s">
        <v>140</v>
      </c>
      <c r="E138" s="222" t="s">
        <v>274</v>
      </c>
      <c r="F138" s="223" t="s">
        <v>275</v>
      </c>
      <c r="G138" s="224" t="s">
        <v>154</v>
      </c>
      <c r="H138" s="225">
        <v>13.935000000000001</v>
      </c>
      <c r="I138" s="226"/>
      <c r="J138" s="227">
        <f>ROUND(I138*H138,2)</f>
        <v>0</v>
      </c>
      <c r="K138" s="223" t="s">
        <v>144</v>
      </c>
      <c r="L138" s="72"/>
      <c r="M138" s="228" t="s">
        <v>34</v>
      </c>
      <c r="N138" s="229" t="s">
        <v>50</v>
      </c>
      <c r="O138" s="47"/>
      <c r="P138" s="230">
        <f>O138*H138</f>
        <v>0</v>
      </c>
      <c r="Q138" s="230">
        <v>0.00032000000000000003</v>
      </c>
      <c r="R138" s="230">
        <f>Q138*H138</f>
        <v>0.0044592000000000008</v>
      </c>
      <c r="S138" s="230">
        <v>0</v>
      </c>
      <c r="T138" s="231">
        <f>S138*H138</f>
        <v>0</v>
      </c>
      <c r="AR138" s="23" t="s">
        <v>187</v>
      </c>
      <c r="AT138" s="23" t="s">
        <v>140</v>
      </c>
      <c r="AU138" s="23" t="s">
        <v>88</v>
      </c>
      <c r="AY138" s="23" t="s">
        <v>137</v>
      </c>
      <c r="BE138" s="232">
        <f>IF(N138="základní",J138,0)</f>
        <v>0</v>
      </c>
      <c r="BF138" s="232">
        <f>IF(N138="snížená",J138,0)</f>
        <v>0</v>
      </c>
      <c r="BG138" s="232">
        <f>IF(N138="zákl. přenesená",J138,0)</f>
        <v>0</v>
      </c>
      <c r="BH138" s="232">
        <f>IF(N138="sníž. přenesená",J138,0)</f>
        <v>0</v>
      </c>
      <c r="BI138" s="232">
        <f>IF(N138="nulová",J138,0)</f>
        <v>0</v>
      </c>
      <c r="BJ138" s="23" t="s">
        <v>88</v>
      </c>
      <c r="BK138" s="232">
        <f>ROUND(I138*H138,2)</f>
        <v>0</v>
      </c>
      <c r="BL138" s="23" t="s">
        <v>187</v>
      </c>
      <c r="BM138" s="23" t="s">
        <v>276</v>
      </c>
    </row>
    <row r="139" s="11" customFormat="1">
      <c r="B139" s="233"/>
      <c r="C139" s="234"/>
      <c r="D139" s="235" t="s">
        <v>147</v>
      </c>
      <c r="E139" s="236" t="s">
        <v>34</v>
      </c>
      <c r="F139" s="237" t="s">
        <v>277</v>
      </c>
      <c r="G139" s="234"/>
      <c r="H139" s="236" t="s">
        <v>34</v>
      </c>
      <c r="I139" s="238"/>
      <c r="J139" s="234"/>
      <c r="K139" s="234"/>
      <c r="L139" s="239"/>
      <c r="M139" s="240"/>
      <c r="N139" s="241"/>
      <c r="O139" s="241"/>
      <c r="P139" s="241"/>
      <c r="Q139" s="241"/>
      <c r="R139" s="241"/>
      <c r="S139" s="241"/>
      <c r="T139" s="242"/>
      <c r="AT139" s="243" t="s">
        <v>147</v>
      </c>
      <c r="AU139" s="243" t="s">
        <v>88</v>
      </c>
      <c r="AV139" s="11" t="s">
        <v>86</v>
      </c>
      <c r="AW139" s="11" t="s">
        <v>41</v>
      </c>
      <c r="AX139" s="11" t="s">
        <v>78</v>
      </c>
      <c r="AY139" s="243" t="s">
        <v>137</v>
      </c>
    </row>
    <row r="140" s="12" customFormat="1">
      <c r="B140" s="244"/>
      <c r="C140" s="245"/>
      <c r="D140" s="235" t="s">
        <v>147</v>
      </c>
      <c r="E140" s="246" t="s">
        <v>34</v>
      </c>
      <c r="F140" s="247" t="s">
        <v>278</v>
      </c>
      <c r="G140" s="245"/>
      <c r="H140" s="248">
        <v>4.3200000000000003</v>
      </c>
      <c r="I140" s="249"/>
      <c r="J140" s="245"/>
      <c r="K140" s="245"/>
      <c r="L140" s="250"/>
      <c r="M140" s="251"/>
      <c r="N140" s="252"/>
      <c r="O140" s="252"/>
      <c r="P140" s="252"/>
      <c r="Q140" s="252"/>
      <c r="R140" s="252"/>
      <c r="S140" s="252"/>
      <c r="T140" s="253"/>
      <c r="AT140" s="254" t="s">
        <v>147</v>
      </c>
      <c r="AU140" s="254" t="s">
        <v>88</v>
      </c>
      <c r="AV140" s="12" t="s">
        <v>88</v>
      </c>
      <c r="AW140" s="12" t="s">
        <v>41</v>
      </c>
      <c r="AX140" s="12" t="s">
        <v>78</v>
      </c>
      <c r="AY140" s="254" t="s">
        <v>137</v>
      </c>
    </row>
    <row r="141" s="11" customFormat="1">
      <c r="B141" s="233"/>
      <c r="C141" s="234"/>
      <c r="D141" s="235" t="s">
        <v>147</v>
      </c>
      <c r="E141" s="236" t="s">
        <v>34</v>
      </c>
      <c r="F141" s="237" t="s">
        <v>279</v>
      </c>
      <c r="G141" s="234"/>
      <c r="H141" s="236" t="s">
        <v>34</v>
      </c>
      <c r="I141" s="238"/>
      <c r="J141" s="234"/>
      <c r="K141" s="234"/>
      <c r="L141" s="239"/>
      <c r="M141" s="240"/>
      <c r="N141" s="241"/>
      <c r="O141" s="241"/>
      <c r="P141" s="241"/>
      <c r="Q141" s="241"/>
      <c r="R141" s="241"/>
      <c r="S141" s="241"/>
      <c r="T141" s="242"/>
      <c r="AT141" s="243" t="s">
        <v>147</v>
      </c>
      <c r="AU141" s="243" t="s">
        <v>88</v>
      </c>
      <c r="AV141" s="11" t="s">
        <v>86</v>
      </c>
      <c r="AW141" s="11" t="s">
        <v>41</v>
      </c>
      <c r="AX141" s="11" t="s">
        <v>78</v>
      </c>
      <c r="AY141" s="243" t="s">
        <v>137</v>
      </c>
    </row>
    <row r="142" s="12" customFormat="1">
      <c r="B142" s="244"/>
      <c r="C142" s="245"/>
      <c r="D142" s="235" t="s">
        <v>147</v>
      </c>
      <c r="E142" s="246" t="s">
        <v>34</v>
      </c>
      <c r="F142" s="247" t="s">
        <v>280</v>
      </c>
      <c r="G142" s="245"/>
      <c r="H142" s="248">
        <v>9.6150000000000002</v>
      </c>
      <c r="I142" s="249"/>
      <c r="J142" s="245"/>
      <c r="K142" s="245"/>
      <c r="L142" s="250"/>
      <c r="M142" s="251"/>
      <c r="N142" s="252"/>
      <c r="O142" s="252"/>
      <c r="P142" s="252"/>
      <c r="Q142" s="252"/>
      <c r="R142" s="252"/>
      <c r="S142" s="252"/>
      <c r="T142" s="253"/>
      <c r="AT142" s="254" t="s">
        <v>147</v>
      </c>
      <c r="AU142" s="254" t="s">
        <v>88</v>
      </c>
      <c r="AV142" s="12" t="s">
        <v>88</v>
      </c>
      <c r="AW142" s="12" t="s">
        <v>41</v>
      </c>
      <c r="AX142" s="12" t="s">
        <v>78</v>
      </c>
      <c r="AY142" s="254" t="s">
        <v>137</v>
      </c>
    </row>
    <row r="143" s="13" customFormat="1">
      <c r="B143" s="255"/>
      <c r="C143" s="256"/>
      <c r="D143" s="235" t="s">
        <v>147</v>
      </c>
      <c r="E143" s="257" t="s">
        <v>34</v>
      </c>
      <c r="F143" s="258" t="s">
        <v>192</v>
      </c>
      <c r="G143" s="256"/>
      <c r="H143" s="259">
        <v>13.935000000000001</v>
      </c>
      <c r="I143" s="260"/>
      <c r="J143" s="256"/>
      <c r="K143" s="256"/>
      <c r="L143" s="261"/>
      <c r="M143" s="262"/>
      <c r="N143" s="263"/>
      <c r="O143" s="263"/>
      <c r="P143" s="263"/>
      <c r="Q143" s="263"/>
      <c r="R143" s="263"/>
      <c r="S143" s="263"/>
      <c r="T143" s="264"/>
      <c r="AT143" s="265" t="s">
        <v>147</v>
      </c>
      <c r="AU143" s="265" t="s">
        <v>88</v>
      </c>
      <c r="AV143" s="13" t="s">
        <v>145</v>
      </c>
      <c r="AW143" s="13" t="s">
        <v>41</v>
      </c>
      <c r="AX143" s="13" t="s">
        <v>86</v>
      </c>
      <c r="AY143" s="265" t="s">
        <v>137</v>
      </c>
    </row>
    <row r="144" s="10" customFormat="1" ht="37.44" customHeight="1">
      <c r="B144" s="205"/>
      <c r="C144" s="206"/>
      <c r="D144" s="207" t="s">
        <v>77</v>
      </c>
      <c r="E144" s="208" t="s">
        <v>213</v>
      </c>
      <c r="F144" s="208" t="s">
        <v>281</v>
      </c>
      <c r="G144" s="206"/>
      <c r="H144" s="206"/>
      <c r="I144" s="209"/>
      <c r="J144" s="210">
        <f>BK144</f>
        <v>0</v>
      </c>
      <c r="K144" s="206"/>
      <c r="L144" s="211"/>
      <c r="M144" s="212"/>
      <c r="N144" s="213"/>
      <c r="O144" s="213"/>
      <c r="P144" s="214">
        <f>P145</f>
        <v>0</v>
      </c>
      <c r="Q144" s="213"/>
      <c r="R144" s="214">
        <f>R145</f>
        <v>0</v>
      </c>
      <c r="S144" s="213"/>
      <c r="T144" s="215">
        <f>T145</f>
        <v>0</v>
      </c>
      <c r="AR144" s="216" t="s">
        <v>159</v>
      </c>
      <c r="AT144" s="217" t="s">
        <v>77</v>
      </c>
      <c r="AU144" s="217" t="s">
        <v>78</v>
      </c>
      <c r="AY144" s="216" t="s">
        <v>137</v>
      </c>
      <c r="BK144" s="218">
        <f>BK145</f>
        <v>0</v>
      </c>
    </row>
    <row r="145" s="10" customFormat="1" ht="19.92" customHeight="1">
      <c r="B145" s="205"/>
      <c r="C145" s="206"/>
      <c r="D145" s="207" t="s">
        <v>77</v>
      </c>
      <c r="E145" s="219" t="s">
        <v>282</v>
      </c>
      <c r="F145" s="219" t="s">
        <v>283</v>
      </c>
      <c r="G145" s="206"/>
      <c r="H145" s="206"/>
      <c r="I145" s="209"/>
      <c r="J145" s="220">
        <f>BK145</f>
        <v>0</v>
      </c>
      <c r="K145" s="206"/>
      <c r="L145" s="211"/>
      <c r="M145" s="212"/>
      <c r="N145" s="213"/>
      <c r="O145" s="213"/>
      <c r="P145" s="214">
        <f>P146</f>
        <v>0</v>
      </c>
      <c r="Q145" s="213"/>
      <c r="R145" s="214">
        <f>R146</f>
        <v>0</v>
      </c>
      <c r="S145" s="213"/>
      <c r="T145" s="215">
        <f>T146</f>
        <v>0</v>
      </c>
      <c r="AR145" s="216" t="s">
        <v>159</v>
      </c>
      <c r="AT145" s="217" t="s">
        <v>77</v>
      </c>
      <c r="AU145" s="217" t="s">
        <v>86</v>
      </c>
      <c r="AY145" s="216" t="s">
        <v>137</v>
      </c>
      <c r="BK145" s="218">
        <f>BK146</f>
        <v>0</v>
      </c>
    </row>
    <row r="146" s="1" customFormat="1" ht="16.5" customHeight="1">
      <c r="B146" s="46"/>
      <c r="C146" s="221" t="s">
        <v>284</v>
      </c>
      <c r="D146" s="221" t="s">
        <v>140</v>
      </c>
      <c r="E146" s="222" t="s">
        <v>285</v>
      </c>
      <c r="F146" s="223" t="s">
        <v>286</v>
      </c>
      <c r="G146" s="224" t="s">
        <v>287</v>
      </c>
      <c r="H146" s="225">
        <v>1</v>
      </c>
      <c r="I146" s="226"/>
      <c r="J146" s="227">
        <f>ROUND(I146*H146,2)</f>
        <v>0</v>
      </c>
      <c r="K146" s="223" t="s">
        <v>34</v>
      </c>
      <c r="L146" s="72"/>
      <c r="M146" s="228" t="s">
        <v>34</v>
      </c>
      <c r="N146" s="277" t="s">
        <v>50</v>
      </c>
      <c r="O146" s="278"/>
      <c r="P146" s="279">
        <f>O146*H146</f>
        <v>0</v>
      </c>
      <c r="Q146" s="279">
        <v>0</v>
      </c>
      <c r="R146" s="279">
        <f>Q146*H146</f>
        <v>0</v>
      </c>
      <c r="S146" s="279">
        <v>0</v>
      </c>
      <c r="T146" s="280">
        <f>S146*H146</f>
        <v>0</v>
      </c>
      <c r="AR146" s="23" t="s">
        <v>288</v>
      </c>
      <c r="AT146" s="23" t="s">
        <v>140</v>
      </c>
      <c r="AU146" s="23" t="s">
        <v>88</v>
      </c>
      <c r="AY146" s="23" t="s">
        <v>137</v>
      </c>
      <c r="BE146" s="232">
        <f>IF(N146="základní",J146,0)</f>
        <v>0</v>
      </c>
      <c r="BF146" s="232">
        <f>IF(N146="snížená",J146,0)</f>
        <v>0</v>
      </c>
      <c r="BG146" s="232">
        <f>IF(N146="zákl. přenesená",J146,0)</f>
        <v>0</v>
      </c>
      <c r="BH146" s="232">
        <f>IF(N146="sníž. přenesená",J146,0)</f>
        <v>0</v>
      </c>
      <c r="BI146" s="232">
        <f>IF(N146="nulová",J146,0)</f>
        <v>0</v>
      </c>
      <c r="BJ146" s="23" t="s">
        <v>88</v>
      </c>
      <c r="BK146" s="232">
        <f>ROUND(I146*H146,2)</f>
        <v>0</v>
      </c>
      <c r="BL146" s="23" t="s">
        <v>288</v>
      </c>
      <c r="BM146" s="23" t="s">
        <v>289</v>
      </c>
    </row>
    <row r="147" s="1" customFormat="1" ht="6.96" customHeight="1">
      <c r="B147" s="67"/>
      <c r="C147" s="68"/>
      <c r="D147" s="68"/>
      <c r="E147" s="68"/>
      <c r="F147" s="68"/>
      <c r="G147" s="68"/>
      <c r="H147" s="68"/>
      <c r="I147" s="166"/>
      <c r="J147" s="68"/>
      <c r="K147" s="68"/>
      <c r="L147" s="72"/>
    </row>
  </sheetData>
  <sheetProtection sheet="1" autoFilter="0" formatColumns="0" formatRows="0" objects="1" scenarios="1" spinCount="100000" saltValue="qh5iF7yzO56SykliwDwGQRxfjzahrjdF+eIlxpWnucuZ3Zg9Se/5y21x6btWuKXy0V8F08LKk8YPH3XXcYhrZQ==" hashValue="jgkpcacBJtfsYkZN6fXShwox8z1sKmItQPKeFruMueGlY8TD8eBbv+2QCLmCiob9tZ5GjJXhU9aOe312hSKSLg==" algorithmName="SHA-512" password="CC35"/>
  <autoFilter ref="C87:K146"/>
  <mergeCells count="10">
    <mergeCell ref="E7:H7"/>
    <mergeCell ref="E9:H9"/>
    <mergeCell ref="E24:H24"/>
    <mergeCell ref="E45:H45"/>
    <mergeCell ref="E47:H47"/>
    <mergeCell ref="J51:J52"/>
    <mergeCell ref="E78:H78"/>
    <mergeCell ref="E80:H80"/>
    <mergeCell ref="G1:H1"/>
    <mergeCell ref="L2:V2"/>
  </mergeCells>
  <hyperlinks>
    <hyperlink ref="F1:G1" location="C2" display="1) Krycí list soupisu"/>
    <hyperlink ref="G1:H1" location="C54" display="2) Rekapitulace"/>
    <hyperlink ref="J1" location="C87" display="3) Soupis prací"/>
    <hyperlink ref="L1:V1" location="'Rekapitulace stavby'!C2" display="Rekapitulace stavb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pane activePane="bottomLeft" state="frozen" topLeftCell="A2" ySplit="1"/>
    </sheetView>
  </sheetViews>
  <cols>
    <col min="1" max="1" width="8.33" customWidth="1"/>
    <col min="2" max="2" width="1.67" customWidth="1"/>
    <col min="3" max="3" width="4.17" customWidth="1"/>
    <col min="4" max="4" width="4.33" customWidth="1"/>
    <col min="5" max="5" width="17.17" customWidth="1"/>
    <col min="6" max="6" width="75" customWidth="1"/>
    <col min="7" max="7" width="8.67" customWidth="1"/>
    <col min="8" max="8" width="11.17" customWidth="1"/>
    <col min="9" max="9" width="12.67" style="136" customWidth="1"/>
    <col min="10" max="10" width="23.5" customWidth="1"/>
    <col min="11" max="11" width="15.5" customWidth="1"/>
    <col min="13" max="13" width="9.33" hidden="1"/>
    <col min="14" max="14" width="9.33" hidden="1"/>
    <col min="15" max="15" width="9.33" hidden="1"/>
    <col min="16" max="16" width="9.33" hidden="1"/>
    <col min="17" max="17" width="9.33" hidden="1"/>
    <col min="18" max="18" width="9.33" hidden="1"/>
    <col min="19" max="19" width="8.17" hidden="1" customWidth="1"/>
    <col min="20" max="20" width="29.6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1" ht="21.84" customHeight="1">
      <c r="A1" s="20"/>
      <c r="B1" s="137"/>
      <c r="C1" s="137"/>
      <c r="D1" s="138" t="s">
        <v>1</v>
      </c>
      <c r="E1" s="137"/>
      <c r="F1" s="139" t="s">
        <v>95</v>
      </c>
      <c r="G1" s="139" t="s">
        <v>96</v>
      </c>
      <c r="H1" s="139"/>
      <c r="I1" s="140"/>
      <c r="J1" s="139" t="s">
        <v>97</v>
      </c>
      <c r="K1" s="138" t="s">
        <v>98</v>
      </c>
      <c r="L1" s="139" t="s">
        <v>99</v>
      </c>
      <c r="M1" s="139"/>
      <c r="N1" s="139"/>
      <c r="O1" s="139"/>
      <c r="P1" s="139"/>
      <c r="Q1" s="139"/>
      <c r="R1" s="139"/>
      <c r="S1" s="139"/>
      <c r="T1" s="139"/>
      <c r="U1" s="19"/>
      <c r="V1" s="19"/>
      <c r="W1" s="20"/>
      <c r="X1" s="20"/>
      <c r="Y1" s="20"/>
      <c r="Z1" s="20"/>
      <c r="AA1" s="20"/>
      <c r="AB1" s="20"/>
      <c r="AC1" s="20"/>
      <c r="AD1" s="20"/>
      <c r="AE1" s="20"/>
      <c r="AF1" s="20"/>
      <c r="AG1" s="20"/>
      <c r="AH1" s="20"/>
      <c r="AI1" s="20"/>
      <c r="AJ1" s="20"/>
      <c r="AK1" s="20"/>
      <c r="AL1" s="20"/>
      <c r="AM1" s="20"/>
      <c r="AN1" s="20"/>
      <c r="AO1" s="20"/>
      <c r="AP1" s="20"/>
      <c r="AQ1" s="20"/>
      <c r="AR1" s="20"/>
      <c r="AS1" s="20"/>
      <c r="AT1" s="20"/>
      <c r="AU1" s="20"/>
      <c r="AV1" s="20"/>
      <c r="AW1" s="20"/>
      <c r="AX1" s="20"/>
      <c r="AY1" s="20"/>
      <c r="AZ1" s="20"/>
      <c r="BA1" s="20"/>
      <c r="BB1" s="20"/>
      <c r="BC1" s="20"/>
      <c r="BD1" s="20"/>
      <c r="BE1" s="20"/>
      <c r="BF1" s="20"/>
      <c r="BG1" s="20"/>
      <c r="BH1" s="20"/>
      <c r="BI1" s="20"/>
      <c r="BJ1" s="20"/>
      <c r="BK1" s="20"/>
      <c r="BL1" s="20"/>
      <c r="BM1" s="20"/>
      <c r="BN1" s="20"/>
      <c r="BO1" s="20"/>
      <c r="BP1" s="20"/>
      <c r="BQ1" s="20"/>
      <c r="BR1" s="20"/>
    </row>
    <row r="2" ht="36.96" customHeight="1">
      <c r="L2"/>
      <c r="AT2" s="23" t="s">
        <v>91</v>
      </c>
    </row>
    <row r="3" ht="6.96" customHeight="1">
      <c r="B3" s="24"/>
      <c r="C3" s="25"/>
      <c r="D3" s="25"/>
      <c r="E3" s="25"/>
      <c r="F3" s="25"/>
      <c r="G3" s="25"/>
      <c r="H3" s="25"/>
      <c r="I3" s="141"/>
      <c r="J3" s="25"/>
      <c r="K3" s="26"/>
      <c r="AT3" s="23" t="s">
        <v>88</v>
      </c>
    </row>
    <row r="4" ht="36.96" customHeight="1">
      <c r="B4" s="27"/>
      <c r="C4" s="28"/>
      <c r="D4" s="29" t="s">
        <v>100</v>
      </c>
      <c r="E4" s="28"/>
      <c r="F4" s="28"/>
      <c r="G4" s="28"/>
      <c r="H4" s="28"/>
      <c r="I4" s="142"/>
      <c r="J4" s="28"/>
      <c r="K4" s="30"/>
      <c r="M4" s="31" t="s">
        <v>12</v>
      </c>
      <c r="AT4" s="23" t="s">
        <v>6</v>
      </c>
    </row>
    <row r="5" ht="6.96" customHeight="1">
      <c r="B5" s="27"/>
      <c r="C5" s="28"/>
      <c r="D5" s="28"/>
      <c r="E5" s="28"/>
      <c r="F5" s="28"/>
      <c r="G5" s="28"/>
      <c r="H5" s="28"/>
      <c r="I5" s="142"/>
      <c r="J5" s="28"/>
      <c r="K5" s="30"/>
    </row>
    <row r="6">
      <c r="B6" s="27"/>
      <c r="C6" s="28"/>
      <c r="D6" s="39" t="s">
        <v>18</v>
      </c>
      <c r="E6" s="28"/>
      <c r="F6" s="28"/>
      <c r="G6" s="28"/>
      <c r="H6" s="28"/>
      <c r="I6" s="142"/>
      <c r="J6" s="28"/>
      <c r="K6" s="30"/>
    </row>
    <row r="7" ht="16.5" customHeight="1">
      <c r="B7" s="27"/>
      <c r="C7" s="28"/>
      <c r="D7" s="28"/>
      <c r="E7" s="143" t="str">
        <f>'Rekapitulace stavby'!K6</f>
        <v>Mod. pob. zař. ve spr. soc. služ. Písečná, Chomutov - DOZP</v>
      </c>
      <c r="F7" s="39"/>
      <c r="G7" s="39"/>
      <c r="H7" s="39"/>
      <c r="I7" s="142"/>
      <c r="J7" s="28"/>
      <c r="K7" s="30"/>
    </row>
    <row r="8" s="1" customFormat="1">
      <c r="B8" s="46"/>
      <c r="C8" s="47"/>
      <c r="D8" s="39" t="s">
        <v>101</v>
      </c>
      <c r="E8" s="47"/>
      <c r="F8" s="47"/>
      <c r="G8" s="47"/>
      <c r="H8" s="47"/>
      <c r="I8" s="144"/>
      <c r="J8" s="47"/>
      <c r="K8" s="51"/>
    </row>
    <row r="9" s="1" customFormat="1" ht="36.96" customHeight="1">
      <c r="B9" s="46"/>
      <c r="C9" s="47"/>
      <c r="D9" s="47"/>
      <c r="E9" s="145" t="s">
        <v>290</v>
      </c>
      <c r="F9" s="47"/>
      <c r="G9" s="47"/>
      <c r="H9" s="47"/>
      <c r="I9" s="144"/>
      <c r="J9" s="47"/>
      <c r="K9" s="51"/>
    </row>
    <row r="10" s="1" customFormat="1">
      <c r="B10" s="46"/>
      <c r="C10" s="47"/>
      <c r="D10" s="47"/>
      <c r="E10" s="47"/>
      <c r="F10" s="47"/>
      <c r="G10" s="47"/>
      <c r="H10" s="47"/>
      <c r="I10" s="144"/>
      <c r="J10" s="47"/>
      <c r="K10" s="51"/>
    </row>
    <row r="11" s="1" customFormat="1" ht="14.4" customHeight="1">
      <c r="B11" s="46"/>
      <c r="C11" s="47"/>
      <c r="D11" s="39" t="s">
        <v>20</v>
      </c>
      <c r="E11" s="47"/>
      <c r="F11" s="34" t="s">
        <v>34</v>
      </c>
      <c r="G11" s="47"/>
      <c r="H11" s="47"/>
      <c r="I11" s="146" t="s">
        <v>22</v>
      </c>
      <c r="J11" s="34" t="s">
        <v>34</v>
      </c>
      <c r="K11" s="51"/>
    </row>
    <row r="12" s="1" customFormat="1" ht="14.4" customHeight="1">
      <c r="B12" s="46"/>
      <c r="C12" s="47"/>
      <c r="D12" s="39" t="s">
        <v>24</v>
      </c>
      <c r="E12" s="47"/>
      <c r="F12" s="34" t="s">
        <v>25</v>
      </c>
      <c r="G12" s="47"/>
      <c r="H12" s="47"/>
      <c r="I12" s="146" t="s">
        <v>26</v>
      </c>
      <c r="J12" s="147" t="str">
        <f>'Rekapitulace stavby'!AN8</f>
        <v>27. 2. 2016</v>
      </c>
      <c r="K12" s="51"/>
    </row>
    <row r="13" s="1" customFormat="1" ht="10.8" customHeight="1">
      <c r="B13" s="46"/>
      <c r="C13" s="47"/>
      <c r="D13" s="47"/>
      <c r="E13" s="47"/>
      <c r="F13" s="47"/>
      <c r="G13" s="47"/>
      <c r="H13" s="47"/>
      <c r="I13" s="144"/>
      <c r="J13" s="47"/>
      <c r="K13" s="51"/>
    </row>
    <row r="14" s="1" customFormat="1" ht="14.4" customHeight="1">
      <c r="B14" s="46"/>
      <c r="C14" s="47"/>
      <c r="D14" s="39" t="s">
        <v>32</v>
      </c>
      <c r="E14" s="47"/>
      <c r="F14" s="47"/>
      <c r="G14" s="47"/>
      <c r="H14" s="47"/>
      <c r="I14" s="146" t="s">
        <v>33</v>
      </c>
      <c r="J14" s="34" t="s">
        <v>34</v>
      </c>
      <c r="K14" s="51"/>
    </row>
    <row r="15" s="1" customFormat="1" ht="18" customHeight="1">
      <c r="B15" s="46"/>
      <c r="C15" s="47"/>
      <c r="D15" s="47"/>
      <c r="E15" s="34" t="s">
        <v>35</v>
      </c>
      <c r="F15" s="47"/>
      <c r="G15" s="47"/>
      <c r="H15" s="47"/>
      <c r="I15" s="146" t="s">
        <v>36</v>
      </c>
      <c r="J15" s="34" t="s">
        <v>34</v>
      </c>
      <c r="K15" s="51"/>
    </row>
    <row r="16" s="1" customFormat="1" ht="6.96" customHeight="1">
      <c r="B16" s="46"/>
      <c r="C16" s="47"/>
      <c r="D16" s="47"/>
      <c r="E16" s="47"/>
      <c r="F16" s="47"/>
      <c r="G16" s="47"/>
      <c r="H16" s="47"/>
      <c r="I16" s="144"/>
      <c r="J16" s="47"/>
      <c r="K16" s="51"/>
    </row>
    <row r="17" s="1" customFormat="1" ht="14.4" customHeight="1">
      <c r="B17" s="46"/>
      <c r="C17" s="47"/>
      <c r="D17" s="39" t="s">
        <v>37</v>
      </c>
      <c r="E17" s="47"/>
      <c r="F17" s="47"/>
      <c r="G17" s="47"/>
      <c r="H17" s="47"/>
      <c r="I17" s="146" t="s">
        <v>33</v>
      </c>
      <c r="J17" s="34" t="str">
        <f>IF('Rekapitulace stavby'!AN13="Vyplň údaj","",IF('Rekapitulace stavby'!AN13="","",'Rekapitulace stavby'!AN13))</f>
        <v/>
      </c>
      <c r="K17" s="51"/>
    </row>
    <row r="18" s="1" customFormat="1" ht="18" customHeight="1">
      <c r="B18" s="46"/>
      <c r="C18" s="47"/>
      <c r="D18" s="47"/>
      <c r="E18" s="34" t="str">
        <f>IF('Rekapitulace stavby'!E14="Vyplň údaj","",IF('Rekapitulace stavby'!E14="","",'Rekapitulace stavby'!E14))</f>
        <v/>
      </c>
      <c r="F18" s="47"/>
      <c r="G18" s="47"/>
      <c r="H18" s="47"/>
      <c r="I18" s="146" t="s">
        <v>36</v>
      </c>
      <c r="J18" s="34" t="str">
        <f>IF('Rekapitulace stavby'!AN14="Vyplň údaj","",IF('Rekapitulace stavby'!AN14="","",'Rekapitulace stavby'!AN14))</f>
        <v/>
      </c>
      <c r="K18" s="51"/>
    </row>
    <row r="19" s="1" customFormat="1" ht="6.96" customHeight="1">
      <c r="B19" s="46"/>
      <c r="C19" s="47"/>
      <c r="D19" s="47"/>
      <c r="E19" s="47"/>
      <c r="F19" s="47"/>
      <c r="G19" s="47"/>
      <c r="H19" s="47"/>
      <c r="I19" s="144"/>
      <c r="J19" s="47"/>
      <c r="K19" s="51"/>
    </row>
    <row r="20" s="1" customFormat="1" ht="14.4" customHeight="1">
      <c r="B20" s="46"/>
      <c r="C20" s="47"/>
      <c r="D20" s="39" t="s">
        <v>39</v>
      </c>
      <c r="E20" s="47"/>
      <c r="F20" s="47"/>
      <c r="G20" s="47"/>
      <c r="H20" s="47"/>
      <c r="I20" s="146" t="s">
        <v>33</v>
      </c>
      <c r="J20" s="34" t="s">
        <v>34</v>
      </c>
      <c r="K20" s="51"/>
    </row>
    <row r="21" s="1" customFormat="1" ht="18" customHeight="1">
      <c r="B21" s="46"/>
      <c r="C21" s="47"/>
      <c r="D21" s="47"/>
      <c r="E21" s="34" t="s">
        <v>40</v>
      </c>
      <c r="F21" s="47"/>
      <c r="G21" s="47"/>
      <c r="H21" s="47"/>
      <c r="I21" s="146" t="s">
        <v>36</v>
      </c>
      <c r="J21" s="34" t="s">
        <v>34</v>
      </c>
      <c r="K21" s="51"/>
    </row>
    <row r="22" s="1" customFormat="1" ht="6.96" customHeight="1">
      <c r="B22" s="46"/>
      <c r="C22" s="47"/>
      <c r="D22" s="47"/>
      <c r="E22" s="47"/>
      <c r="F22" s="47"/>
      <c r="G22" s="47"/>
      <c r="H22" s="47"/>
      <c r="I22" s="144"/>
      <c r="J22" s="47"/>
      <c r="K22" s="51"/>
    </row>
    <row r="23" s="1" customFormat="1" ht="14.4" customHeight="1">
      <c r="B23" s="46"/>
      <c r="C23" s="47"/>
      <c r="D23" s="39" t="s">
        <v>42</v>
      </c>
      <c r="E23" s="47"/>
      <c r="F23" s="47"/>
      <c r="G23" s="47"/>
      <c r="H23" s="47"/>
      <c r="I23" s="144"/>
      <c r="J23" s="47"/>
      <c r="K23" s="51"/>
    </row>
    <row r="24" s="6" customFormat="1" ht="199.5" customHeight="1">
      <c r="B24" s="148"/>
      <c r="C24" s="149"/>
      <c r="D24" s="149"/>
      <c r="E24" s="44" t="s">
        <v>103</v>
      </c>
      <c r="F24" s="44"/>
      <c r="G24" s="44"/>
      <c r="H24" s="44"/>
      <c r="I24" s="150"/>
      <c r="J24" s="149"/>
      <c r="K24" s="151"/>
    </row>
    <row r="25" s="1" customFormat="1" ht="6.96" customHeight="1">
      <c r="B25" s="46"/>
      <c r="C25" s="47"/>
      <c r="D25" s="47"/>
      <c r="E25" s="47"/>
      <c r="F25" s="47"/>
      <c r="G25" s="47"/>
      <c r="H25" s="47"/>
      <c r="I25" s="144"/>
      <c r="J25" s="47"/>
      <c r="K25" s="51"/>
    </row>
    <row r="26" s="1" customFormat="1" ht="6.96" customHeight="1">
      <c r="B26" s="46"/>
      <c r="C26" s="47"/>
      <c r="D26" s="106"/>
      <c r="E26" s="106"/>
      <c r="F26" s="106"/>
      <c r="G26" s="106"/>
      <c r="H26" s="106"/>
      <c r="I26" s="152"/>
      <c r="J26" s="106"/>
      <c r="K26" s="153"/>
    </row>
    <row r="27" s="1" customFormat="1" ht="25.44" customHeight="1">
      <c r="B27" s="46"/>
      <c r="C27" s="47"/>
      <c r="D27" s="154" t="s">
        <v>44</v>
      </c>
      <c r="E27" s="47"/>
      <c r="F27" s="47"/>
      <c r="G27" s="47"/>
      <c r="H27" s="47"/>
      <c r="I27" s="144"/>
      <c r="J27" s="155">
        <f>ROUND(J78,2)</f>
        <v>0</v>
      </c>
      <c r="K27" s="51"/>
    </row>
    <row r="28" s="1" customFormat="1" ht="6.96" customHeight="1">
      <c r="B28" s="46"/>
      <c r="C28" s="47"/>
      <c r="D28" s="106"/>
      <c r="E28" s="106"/>
      <c r="F28" s="106"/>
      <c r="G28" s="106"/>
      <c r="H28" s="106"/>
      <c r="I28" s="152"/>
      <c r="J28" s="106"/>
      <c r="K28" s="153"/>
    </row>
    <row r="29" s="1" customFormat="1" ht="14.4" customHeight="1">
      <c r="B29" s="46"/>
      <c r="C29" s="47"/>
      <c r="D29" s="47"/>
      <c r="E29" s="47"/>
      <c r="F29" s="52" t="s">
        <v>46</v>
      </c>
      <c r="G29" s="47"/>
      <c r="H29" s="47"/>
      <c r="I29" s="156" t="s">
        <v>45</v>
      </c>
      <c r="J29" s="52" t="s">
        <v>47</v>
      </c>
      <c r="K29" s="51"/>
    </row>
    <row r="30" s="1" customFormat="1" ht="14.4" customHeight="1">
      <c r="B30" s="46"/>
      <c r="C30" s="47"/>
      <c r="D30" s="55" t="s">
        <v>48</v>
      </c>
      <c r="E30" s="55" t="s">
        <v>49</v>
      </c>
      <c r="F30" s="157">
        <f>ROUND(SUM(BE78:BE81), 2)</f>
        <v>0</v>
      </c>
      <c r="G30" s="47"/>
      <c r="H30" s="47"/>
      <c r="I30" s="158">
        <v>0.20999999999999999</v>
      </c>
      <c r="J30" s="157">
        <f>ROUND(ROUND((SUM(BE78:BE81)), 2)*I30, 2)</f>
        <v>0</v>
      </c>
      <c r="K30" s="51"/>
    </row>
    <row r="31" s="1" customFormat="1" ht="14.4" customHeight="1">
      <c r="B31" s="46"/>
      <c r="C31" s="47"/>
      <c r="D31" s="47"/>
      <c r="E31" s="55" t="s">
        <v>50</v>
      </c>
      <c r="F31" s="157">
        <f>ROUND(SUM(BF78:BF81), 2)</f>
        <v>0</v>
      </c>
      <c r="G31" s="47"/>
      <c r="H31" s="47"/>
      <c r="I31" s="158">
        <v>0.14999999999999999</v>
      </c>
      <c r="J31" s="157">
        <f>ROUND(ROUND((SUM(BF78:BF81)), 2)*I31, 2)</f>
        <v>0</v>
      </c>
      <c r="K31" s="51"/>
    </row>
    <row r="32" hidden="1" s="1" customFormat="1" ht="14.4" customHeight="1">
      <c r="B32" s="46"/>
      <c r="C32" s="47"/>
      <c r="D32" s="47"/>
      <c r="E32" s="55" t="s">
        <v>51</v>
      </c>
      <c r="F32" s="157">
        <f>ROUND(SUM(BG78:BG81), 2)</f>
        <v>0</v>
      </c>
      <c r="G32" s="47"/>
      <c r="H32" s="47"/>
      <c r="I32" s="158">
        <v>0.20999999999999999</v>
      </c>
      <c r="J32" s="157">
        <v>0</v>
      </c>
      <c r="K32" s="51"/>
    </row>
    <row r="33" hidden="1" s="1" customFormat="1" ht="14.4" customHeight="1">
      <c r="B33" s="46"/>
      <c r="C33" s="47"/>
      <c r="D33" s="47"/>
      <c r="E33" s="55" t="s">
        <v>52</v>
      </c>
      <c r="F33" s="157">
        <f>ROUND(SUM(BH78:BH81), 2)</f>
        <v>0</v>
      </c>
      <c r="G33" s="47"/>
      <c r="H33" s="47"/>
      <c r="I33" s="158">
        <v>0.14999999999999999</v>
      </c>
      <c r="J33" s="157">
        <v>0</v>
      </c>
      <c r="K33" s="51"/>
    </row>
    <row r="34" hidden="1" s="1" customFormat="1" ht="14.4" customHeight="1">
      <c r="B34" s="46"/>
      <c r="C34" s="47"/>
      <c r="D34" s="47"/>
      <c r="E34" s="55" t="s">
        <v>53</v>
      </c>
      <c r="F34" s="157">
        <f>ROUND(SUM(BI78:BI81), 2)</f>
        <v>0</v>
      </c>
      <c r="G34" s="47"/>
      <c r="H34" s="47"/>
      <c r="I34" s="158">
        <v>0</v>
      </c>
      <c r="J34" s="157">
        <v>0</v>
      </c>
      <c r="K34" s="51"/>
    </row>
    <row r="35" s="1" customFormat="1" ht="6.96" customHeight="1">
      <c r="B35" s="46"/>
      <c r="C35" s="47"/>
      <c r="D35" s="47"/>
      <c r="E35" s="47"/>
      <c r="F35" s="47"/>
      <c r="G35" s="47"/>
      <c r="H35" s="47"/>
      <c r="I35" s="144"/>
      <c r="J35" s="47"/>
      <c r="K35" s="51"/>
    </row>
    <row r="36" s="1" customFormat="1" ht="25.44" customHeight="1">
      <c r="B36" s="46"/>
      <c r="C36" s="159"/>
      <c r="D36" s="160" t="s">
        <v>54</v>
      </c>
      <c r="E36" s="98"/>
      <c r="F36" s="98"/>
      <c r="G36" s="161" t="s">
        <v>55</v>
      </c>
      <c r="H36" s="162" t="s">
        <v>56</v>
      </c>
      <c r="I36" s="163"/>
      <c r="J36" s="164">
        <f>SUM(J27:J34)</f>
        <v>0</v>
      </c>
      <c r="K36" s="165"/>
    </row>
    <row r="37" s="1" customFormat="1" ht="14.4" customHeight="1">
      <c r="B37" s="67"/>
      <c r="C37" s="68"/>
      <c r="D37" s="68"/>
      <c r="E37" s="68"/>
      <c r="F37" s="68"/>
      <c r="G37" s="68"/>
      <c r="H37" s="68"/>
      <c r="I37" s="166"/>
      <c r="J37" s="68"/>
      <c r="K37" s="69"/>
    </row>
    <row r="41" s="1" customFormat="1" ht="6.96" customHeight="1">
      <c r="B41" s="167"/>
      <c r="C41" s="168"/>
      <c r="D41" s="168"/>
      <c r="E41" s="168"/>
      <c r="F41" s="168"/>
      <c r="G41" s="168"/>
      <c r="H41" s="168"/>
      <c r="I41" s="169"/>
      <c r="J41" s="168"/>
      <c r="K41" s="170"/>
    </row>
    <row r="42" s="1" customFormat="1" ht="36.96" customHeight="1">
      <c r="B42" s="46"/>
      <c r="C42" s="29" t="s">
        <v>104</v>
      </c>
      <c r="D42" s="47"/>
      <c r="E42" s="47"/>
      <c r="F42" s="47"/>
      <c r="G42" s="47"/>
      <c r="H42" s="47"/>
      <c r="I42" s="144"/>
      <c r="J42" s="47"/>
      <c r="K42" s="51"/>
    </row>
    <row r="43" s="1" customFormat="1" ht="6.96" customHeight="1">
      <c r="B43" s="46"/>
      <c r="C43" s="47"/>
      <c r="D43" s="47"/>
      <c r="E43" s="47"/>
      <c r="F43" s="47"/>
      <c r="G43" s="47"/>
      <c r="H43" s="47"/>
      <c r="I43" s="144"/>
      <c r="J43" s="47"/>
      <c r="K43" s="51"/>
    </row>
    <row r="44" s="1" customFormat="1" ht="14.4" customHeight="1">
      <c r="B44" s="46"/>
      <c r="C44" s="39" t="s">
        <v>18</v>
      </c>
      <c r="D44" s="47"/>
      <c r="E44" s="47"/>
      <c r="F44" s="47"/>
      <c r="G44" s="47"/>
      <c r="H44" s="47"/>
      <c r="I44" s="144"/>
      <c r="J44" s="47"/>
      <c r="K44" s="51"/>
    </row>
    <row r="45" s="1" customFormat="1" ht="16.5" customHeight="1">
      <c r="B45" s="46"/>
      <c r="C45" s="47"/>
      <c r="D45" s="47"/>
      <c r="E45" s="143" t="str">
        <f>E7</f>
        <v>Mod. pob. zař. ve spr. soc. služ. Písečná, Chomutov - DOZP</v>
      </c>
      <c r="F45" s="39"/>
      <c r="G45" s="39"/>
      <c r="H45" s="39"/>
      <c r="I45" s="144"/>
      <c r="J45" s="47"/>
      <c r="K45" s="51"/>
    </row>
    <row r="46" s="1" customFormat="1" ht="14.4" customHeight="1">
      <c r="B46" s="46"/>
      <c r="C46" s="39" t="s">
        <v>101</v>
      </c>
      <c r="D46" s="47"/>
      <c r="E46" s="47"/>
      <c r="F46" s="47"/>
      <c r="G46" s="47"/>
      <c r="H46" s="47"/>
      <c r="I46" s="144"/>
      <c r="J46" s="47"/>
      <c r="K46" s="51"/>
    </row>
    <row r="47" s="1" customFormat="1" ht="17.25" customHeight="1">
      <c r="B47" s="46"/>
      <c r="C47" s="47"/>
      <c r="D47" s="47"/>
      <c r="E47" s="145" t="str">
        <f>E9</f>
        <v>SO 02.1 - DOZP - Vzduchotechnika</v>
      </c>
      <c r="F47" s="47"/>
      <c r="G47" s="47"/>
      <c r="H47" s="47"/>
      <c r="I47" s="144"/>
      <c r="J47" s="47"/>
      <c r="K47" s="51"/>
    </row>
    <row r="48" s="1" customFormat="1" ht="6.96" customHeight="1">
      <c r="B48" s="46"/>
      <c r="C48" s="47"/>
      <c r="D48" s="47"/>
      <c r="E48" s="47"/>
      <c r="F48" s="47"/>
      <c r="G48" s="47"/>
      <c r="H48" s="47"/>
      <c r="I48" s="144"/>
      <c r="J48" s="47"/>
      <c r="K48" s="51"/>
    </row>
    <row r="49" s="1" customFormat="1" ht="18" customHeight="1">
      <c r="B49" s="46"/>
      <c r="C49" s="39" t="s">
        <v>24</v>
      </c>
      <c r="D49" s="47"/>
      <c r="E49" s="47"/>
      <c r="F49" s="34" t="str">
        <f>F12</f>
        <v xml:space="preserve"> </v>
      </c>
      <c r="G49" s="47"/>
      <c r="H49" s="47"/>
      <c r="I49" s="146" t="s">
        <v>26</v>
      </c>
      <c r="J49" s="147" t="str">
        <f>IF(J12="","",J12)</f>
        <v>27. 2. 2016</v>
      </c>
      <c r="K49" s="51"/>
    </row>
    <row r="50" s="1" customFormat="1" ht="6.96" customHeight="1">
      <c r="B50" s="46"/>
      <c r="C50" s="47"/>
      <c r="D50" s="47"/>
      <c r="E50" s="47"/>
      <c r="F50" s="47"/>
      <c r="G50" s="47"/>
      <c r="H50" s="47"/>
      <c r="I50" s="144"/>
      <c r="J50" s="47"/>
      <c r="K50" s="51"/>
    </row>
    <row r="51" s="1" customFormat="1">
      <c r="B51" s="46"/>
      <c r="C51" s="39" t="s">
        <v>32</v>
      </c>
      <c r="D51" s="47"/>
      <c r="E51" s="47"/>
      <c r="F51" s="34" t="str">
        <f>E15</f>
        <v>Statutární město Chomutov, Zborovská 4602,Chomutov</v>
      </c>
      <c r="G51" s="47"/>
      <c r="H51" s="47"/>
      <c r="I51" s="146" t="s">
        <v>39</v>
      </c>
      <c r="J51" s="44" t="str">
        <f>E21</f>
        <v>JKPO,Školní 1038, Chomutov</v>
      </c>
      <c r="K51" s="51"/>
    </row>
    <row r="52" s="1" customFormat="1" ht="14.4" customHeight="1">
      <c r="B52" s="46"/>
      <c r="C52" s="39" t="s">
        <v>37</v>
      </c>
      <c r="D52" s="47"/>
      <c r="E52" s="47"/>
      <c r="F52" s="34" t="str">
        <f>IF(E18="","",E18)</f>
        <v/>
      </c>
      <c r="G52" s="47"/>
      <c r="H52" s="47"/>
      <c r="I52" s="144"/>
      <c r="J52" s="171"/>
      <c r="K52" s="51"/>
    </row>
    <row r="53" s="1" customFormat="1" ht="10.32" customHeight="1">
      <c r="B53" s="46"/>
      <c r="C53" s="47"/>
      <c r="D53" s="47"/>
      <c r="E53" s="47"/>
      <c r="F53" s="47"/>
      <c r="G53" s="47"/>
      <c r="H53" s="47"/>
      <c r="I53" s="144"/>
      <c r="J53" s="47"/>
      <c r="K53" s="51"/>
    </row>
    <row r="54" s="1" customFormat="1" ht="29.28" customHeight="1">
      <c r="B54" s="46"/>
      <c r="C54" s="172" t="s">
        <v>105</v>
      </c>
      <c r="D54" s="159"/>
      <c r="E54" s="159"/>
      <c r="F54" s="159"/>
      <c r="G54" s="159"/>
      <c r="H54" s="159"/>
      <c r="I54" s="173"/>
      <c r="J54" s="174" t="s">
        <v>106</v>
      </c>
      <c r="K54" s="175"/>
    </row>
    <row r="55" s="1" customFormat="1" ht="10.32" customHeight="1">
      <c r="B55" s="46"/>
      <c r="C55" s="47"/>
      <c r="D55" s="47"/>
      <c r="E55" s="47"/>
      <c r="F55" s="47"/>
      <c r="G55" s="47"/>
      <c r="H55" s="47"/>
      <c r="I55" s="144"/>
      <c r="J55" s="47"/>
      <c r="K55" s="51"/>
    </row>
    <row r="56" s="1" customFormat="1" ht="29.28" customHeight="1">
      <c r="B56" s="46"/>
      <c r="C56" s="176" t="s">
        <v>107</v>
      </c>
      <c r="D56" s="47"/>
      <c r="E56" s="47"/>
      <c r="F56" s="47"/>
      <c r="G56" s="47"/>
      <c r="H56" s="47"/>
      <c r="I56" s="144"/>
      <c r="J56" s="155">
        <f>J78</f>
        <v>0</v>
      </c>
      <c r="K56" s="51"/>
      <c r="AU56" s="23" t="s">
        <v>108</v>
      </c>
    </row>
    <row r="57" s="7" customFormat="1" ht="24.96" customHeight="1">
      <c r="B57" s="177"/>
      <c r="C57" s="178"/>
      <c r="D57" s="179" t="s">
        <v>114</v>
      </c>
      <c r="E57" s="180"/>
      <c r="F57" s="180"/>
      <c r="G57" s="180"/>
      <c r="H57" s="180"/>
      <c r="I57" s="181"/>
      <c r="J57" s="182">
        <f>J79</f>
        <v>0</v>
      </c>
      <c r="K57" s="183"/>
    </row>
    <row r="58" s="8" customFormat="1" ht="19.92" customHeight="1">
      <c r="B58" s="184"/>
      <c r="C58" s="185"/>
      <c r="D58" s="186" t="s">
        <v>291</v>
      </c>
      <c r="E58" s="187"/>
      <c r="F58" s="187"/>
      <c r="G58" s="187"/>
      <c r="H58" s="187"/>
      <c r="I58" s="188"/>
      <c r="J58" s="189">
        <f>J80</f>
        <v>0</v>
      </c>
      <c r="K58" s="190"/>
    </row>
    <row r="59" s="1" customFormat="1" ht="21.84" customHeight="1">
      <c r="B59" s="46"/>
      <c r="C59" s="47"/>
      <c r="D59" s="47"/>
      <c r="E59" s="47"/>
      <c r="F59" s="47"/>
      <c r="G59" s="47"/>
      <c r="H59" s="47"/>
      <c r="I59" s="144"/>
      <c r="J59" s="47"/>
      <c r="K59" s="51"/>
    </row>
    <row r="60" s="1" customFormat="1" ht="6.96" customHeight="1">
      <c r="B60" s="67"/>
      <c r="C60" s="68"/>
      <c r="D60" s="68"/>
      <c r="E60" s="68"/>
      <c r="F60" s="68"/>
      <c r="G60" s="68"/>
      <c r="H60" s="68"/>
      <c r="I60" s="166"/>
      <c r="J60" s="68"/>
      <c r="K60" s="69"/>
    </row>
    <row r="64" s="1" customFormat="1" ht="6.96" customHeight="1">
      <c r="B64" s="70"/>
      <c r="C64" s="71"/>
      <c r="D64" s="71"/>
      <c r="E64" s="71"/>
      <c r="F64" s="71"/>
      <c r="G64" s="71"/>
      <c r="H64" s="71"/>
      <c r="I64" s="169"/>
      <c r="J64" s="71"/>
      <c r="K64" s="71"/>
      <c r="L64" s="72"/>
    </row>
    <row r="65" s="1" customFormat="1" ht="36.96" customHeight="1">
      <c r="B65" s="46"/>
      <c r="C65" s="73" t="s">
        <v>121</v>
      </c>
      <c r="D65" s="74"/>
      <c r="E65" s="74"/>
      <c r="F65" s="74"/>
      <c r="G65" s="74"/>
      <c r="H65" s="74"/>
      <c r="I65" s="191"/>
      <c r="J65" s="74"/>
      <c r="K65" s="74"/>
      <c r="L65" s="72"/>
    </row>
    <row r="66" s="1" customFormat="1" ht="6.96" customHeight="1">
      <c r="B66" s="46"/>
      <c r="C66" s="74"/>
      <c r="D66" s="74"/>
      <c r="E66" s="74"/>
      <c r="F66" s="74"/>
      <c r="G66" s="74"/>
      <c r="H66" s="74"/>
      <c r="I66" s="191"/>
      <c r="J66" s="74"/>
      <c r="K66" s="74"/>
      <c r="L66" s="72"/>
    </row>
    <row r="67" s="1" customFormat="1" ht="14.4" customHeight="1">
      <c r="B67" s="46"/>
      <c r="C67" s="76" t="s">
        <v>18</v>
      </c>
      <c r="D67" s="74"/>
      <c r="E67" s="74"/>
      <c r="F67" s="74"/>
      <c r="G67" s="74"/>
      <c r="H67" s="74"/>
      <c r="I67" s="191"/>
      <c r="J67" s="74"/>
      <c r="K67" s="74"/>
      <c r="L67" s="72"/>
    </row>
    <row r="68" s="1" customFormat="1" ht="16.5" customHeight="1">
      <c r="B68" s="46"/>
      <c r="C68" s="74"/>
      <c r="D68" s="74"/>
      <c r="E68" s="192" t="str">
        <f>E7</f>
        <v>Mod. pob. zař. ve spr. soc. služ. Písečná, Chomutov - DOZP</v>
      </c>
      <c r="F68" s="76"/>
      <c r="G68" s="76"/>
      <c r="H68" s="76"/>
      <c r="I68" s="191"/>
      <c r="J68" s="74"/>
      <c r="K68" s="74"/>
      <c r="L68" s="72"/>
    </row>
    <row r="69" s="1" customFormat="1" ht="14.4" customHeight="1">
      <c r="B69" s="46"/>
      <c r="C69" s="76" t="s">
        <v>101</v>
      </c>
      <c r="D69" s="74"/>
      <c r="E69" s="74"/>
      <c r="F69" s="74"/>
      <c r="G69" s="74"/>
      <c r="H69" s="74"/>
      <c r="I69" s="191"/>
      <c r="J69" s="74"/>
      <c r="K69" s="74"/>
      <c r="L69" s="72"/>
    </row>
    <row r="70" s="1" customFormat="1" ht="17.25" customHeight="1">
      <c r="B70" s="46"/>
      <c r="C70" s="74"/>
      <c r="D70" s="74"/>
      <c r="E70" s="82" t="str">
        <f>E9</f>
        <v>SO 02.1 - DOZP - Vzduchotechnika</v>
      </c>
      <c r="F70" s="74"/>
      <c r="G70" s="74"/>
      <c r="H70" s="74"/>
      <c r="I70" s="191"/>
      <c r="J70" s="74"/>
      <c r="K70" s="74"/>
      <c r="L70" s="72"/>
    </row>
    <row r="71" s="1" customFormat="1" ht="6.96" customHeight="1">
      <c r="B71" s="46"/>
      <c r="C71" s="74"/>
      <c r="D71" s="74"/>
      <c r="E71" s="74"/>
      <c r="F71" s="74"/>
      <c r="G71" s="74"/>
      <c r="H71" s="74"/>
      <c r="I71" s="191"/>
      <c r="J71" s="74"/>
      <c r="K71" s="74"/>
      <c r="L71" s="72"/>
    </row>
    <row r="72" s="1" customFormat="1" ht="18" customHeight="1">
      <c r="B72" s="46"/>
      <c r="C72" s="76" t="s">
        <v>24</v>
      </c>
      <c r="D72" s="74"/>
      <c r="E72" s="74"/>
      <c r="F72" s="193" t="str">
        <f>F12</f>
        <v xml:space="preserve"> </v>
      </c>
      <c r="G72" s="74"/>
      <c r="H72" s="74"/>
      <c r="I72" s="194" t="s">
        <v>26</v>
      </c>
      <c r="J72" s="85" t="str">
        <f>IF(J12="","",J12)</f>
        <v>27. 2. 2016</v>
      </c>
      <c r="K72" s="74"/>
      <c r="L72" s="72"/>
    </row>
    <row r="73" s="1" customFormat="1" ht="6.96" customHeight="1">
      <c r="B73" s="46"/>
      <c r="C73" s="74"/>
      <c r="D73" s="74"/>
      <c r="E73" s="74"/>
      <c r="F73" s="74"/>
      <c r="G73" s="74"/>
      <c r="H73" s="74"/>
      <c r="I73" s="191"/>
      <c r="J73" s="74"/>
      <c r="K73" s="74"/>
      <c r="L73" s="72"/>
    </row>
    <row r="74" s="1" customFormat="1">
      <c r="B74" s="46"/>
      <c r="C74" s="76" t="s">
        <v>32</v>
      </c>
      <c r="D74" s="74"/>
      <c r="E74" s="74"/>
      <c r="F74" s="193" t="str">
        <f>E15</f>
        <v>Statutární město Chomutov, Zborovská 4602,Chomutov</v>
      </c>
      <c r="G74" s="74"/>
      <c r="H74" s="74"/>
      <c r="I74" s="194" t="s">
        <v>39</v>
      </c>
      <c r="J74" s="193" t="str">
        <f>E21</f>
        <v>JKPO,Školní 1038, Chomutov</v>
      </c>
      <c r="K74" s="74"/>
      <c r="L74" s="72"/>
    </row>
    <row r="75" s="1" customFormat="1" ht="14.4" customHeight="1">
      <c r="B75" s="46"/>
      <c r="C75" s="76" t="s">
        <v>37</v>
      </c>
      <c r="D75" s="74"/>
      <c r="E75" s="74"/>
      <c r="F75" s="193" t="str">
        <f>IF(E18="","",E18)</f>
        <v/>
      </c>
      <c r="G75" s="74"/>
      <c r="H75" s="74"/>
      <c r="I75" s="191"/>
      <c r="J75" s="74"/>
      <c r="K75" s="74"/>
      <c r="L75" s="72"/>
    </row>
    <row r="76" s="1" customFormat="1" ht="10.32" customHeight="1">
      <c r="B76" s="46"/>
      <c r="C76" s="74"/>
      <c r="D76" s="74"/>
      <c r="E76" s="74"/>
      <c r="F76" s="74"/>
      <c r="G76" s="74"/>
      <c r="H76" s="74"/>
      <c r="I76" s="191"/>
      <c r="J76" s="74"/>
      <c r="K76" s="74"/>
      <c r="L76" s="72"/>
    </row>
    <row r="77" s="9" customFormat="1" ht="29.28" customHeight="1">
      <c r="B77" s="195"/>
      <c r="C77" s="196" t="s">
        <v>122</v>
      </c>
      <c r="D77" s="197" t="s">
        <v>63</v>
      </c>
      <c r="E77" s="197" t="s">
        <v>59</v>
      </c>
      <c r="F77" s="197" t="s">
        <v>123</v>
      </c>
      <c r="G77" s="197" t="s">
        <v>124</v>
      </c>
      <c r="H77" s="197" t="s">
        <v>125</v>
      </c>
      <c r="I77" s="198" t="s">
        <v>126</v>
      </c>
      <c r="J77" s="197" t="s">
        <v>106</v>
      </c>
      <c r="K77" s="199" t="s">
        <v>127</v>
      </c>
      <c r="L77" s="200"/>
      <c r="M77" s="102" t="s">
        <v>128</v>
      </c>
      <c r="N77" s="103" t="s">
        <v>48</v>
      </c>
      <c r="O77" s="103" t="s">
        <v>129</v>
      </c>
      <c r="P77" s="103" t="s">
        <v>130</v>
      </c>
      <c r="Q77" s="103" t="s">
        <v>131</v>
      </c>
      <c r="R77" s="103" t="s">
        <v>132</v>
      </c>
      <c r="S77" s="103" t="s">
        <v>133</v>
      </c>
      <c r="T77" s="104" t="s">
        <v>134</v>
      </c>
    </row>
    <row r="78" s="1" customFormat="1" ht="29.28" customHeight="1">
      <c r="B78" s="46"/>
      <c r="C78" s="108" t="s">
        <v>107</v>
      </c>
      <c r="D78" s="74"/>
      <c r="E78" s="74"/>
      <c r="F78" s="74"/>
      <c r="G78" s="74"/>
      <c r="H78" s="74"/>
      <c r="I78" s="191"/>
      <c r="J78" s="201">
        <f>BK78</f>
        <v>0</v>
      </c>
      <c r="K78" s="74"/>
      <c r="L78" s="72"/>
      <c r="M78" s="105"/>
      <c r="N78" s="106"/>
      <c r="O78" s="106"/>
      <c r="P78" s="202">
        <f>P79</f>
        <v>0</v>
      </c>
      <c r="Q78" s="106"/>
      <c r="R78" s="202">
        <f>R79</f>
        <v>0</v>
      </c>
      <c r="S78" s="106"/>
      <c r="T78" s="203">
        <f>T79</f>
        <v>0</v>
      </c>
      <c r="AT78" s="23" t="s">
        <v>77</v>
      </c>
      <c r="AU78" s="23" t="s">
        <v>108</v>
      </c>
      <c r="BK78" s="204">
        <f>BK79</f>
        <v>0</v>
      </c>
    </row>
    <row r="79" s="10" customFormat="1" ht="37.44" customHeight="1">
      <c r="B79" s="205"/>
      <c r="C79" s="206"/>
      <c r="D79" s="207" t="s">
        <v>77</v>
      </c>
      <c r="E79" s="208" t="s">
        <v>181</v>
      </c>
      <c r="F79" s="208" t="s">
        <v>182</v>
      </c>
      <c r="G79" s="206"/>
      <c r="H79" s="206"/>
      <c r="I79" s="209"/>
      <c r="J79" s="210">
        <f>BK79</f>
        <v>0</v>
      </c>
      <c r="K79" s="206"/>
      <c r="L79" s="211"/>
      <c r="M79" s="212"/>
      <c r="N79" s="213"/>
      <c r="O79" s="213"/>
      <c r="P79" s="214">
        <f>P80</f>
        <v>0</v>
      </c>
      <c r="Q79" s="213"/>
      <c r="R79" s="214">
        <f>R80</f>
        <v>0</v>
      </c>
      <c r="S79" s="213"/>
      <c r="T79" s="215">
        <f>T80</f>
        <v>0</v>
      </c>
      <c r="AR79" s="216" t="s">
        <v>88</v>
      </c>
      <c r="AT79" s="217" t="s">
        <v>77</v>
      </c>
      <c r="AU79" s="217" t="s">
        <v>78</v>
      </c>
      <c r="AY79" s="216" t="s">
        <v>137</v>
      </c>
      <c r="BK79" s="218">
        <f>BK80</f>
        <v>0</v>
      </c>
    </row>
    <row r="80" s="10" customFormat="1" ht="19.92" customHeight="1">
      <c r="B80" s="205"/>
      <c r="C80" s="206"/>
      <c r="D80" s="207" t="s">
        <v>77</v>
      </c>
      <c r="E80" s="219" t="s">
        <v>292</v>
      </c>
      <c r="F80" s="219" t="s">
        <v>293</v>
      </c>
      <c r="G80" s="206"/>
      <c r="H80" s="206"/>
      <c r="I80" s="209"/>
      <c r="J80" s="220">
        <f>BK80</f>
        <v>0</v>
      </c>
      <c r="K80" s="206"/>
      <c r="L80" s="211"/>
      <c r="M80" s="212"/>
      <c r="N80" s="213"/>
      <c r="O80" s="213"/>
      <c r="P80" s="214">
        <f>P81</f>
        <v>0</v>
      </c>
      <c r="Q80" s="213"/>
      <c r="R80" s="214">
        <f>R81</f>
        <v>0</v>
      </c>
      <c r="S80" s="213"/>
      <c r="T80" s="215">
        <f>T81</f>
        <v>0</v>
      </c>
      <c r="AR80" s="216" t="s">
        <v>88</v>
      </c>
      <c r="AT80" s="217" t="s">
        <v>77</v>
      </c>
      <c r="AU80" s="217" t="s">
        <v>86</v>
      </c>
      <c r="AY80" s="216" t="s">
        <v>137</v>
      </c>
      <c r="BK80" s="218">
        <f>BK81</f>
        <v>0</v>
      </c>
    </row>
    <row r="81" s="1" customFormat="1" ht="16.5" customHeight="1">
      <c r="B81" s="46"/>
      <c r="C81" s="221" t="s">
        <v>294</v>
      </c>
      <c r="D81" s="221" t="s">
        <v>140</v>
      </c>
      <c r="E81" s="222" t="s">
        <v>295</v>
      </c>
      <c r="F81" s="223" t="s">
        <v>296</v>
      </c>
      <c r="G81" s="224" t="s">
        <v>287</v>
      </c>
      <c r="H81" s="225">
        <v>1</v>
      </c>
      <c r="I81" s="226"/>
      <c r="J81" s="227">
        <f>ROUND(I81*H81,2)</f>
        <v>0</v>
      </c>
      <c r="K81" s="223" t="s">
        <v>34</v>
      </c>
      <c r="L81" s="72"/>
      <c r="M81" s="228" t="s">
        <v>34</v>
      </c>
      <c r="N81" s="277" t="s">
        <v>50</v>
      </c>
      <c r="O81" s="278"/>
      <c r="P81" s="279">
        <f>O81*H81</f>
        <v>0</v>
      </c>
      <c r="Q81" s="279">
        <v>0</v>
      </c>
      <c r="R81" s="279">
        <f>Q81*H81</f>
        <v>0</v>
      </c>
      <c r="S81" s="279">
        <v>0</v>
      </c>
      <c r="T81" s="280">
        <f>S81*H81</f>
        <v>0</v>
      </c>
      <c r="AR81" s="23" t="s">
        <v>187</v>
      </c>
      <c r="AT81" s="23" t="s">
        <v>140</v>
      </c>
      <c r="AU81" s="23" t="s">
        <v>88</v>
      </c>
      <c r="AY81" s="23" t="s">
        <v>137</v>
      </c>
      <c r="BE81" s="232">
        <f>IF(N81="základní",J81,0)</f>
        <v>0</v>
      </c>
      <c r="BF81" s="232">
        <f>IF(N81="snížená",J81,0)</f>
        <v>0</v>
      </c>
      <c r="BG81" s="232">
        <f>IF(N81="zákl. přenesená",J81,0)</f>
        <v>0</v>
      </c>
      <c r="BH81" s="232">
        <f>IF(N81="sníž. přenesená",J81,0)</f>
        <v>0</v>
      </c>
      <c r="BI81" s="232">
        <f>IF(N81="nulová",J81,0)</f>
        <v>0</v>
      </c>
      <c r="BJ81" s="23" t="s">
        <v>88</v>
      </c>
      <c r="BK81" s="232">
        <f>ROUND(I81*H81,2)</f>
        <v>0</v>
      </c>
      <c r="BL81" s="23" t="s">
        <v>187</v>
      </c>
      <c r="BM81" s="23" t="s">
        <v>297</v>
      </c>
    </row>
    <row r="82" s="1" customFormat="1" ht="6.96" customHeight="1">
      <c r="B82" s="67"/>
      <c r="C82" s="68"/>
      <c r="D82" s="68"/>
      <c r="E82" s="68"/>
      <c r="F82" s="68"/>
      <c r="G82" s="68"/>
      <c r="H82" s="68"/>
      <c r="I82" s="166"/>
      <c r="J82" s="68"/>
      <c r="K82" s="68"/>
      <c r="L82" s="72"/>
    </row>
  </sheetData>
  <sheetProtection sheet="1" autoFilter="0" formatColumns="0" formatRows="0" objects="1" scenarios="1" spinCount="100000" saltValue="pwg+nW47iL3qVb1Yp2hBp13Qbhs7O+nVCU62ea3w+OEON22ItV8HXPAND9559NZvsnSUXYu4Z00kWij/zlQ6SA==" hashValue="9DuxLhwykaluUm2O861giqFHJHw3pgM5Ekpfr6nKfR8v0Fb9CnrKmF6XfHr5dGcyu5wLtL+BGi3riNVvNdBFHA==" algorithmName="SHA-512" password="CC35"/>
  <autoFilter ref="C77:K81"/>
  <mergeCells count="10">
    <mergeCell ref="E7:H7"/>
    <mergeCell ref="E9:H9"/>
    <mergeCell ref="E24:H24"/>
    <mergeCell ref="E45:H45"/>
    <mergeCell ref="E47:H47"/>
    <mergeCell ref="J51:J52"/>
    <mergeCell ref="E68:H68"/>
    <mergeCell ref="E70:H70"/>
    <mergeCell ref="G1:H1"/>
    <mergeCell ref="L2:V2"/>
  </mergeCells>
  <hyperlinks>
    <hyperlink ref="F1:G1" location="C2" display="1) Krycí list soupisu"/>
    <hyperlink ref="G1:H1" location="C54" display="2) Rekapitulace"/>
    <hyperlink ref="J1" location="C77" display="3) Soupis prací"/>
    <hyperlink ref="L1:V1" location="'Rekapitulace stavby'!C2" display="Rekapitulace stavb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showGridLines="0" workbookViewId="0">
      <pane activePane="bottomLeft" state="frozen" topLeftCell="A2" ySplit="1"/>
    </sheetView>
  </sheetViews>
  <cols>
    <col min="1" max="1" width="8.33" customWidth="1"/>
    <col min="2" max="2" width="1.67" customWidth="1"/>
    <col min="3" max="3" width="4.17" customWidth="1"/>
    <col min="4" max="4" width="4.33" customWidth="1"/>
    <col min="5" max="5" width="17.17" customWidth="1"/>
    <col min="6" max="6" width="75" customWidth="1"/>
    <col min="7" max="7" width="8.67" customWidth="1"/>
    <col min="8" max="8" width="11.17" customWidth="1"/>
    <col min="9" max="9" width="12.67" style="136" customWidth="1"/>
    <col min="10" max="10" width="23.5" customWidth="1"/>
    <col min="11" max="11" width="15.5" customWidth="1"/>
    <col min="13" max="13" width="9.33" hidden="1"/>
    <col min="14" max="14" width="9.33" hidden="1"/>
    <col min="15" max="15" width="9.33" hidden="1"/>
    <col min="16" max="16" width="9.33" hidden="1"/>
    <col min="17" max="17" width="9.33" hidden="1"/>
    <col min="18" max="18" width="9.33" hidden="1"/>
    <col min="19" max="19" width="8.17" hidden="1" customWidth="1"/>
    <col min="20" max="20" width="29.6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1" ht="21.84" customHeight="1">
      <c r="A1" s="20"/>
      <c r="B1" s="137"/>
      <c r="C1" s="137"/>
      <c r="D1" s="138" t="s">
        <v>1</v>
      </c>
      <c r="E1" s="137"/>
      <c r="F1" s="139" t="s">
        <v>95</v>
      </c>
      <c r="G1" s="139" t="s">
        <v>96</v>
      </c>
      <c r="H1" s="139"/>
      <c r="I1" s="140"/>
      <c r="J1" s="139" t="s">
        <v>97</v>
      </c>
      <c r="K1" s="138" t="s">
        <v>98</v>
      </c>
      <c r="L1" s="139" t="s">
        <v>99</v>
      </c>
      <c r="M1" s="139"/>
      <c r="N1" s="139"/>
      <c r="O1" s="139"/>
      <c r="P1" s="139"/>
      <c r="Q1" s="139"/>
      <c r="R1" s="139"/>
      <c r="S1" s="139"/>
      <c r="T1" s="139"/>
      <c r="U1" s="19"/>
      <c r="V1" s="19"/>
      <c r="W1" s="20"/>
      <c r="X1" s="20"/>
      <c r="Y1" s="20"/>
      <c r="Z1" s="20"/>
      <c r="AA1" s="20"/>
      <c r="AB1" s="20"/>
      <c r="AC1" s="20"/>
      <c r="AD1" s="20"/>
      <c r="AE1" s="20"/>
      <c r="AF1" s="20"/>
      <c r="AG1" s="20"/>
      <c r="AH1" s="20"/>
      <c r="AI1" s="20"/>
      <c r="AJ1" s="20"/>
      <c r="AK1" s="20"/>
      <c r="AL1" s="20"/>
      <c r="AM1" s="20"/>
      <c r="AN1" s="20"/>
      <c r="AO1" s="20"/>
      <c r="AP1" s="20"/>
      <c r="AQ1" s="20"/>
      <c r="AR1" s="20"/>
      <c r="AS1" s="20"/>
      <c r="AT1" s="20"/>
      <c r="AU1" s="20"/>
      <c r="AV1" s="20"/>
      <c r="AW1" s="20"/>
      <c r="AX1" s="20"/>
      <c r="AY1" s="20"/>
      <c r="AZ1" s="20"/>
      <c r="BA1" s="20"/>
      <c r="BB1" s="20"/>
      <c r="BC1" s="20"/>
      <c r="BD1" s="20"/>
      <c r="BE1" s="20"/>
      <c r="BF1" s="20"/>
      <c r="BG1" s="20"/>
      <c r="BH1" s="20"/>
      <c r="BI1" s="20"/>
      <c r="BJ1" s="20"/>
      <c r="BK1" s="20"/>
      <c r="BL1" s="20"/>
      <c r="BM1" s="20"/>
      <c r="BN1" s="20"/>
      <c r="BO1" s="20"/>
      <c r="BP1" s="20"/>
      <c r="BQ1" s="20"/>
      <c r="BR1" s="20"/>
    </row>
    <row r="2" ht="36.96" customHeight="1">
      <c r="L2"/>
      <c r="AT2" s="23" t="s">
        <v>94</v>
      </c>
    </row>
    <row r="3" ht="6.96" customHeight="1">
      <c r="B3" s="24"/>
      <c r="C3" s="25"/>
      <c r="D3" s="25"/>
      <c r="E3" s="25"/>
      <c r="F3" s="25"/>
      <c r="G3" s="25"/>
      <c r="H3" s="25"/>
      <c r="I3" s="141"/>
      <c r="J3" s="25"/>
      <c r="K3" s="26"/>
      <c r="AT3" s="23" t="s">
        <v>88</v>
      </c>
    </row>
    <row r="4" ht="36.96" customHeight="1">
      <c r="B4" s="27"/>
      <c r="C4" s="28"/>
      <c r="D4" s="29" t="s">
        <v>100</v>
      </c>
      <c r="E4" s="28"/>
      <c r="F4" s="28"/>
      <c r="G4" s="28"/>
      <c r="H4" s="28"/>
      <c r="I4" s="142"/>
      <c r="J4" s="28"/>
      <c r="K4" s="30"/>
      <c r="M4" s="31" t="s">
        <v>12</v>
      </c>
      <c r="AT4" s="23" t="s">
        <v>6</v>
      </c>
    </row>
    <row r="5" ht="6.96" customHeight="1">
      <c r="B5" s="27"/>
      <c r="C5" s="28"/>
      <c r="D5" s="28"/>
      <c r="E5" s="28"/>
      <c r="F5" s="28"/>
      <c r="G5" s="28"/>
      <c r="H5" s="28"/>
      <c r="I5" s="142"/>
      <c r="J5" s="28"/>
      <c r="K5" s="30"/>
    </row>
    <row r="6">
      <c r="B6" s="27"/>
      <c r="C6" s="28"/>
      <c r="D6" s="39" t="s">
        <v>18</v>
      </c>
      <c r="E6" s="28"/>
      <c r="F6" s="28"/>
      <c r="G6" s="28"/>
      <c r="H6" s="28"/>
      <c r="I6" s="142"/>
      <c r="J6" s="28"/>
      <c r="K6" s="30"/>
    </row>
    <row r="7" ht="16.5" customHeight="1">
      <c r="B7" s="27"/>
      <c r="C7" s="28"/>
      <c r="D7" s="28"/>
      <c r="E7" s="143" t="str">
        <f>'Rekapitulace stavby'!K6</f>
        <v>Mod. pob. zař. ve spr. soc. služ. Písečná, Chomutov - DOZP</v>
      </c>
      <c r="F7" s="39"/>
      <c r="G7" s="39"/>
      <c r="H7" s="39"/>
      <c r="I7" s="142"/>
      <c r="J7" s="28"/>
      <c r="K7" s="30"/>
    </row>
    <row r="8" s="1" customFormat="1">
      <c r="B8" s="46"/>
      <c r="C8" s="47"/>
      <c r="D8" s="39" t="s">
        <v>101</v>
      </c>
      <c r="E8" s="47"/>
      <c r="F8" s="47"/>
      <c r="G8" s="47"/>
      <c r="H8" s="47"/>
      <c r="I8" s="144"/>
      <c r="J8" s="47"/>
      <c r="K8" s="51"/>
    </row>
    <row r="9" s="1" customFormat="1" ht="36.96" customHeight="1">
      <c r="B9" s="46"/>
      <c r="C9" s="47"/>
      <c r="D9" s="47"/>
      <c r="E9" s="145" t="s">
        <v>298</v>
      </c>
      <c r="F9" s="47"/>
      <c r="G9" s="47"/>
      <c r="H9" s="47"/>
      <c r="I9" s="144"/>
      <c r="J9" s="47"/>
      <c r="K9" s="51"/>
    </row>
    <row r="10" s="1" customFormat="1">
      <c r="B10" s="46"/>
      <c r="C10" s="47"/>
      <c r="D10" s="47"/>
      <c r="E10" s="47"/>
      <c r="F10" s="47"/>
      <c r="G10" s="47"/>
      <c r="H10" s="47"/>
      <c r="I10" s="144"/>
      <c r="J10" s="47"/>
      <c r="K10" s="51"/>
    </row>
    <row r="11" s="1" customFormat="1" ht="14.4" customHeight="1">
      <c r="B11" s="46"/>
      <c r="C11" s="47"/>
      <c r="D11" s="39" t="s">
        <v>20</v>
      </c>
      <c r="E11" s="47"/>
      <c r="F11" s="34" t="s">
        <v>34</v>
      </c>
      <c r="G11" s="47"/>
      <c r="H11" s="47"/>
      <c r="I11" s="146" t="s">
        <v>22</v>
      </c>
      <c r="J11" s="34" t="s">
        <v>34</v>
      </c>
      <c r="K11" s="51"/>
    </row>
    <row r="12" s="1" customFormat="1" ht="14.4" customHeight="1">
      <c r="B12" s="46"/>
      <c r="C12" s="47"/>
      <c r="D12" s="39" t="s">
        <v>24</v>
      </c>
      <c r="E12" s="47"/>
      <c r="F12" s="34" t="s">
        <v>25</v>
      </c>
      <c r="G12" s="47"/>
      <c r="H12" s="47"/>
      <c r="I12" s="146" t="s">
        <v>26</v>
      </c>
      <c r="J12" s="147" t="str">
        <f>'Rekapitulace stavby'!AN8</f>
        <v>27. 2. 2016</v>
      </c>
      <c r="K12" s="51"/>
    </row>
    <row r="13" s="1" customFormat="1" ht="10.8" customHeight="1">
      <c r="B13" s="46"/>
      <c r="C13" s="47"/>
      <c r="D13" s="47"/>
      <c r="E13" s="47"/>
      <c r="F13" s="47"/>
      <c r="G13" s="47"/>
      <c r="H13" s="47"/>
      <c r="I13" s="144"/>
      <c r="J13" s="47"/>
      <c r="K13" s="51"/>
    </row>
    <row r="14" s="1" customFormat="1" ht="14.4" customHeight="1">
      <c r="B14" s="46"/>
      <c r="C14" s="47"/>
      <c r="D14" s="39" t="s">
        <v>32</v>
      </c>
      <c r="E14" s="47"/>
      <c r="F14" s="47"/>
      <c r="G14" s="47"/>
      <c r="H14" s="47"/>
      <c r="I14" s="146" t="s">
        <v>33</v>
      </c>
      <c r="J14" s="34" t="s">
        <v>34</v>
      </c>
      <c r="K14" s="51"/>
    </row>
    <row r="15" s="1" customFormat="1" ht="18" customHeight="1">
      <c r="B15" s="46"/>
      <c r="C15" s="47"/>
      <c r="D15" s="47"/>
      <c r="E15" s="34" t="s">
        <v>35</v>
      </c>
      <c r="F15" s="47"/>
      <c r="G15" s="47"/>
      <c r="H15" s="47"/>
      <c r="I15" s="146" t="s">
        <v>36</v>
      </c>
      <c r="J15" s="34" t="s">
        <v>34</v>
      </c>
      <c r="K15" s="51"/>
    </row>
    <row r="16" s="1" customFormat="1" ht="6.96" customHeight="1">
      <c r="B16" s="46"/>
      <c r="C16" s="47"/>
      <c r="D16" s="47"/>
      <c r="E16" s="47"/>
      <c r="F16" s="47"/>
      <c r="G16" s="47"/>
      <c r="H16" s="47"/>
      <c r="I16" s="144"/>
      <c r="J16" s="47"/>
      <c r="K16" s="51"/>
    </row>
    <row r="17" s="1" customFormat="1" ht="14.4" customHeight="1">
      <c r="B17" s="46"/>
      <c r="C17" s="47"/>
      <c r="D17" s="39" t="s">
        <v>37</v>
      </c>
      <c r="E17" s="47"/>
      <c r="F17" s="47"/>
      <c r="G17" s="47"/>
      <c r="H17" s="47"/>
      <c r="I17" s="146" t="s">
        <v>33</v>
      </c>
      <c r="J17" s="34" t="str">
        <f>IF('Rekapitulace stavby'!AN13="Vyplň údaj","",IF('Rekapitulace stavby'!AN13="","",'Rekapitulace stavby'!AN13))</f>
        <v/>
      </c>
      <c r="K17" s="51"/>
    </row>
    <row r="18" s="1" customFormat="1" ht="18" customHeight="1">
      <c r="B18" s="46"/>
      <c r="C18" s="47"/>
      <c r="D18" s="47"/>
      <c r="E18" s="34" t="str">
        <f>IF('Rekapitulace stavby'!E14="Vyplň údaj","",IF('Rekapitulace stavby'!E14="","",'Rekapitulace stavby'!E14))</f>
        <v/>
      </c>
      <c r="F18" s="47"/>
      <c r="G18" s="47"/>
      <c r="H18" s="47"/>
      <c r="I18" s="146" t="s">
        <v>36</v>
      </c>
      <c r="J18" s="34" t="str">
        <f>IF('Rekapitulace stavby'!AN14="Vyplň údaj","",IF('Rekapitulace stavby'!AN14="","",'Rekapitulace stavby'!AN14))</f>
        <v/>
      </c>
      <c r="K18" s="51"/>
    </row>
    <row r="19" s="1" customFormat="1" ht="6.96" customHeight="1">
      <c r="B19" s="46"/>
      <c r="C19" s="47"/>
      <c r="D19" s="47"/>
      <c r="E19" s="47"/>
      <c r="F19" s="47"/>
      <c r="G19" s="47"/>
      <c r="H19" s="47"/>
      <c r="I19" s="144"/>
      <c r="J19" s="47"/>
      <c r="K19" s="51"/>
    </row>
    <row r="20" s="1" customFormat="1" ht="14.4" customHeight="1">
      <c r="B20" s="46"/>
      <c r="C20" s="47"/>
      <c r="D20" s="39" t="s">
        <v>39</v>
      </c>
      <c r="E20" s="47"/>
      <c r="F20" s="47"/>
      <c r="G20" s="47"/>
      <c r="H20" s="47"/>
      <c r="I20" s="146" t="s">
        <v>33</v>
      </c>
      <c r="J20" s="34" t="s">
        <v>34</v>
      </c>
      <c r="K20" s="51"/>
    </row>
    <row r="21" s="1" customFormat="1" ht="18" customHeight="1">
      <c r="B21" s="46"/>
      <c r="C21" s="47"/>
      <c r="D21" s="47"/>
      <c r="E21" s="34" t="s">
        <v>40</v>
      </c>
      <c r="F21" s="47"/>
      <c r="G21" s="47"/>
      <c r="H21" s="47"/>
      <c r="I21" s="146" t="s">
        <v>36</v>
      </c>
      <c r="J21" s="34" t="s">
        <v>34</v>
      </c>
      <c r="K21" s="51"/>
    </row>
    <row r="22" s="1" customFormat="1" ht="6.96" customHeight="1">
      <c r="B22" s="46"/>
      <c r="C22" s="47"/>
      <c r="D22" s="47"/>
      <c r="E22" s="47"/>
      <c r="F22" s="47"/>
      <c r="G22" s="47"/>
      <c r="H22" s="47"/>
      <c r="I22" s="144"/>
      <c r="J22" s="47"/>
      <c r="K22" s="51"/>
    </row>
    <row r="23" s="1" customFormat="1" ht="14.4" customHeight="1">
      <c r="B23" s="46"/>
      <c r="C23" s="47"/>
      <c r="D23" s="39" t="s">
        <v>42</v>
      </c>
      <c r="E23" s="47"/>
      <c r="F23" s="47"/>
      <c r="G23" s="47"/>
      <c r="H23" s="47"/>
      <c r="I23" s="144"/>
      <c r="J23" s="47"/>
      <c r="K23" s="51"/>
    </row>
    <row r="24" s="6" customFormat="1" ht="16.5" customHeight="1">
      <c r="B24" s="148"/>
      <c r="C24" s="149"/>
      <c r="D24" s="149"/>
      <c r="E24" s="44" t="s">
        <v>34</v>
      </c>
      <c r="F24" s="44"/>
      <c r="G24" s="44"/>
      <c r="H24" s="44"/>
      <c r="I24" s="150"/>
      <c r="J24" s="149"/>
      <c r="K24" s="151"/>
    </row>
    <row r="25" s="1" customFormat="1" ht="6.96" customHeight="1">
      <c r="B25" s="46"/>
      <c r="C25" s="47"/>
      <c r="D25" s="47"/>
      <c r="E25" s="47"/>
      <c r="F25" s="47"/>
      <c r="G25" s="47"/>
      <c r="H25" s="47"/>
      <c r="I25" s="144"/>
      <c r="J25" s="47"/>
      <c r="K25" s="51"/>
    </row>
    <row r="26" s="1" customFormat="1" ht="6.96" customHeight="1">
      <c r="B26" s="46"/>
      <c r="C26" s="47"/>
      <c r="D26" s="106"/>
      <c r="E26" s="106"/>
      <c r="F26" s="106"/>
      <c r="G26" s="106"/>
      <c r="H26" s="106"/>
      <c r="I26" s="152"/>
      <c r="J26" s="106"/>
      <c r="K26" s="153"/>
    </row>
    <row r="27" s="1" customFormat="1" ht="25.44" customHeight="1">
      <c r="B27" s="46"/>
      <c r="C27" s="47"/>
      <c r="D27" s="154" t="s">
        <v>44</v>
      </c>
      <c r="E27" s="47"/>
      <c r="F27" s="47"/>
      <c r="G27" s="47"/>
      <c r="H27" s="47"/>
      <c r="I27" s="144"/>
      <c r="J27" s="155">
        <f>ROUND(J81,2)</f>
        <v>0</v>
      </c>
      <c r="K27" s="51"/>
    </row>
    <row r="28" s="1" customFormat="1" ht="6.96" customHeight="1">
      <c r="B28" s="46"/>
      <c r="C28" s="47"/>
      <c r="D28" s="106"/>
      <c r="E28" s="106"/>
      <c r="F28" s="106"/>
      <c r="G28" s="106"/>
      <c r="H28" s="106"/>
      <c r="I28" s="152"/>
      <c r="J28" s="106"/>
      <c r="K28" s="153"/>
    </row>
    <row r="29" s="1" customFormat="1" ht="14.4" customHeight="1">
      <c r="B29" s="46"/>
      <c r="C29" s="47"/>
      <c r="D29" s="47"/>
      <c r="E29" s="47"/>
      <c r="F29" s="52" t="s">
        <v>46</v>
      </c>
      <c r="G29" s="47"/>
      <c r="H29" s="47"/>
      <c r="I29" s="156" t="s">
        <v>45</v>
      </c>
      <c r="J29" s="52" t="s">
        <v>47</v>
      </c>
      <c r="K29" s="51"/>
    </row>
    <row r="30" s="1" customFormat="1" ht="14.4" customHeight="1">
      <c r="B30" s="46"/>
      <c r="C30" s="47"/>
      <c r="D30" s="55" t="s">
        <v>48</v>
      </c>
      <c r="E30" s="55" t="s">
        <v>49</v>
      </c>
      <c r="F30" s="157">
        <f>ROUND(SUM(BE81:BE97), 2)</f>
        <v>0</v>
      </c>
      <c r="G30" s="47"/>
      <c r="H30" s="47"/>
      <c r="I30" s="158">
        <v>0.20999999999999999</v>
      </c>
      <c r="J30" s="157">
        <f>ROUND(ROUND((SUM(BE81:BE97)), 2)*I30, 2)</f>
        <v>0</v>
      </c>
      <c r="K30" s="51"/>
    </row>
    <row r="31" s="1" customFormat="1" ht="14.4" customHeight="1">
      <c r="B31" s="46"/>
      <c r="C31" s="47"/>
      <c r="D31" s="47"/>
      <c r="E31" s="55" t="s">
        <v>50</v>
      </c>
      <c r="F31" s="157">
        <f>ROUND(SUM(BF81:BF97), 2)</f>
        <v>0</v>
      </c>
      <c r="G31" s="47"/>
      <c r="H31" s="47"/>
      <c r="I31" s="158">
        <v>0.14999999999999999</v>
      </c>
      <c r="J31" s="157">
        <f>ROUND(ROUND((SUM(BF81:BF97)), 2)*I31, 2)</f>
        <v>0</v>
      </c>
      <c r="K31" s="51"/>
    </row>
    <row r="32" hidden="1" s="1" customFormat="1" ht="14.4" customHeight="1">
      <c r="B32" s="46"/>
      <c r="C32" s="47"/>
      <c r="D32" s="47"/>
      <c r="E32" s="55" t="s">
        <v>51</v>
      </c>
      <c r="F32" s="157">
        <f>ROUND(SUM(BG81:BG97), 2)</f>
        <v>0</v>
      </c>
      <c r="G32" s="47"/>
      <c r="H32" s="47"/>
      <c r="I32" s="158">
        <v>0.20999999999999999</v>
      </c>
      <c r="J32" s="157">
        <v>0</v>
      </c>
      <c r="K32" s="51"/>
    </row>
    <row r="33" hidden="1" s="1" customFormat="1" ht="14.4" customHeight="1">
      <c r="B33" s="46"/>
      <c r="C33" s="47"/>
      <c r="D33" s="47"/>
      <c r="E33" s="55" t="s">
        <v>52</v>
      </c>
      <c r="F33" s="157">
        <f>ROUND(SUM(BH81:BH97), 2)</f>
        <v>0</v>
      </c>
      <c r="G33" s="47"/>
      <c r="H33" s="47"/>
      <c r="I33" s="158">
        <v>0.14999999999999999</v>
      </c>
      <c r="J33" s="157">
        <v>0</v>
      </c>
      <c r="K33" s="51"/>
    </row>
    <row r="34" hidden="1" s="1" customFormat="1" ht="14.4" customHeight="1">
      <c r="B34" s="46"/>
      <c r="C34" s="47"/>
      <c r="D34" s="47"/>
      <c r="E34" s="55" t="s">
        <v>53</v>
      </c>
      <c r="F34" s="157">
        <f>ROUND(SUM(BI81:BI97), 2)</f>
        <v>0</v>
      </c>
      <c r="G34" s="47"/>
      <c r="H34" s="47"/>
      <c r="I34" s="158">
        <v>0</v>
      </c>
      <c r="J34" s="157">
        <v>0</v>
      </c>
      <c r="K34" s="51"/>
    </row>
    <row r="35" s="1" customFormat="1" ht="6.96" customHeight="1">
      <c r="B35" s="46"/>
      <c r="C35" s="47"/>
      <c r="D35" s="47"/>
      <c r="E35" s="47"/>
      <c r="F35" s="47"/>
      <c r="G35" s="47"/>
      <c r="H35" s="47"/>
      <c r="I35" s="144"/>
      <c r="J35" s="47"/>
      <c r="K35" s="51"/>
    </row>
    <row r="36" s="1" customFormat="1" ht="25.44" customHeight="1">
      <c r="B36" s="46"/>
      <c r="C36" s="159"/>
      <c r="D36" s="160" t="s">
        <v>54</v>
      </c>
      <c r="E36" s="98"/>
      <c r="F36" s="98"/>
      <c r="G36" s="161" t="s">
        <v>55</v>
      </c>
      <c r="H36" s="162" t="s">
        <v>56</v>
      </c>
      <c r="I36" s="163"/>
      <c r="J36" s="164">
        <f>SUM(J27:J34)</f>
        <v>0</v>
      </c>
      <c r="K36" s="165"/>
    </row>
    <row r="37" s="1" customFormat="1" ht="14.4" customHeight="1">
      <c r="B37" s="67"/>
      <c r="C37" s="68"/>
      <c r="D37" s="68"/>
      <c r="E37" s="68"/>
      <c r="F37" s="68"/>
      <c r="G37" s="68"/>
      <c r="H37" s="68"/>
      <c r="I37" s="166"/>
      <c r="J37" s="68"/>
      <c r="K37" s="69"/>
    </row>
    <row r="41" s="1" customFormat="1" ht="6.96" customHeight="1">
      <c r="B41" s="167"/>
      <c r="C41" s="168"/>
      <c r="D41" s="168"/>
      <c r="E41" s="168"/>
      <c r="F41" s="168"/>
      <c r="G41" s="168"/>
      <c r="H41" s="168"/>
      <c r="I41" s="169"/>
      <c r="J41" s="168"/>
      <c r="K41" s="170"/>
    </row>
    <row r="42" s="1" customFormat="1" ht="36.96" customHeight="1">
      <c r="B42" s="46"/>
      <c r="C42" s="29" t="s">
        <v>104</v>
      </c>
      <c r="D42" s="47"/>
      <c r="E42" s="47"/>
      <c r="F42" s="47"/>
      <c r="G42" s="47"/>
      <c r="H42" s="47"/>
      <c r="I42" s="144"/>
      <c r="J42" s="47"/>
      <c r="K42" s="51"/>
    </row>
    <row r="43" s="1" customFormat="1" ht="6.96" customHeight="1">
      <c r="B43" s="46"/>
      <c r="C43" s="47"/>
      <c r="D43" s="47"/>
      <c r="E43" s="47"/>
      <c r="F43" s="47"/>
      <c r="G43" s="47"/>
      <c r="H43" s="47"/>
      <c r="I43" s="144"/>
      <c r="J43" s="47"/>
      <c r="K43" s="51"/>
    </row>
    <row r="44" s="1" customFormat="1" ht="14.4" customHeight="1">
      <c r="B44" s="46"/>
      <c r="C44" s="39" t="s">
        <v>18</v>
      </c>
      <c r="D44" s="47"/>
      <c r="E44" s="47"/>
      <c r="F44" s="47"/>
      <c r="G44" s="47"/>
      <c r="H44" s="47"/>
      <c r="I44" s="144"/>
      <c r="J44" s="47"/>
      <c r="K44" s="51"/>
    </row>
    <row r="45" s="1" customFormat="1" ht="16.5" customHeight="1">
      <c r="B45" s="46"/>
      <c r="C45" s="47"/>
      <c r="D45" s="47"/>
      <c r="E45" s="143" t="str">
        <f>E7</f>
        <v>Mod. pob. zař. ve spr. soc. služ. Písečná, Chomutov - DOZP</v>
      </c>
      <c r="F45" s="39"/>
      <c r="G45" s="39"/>
      <c r="H45" s="39"/>
      <c r="I45" s="144"/>
      <c r="J45" s="47"/>
      <c r="K45" s="51"/>
    </row>
    <row r="46" s="1" customFormat="1" ht="14.4" customHeight="1">
      <c r="B46" s="46"/>
      <c r="C46" s="39" t="s">
        <v>101</v>
      </c>
      <c r="D46" s="47"/>
      <c r="E46" s="47"/>
      <c r="F46" s="47"/>
      <c r="G46" s="47"/>
      <c r="H46" s="47"/>
      <c r="I46" s="144"/>
      <c r="J46" s="47"/>
      <c r="K46" s="51"/>
    </row>
    <row r="47" s="1" customFormat="1" ht="17.25" customHeight="1">
      <c r="B47" s="46"/>
      <c r="C47" s="47"/>
      <c r="D47" s="47"/>
      <c r="E47" s="145" t="str">
        <f>E9</f>
        <v>SO 02.2 - VRN pro DOZP</v>
      </c>
      <c r="F47" s="47"/>
      <c r="G47" s="47"/>
      <c r="H47" s="47"/>
      <c r="I47" s="144"/>
      <c r="J47" s="47"/>
      <c r="K47" s="51"/>
    </row>
    <row r="48" s="1" customFormat="1" ht="6.96" customHeight="1">
      <c r="B48" s="46"/>
      <c r="C48" s="47"/>
      <c r="D48" s="47"/>
      <c r="E48" s="47"/>
      <c r="F48" s="47"/>
      <c r="G48" s="47"/>
      <c r="H48" s="47"/>
      <c r="I48" s="144"/>
      <c r="J48" s="47"/>
      <c r="K48" s="51"/>
    </row>
    <row r="49" s="1" customFormat="1" ht="18" customHeight="1">
      <c r="B49" s="46"/>
      <c r="C49" s="39" t="s">
        <v>24</v>
      </c>
      <c r="D49" s="47"/>
      <c r="E49" s="47"/>
      <c r="F49" s="34" t="str">
        <f>F12</f>
        <v xml:space="preserve"> </v>
      </c>
      <c r="G49" s="47"/>
      <c r="H49" s="47"/>
      <c r="I49" s="146" t="s">
        <v>26</v>
      </c>
      <c r="J49" s="147" t="str">
        <f>IF(J12="","",J12)</f>
        <v>27. 2. 2016</v>
      </c>
      <c r="K49" s="51"/>
    </row>
    <row r="50" s="1" customFormat="1" ht="6.96" customHeight="1">
      <c r="B50" s="46"/>
      <c r="C50" s="47"/>
      <c r="D50" s="47"/>
      <c r="E50" s="47"/>
      <c r="F50" s="47"/>
      <c r="G50" s="47"/>
      <c r="H50" s="47"/>
      <c r="I50" s="144"/>
      <c r="J50" s="47"/>
      <c r="K50" s="51"/>
    </row>
    <row r="51" s="1" customFormat="1">
      <c r="B51" s="46"/>
      <c r="C51" s="39" t="s">
        <v>32</v>
      </c>
      <c r="D51" s="47"/>
      <c r="E51" s="47"/>
      <c r="F51" s="34" t="str">
        <f>E15</f>
        <v>Statutární město Chomutov, Zborovská 4602,Chomutov</v>
      </c>
      <c r="G51" s="47"/>
      <c r="H51" s="47"/>
      <c r="I51" s="146" t="s">
        <v>39</v>
      </c>
      <c r="J51" s="44" t="str">
        <f>E21</f>
        <v>JKPO,Školní 1038, Chomutov</v>
      </c>
      <c r="K51" s="51"/>
    </row>
    <row r="52" s="1" customFormat="1" ht="14.4" customHeight="1">
      <c r="B52" s="46"/>
      <c r="C52" s="39" t="s">
        <v>37</v>
      </c>
      <c r="D52" s="47"/>
      <c r="E52" s="47"/>
      <c r="F52" s="34" t="str">
        <f>IF(E18="","",E18)</f>
        <v/>
      </c>
      <c r="G52" s="47"/>
      <c r="H52" s="47"/>
      <c r="I52" s="144"/>
      <c r="J52" s="171"/>
      <c r="K52" s="51"/>
    </row>
    <row r="53" s="1" customFormat="1" ht="10.32" customHeight="1">
      <c r="B53" s="46"/>
      <c r="C53" s="47"/>
      <c r="D53" s="47"/>
      <c r="E53" s="47"/>
      <c r="F53" s="47"/>
      <c r="G53" s="47"/>
      <c r="H53" s="47"/>
      <c r="I53" s="144"/>
      <c r="J53" s="47"/>
      <c r="K53" s="51"/>
    </row>
    <row r="54" s="1" customFormat="1" ht="29.28" customHeight="1">
      <c r="B54" s="46"/>
      <c r="C54" s="172" t="s">
        <v>105</v>
      </c>
      <c r="D54" s="159"/>
      <c r="E54" s="159"/>
      <c r="F54" s="159"/>
      <c r="G54" s="159"/>
      <c r="H54" s="159"/>
      <c r="I54" s="173"/>
      <c r="J54" s="174" t="s">
        <v>106</v>
      </c>
      <c r="K54" s="175"/>
    </row>
    <row r="55" s="1" customFormat="1" ht="10.32" customHeight="1">
      <c r="B55" s="46"/>
      <c r="C55" s="47"/>
      <c r="D55" s="47"/>
      <c r="E55" s="47"/>
      <c r="F55" s="47"/>
      <c r="G55" s="47"/>
      <c r="H55" s="47"/>
      <c r="I55" s="144"/>
      <c r="J55" s="47"/>
      <c r="K55" s="51"/>
    </row>
    <row r="56" s="1" customFormat="1" ht="29.28" customHeight="1">
      <c r="B56" s="46"/>
      <c r="C56" s="176" t="s">
        <v>107</v>
      </c>
      <c r="D56" s="47"/>
      <c r="E56" s="47"/>
      <c r="F56" s="47"/>
      <c r="G56" s="47"/>
      <c r="H56" s="47"/>
      <c r="I56" s="144"/>
      <c r="J56" s="155">
        <f>J81</f>
        <v>0</v>
      </c>
      <c r="K56" s="51"/>
      <c r="AU56" s="23" t="s">
        <v>108</v>
      </c>
    </row>
    <row r="57" s="7" customFormat="1" ht="24.96" customHeight="1">
      <c r="B57" s="177"/>
      <c r="C57" s="178"/>
      <c r="D57" s="179" t="s">
        <v>299</v>
      </c>
      <c r="E57" s="180"/>
      <c r="F57" s="180"/>
      <c r="G57" s="180"/>
      <c r="H57" s="180"/>
      <c r="I57" s="181"/>
      <c r="J57" s="182">
        <f>J82</f>
        <v>0</v>
      </c>
      <c r="K57" s="183"/>
    </row>
    <row r="58" s="8" customFormat="1" ht="19.92" customHeight="1">
      <c r="B58" s="184"/>
      <c r="C58" s="185"/>
      <c r="D58" s="186" t="s">
        <v>300</v>
      </c>
      <c r="E58" s="187"/>
      <c r="F58" s="187"/>
      <c r="G58" s="187"/>
      <c r="H58" s="187"/>
      <c r="I58" s="188"/>
      <c r="J58" s="189">
        <f>J83</f>
        <v>0</v>
      </c>
      <c r="K58" s="190"/>
    </row>
    <row r="59" s="8" customFormat="1" ht="19.92" customHeight="1">
      <c r="B59" s="184"/>
      <c r="C59" s="185"/>
      <c r="D59" s="186" t="s">
        <v>301</v>
      </c>
      <c r="E59" s="187"/>
      <c r="F59" s="187"/>
      <c r="G59" s="187"/>
      <c r="H59" s="187"/>
      <c r="I59" s="188"/>
      <c r="J59" s="189">
        <f>J85</f>
        <v>0</v>
      </c>
      <c r="K59" s="190"/>
    </row>
    <row r="60" s="8" customFormat="1" ht="19.92" customHeight="1">
      <c r="B60" s="184"/>
      <c r="C60" s="185"/>
      <c r="D60" s="186" t="s">
        <v>302</v>
      </c>
      <c r="E60" s="187"/>
      <c r="F60" s="187"/>
      <c r="G60" s="187"/>
      <c r="H60" s="187"/>
      <c r="I60" s="188"/>
      <c r="J60" s="189">
        <f>J92</f>
        <v>0</v>
      </c>
      <c r="K60" s="190"/>
    </row>
    <row r="61" s="8" customFormat="1" ht="19.92" customHeight="1">
      <c r="B61" s="184"/>
      <c r="C61" s="185"/>
      <c r="D61" s="186" t="s">
        <v>303</v>
      </c>
      <c r="E61" s="187"/>
      <c r="F61" s="187"/>
      <c r="G61" s="187"/>
      <c r="H61" s="187"/>
      <c r="I61" s="188"/>
      <c r="J61" s="189">
        <f>J95</f>
        <v>0</v>
      </c>
      <c r="K61" s="190"/>
    </row>
    <row r="62" s="1" customFormat="1" ht="21.84" customHeight="1">
      <c r="B62" s="46"/>
      <c r="C62" s="47"/>
      <c r="D62" s="47"/>
      <c r="E62" s="47"/>
      <c r="F62" s="47"/>
      <c r="G62" s="47"/>
      <c r="H62" s="47"/>
      <c r="I62" s="144"/>
      <c r="J62" s="47"/>
      <c r="K62" s="51"/>
    </row>
    <row r="63" s="1" customFormat="1" ht="6.96" customHeight="1">
      <c r="B63" s="67"/>
      <c r="C63" s="68"/>
      <c r="D63" s="68"/>
      <c r="E63" s="68"/>
      <c r="F63" s="68"/>
      <c r="G63" s="68"/>
      <c r="H63" s="68"/>
      <c r="I63" s="166"/>
      <c r="J63" s="68"/>
      <c r="K63" s="69"/>
    </row>
    <row r="67" s="1" customFormat="1" ht="6.96" customHeight="1">
      <c r="B67" s="70"/>
      <c r="C67" s="71"/>
      <c r="D67" s="71"/>
      <c r="E67" s="71"/>
      <c r="F67" s="71"/>
      <c r="G67" s="71"/>
      <c r="H67" s="71"/>
      <c r="I67" s="169"/>
      <c r="J67" s="71"/>
      <c r="K67" s="71"/>
      <c r="L67" s="72"/>
    </row>
    <row r="68" s="1" customFormat="1" ht="36.96" customHeight="1">
      <c r="B68" s="46"/>
      <c r="C68" s="73" t="s">
        <v>121</v>
      </c>
      <c r="D68" s="74"/>
      <c r="E68" s="74"/>
      <c r="F68" s="74"/>
      <c r="G68" s="74"/>
      <c r="H68" s="74"/>
      <c r="I68" s="191"/>
      <c r="J68" s="74"/>
      <c r="K68" s="74"/>
      <c r="L68" s="72"/>
    </row>
    <row r="69" s="1" customFormat="1" ht="6.96" customHeight="1">
      <c r="B69" s="46"/>
      <c r="C69" s="74"/>
      <c r="D69" s="74"/>
      <c r="E69" s="74"/>
      <c r="F69" s="74"/>
      <c r="G69" s="74"/>
      <c r="H69" s="74"/>
      <c r="I69" s="191"/>
      <c r="J69" s="74"/>
      <c r="K69" s="74"/>
      <c r="L69" s="72"/>
    </row>
    <row r="70" s="1" customFormat="1" ht="14.4" customHeight="1">
      <c r="B70" s="46"/>
      <c r="C70" s="76" t="s">
        <v>18</v>
      </c>
      <c r="D70" s="74"/>
      <c r="E70" s="74"/>
      <c r="F70" s="74"/>
      <c r="G70" s="74"/>
      <c r="H70" s="74"/>
      <c r="I70" s="191"/>
      <c r="J70" s="74"/>
      <c r="K70" s="74"/>
      <c r="L70" s="72"/>
    </row>
    <row r="71" s="1" customFormat="1" ht="16.5" customHeight="1">
      <c r="B71" s="46"/>
      <c r="C71" s="74"/>
      <c r="D71" s="74"/>
      <c r="E71" s="192" t="str">
        <f>E7</f>
        <v>Mod. pob. zař. ve spr. soc. služ. Písečná, Chomutov - DOZP</v>
      </c>
      <c r="F71" s="76"/>
      <c r="G71" s="76"/>
      <c r="H71" s="76"/>
      <c r="I71" s="191"/>
      <c r="J71" s="74"/>
      <c r="K71" s="74"/>
      <c r="L71" s="72"/>
    </row>
    <row r="72" s="1" customFormat="1" ht="14.4" customHeight="1">
      <c r="B72" s="46"/>
      <c r="C72" s="76" t="s">
        <v>101</v>
      </c>
      <c r="D72" s="74"/>
      <c r="E72" s="74"/>
      <c r="F72" s="74"/>
      <c r="G72" s="74"/>
      <c r="H72" s="74"/>
      <c r="I72" s="191"/>
      <c r="J72" s="74"/>
      <c r="K72" s="74"/>
      <c r="L72" s="72"/>
    </row>
    <row r="73" s="1" customFormat="1" ht="17.25" customHeight="1">
      <c r="B73" s="46"/>
      <c r="C73" s="74"/>
      <c r="D73" s="74"/>
      <c r="E73" s="82" t="str">
        <f>E9</f>
        <v>SO 02.2 - VRN pro DOZP</v>
      </c>
      <c r="F73" s="74"/>
      <c r="G73" s="74"/>
      <c r="H73" s="74"/>
      <c r="I73" s="191"/>
      <c r="J73" s="74"/>
      <c r="K73" s="74"/>
      <c r="L73" s="72"/>
    </row>
    <row r="74" s="1" customFormat="1" ht="6.96" customHeight="1">
      <c r="B74" s="46"/>
      <c r="C74" s="74"/>
      <c r="D74" s="74"/>
      <c r="E74" s="74"/>
      <c r="F74" s="74"/>
      <c r="G74" s="74"/>
      <c r="H74" s="74"/>
      <c r="I74" s="191"/>
      <c r="J74" s="74"/>
      <c r="K74" s="74"/>
      <c r="L74" s="72"/>
    </row>
    <row r="75" s="1" customFormat="1" ht="18" customHeight="1">
      <c r="B75" s="46"/>
      <c r="C75" s="76" t="s">
        <v>24</v>
      </c>
      <c r="D75" s="74"/>
      <c r="E75" s="74"/>
      <c r="F75" s="193" t="str">
        <f>F12</f>
        <v xml:space="preserve"> </v>
      </c>
      <c r="G75" s="74"/>
      <c r="H75" s="74"/>
      <c r="I75" s="194" t="s">
        <v>26</v>
      </c>
      <c r="J75" s="85" t="str">
        <f>IF(J12="","",J12)</f>
        <v>27. 2. 2016</v>
      </c>
      <c r="K75" s="74"/>
      <c r="L75" s="72"/>
    </row>
    <row r="76" s="1" customFormat="1" ht="6.96" customHeight="1">
      <c r="B76" s="46"/>
      <c r="C76" s="74"/>
      <c r="D76" s="74"/>
      <c r="E76" s="74"/>
      <c r="F76" s="74"/>
      <c r="G76" s="74"/>
      <c r="H76" s="74"/>
      <c r="I76" s="191"/>
      <c r="J76" s="74"/>
      <c r="K76" s="74"/>
      <c r="L76" s="72"/>
    </row>
    <row r="77" s="1" customFormat="1">
      <c r="B77" s="46"/>
      <c r="C77" s="76" t="s">
        <v>32</v>
      </c>
      <c r="D77" s="74"/>
      <c r="E77" s="74"/>
      <c r="F77" s="193" t="str">
        <f>E15</f>
        <v>Statutární město Chomutov, Zborovská 4602,Chomutov</v>
      </c>
      <c r="G77" s="74"/>
      <c r="H77" s="74"/>
      <c r="I77" s="194" t="s">
        <v>39</v>
      </c>
      <c r="J77" s="193" t="str">
        <f>E21</f>
        <v>JKPO,Školní 1038, Chomutov</v>
      </c>
      <c r="K77" s="74"/>
      <c r="L77" s="72"/>
    </row>
    <row r="78" s="1" customFormat="1" ht="14.4" customHeight="1">
      <c r="B78" s="46"/>
      <c r="C78" s="76" t="s">
        <v>37</v>
      </c>
      <c r="D78" s="74"/>
      <c r="E78" s="74"/>
      <c r="F78" s="193" t="str">
        <f>IF(E18="","",E18)</f>
        <v/>
      </c>
      <c r="G78" s="74"/>
      <c r="H78" s="74"/>
      <c r="I78" s="191"/>
      <c r="J78" s="74"/>
      <c r="K78" s="74"/>
      <c r="L78" s="72"/>
    </row>
    <row r="79" s="1" customFormat="1" ht="10.32" customHeight="1">
      <c r="B79" s="46"/>
      <c r="C79" s="74"/>
      <c r="D79" s="74"/>
      <c r="E79" s="74"/>
      <c r="F79" s="74"/>
      <c r="G79" s="74"/>
      <c r="H79" s="74"/>
      <c r="I79" s="191"/>
      <c r="J79" s="74"/>
      <c r="K79" s="74"/>
      <c r="L79" s="72"/>
    </row>
    <row r="80" s="9" customFormat="1" ht="29.28" customHeight="1">
      <c r="B80" s="195"/>
      <c r="C80" s="196" t="s">
        <v>122</v>
      </c>
      <c r="D80" s="197" t="s">
        <v>63</v>
      </c>
      <c r="E80" s="197" t="s">
        <v>59</v>
      </c>
      <c r="F80" s="197" t="s">
        <v>123</v>
      </c>
      <c r="G80" s="197" t="s">
        <v>124</v>
      </c>
      <c r="H80" s="197" t="s">
        <v>125</v>
      </c>
      <c r="I80" s="198" t="s">
        <v>126</v>
      </c>
      <c r="J80" s="197" t="s">
        <v>106</v>
      </c>
      <c r="K80" s="199" t="s">
        <v>127</v>
      </c>
      <c r="L80" s="200"/>
      <c r="M80" s="102" t="s">
        <v>128</v>
      </c>
      <c r="N80" s="103" t="s">
        <v>48</v>
      </c>
      <c r="O80" s="103" t="s">
        <v>129</v>
      </c>
      <c r="P80" s="103" t="s">
        <v>130</v>
      </c>
      <c r="Q80" s="103" t="s">
        <v>131</v>
      </c>
      <c r="R80" s="103" t="s">
        <v>132</v>
      </c>
      <c r="S80" s="103" t="s">
        <v>133</v>
      </c>
      <c r="T80" s="104" t="s">
        <v>134</v>
      </c>
    </row>
    <row r="81" s="1" customFormat="1" ht="29.28" customHeight="1">
      <c r="B81" s="46"/>
      <c r="C81" s="108" t="s">
        <v>107</v>
      </c>
      <c r="D81" s="74"/>
      <c r="E81" s="74"/>
      <c r="F81" s="74"/>
      <c r="G81" s="74"/>
      <c r="H81" s="74"/>
      <c r="I81" s="191"/>
      <c r="J81" s="201">
        <f>BK81</f>
        <v>0</v>
      </c>
      <c r="K81" s="74"/>
      <c r="L81" s="72"/>
      <c r="M81" s="105"/>
      <c r="N81" s="106"/>
      <c r="O81" s="106"/>
      <c r="P81" s="202">
        <f>P82</f>
        <v>0</v>
      </c>
      <c r="Q81" s="106"/>
      <c r="R81" s="202">
        <f>R82</f>
        <v>0</v>
      </c>
      <c r="S81" s="106"/>
      <c r="T81" s="203">
        <f>T82</f>
        <v>0</v>
      </c>
      <c r="AT81" s="23" t="s">
        <v>77</v>
      </c>
      <c r="AU81" s="23" t="s">
        <v>108</v>
      </c>
      <c r="BK81" s="204">
        <f>BK82</f>
        <v>0</v>
      </c>
    </row>
    <row r="82" s="10" customFormat="1" ht="37.44" customHeight="1">
      <c r="B82" s="205"/>
      <c r="C82" s="206"/>
      <c r="D82" s="207" t="s">
        <v>77</v>
      </c>
      <c r="E82" s="208" t="s">
        <v>304</v>
      </c>
      <c r="F82" s="208" t="s">
        <v>305</v>
      </c>
      <c r="G82" s="206"/>
      <c r="H82" s="206"/>
      <c r="I82" s="209"/>
      <c r="J82" s="210">
        <f>BK82</f>
        <v>0</v>
      </c>
      <c r="K82" s="206"/>
      <c r="L82" s="211"/>
      <c r="M82" s="212"/>
      <c r="N82" s="213"/>
      <c r="O82" s="213"/>
      <c r="P82" s="214">
        <f>P83+P85+P92+P95</f>
        <v>0</v>
      </c>
      <c r="Q82" s="213"/>
      <c r="R82" s="214">
        <f>R83+R85+R92+R95</f>
        <v>0</v>
      </c>
      <c r="S82" s="213"/>
      <c r="T82" s="215">
        <f>T83+T85+T92+T95</f>
        <v>0</v>
      </c>
      <c r="AR82" s="216" t="s">
        <v>167</v>
      </c>
      <c r="AT82" s="217" t="s">
        <v>77</v>
      </c>
      <c r="AU82" s="217" t="s">
        <v>78</v>
      </c>
      <c r="AY82" s="216" t="s">
        <v>137</v>
      </c>
      <c r="BK82" s="218">
        <f>BK83+BK85+BK92+BK95</f>
        <v>0</v>
      </c>
    </row>
    <row r="83" s="10" customFormat="1" ht="19.92" customHeight="1">
      <c r="B83" s="205"/>
      <c r="C83" s="206"/>
      <c r="D83" s="207" t="s">
        <v>77</v>
      </c>
      <c r="E83" s="219" t="s">
        <v>306</v>
      </c>
      <c r="F83" s="219" t="s">
        <v>307</v>
      </c>
      <c r="G83" s="206"/>
      <c r="H83" s="206"/>
      <c r="I83" s="209"/>
      <c r="J83" s="220">
        <f>BK83</f>
        <v>0</v>
      </c>
      <c r="K83" s="206"/>
      <c r="L83" s="211"/>
      <c r="M83" s="212"/>
      <c r="N83" s="213"/>
      <c r="O83" s="213"/>
      <c r="P83" s="214">
        <f>P84</f>
        <v>0</v>
      </c>
      <c r="Q83" s="213"/>
      <c r="R83" s="214">
        <f>R84</f>
        <v>0</v>
      </c>
      <c r="S83" s="213"/>
      <c r="T83" s="215">
        <f>T84</f>
        <v>0</v>
      </c>
      <c r="AR83" s="216" t="s">
        <v>167</v>
      </c>
      <c r="AT83" s="217" t="s">
        <v>77</v>
      </c>
      <c r="AU83" s="217" t="s">
        <v>86</v>
      </c>
      <c r="AY83" s="216" t="s">
        <v>137</v>
      </c>
      <c r="BK83" s="218">
        <f>BK84</f>
        <v>0</v>
      </c>
    </row>
    <row r="84" s="1" customFormat="1" ht="16.5" customHeight="1">
      <c r="B84" s="46"/>
      <c r="C84" s="221" t="s">
        <v>86</v>
      </c>
      <c r="D84" s="221" t="s">
        <v>140</v>
      </c>
      <c r="E84" s="222" t="s">
        <v>308</v>
      </c>
      <c r="F84" s="223" t="s">
        <v>309</v>
      </c>
      <c r="G84" s="224" t="s">
        <v>310</v>
      </c>
      <c r="H84" s="225">
        <v>1</v>
      </c>
      <c r="I84" s="226"/>
      <c r="J84" s="227">
        <f>ROUND(I84*H84,2)</f>
        <v>0</v>
      </c>
      <c r="K84" s="223" t="s">
        <v>311</v>
      </c>
      <c r="L84" s="72"/>
      <c r="M84" s="228" t="s">
        <v>34</v>
      </c>
      <c r="N84" s="229" t="s">
        <v>50</v>
      </c>
      <c r="O84" s="47"/>
      <c r="P84" s="230">
        <f>O84*H84</f>
        <v>0</v>
      </c>
      <c r="Q84" s="230">
        <v>0</v>
      </c>
      <c r="R84" s="230">
        <f>Q84*H84</f>
        <v>0</v>
      </c>
      <c r="S84" s="230">
        <v>0</v>
      </c>
      <c r="T84" s="231">
        <f>S84*H84</f>
        <v>0</v>
      </c>
      <c r="AR84" s="23" t="s">
        <v>312</v>
      </c>
      <c r="AT84" s="23" t="s">
        <v>140</v>
      </c>
      <c r="AU84" s="23" t="s">
        <v>88</v>
      </c>
      <c r="AY84" s="23" t="s">
        <v>137</v>
      </c>
      <c r="BE84" s="232">
        <f>IF(N84="základní",J84,0)</f>
        <v>0</v>
      </c>
      <c r="BF84" s="232">
        <f>IF(N84="snížená",J84,0)</f>
        <v>0</v>
      </c>
      <c r="BG84" s="232">
        <f>IF(N84="zákl. přenesená",J84,0)</f>
        <v>0</v>
      </c>
      <c r="BH84" s="232">
        <f>IF(N84="sníž. přenesená",J84,0)</f>
        <v>0</v>
      </c>
      <c r="BI84" s="232">
        <f>IF(N84="nulová",J84,0)</f>
        <v>0</v>
      </c>
      <c r="BJ84" s="23" t="s">
        <v>88</v>
      </c>
      <c r="BK84" s="232">
        <f>ROUND(I84*H84,2)</f>
        <v>0</v>
      </c>
      <c r="BL84" s="23" t="s">
        <v>312</v>
      </c>
      <c r="BM84" s="23" t="s">
        <v>313</v>
      </c>
    </row>
    <row r="85" s="10" customFormat="1" ht="29.88" customHeight="1">
      <c r="B85" s="205"/>
      <c r="C85" s="206"/>
      <c r="D85" s="207" t="s">
        <v>77</v>
      </c>
      <c r="E85" s="219" t="s">
        <v>314</v>
      </c>
      <c r="F85" s="219" t="s">
        <v>315</v>
      </c>
      <c r="G85" s="206"/>
      <c r="H85" s="206"/>
      <c r="I85" s="209"/>
      <c r="J85" s="220">
        <f>BK85</f>
        <v>0</v>
      </c>
      <c r="K85" s="206"/>
      <c r="L85" s="211"/>
      <c r="M85" s="212"/>
      <c r="N85" s="213"/>
      <c r="O85" s="213"/>
      <c r="P85" s="214">
        <f>SUM(P86:P91)</f>
        <v>0</v>
      </c>
      <c r="Q85" s="213"/>
      <c r="R85" s="214">
        <f>SUM(R86:R91)</f>
        <v>0</v>
      </c>
      <c r="S85" s="213"/>
      <c r="T85" s="215">
        <f>SUM(T86:T91)</f>
        <v>0</v>
      </c>
      <c r="AR85" s="216" t="s">
        <v>167</v>
      </c>
      <c r="AT85" s="217" t="s">
        <v>77</v>
      </c>
      <c r="AU85" s="217" t="s">
        <v>86</v>
      </c>
      <c r="AY85" s="216" t="s">
        <v>137</v>
      </c>
      <c r="BK85" s="218">
        <f>SUM(BK86:BK91)</f>
        <v>0</v>
      </c>
    </row>
    <row r="86" s="1" customFormat="1" ht="16.5" customHeight="1">
      <c r="B86" s="46"/>
      <c r="C86" s="221" t="s">
        <v>88</v>
      </c>
      <c r="D86" s="221" t="s">
        <v>140</v>
      </c>
      <c r="E86" s="222" t="s">
        <v>316</v>
      </c>
      <c r="F86" s="223" t="s">
        <v>317</v>
      </c>
      <c r="G86" s="224" t="s">
        <v>310</v>
      </c>
      <c r="H86" s="225">
        <v>1</v>
      </c>
      <c r="I86" s="226"/>
      <c r="J86" s="227">
        <f>ROUND(I86*H86,2)</f>
        <v>0</v>
      </c>
      <c r="K86" s="223" t="s">
        <v>311</v>
      </c>
      <c r="L86" s="72"/>
      <c r="M86" s="228" t="s">
        <v>34</v>
      </c>
      <c r="N86" s="229" t="s">
        <v>50</v>
      </c>
      <c r="O86" s="47"/>
      <c r="P86" s="230">
        <f>O86*H86</f>
        <v>0</v>
      </c>
      <c r="Q86" s="230">
        <v>0</v>
      </c>
      <c r="R86" s="230">
        <f>Q86*H86</f>
        <v>0</v>
      </c>
      <c r="S86" s="230">
        <v>0</v>
      </c>
      <c r="T86" s="231">
        <f>S86*H86</f>
        <v>0</v>
      </c>
      <c r="AR86" s="23" t="s">
        <v>312</v>
      </c>
      <c r="AT86" s="23" t="s">
        <v>140</v>
      </c>
      <c r="AU86" s="23" t="s">
        <v>88</v>
      </c>
      <c r="AY86" s="23" t="s">
        <v>137</v>
      </c>
      <c r="BE86" s="232">
        <f>IF(N86="základní",J86,0)</f>
        <v>0</v>
      </c>
      <c r="BF86" s="232">
        <f>IF(N86="snížená",J86,0)</f>
        <v>0</v>
      </c>
      <c r="BG86" s="232">
        <f>IF(N86="zákl. přenesená",J86,0)</f>
        <v>0</v>
      </c>
      <c r="BH86" s="232">
        <f>IF(N86="sníž. přenesená",J86,0)</f>
        <v>0</v>
      </c>
      <c r="BI86" s="232">
        <f>IF(N86="nulová",J86,0)</f>
        <v>0</v>
      </c>
      <c r="BJ86" s="23" t="s">
        <v>88</v>
      </c>
      <c r="BK86" s="232">
        <f>ROUND(I86*H86,2)</f>
        <v>0</v>
      </c>
      <c r="BL86" s="23" t="s">
        <v>312</v>
      </c>
      <c r="BM86" s="23" t="s">
        <v>318</v>
      </c>
    </row>
    <row r="87" s="1" customFormat="1">
      <c r="B87" s="46"/>
      <c r="C87" s="74"/>
      <c r="D87" s="235" t="s">
        <v>319</v>
      </c>
      <c r="E87" s="74"/>
      <c r="F87" s="281" t="s">
        <v>320</v>
      </c>
      <c r="G87" s="74"/>
      <c r="H87" s="74"/>
      <c r="I87" s="191"/>
      <c r="J87" s="74"/>
      <c r="K87" s="74"/>
      <c r="L87" s="72"/>
      <c r="M87" s="282"/>
      <c r="N87" s="47"/>
      <c r="O87" s="47"/>
      <c r="P87" s="47"/>
      <c r="Q87" s="47"/>
      <c r="R87" s="47"/>
      <c r="S87" s="47"/>
      <c r="T87" s="95"/>
      <c r="AT87" s="23" t="s">
        <v>319</v>
      </c>
      <c r="AU87" s="23" t="s">
        <v>88</v>
      </c>
    </row>
    <row r="88" s="1" customFormat="1" ht="25.5" customHeight="1">
      <c r="B88" s="46"/>
      <c r="C88" s="221" t="s">
        <v>159</v>
      </c>
      <c r="D88" s="221" t="s">
        <v>140</v>
      </c>
      <c r="E88" s="222" t="s">
        <v>321</v>
      </c>
      <c r="F88" s="223" t="s">
        <v>322</v>
      </c>
      <c r="G88" s="224" t="s">
        <v>310</v>
      </c>
      <c r="H88" s="225">
        <v>1</v>
      </c>
      <c r="I88" s="226"/>
      <c r="J88" s="227">
        <f>ROUND(I88*H88,2)</f>
        <v>0</v>
      </c>
      <c r="K88" s="223" t="s">
        <v>34</v>
      </c>
      <c r="L88" s="72"/>
      <c r="M88" s="228" t="s">
        <v>34</v>
      </c>
      <c r="N88" s="229" t="s">
        <v>49</v>
      </c>
      <c r="O88" s="47"/>
      <c r="P88" s="230">
        <f>O88*H88</f>
        <v>0</v>
      </c>
      <c r="Q88" s="230">
        <v>0</v>
      </c>
      <c r="R88" s="230">
        <f>Q88*H88</f>
        <v>0</v>
      </c>
      <c r="S88" s="230">
        <v>0</v>
      </c>
      <c r="T88" s="231">
        <f>S88*H88</f>
        <v>0</v>
      </c>
      <c r="AR88" s="23" t="s">
        <v>312</v>
      </c>
      <c r="AT88" s="23" t="s">
        <v>140</v>
      </c>
      <c r="AU88" s="23" t="s">
        <v>88</v>
      </c>
      <c r="AY88" s="23" t="s">
        <v>137</v>
      </c>
      <c r="BE88" s="232">
        <f>IF(N88="základní",J88,0)</f>
        <v>0</v>
      </c>
      <c r="BF88" s="232">
        <f>IF(N88="snížená",J88,0)</f>
        <v>0</v>
      </c>
      <c r="BG88" s="232">
        <f>IF(N88="zákl. přenesená",J88,0)</f>
        <v>0</v>
      </c>
      <c r="BH88" s="232">
        <f>IF(N88="sníž. přenesená",J88,0)</f>
        <v>0</v>
      </c>
      <c r="BI88" s="232">
        <f>IF(N88="nulová",J88,0)</f>
        <v>0</v>
      </c>
      <c r="BJ88" s="23" t="s">
        <v>86</v>
      </c>
      <c r="BK88" s="232">
        <f>ROUND(I88*H88,2)</f>
        <v>0</v>
      </c>
      <c r="BL88" s="23" t="s">
        <v>312</v>
      </c>
      <c r="BM88" s="23" t="s">
        <v>323</v>
      </c>
    </row>
    <row r="89" s="1" customFormat="1">
      <c r="B89" s="46"/>
      <c r="C89" s="74"/>
      <c r="D89" s="235" t="s">
        <v>319</v>
      </c>
      <c r="E89" s="74"/>
      <c r="F89" s="281" t="s">
        <v>324</v>
      </c>
      <c r="G89" s="74"/>
      <c r="H89" s="74"/>
      <c r="I89" s="191"/>
      <c r="J89" s="74"/>
      <c r="K89" s="74"/>
      <c r="L89" s="72"/>
      <c r="M89" s="282"/>
      <c r="N89" s="47"/>
      <c r="O89" s="47"/>
      <c r="P89" s="47"/>
      <c r="Q89" s="47"/>
      <c r="R89" s="47"/>
      <c r="S89" s="47"/>
      <c r="T89" s="95"/>
      <c r="AT89" s="23" t="s">
        <v>319</v>
      </c>
      <c r="AU89" s="23" t="s">
        <v>88</v>
      </c>
    </row>
    <row r="90" s="1" customFormat="1" ht="25.5" customHeight="1">
      <c r="B90" s="46"/>
      <c r="C90" s="221" t="s">
        <v>145</v>
      </c>
      <c r="D90" s="221" t="s">
        <v>140</v>
      </c>
      <c r="E90" s="222" t="s">
        <v>325</v>
      </c>
      <c r="F90" s="223" t="s">
        <v>322</v>
      </c>
      <c r="G90" s="224" t="s">
        <v>310</v>
      </c>
      <c r="H90" s="225">
        <v>1</v>
      </c>
      <c r="I90" s="226"/>
      <c r="J90" s="227">
        <f>ROUND(I90*H90,2)</f>
        <v>0</v>
      </c>
      <c r="K90" s="223" t="s">
        <v>34</v>
      </c>
      <c r="L90" s="72"/>
      <c r="M90" s="228" t="s">
        <v>34</v>
      </c>
      <c r="N90" s="229" t="s">
        <v>49</v>
      </c>
      <c r="O90" s="47"/>
      <c r="P90" s="230">
        <f>O90*H90</f>
        <v>0</v>
      </c>
      <c r="Q90" s="230">
        <v>0</v>
      </c>
      <c r="R90" s="230">
        <f>Q90*H90</f>
        <v>0</v>
      </c>
      <c r="S90" s="230">
        <v>0</v>
      </c>
      <c r="T90" s="231">
        <f>S90*H90</f>
        <v>0</v>
      </c>
      <c r="AR90" s="23" t="s">
        <v>312</v>
      </c>
      <c r="AT90" s="23" t="s">
        <v>140</v>
      </c>
      <c r="AU90" s="23" t="s">
        <v>88</v>
      </c>
      <c r="AY90" s="23" t="s">
        <v>137</v>
      </c>
      <c r="BE90" s="232">
        <f>IF(N90="základní",J90,0)</f>
        <v>0</v>
      </c>
      <c r="BF90" s="232">
        <f>IF(N90="snížená",J90,0)</f>
        <v>0</v>
      </c>
      <c r="BG90" s="232">
        <f>IF(N90="zákl. přenesená",J90,0)</f>
        <v>0</v>
      </c>
      <c r="BH90" s="232">
        <f>IF(N90="sníž. přenesená",J90,0)</f>
        <v>0</v>
      </c>
      <c r="BI90" s="232">
        <f>IF(N90="nulová",J90,0)</f>
        <v>0</v>
      </c>
      <c r="BJ90" s="23" t="s">
        <v>86</v>
      </c>
      <c r="BK90" s="232">
        <f>ROUND(I90*H90,2)</f>
        <v>0</v>
      </c>
      <c r="BL90" s="23" t="s">
        <v>312</v>
      </c>
      <c r="BM90" s="23" t="s">
        <v>326</v>
      </c>
    </row>
    <row r="91" s="1" customFormat="1">
      <c r="B91" s="46"/>
      <c r="C91" s="74"/>
      <c r="D91" s="235" t="s">
        <v>319</v>
      </c>
      <c r="E91" s="74"/>
      <c r="F91" s="281" t="s">
        <v>327</v>
      </c>
      <c r="G91" s="74"/>
      <c r="H91" s="74"/>
      <c r="I91" s="191"/>
      <c r="J91" s="74"/>
      <c r="K91" s="74"/>
      <c r="L91" s="72"/>
      <c r="M91" s="282"/>
      <c r="N91" s="47"/>
      <c r="O91" s="47"/>
      <c r="P91" s="47"/>
      <c r="Q91" s="47"/>
      <c r="R91" s="47"/>
      <c r="S91" s="47"/>
      <c r="T91" s="95"/>
      <c r="AT91" s="23" t="s">
        <v>319</v>
      </c>
      <c r="AU91" s="23" t="s">
        <v>88</v>
      </c>
    </row>
    <row r="92" s="10" customFormat="1" ht="29.88" customHeight="1">
      <c r="B92" s="205"/>
      <c r="C92" s="206"/>
      <c r="D92" s="207" t="s">
        <v>77</v>
      </c>
      <c r="E92" s="219" t="s">
        <v>328</v>
      </c>
      <c r="F92" s="219" t="s">
        <v>329</v>
      </c>
      <c r="G92" s="206"/>
      <c r="H92" s="206"/>
      <c r="I92" s="209"/>
      <c r="J92" s="220">
        <f>BK92</f>
        <v>0</v>
      </c>
      <c r="K92" s="206"/>
      <c r="L92" s="211"/>
      <c r="M92" s="212"/>
      <c r="N92" s="213"/>
      <c r="O92" s="213"/>
      <c r="P92" s="214">
        <f>SUM(P93:P94)</f>
        <v>0</v>
      </c>
      <c r="Q92" s="213"/>
      <c r="R92" s="214">
        <f>SUM(R93:R94)</f>
        <v>0</v>
      </c>
      <c r="S92" s="213"/>
      <c r="T92" s="215">
        <f>SUM(T93:T94)</f>
        <v>0</v>
      </c>
      <c r="AR92" s="216" t="s">
        <v>167</v>
      </c>
      <c r="AT92" s="217" t="s">
        <v>77</v>
      </c>
      <c r="AU92" s="217" t="s">
        <v>86</v>
      </c>
      <c r="AY92" s="216" t="s">
        <v>137</v>
      </c>
      <c r="BK92" s="218">
        <f>SUM(BK93:BK94)</f>
        <v>0</v>
      </c>
    </row>
    <row r="93" s="1" customFormat="1" ht="16.5" customHeight="1">
      <c r="B93" s="46"/>
      <c r="C93" s="221" t="s">
        <v>167</v>
      </c>
      <c r="D93" s="221" t="s">
        <v>140</v>
      </c>
      <c r="E93" s="222" t="s">
        <v>330</v>
      </c>
      <c r="F93" s="223" t="s">
        <v>331</v>
      </c>
      <c r="G93" s="224" t="s">
        <v>310</v>
      </c>
      <c r="H93" s="225">
        <v>1</v>
      </c>
      <c r="I93" s="226"/>
      <c r="J93" s="227">
        <f>ROUND(I93*H93,2)</f>
        <v>0</v>
      </c>
      <c r="K93" s="223" t="s">
        <v>311</v>
      </c>
      <c r="L93" s="72"/>
      <c r="M93" s="228" t="s">
        <v>34</v>
      </c>
      <c r="N93" s="229" t="s">
        <v>49</v>
      </c>
      <c r="O93" s="47"/>
      <c r="P93" s="230">
        <f>O93*H93</f>
        <v>0</v>
      </c>
      <c r="Q93" s="230">
        <v>0</v>
      </c>
      <c r="R93" s="230">
        <f>Q93*H93</f>
        <v>0</v>
      </c>
      <c r="S93" s="230">
        <v>0</v>
      </c>
      <c r="T93" s="231">
        <f>S93*H93</f>
        <v>0</v>
      </c>
      <c r="AR93" s="23" t="s">
        <v>312</v>
      </c>
      <c r="AT93" s="23" t="s">
        <v>140</v>
      </c>
      <c r="AU93" s="23" t="s">
        <v>88</v>
      </c>
      <c r="AY93" s="23" t="s">
        <v>137</v>
      </c>
      <c r="BE93" s="232">
        <f>IF(N93="základní",J93,0)</f>
        <v>0</v>
      </c>
      <c r="BF93" s="232">
        <f>IF(N93="snížená",J93,0)</f>
        <v>0</v>
      </c>
      <c r="BG93" s="232">
        <f>IF(N93="zákl. přenesená",J93,0)</f>
        <v>0</v>
      </c>
      <c r="BH93" s="232">
        <f>IF(N93="sníž. přenesená",J93,0)</f>
        <v>0</v>
      </c>
      <c r="BI93" s="232">
        <f>IF(N93="nulová",J93,0)</f>
        <v>0</v>
      </c>
      <c r="BJ93" s="23" t="s">
        <v>86</v>
      </c>
      <c r="BK93" s="232">
        <f>ROUND(I93*H93,2)</f>
        <v>0</v>
      </c>
      <c r="BL93" s="23" t="s">
        <v>312</v>
      </c>
      <c r="BM93" s="23" t="s">
        <v>332</v>
      </c>
    </row>
    <row r="94" s="1" customFormat="1">
      <c r="B94" s="46"/>
      <c r="C94" s="74"/>
      <c r="D94" s="235" t="s">
        <v>319</v>
      </c>
      <c r="E94" s="74"/>
      <c r="F94" s="281" t="s">
        <v>333</v>
      </c>
      <c r="G94" s="74"/>
      <c r="H94" s="74"/>
      <c r="I94" s="191"/>
      <c r="J94" s="74"/>
      <c r="K94" s="74"/>
      <c r="L94" s="72"/>
      <c r="M94" s="282"/>
      <c r="N94" s="47"/>
      <c r="O94" s="47"/>
      <c r="P94" s="47"/>
      <c r="Q94" s="47"/>
      <c r="R94" s="47"/>
      <c r="S94" s="47"/>
      <c r="T94" s="95"/>
      <c r="AT94" s="23" t="s">
        <v>319</v>
      </c>
      <c r="AU94" s="23" t="s">
        <v>88</v>
      </c>
    </row>
    <row r="95" s="10" customFormat="1" ht="29.88" customHeight="1">
      <c r="B95" s="205"/>
      <c r="C95" s="206"/>
      <c r="D95" s="207" t="s">
        <v>77</v>
      </c>
      <c r="E95" s="219" t="s">
        <v>334</v>
      </c>
      <c r="F95" s="219" t="s">
        <v>335</v>
      </c>
      <c r="G95" s="206"/>
      <c r="H95" s="206"/>
      <c r="I95" s="209"/>
      <c r="J95" s="220">
        <f>BK95</f>
        <v>0</v>
      </c>
      <c r="K95" s="206"/>
      <c r="L95" s="211"/>
      <c r="M95" s="212"/>
      <c r="N95" s="213"/>
      <c r="O95" s="213"/>
      <c r="P95" s="214">
        <f>SUM(P96:P97)</f>
        <v>0</v>
      </c>
      <c r="Q95" s="213"/>
      <c r="R95" s="214">
        <f>SUM(R96:R97)</f>
        <v>0</v>
      </c>
      <c r="S95" s="213"/>
      <c r="T95" s="215">
        <f>SUM(T96:T97)</f>
        <v>0</v>
      </c>
      <c r="AR95" s="216" t="s">
        <v>167</v>
      </c>
      <c r="AT95" s="217" t="s">
        <v>77</v>
      </c>
      <c r="AU95" s="217" t="s">
        <v>86</v>
      </c>
      <c r="AY95" s="216" t="s">
        <v>137</v>
      </c>
      <c r="BK95" s="218">
        <f>SUM(BK96:BK97)</f>
        <v>0</v>
      </c>
    </row>
    <row r="96" s="1" customFormat="1" ht="16.5" customHeight="1">
      <c r="B96" s="46"/>
      <c r="C96" s="221" t="s">
        <v>138</v>
      </c>
      <c r="D96" s="221" t="s">
        <v>140</v>
      </c>
      <c r="E96" s="222" t="s">
        <v>336</v>
      </c>
      <c r="F96" s="223" t="s">
        <v>337</v>
      </c>
      <c r="G96" s="224" t="s">
        <v>310</v>
      </c>
      <c r="H96" s="225">
        <v>1</v>
      </c>
      <c r="I96" s="226"/>
      <c r="J96" s="227">
        <f>ROUND(I96*H96,2)</f>
        <v>0</v>
      </c>
      <c r="K96" s="223" t="s">
        <v>311</v>
      </c>
      <c r="L96" s="72"/>
      <c r="M96" s="228" t="s">
        <v>34</v>
      </c>
      <c r="N96" s="229" t="s">
        <v>49</v>
      </c>
      <c r="O96" s="47"/>
      <c r="P96" s="230">
        <f>O96*H96</f>
        <v>0</v>
      </c>
      <c r="Q96" s="230">
        <v>0</v>
      </c>
      <c r="R96" s="230">
        <f>Q96*H96</f>
        <v>0</v>
      </c>
      <c r="S96" s="230">
        <v>0</v>
      </c>
      <c r="T96" s="231">
        <f>S96*H96</f>
        <v>0</v>
      </c>
      <c r="AR96" s="23" t="s">
        <v>312</v>
      </c>
      <c r="AT96" s="23" t="s">
        <v>140</v>
      </c>
      <c r="AU96" s="23" t="s">
        <v>88</v>
      </c>
      <c r="AY96" s="23" t="s">
        <v>137</v>
      </c>
      <c r="BE96" s="232">
        <f>IF(N96="základní",J96,0)</f>
        <v>0</v>
      </c>
      <c r="BF96" s="232">
        <f>IF(N96="snížená",J96,0)</f>
        <v>0</v>
      </c>
      <c r="BG96" s="232">
        <f>IF(N96="zákl. přenesená",J96,0)</f>
        <v>0</v>
      </c>
      <c r="BH96" s="232">
        <f>IF(N96="sníž. přenesená",J96,0)</f>
        <v>0</v>
      </c>
      <c r="BI96" s="232">
        <f>IF(N96="nulová",J96,0)</f>
        <v>0</v>
      </c>
      <c r="BJ96" s="23" t="s">
        <v>86</v>
      </c>
      <c r="BK96" s="232">
        <f>ROUND(I96*H96,2)</f>
        <v>0</v>
      </c>
      <c r="BL96" s="23" t="s">
        <v>312</v>
      </c>
      <c r="BM96" s="23" t="s">
        <v>338</v>
      </c>
    </row>
    <row r="97" s="1" customFormat="1">
      <c r="B97" s="46"/>
      <c r="C97" s="74"/>
      <c r="D97" s="235" t="s">
        <v>319</v>
      </c>
      <c r="E97" s="74"/>
      <c r="F97" s="281" t="s">
        <v>339</v>
      </c>
      <c r="G97" s="74"/>
      <c r="H97" s="74"/>
      <c r="I97" s="191"/>
      <c r="J97" s="74"/>
      <c r="K97" s="74"/>
      <c r="L97" s="72"/>
      <c r="M97" s="283"/>
      <c r="N97" s="278"/>
      <c r="O97" s="278"/>
      <c r="P97" s="278"/>
      <c r="Q97" s="278"/>
      <c r="R97" s="278"/>
      <c r="S97" s="278"/>
      <c r="T97" s="284"/>
      <c r="AT97" s="23" t="s">
        <v>319</v>
      </c>
      <c r="AU97" s="23" t="s">
        <v>88</v>
      </c>
    </row>
    <row r="98" s="1" customFormat="1" ht="6.96" customHeight="1">
      <c r="B98" s="67"/>
      <c r="C98" s="68"/>
      <c r="D98" s="68"/>
      <c r="E98" s="68"/>
      <c r="F98" s="68"/>
      <c r="G98" s="68"/>
      <c r="H98" s="68"/>
      <c r="I98" s="166"/>
      <c r="J98" s="68"/>
      <c r="K98" s="68"/>
      <c r="L98" s="72"/>
    </row>
  </sheetData>
  <sheetProtection sheet="1" autoFilter="0" formatColumns="0" formatRows="0" objects="1" scenarios="1" spinCount="100000" saltValue="FdxJy0K3s+v3dItaSQh+0zqUlQ/IwStUJLBoQNVDREpTpLjgSPL+vrlzILffGLTUnqmVon2qFsRmRkteUbQMrg==" hashValue="Y40kPLxqvqRZGWdA0MIr6CSZ9gb7HHlzKbBegyF12lCdGDDoxH+LaUEiz3RsL+Ja2/rXR4sZ147DX+X3R5uq0g==" algorithmName="SHA-512" password="CC35"/>
  <autoFilter ref="C80:K97"/>
  <mergeCells count="10">
    <mergeCell ref="E7:H7"/>
    <mergeCell ref="E9:H9"/>
    <mergeCell ref="E24:H24"/>
    <mergeCell ref="E45:H45"/>
    <mergeCell ref="E47:H47"/>
    <mergeCell ref="J51:J52"/>
    <mergeCell ref="E71:H71"/>
    <mergeCell ref="E73:H73"/>
    <mergeCell ref="G1:H1"/>
    <mergeCell ref="L2:V2"/>
  </mergeCells>
  <hyperlinks>
    <hyperlink ref="F1:G1" location="C2" display="1) Krycí list soupisu"/>
    <hyperlink ref="G1:H1" location="C54" display="2) Rekapitulace"/>
    <hyperlink ref="J1" location="C80" display="3) Soupis prací"/>
    <hyperlink ref="L1:V1" location="'Rekapitulace stavby'!C2" display="Rekapitulace stavb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5.xml><?xml version="1.0" encoding="utf-8"?>
<worksheet xmlns:r="http://schemas.openxmlformats.org/officeDocument/2006/relationships" xmlns="http://schemas.openxmlformats.org/spreadsheetml/2006/main">
  <sheetPr>
    <pageSetUpPr fitToPage="1"/>
  </sheetPr>
  <sheetViews>
    <sheetView showGridLines="0" zoomScaleNormal="100" zoomScaleSheetLayoutView="60" zoomScalePageLayoutView="100" workbookViewId="0"/>
  </sheetViews>
  <sheetFormatPr defaultRowHeight="13.5"/>
  <cols>
    <col min="1" max="1" width="8.33" style="285" customWidth="1"/>
    <col min="2" max="2" width="1.664063" style="285" customWidth="1"/>
    <col min="3" max="4" width="5" style="285" customWidth="1"/>
    <col min="5" max="5" width="11.67" style="285" customWidth="1"/>
    <col min="6" max="6" width="9.17" style="285" customWidth="1"/>
    <col min="7" max="7" width="5" style="285" customWidth="1"/>
    <col min="8" max="8" width="77.83" style="285" customWidth="1"/>
    <col min="9" max="10" width="20" style="285" customWidth="1"/>
    <col min="11" max="11" width="1.664063" style="285" customWidth="1"/>
  </cols>
  <sheetData>
    <row r="1" ht="37.5" customHeight="1"/>
    <row r="2" ht="7.5" customHeight="1">
      <c r="B2" s="286"/>
      <c r="C2" s="287"/>
      <c r="D2" s="287"/>
      <c r="E2" s="287"/>
      <c r="F2" s="287"/>
      <c r="G2" s="287"/>
      <c r="H2" s="287"/>
      <c r="I2" s="287"/>
      <c r="J2" s="287"/>
      <c r="K2" s="288"/>
    </row>
    <row r="3" s="14" customFormat="1" ht="45" customHeight="1">
      <c r="B3" s="289"/>
      <c r="C3" s="290" t="s">
        <v>340</v>
      </c>
      <c r="D3" s="290"/>
      <c r="E3" s="290"/>
      <c r="F3" s="290"/>
      <c r="G3" s="290"/>
      <c r="H3" s="290"/>
      <c r="I3" s="290"/>
      <c r="J3" s="290"/>
      <c r="K3" s="291"/>
    </row>
    <row r="4" ht="25.5" customHeight="1">
      <c r="B4" s="292"/>
      <c r="C4" s="293" t="s">
        <v>341</v>
      </c>
      <c r="D4" s="293"/>
      <c r="E4" s="293"/>
      <c r="F4" s="293"/>
      <c r="G4" s="293"/>
      <c r="H4" s="293"/>
      <c r="I4" s="293"/>
      <c r="J4" s="293"/>
      <c r="K4" s="294"/>
    </row>
    <row r="5" ht="5.25" customHeight="1">
      <c r="B5" s="292"/>
      <c r="C5" s="295"/>
      <c r="D5" s="295"/>
      <c r="E5" s="295"/>
      <c r="F5" s="295"/>
      <c r="G5" s="295"/>
      <c r="H5" s="295"/>
      <c r="I5" s="295"/>
      <c r="J5" s="295"/>
      <c r="K5" s="294"/>
    </row>
    <row r="6" ht="15" customHeight="1">
      <c r="B6" s="292"/>
      <c r="C6" s="296" t="s">
        <v>342</v>
      </c>
      <c r="D6" s="296"/>
      <c r="E6" s="296"/>
      <c r="F6" s="296"/>
      <c r="G6" s="296"/>
      <c r="H6" s="296"/>
      <c r="I6" s="296"/>
      <c r="J6" s="296"/>
      <c r="K6" s="294"/>
    </row>
    <row r="7" ht="15" customHeight="1">
      <c r="B7" s="297"/>
      <c r="C7" s="296" t="s">
        <v>343</v>
      </c>
      <c r="D7" s="296"/>
      <c r="E7" s="296"/>
      <c r="F7" s="296"/>
      <c r="G7" s="296"/>
      <c r="H7" s="296"/>
      <c r="I7" s="296"/>
      <c r="J7" s="296"/>
      <c r="K7" s="294"/>
    </row>
    <row r="8" ht="12.75" customHeight="1">
      <c r="B8" s="297"/>
      <c r="C8" s="296"/>
      <c r="D8" s="296"/>
      <c r="E8" s="296"/>
      <c r="F8" s="296"/>
      <c r="G8" s="296"/>
      <c r="H8" s="296"/>
      <c r="I8" s="296"/>
      <c r="J8" s="296"/>
      <c r="K8" s="294"/>
    </row>
    <row r="9" ht="15" customHeight="1">
      <c r="B9" s="297"/>
      <c r="C9" s="296" t="s">
        <v>344</v>
      </c>
      <c r="D9" s="296"/>
      <c r="E9" s="296"/>
      <c r="F9" s="296"/>
      <c r="G9" s="296"/>
      <c r="H9" s="296"/>
      <c r="I9" s="296"/>
      <c r="J9" s="296"/>
      <c r="K9" s="294"/>
    </row>
    <row r="10" ht="15" customHeight="1">
      <c r="B10" s="297"/>
      <c r="C10" s="296"/>
      <c r="D10" s="296" t="s">
        <v>345</v>
      </c>
      <c r="E10" s="296"/>
      <c r="F10" s="296"/>
      <c r="G10" s="296"/>
      <c r="H10" s="296"/>
      <c r="I10" s="296"/>
      <c r="J10" s="296"/>
      <c r="K10" s="294"/>
    </row>
    <row r="11" ht="15" customHeight="1">
      <c r="B11" s="297"/>
      <c r="C11" s="298"/>
      <c r="D11" s="296" t="s">
        <v>346</v>
      </c>
      <c r="E11" s="296"/>
      <c r="F11" s="296"/>
      <c r="G11" s="296"/>
      <c r="H11" s="296"/>
      <c r="I11" s="296"/>
      <c r="J11" s="296"/>
      <c r="K11" s="294"/>
    </row>
    <row r="12" ht="12.75" customHeight="1">
      <c r="B12" s="297"/>
      <c r="C12" s="298"/>
      <c r="D12" s="298"/>
      <c r="E12" s="298"/>
      <c r="F12" s="298"/>
      <c r="G12" s="298"/>
      <c r="H12" s="298"/>
      <c r="I12" s="298"/>
      <c r="J12" s="298"/>
      <c r="K12" s="294"/>
    </row>
    <row r="13" ht="15" customHeight="1">
      <c r="B13" s="297"/>
      <c r="C13" s="298"/>
      <c r="D13" s="296" t="s">
        <v>347</v>
      </c>
      <c r="E13" s="296"/>
      <c r="F13" s="296"/>
      <c r="G13" s="296"/>
      <c r="H13" s="296"/>
      <c r="I13" s="296"/>
      <c r="J13" s="296"/>
      <c r="K13" s="294"/>
    </row>
    <row r="14" ht="15" customHeight="1">
      <c r="B14" s="297"/>
      <c r="C14" s="298"/>
      <c r="D14" s="296" t="s">
        <v>348</v>
      </c>
      <c r="E14" s="296"/>
      <c r="F14" s="296"/>
      <c r="G14" s="296"/>
      <c r="H14" s="296"/>
      <c r="I14" s="296"/>
      <c r="J14" s="296"/>
      <c r="K14" s="294"/>
    </row>
    <row r="15" ht="15" customHeight="1">
      <c r="B15" s="297"/>
      <c r="C15" s="298"/>
      <c r="D15" s="296" t="s">
        <v>349</v>
      </c>
      <c r="E15" s="296"/>
      <c r="F15" s="296"/>
      <c r="G15" s="296"/>
      <c r="H15" s="296"/>
      <c r="I15" s="296"/>
      <c r="J15" s="296"/>
      <c r="K15" s="294"/>
    </row>
    <row r="16" ht="15" customHeight="1">
      <c r="B16" s="297"/>
      <c r="C16" s="298"/>
      <c r="D16" s="298"/>
      <c r="E16" s="299" t="s">
        <v>85</v>
      </c>
      <c r="F16" s="296" t="s">
        <v>350</v>
      </c>
      <c r="G16" s="296"/>
      <c r="H16" s="296"/>
      <c r="I16" s="296"/>
      <c r="J16" s="296"/>
      <c r="K16" s="294"/>
    </row>
    <row r="17" ht="15" customHeight="1">
      <c r="B17" s="297"/>
      <c r="C17" s="298"/>
      <c r="D17" s="298"/>
      <c r="E17" s="299" t="s">
        <v>351</v>
      </c>
      <c r="F17" s="296" t="s">
        <v>352</v>
      </c>
      <c r="G17" s="296"/>
      <c r="H17" s="296"/>
      <c r="I17" s="296"/>
      <c r="J17" s="296"/>
      <c r="K17" s="294"/>
    </row>
    <row r="18" ht="15" customHeight="1">
      <c r="B18" s="297"/>
      <c r="C18" s="298"/>
      <c r="D18" s="298"/>
      <c r="E18" s="299" t="s">
        <v>353</v>
      </c>
      <c r="F18" s="296" t="s">
        <v>354</v>
      </c>
      <c r="G18" s="296"/>
      <c r="H18" s="296"/>
      <c r="I18" s="296"/>
      <c r="J18" s="296"/>
      <c r="K18" s="294"/>
    </row>
    <row r="19" ht="15" customHeight="1">
      <c r="B19" s="297"/>
      <c r="C19" s="298"/>
      <c r="D19" s="298"/>
      <c r="E19" s="299" t="s">
        <v>355</v>
      </c>
      <c r="F19" s="296" t="s">
        <v>356</v>
      </c>
      <c r="G19" s="296"/>
      <c r="H19" s="296"/>
      <c r="I19" s="296"/>
      <c r="J19" s="296"/>
      <c r="K19" s="294"/>
    </row>
    <row r="20" ht="15" customHeight="1">
      <c r="B20" s="297"/>
      <c r="C20" s="298"/>
      <c r="D20" s="298"/>
      <c r="E20" s="299" t="s">
        <v>357</v>
      </c>
      <c r="F20" s="296" t="s">
        <v>358</v>
      </c>
      <c r="G20" s="296"/>
      <c r="H20" s="296"/>
      <c r="I20" s="296"/>
      <c r="J20" s="296"/>
      <c r="K20" s="294"/>
    </row>
    <row r="21" ht="15" customHeight="1">
      <c r="B21" s="297"/>
      <c r="C21" s="298"/>
      <c r="D21" s="298"/>
      <c r="E21" s="299" t="s">
        <v>359</v>
      </c>
      <c r="F21" s="296" t="s">
        <v>360</v>
      </c>
      <c r="G21" s="296"/>
      <c r="H21" s="296"/>
      <c r="I21" s="296"/>
      <c r="J21" s="296"/>
      <c r="K21" s="294"/>
    </row>
    <row r="22" ht="12.75" customHeight="1">
      <c r="B22" s="297"/>
      <c r="C22" s="298"/>
      <c r="D22" s="298"/>
      <c r="E22" s="298"/>
      <c r="F22" s="298"/>
      <c r="G22" s="298"/>
      <c r="H22" s="298"/>
      <c r="I22" s="298"/>
      <c r="J22" s="298"/>
      <c r="K22" s="294"/>
    </row>
    <row r="23" ht="15" customHeight="1">
      <c r="B23" s="297"/>
      <c r="C23" s="296" t="s">
        <v>361</v>
      </c>
      <c r="D23" s="296"/>
      <c r="E23" s="296"/>
      <c r="F23" s="296"/>
      <c r="G23" s="296"/>
      <c r="H23" s="296"/>
      <c r="I23" s="296"/>
      <c r="J23" s="296"/>
      <c r="K23" s="294"/>
    </row>
    <row r="24" ht="15" customHeight="1">
      <c r="B24" s="297"/>
      <c r="C24" s="296" t="s">
        <v>362</v>
      </c>
      <c r="D24" s="296"/>
      <c r="E24" s="296"/>
      <c r="F24" s="296"/>
      <c r="G24" s="296"/>
      <c r="H24" s="296"/>
      <c r="I24" s="296"/>
      <c r="J24" s="296"/>
      <c r="K24" s="294"/>
    </row>
    <row r="25" ht="15" customHeight="1">
      <c r="B25" s="297"/>
      <c r="C25" s="296"/>
      <c r="D25" s="296" t="s">
        <v>363</v>
      </c>
      <c r="E25" s="296"/>
      <c r="F25" s="296"/>
      <c r="G25" s="296"/>
      <c r="H25" s="296"/>
      <c r="I25" s="296"/>
      <c r="J25" s="296"/>
      <c r="K25" s="294"/>
    </row>
    <row r="26" ht="15" customHeight="1">
      <c r="B26" s="297"/>
      <c r="C26" s="298"/>
      <c r="D26" s="296" t="s">
        <v>364</v>
      </c>
      <c r="E26" s="296"/>
      <c r="F26" s="296"/>
      <c r="G26" s="296"/>
      <c r="H26" s="296"/>
      <c r="I26" s="296"/>
      <c r="J26" s="296"/>
      <c r="K26" s="294"/>
    </row>
    <row r="27" ht="12.75" customHeight="1">
      <c r="B27" s="297"/>
      <c r="C27" s="298"/>
      <c r="D27" s="298"/>
      <c r="E27" s="298"/>
      <c r="F27" s="298"/>
      <c r="G27" s="298"/>
      <c r="H27" s="298"/>
      <c r="I27" s="298"/>
      <c r="J27" s="298"/>
      <c r="K27" s="294"/>
    </row>
    <row r="28" ht="15" customHeight="1">
      <c r="B28" s="297"/>
      <c r="C28" s="298"/>
      <c r="D28" s="296" t="s">
        <v>365</v>
      </c>
      <c r="E28" s="296"/>
      <c r="F28" s="296"/>
      <c r="G28" s="296"/>
      <c r="H28" s="296"/>
      <c r="I28" s="296"/>
      <c r="J28" s="296"/>
      <c r="K28" s="294"/>
    </row>
    <row r="29" ht="15" customHeight="1">
      <c r="B29" s="297"/>
      <c r="C29" s="298"/>
      <c r="D29" s="296" t="s">
        <v>366</v>
      </c>
      <c r="E29" s="296"/>
      <c r="F29" s="296"/>
      <c r="G29" s="296"/>
      <c r="H29" s="296"/>
      <c r="I29" s="296"/>
      <c r="J29" s="296"/>
      <c r="K29" s="294"/>
    </row>
    <row r="30" ht="12.75" customHeight="1">
      <c r="B30" s="297"/>
      <c r="C30" s="298"/>
      <c r="D30" s="298"/>
      <c r="E30" s="298"/>
      <c r="F30" s="298"/>
      <c r="G30" s="298"/>
      <c r="H30" s="298"/>
      <c r="I30" s="298"/>
      <c r="J30" s="298"/>
      <c r="K30" s="294"/>
    </row>
    <row r="31" ht="15" customHeight="1">
      <c r="B31" s="297"/>
      <c r="C31" s="298"/>
      <c r="D31" s="296" t="s">
        <v>367</v>
      </c>
      <c r="E31" s="296"/>
      <c r="F31" s="296"/>
      <c r="G31" s="296"/>
      <c r="H31" s="296"/>
      <c r="I31" s="296"/>
      <c r="J31" s="296"/>
      <c r="K31" s="294"/>
    </row>
    <row r="32" ht="15" customHeight="1">
      <c r="B32" s="297"/>
      <c r="C32" s="298"/>
      <c r="D32" s="296" t="s">
        <v>368</v>
      </c>
      <c r="E32" s="296"/>
      <c r="F32" s="296"/>
      <c r="G32" s="296"/>
      <c r="H32" s="296"/>
      <c r="I32" s="296"/>
      <c r="J32" s="296"/>
      <c r="K32" s="294"/>
    </row>
    <row r="33" ht="15" customHeight="1">
      <c r="B33" s="297"/>
      <c r="C33" s="298"/>
      <c r="D33" s="296" t="s">
        <v>369</v>
      </c>
      <c r="E33" s="296"/>
      <c r="F33" s="296"/>
      <c r="G33" s="296"/>
      <c r="H33" s="296"/>
      <c r="I33" s="296"/>
      <c r="J33" s="296"/>
      <c r="K33" s="294"/>
    </row>
    <row r="34" ht="15" customHeight="1">
      <c r="B34" s="297"/>
      <c r="C34" s="298"/>
      <c r="D34" s="296"/>
      <c r="E34" s="300" t="s">
        <v>122</v>
      </c>
      <c r="F34" s="296"/>
      <c r="G34" s="296" t="s">
        <v>370</v>
      </c>
      <c r="H34" s="296"/>
      <c r="I34" s="296"/>
      <c r="J34" s="296"/>
      <c r="K34" s="294"/>
    </row>
    <row r="35" ht="30.75" customHeight="1">
      <c r="B35" s="297"/>
      <c r="C35" s="298"/>
      <c r="D35" s="296"/>
      <c r="E35" s="300" t="s">
        <v>371</v>
      </c>
      <c r="F35" s="296"/>
      <c r="G35" s="296" t="s">
        <v>372</v>
      </c>
      <c r="H35" s="296"/>
      <c r="I35" s="296"/>
      <c r="J35" s="296"/>
      <c r="K35" s="294"/>
    </row>
    <row r="36" ht="15" customHeight="1">
      <c r="B36" s="297"/>
      <c r="C36" s="298"/>
      <c r="D36" s="296"/>
      <c r="E36" s="300" t="s">
        <v>59</v>
      </c>
      <c r="F36" s="296"/>
      <c r="G36" s="296" t="s">
        <v>373</v>
      </c>
      <c r="H36" s="296"/>
      <c r="I36" s="296"/>
      <c r="J36" s="296"/>
      <c r="K36" s="294"/>
    </row>
    <row r="37" ht="15" customHeight="1">
      <c r="B37" s="297"/>
      <c r="C37" s="298"/>
      <c r="D37" s="296"/>
      <c r="E37" s="300" t="s">
        <v>123</v>
      </c>
      <c r="F37" s="296"/>
      <c r="G37" s="296" t="s">
        <v>374</v>
      </c>
      <c r="H37" s="296"/>
      <c r="I37" s="296"/>
      <c r="J37" s="296"/>
      <c r="K37" s="294"/>
    </row>
    <row r="38" ht="15" customHeight="1">
      <c r="B38" s="297"/>
      <c r="C38" s="298"/>
      <c r="D38" s="296"/>
      <c r="E38" s="300" t="s">
        <v>124</v>
      </c>
      <c r="F38" s="296"/>
      <c r="G38" s="296" t="s">
        <v>375</v>
      </c>
      <c r="H38" s="296"/>
      <c r="I38" s="296"/>
      <c r="J38" s="296"/>
      <c r="K38" s="294"/>
    </row>
    <row r="39" ht="15" customHeight="1">
      <c r="B39" s="297"/>
      <c r="C39" s="298"/>
      <c r="D39" s="296"/>
      <c r="E39" s="300" t="s">
        <v>125</v>
      </c>
      <c r="F39" s="296"/>
      <c r="G39" s="296" t="s">
        <v>376</v>
      </c>
      <c r="H39" s="296"/>
      <c r="I39" s="296"/>
      <c r="J39" s="296"/>
      <c r="K39" s="294"/>
    </row>
    <row r="40" ht="15" customHeight="1">
      <c r="B40" s="297"/>
      <c r="C40" s="298"/>
      <c r="D40" s="296"/>
      <c r="E40" s="300" t="s">
        <v>377</v>
      </c>
      <c r="F40" s="296"/>
      <c r="G40" s="296" t="s">
        <v>378</v>
      </c>
      <c r="H40" s="296"/>
      <c r="I40" s="296"/>
      <c r="J40" s="296"/>
      <c r="K40" s="294"/>
    </row>
    <row r="41" ht="15" customHeight="1">
      <c r="B41" s="297"/>
      <c r="C41" s="298"/>
      <c r="D41" s="296"/>
      <c r="E41" s="300"/>
      <c r="F41" s="296"/>
      <c r="G41" s="296" t="s">
        <v>379</v>
      </c>
      <c r="H41" s="296"/>
      <c r="I41" s="296"/>
      <c r="J41" s="296"/>
      <c r="K41" s="294"/>
    </row>
    <row r="42" ht="15" customHeight="1">
      <c r="B42" s="297"/>
      <c r="C42" s="298"/>
      <c r="D42" s="296"/>
      <c r="E42" s="300" t="s">
        <v>380</v>
      </c>
      <c r="F42" s="296"/>
      <c r="G42" s="296" t="s">
        <v>381</v>
      </c>
      <c r="H42" s="296"/>
      <c r="I42" s="296"/>
      <c r="J42" s="296"/>
      <c r="K42" s="294"/>
    </row>
    <row r="43" ht="15" customHeight="1">
      <c r="B43" s="297"/>
      <c r="C43" s="298"/>
      <c r="D43" s="296"/>
      <c r="E43" s="300" t="s">
        <v>127</v>
      </c>
      <c r="F43" s="296"/>
      <c r="G43" s="296" t="s">
        <v>382</v>
      </c>
      <c r="H43" s="296"/>
      <c r="I43" s="296"/>
      <c r="J43" s="296"/>
      <c r="K43" s="294"/>
    </row>
    <row r="44" ht="12.75" customHeight="1">
      <c r="B44" s="297"/>
      <c r="C44" s="298"/>
      <c r="D44" s="296"/>
      <c r="E44" s="296"/>
      <c r="F44" s="296"/>
      <c r="G44" s="296"/>
      <c r="H44" s="296"/>
      <c r="I44" s="296"/>
      <c r="J44" s="296"/>
      <c r="K44" s="294"/>
    </row>
    <row r="45" ht="15" customHeight="1">
      <c r="B45" s="297"/>
      <c r="C45" s="298"/>
      <c r="D45" s="296" t="s">
        <v>383</v>
      </c>
      <c r="E45" s="296"/>
      <c r="F45" s="296"/>
      <c r="G45" s="296"/>
      <c r="H45" s="296"/>
      <c r="I45" s="296"/>
      <c r="J45" s="296"/>
      <c r="K45" s="294"/>
    </row>
    <row r="46" ht="15" customHeight="1">
      <c r="B46" s="297"/>
      <c r="C46" s="298"/>
      <c r="D46" s="298"/>
      <c r="E46" s="296" t="s">
        <v>384</v>
      </c>
      <c r="F46" s="296"/>
      <c r="G46" s="296"/>
      <c r="H46" s="296"/>
      <c r="I46" s="296"/>
      <c r="J46" s="296"/>
      <c r="K46" s="294"/>
    </row>
    <row r="47" ht="15" customHeight="1">
      <c r="B47" s="297"/>
      <c r="C47" s="298"/>
      <c r="D47" s="298"/>
      <c r="E47" s="296" t="s">
        <v>385</v>
      </c>
      <c r="F47" s="296"/>
      <c r="G47" s="296"/>
      <c r="H47" s="296"/>
      <c r="I47" s="296"/>
      <c r="J47" s="296"/>
      <c r="K47" s="294"/>
    </row>
    <row r="48" ht="15" customHeight="1">
      <c r="B48" s="297"/>
      <c r="C48" s="298"/>
      <c r="D48" s="298"/>
      <c r="E48" s="296" t="s">
        <v>386</v>
      </c>
      <c r="F48" s="296"/>
      <c r="G48" s="296"/>
      <c r="H48" s="296"/>
      <c r="I48" s="296"/>
      <c r="J48" s="296"/>
      <c r="K48" s="294"/>
    </row>
    <row r="49" ht="15" customHeight="1">
      <c r="B49" s="297"/>
      <c r="C49" s="298"/>
      <c r="D49" s="296" t="s">
        <v>387</v>
      </c>
      <c r="E49" s="296"/>
      <c r="F49" s="296"/>
      <c r="G49" s="296"/>
      <c r="H49" s="296"/>
      <c r="I49" s="296"/>
      <c r="J49" s="296"/>
      <c r="K49" s="294"/>
    </row>
    <row r="50" ht="25.5" customHeight="1">
      <c r="B50" s="292"/>
      <c r="C50" s="293" t="s">
        <v>388</v>
      </c>
      <c r="D50" s="293"/>
      <c r="E50" s="293"/>
      <c r="F50" s="293"/>
      <c r="G50" s="293"/>
      <c r="H50" s="293"/>
      <c r="I50" s="293"/>
      <c r="J50" s="293"/>
      <c r="K50" s="294"/>
    </row>
    <row r="51" ht="5.25" customHeight="1">
      <c r="B51" s="292"/>
      <c r="C51" s="295"/>
      <c r="D51" s="295"/>
      <c r="E51" s="295"/>
      <c r="F51" s="295"/>
      <c r="G51" s="295"/>
      <c r="H51" s="295"/>
      <c r="I51" s="295"/>
      <c r="J51" s="295"/>
      <c r="K51" s="294"/>
    </row>
    <row r="52" ht="15" customHeight="1">
      <c r="B52" s="292"/>
      <c r="C52" s="296" t="s">
        <v>389</v>
      </c>
      <c r="D52" s="296"/>
      <c r="E52" s="296"/>
      <c r="F52" s="296"/>
      <c r="G52" s="296"/>
      <c r="H52" s="296"/>
      <c r="I52" s="296"/>
      <c r="J52" s="296"/>
      <c r="K52" s="294"/>
    </row>
    <row r="53" ht="15" customHeight="1">
      <c r="B53" s="292"/>
      <c r="C53" s="296" t="s">
        <v>390</v>
      </c>
      <c r="D53" s="296"/>
      <c r="E53" s="296"/>
      <c r="F53" s="296"/>
      <c r="G53" s="296"/>
      <c r="H53" s="296"/>
      <c r="I53" s="296"/>
      <c r="J53" s="296"/>
      <c r="K53" s="294"/>
    </row>
    <row r="54" ht="12.75" customHeight="1">
      <c r="B54" s="292"/>
      <c r="C54" s="296"/>
      <c r="D54" s="296"/>
      <c r="E54" s="296"/>
      <c r="F54" s="296"/>
      <c r="G54" s="296"/>
      <c r="H54" s="296"/>
      <c r="I54" s="296"/>
      <c r="J54" s="296"/>
      <c r="K54" s="294"/>
    </row>
    <row r="55" ht="15" customHeight="1">
      <c r="B55" s="292"/>
      <c r="C55" s="296" t="s">
        <v>391</v>
      </c>
      <c r="D55" s="296"/>
      <c r="E55" s="296"/>
      <c r="F55" s="296"/>
      <c r="G55" s="296"/>
      <c r="H55" s="296"/>
      <c r="I55" s="296"/>
      <c r="J55" s="296"/>
      <c r="K55" s="294"/>
    </row>
    <row r="56" ht="15" customHeight="1">
      <c r="B56" s="292"/>
      <c r="C56" s="298"/>
      <c r="D56" s="296" t="s">
        <v>392</v>
      </c>
      <c r="E56" s="296"/>
      <c r="F56" s="296"/>
      <c r="G56" s="296"/>
      <c r="H56" s="296"/>
      <c r="I56" s="296"/>
      <c r="J56" s="296"/>
      <c r="K56" s="294"/>
    </row>
    <row r="57" ht="15" customHeight="1">
      <c r="B57" s="292"/>
      <c r="C57" s="298"/>
      <c r="D57" s="296" t="s">
        <v>393</v>
      </c>
      <c r="E57" s="296"/>
      <c r="F57" s="296"/>
      <c r="G57" s="296"/>
      <c r="H57" s="296"/>
      <c r="I57" s="296"/>
      <c r="J57" s="296"/>
      <c r="K57" s="294"/>
    </row>
    <row r="58" ht="15" customHeight="1">
      <c r="B58" s="292"/>
      <c r="C58" s="298"/>
      <c r="D58" s="296" t="s">
        <v>394</v>
      </c>
      <c r="E58" s="296"/>
      <c r="F58" s="296"/>
      <c r="G58" s="296"/>
      <c r="H58" s="296"/>
      <c r="I58" s="296"/>
      <c r="J58" s="296"/>
      <c r="K58" s="294"/>
    </row>
    <row r="59" ht="15" customHeight="1">
      <c r="B59" s="292"/>
      <c r="C59" s="298"/>
      <c r="D59" s="296" t="s">
        <v>395</v>
      </c>
      <c r="E59" s="296"/>
      <c r="F59" s="296"/>
      <c r="G59" s="296"/>
      <c r="H59" s="296"/>
      <c r="I59" s="296"/>
      <c r="J59" s="296"/>
      <c r="K59" s="294"/>
    </row>
    <row r="60" ht="15" customHeight="1">
      <c r="B60" s="292"/>
      <c r="C60" s="298"/>
      <c r="D60" s="301" t="s">
        <v>396</v>
      </c>
      <c r="E60" s="301"/>
      <c r="F60" s="301"/>
      <c r="G60" s="301"/>
      <c r="H60" s="301"/>
      <c r="I60" s="301"/>
      <c r="J60" s="301"/>
      <c r="K60" s="294"/>
    </row>
    <row r="61" ht="15" customHeight="1">
      <c r="B61" s="292"/>
      <c r="C61" s="298"/>
      <c r="D61" s="296" t="s">
        <v>397</v>
      </c>
      <c r="E61" s="296"/>
      <c r="F61" s="296"/>
      <c r="G61" s="296"/>
      <c r="H61" s="296"/>
      <c r="I61" s="296"/>
      <c r="J61" s="296"/>
      <c r="K61" s="294"/>
    </row>
    <row r="62" ht="12.75" customHeight="1">
      <c r="B62" s="292"/>
      <c r="C62" s="298"/>
      <c r="D62" s="298"/>
      <c r="E62" s="302"/>
      <c r="F62" s="298"/>
      <c r="G62" s="298"/>
      <c r="H62" s="298"/>
      <c r="I62" s="298"/>
      <c r="J62" s="298"/>
      <c r="K62" s="294"/>
    </row>
    <row r="63" ht="15" customHeight="1">
      <c r="B63" s="292"/>
      <c r="C63" s="298"/>
      <c r="D63" s="296" t="s">
        <v>398</v>
      </c>
      <c r="E63" s="296"/>
      <c r="F63" s="296"/>
      <c r="G63" s="296"/>
      <c r="H63" s="296"/>
      <c r="I63" s="296"/>
      <c r="J63" s="296"/>
      <c r="K63" s="294"/>
    </row>
    <row r="64" ht="15" customHeight="1">
      <c r="B64" s="292"/>
      <c r="C64" s="298"/>
      <c r="D64" s="301" t="s">
        <v>399</v>
      </c>
      <c r="E64" s="301"/>
      <c r="F64" s="301"/>
      <c r="G64" s="301"/>
      <c r="H64" s="301"/>
      <c r="I64" s="301"/>
      <c r="J64" s="301"/>
      <c r="K64" s="294"/>
    </row>
    <row r="65" ht="15" customHeight="1">
      <c r="B65" s="292"/>
      <c r="C65" s="298"/>
      <c r="D65" s="296" t="s">
        <v>400</v>
      </c>
      <c r="E65" s="296"/>
      <c r="F65" s="296"/>
      <c r="G65" s="296"/>
      <c r="H65" s="296"/>
      <c r="I65" s="296"/>
      <c r="J65" s="296"/>
      <c r="K65" s="294"/>
    </row>
    <row r="66" ht="15" customHeight="1">
      <c r="B66" s="292"/>
      <c r="C66" s="298"/>
      <c r="D66" s="296" t="s">
        <v>401</v>
      </c>
      <c r="E66" s="296"/>
      <c r="F66" s="296"/>
      <c r="G66" s="296"/>
      <c r="H66" s="296"/>
      <c r="I66" s="296"/>
      <c r="J66" s="296"/>
      <c r="K66" s="294"/>
    </row>
    <row r="67" ht="15" customHeight="1">
      <c r="B67" s="292"/>
      <c r="C67" s="298"/>
      <c r="D67" s="296" t="s">
        <v>402</v>
      </c>
      <c r="E67" s="296"/>
      <c r="F67" s="296"/>
      <c r="G67" s="296"/>
      <c r="H67" s="296"/>
      <c r="I67" s="296"/>
      <c r="J67" s="296"/>
      <c r="K67" s="294"/>
    </row>
    <row r="68" ht="15" customHeight="1">
      <c r="B68" s="292"/>
      <c r="C68" s="298"/>
      <c r="D68" s="296" t="s">
        <v>403</v>
      </c>
      <c r="E68" s="296"/>
      <c r="F68" s="296"/>
      <c r="G68" s="296"/>
      <c r="H68" s="296"/>
      <c r="I68" s="296"/>
      <c r="J68" s="296"/>
      <c r="K68" s="294"/>
    </row>
    <row r="69" ht="12.75" customHeight="1">
      <c r="B69" s="303"/>
      <c r="C69" s="304"/>
      <c r="D69" s="304"/>
      <c r="E69" s="304"/>
      <c r="F69" s="304"/>
      <c r="G69" s="304"/>
      <c r="H69" s="304"/>
      <c r="I69" s="304"/>
      <c r="J69" s="304"/>
      <c r="K69" s="305"/>
    </row>
    <row r="70" ht="18.75" customHeight="1">
      <c r="B70" s="306"/>
      <c r="C70" s="306"/>
      <c r="D70" s="306"/>
      <c r="E70" s="306"/>
      <c r="F70" s="306"/>
      <c r="G70" s="306"/>
      <c r="H70" s="306"/>
      <c r="I70" s="306"/>
      <c r="J70" s="306"/>
      <c r="K70" s="307"/>
    </row>
    <row r="71" ht="18.75" customHeight="1">
      <c r="B71" s="307"/>
      <c r="C71" s="307"/>
      <c r="D71" s="307"/>
      <c r="E71" s="307"/>
      <c r="F71" s="307"/>
      <c r="G71" s="307"/>
      <c r="H71" s="307"/>
      <c r="I71" s="307"/>
      <c r="J71" s="307"/>
      <c r="K71" s="307"/>
    </row>
    <row r="72" ht="7.5" customHeight="1">
      <c r="B72" s="308"/>
      <c r="C72" s="309"/>
      <c r="D72" s="309"/>
      <c r="E72" s="309"/>
      <c r="F72" s="309"/>
      <c r="G72" s="309"/>
      <c r="H72" s="309"/>
      <c r="I72" s="309"/>
      <c r="J72" s="309"/>
      <c r="K72" s="310"/>
    </row>
    <row r="73" ht="45" customHeight="1">
      <c r="B73" s="311"/>
      <c r="C73" s="312" t="s">
        <v>99</v>
      </c>
      <c r="D73" s="312"/>
      <c r="E73" s="312"/>
      <c r="F73" s="312"/>
      <c r="G73" s="312"/>
      <c r="H73" s="312"/>
      <c r="I73" s="312"/>
      <c r="J73" s="312"/>
      <c r="K73" s="313"/>
    </row>
    <row r="74" ht="17.25" customHeight="1">
      <c r="B74" s="311"/>
      <c r="C74" s="314" t="s">
        <v>404</v>
      </c>
      <c r="D74" s="314"/>
      <c r="E74" s="314"/>
      <c r="F74" s="314" t="s">
        <v>405</v>
      </c>
      <c r="G74" s="315"/>
      <c r="H74" s="314" t="s">
        <v>123</v>
      </c>
      <c r="I74" s="314" t="s">
        <v>63</v>
      </c>
      <c r="J74" s="314" t="s">
        <v>406</v>
      </c>
      <c r="K74" s="313"/>
    </row>
    <row r="75" ht="17.25" customHeight="1">
      <c r="B75" s="311"/>
      <c r="C75" s="316" t="s">
        <v>407</v>
      </c>
      <c r="D75" s="316"/>
      <c r="E75" s="316"/>
      <c r="F75" s="317" t="s">
        <v>408</v>
      </c>
      <c r="G75" s="318"/>
      <c r="H75" s="316"/>
      <c r="I75" s="316"/>
      <c r="J75" s="316" t="s">
        <v>409</v>
      </c>
      <c r="K75" s="313"/>
    </row>
    <row r="76" ht="5.25" customHeight="1">
      <c r="B76" s="311"/>
      <c r="C76" s="319"/>
      <c r="D76" s="319"/>
      <c r="E76" s="319"/>
      <c r="F76" s="319"/>
      <c r="G76" s="320"/>
      <c r="H76" s="319"/>
      <c r="I76" s="319"/>
      <c r="J76" s="319"/>
      <c r="K76" s="313"/>
    </row>
    <row r="77" ht="15" customHeight="1">
      <c r="B77" s="311"/>
      <c r="C77" s="300" t="s">
        <v>59</v>
      </c>
      <c r="D77" s="319"/>
      <c r="E77" s="319"/>
      <c r="F77" s="321" t="s">
        <v>410</v>
      </c>
      <c r="G77" s="320"/>
      <c r="H77" s="300" t="s">
        <v>411</v>
      </c>
      <c r="I77" s="300" t="s">
        <v>412</v>
      </c>
      <c r="J77" s="300">
        <v>20</v>
      </c>
      <c r="K77" s="313"/>
    </row>
    <row r="78" ht="15" customHeight="1">
      <c r="B78" s="311"/>
      <c r="C78" s="300" t="s">
        <v>413</v>
      </c>
      <c r="D78" s="300"/>
      <c r="E78" s="300"/>
      <c r="F78" s="321" t="s">
        <v>410</v>
      </c>
      <c r="G78" s="320"/>
      <c r="H78" s="300" t="s">
        <v>414</v>
      </c>
      <c r="I78" s="300" t="s">
        <v>412</v>
      </c>
      <c r="J78" s="300">
        <v>120</v>
      </c>
      <c r="K78" s="313"/>
    </row>
    <row r="79" ht="15" customHeight="1">
      <c r="B79" s="322"/>
      <c r="C79" s="300" t="s">
        <v>415</v>
      </c>
      <c r="D79" s="300"/>
      <c r="E79" s="300"/>
      <c r="F79" s="321" t="s">
        <v>416</v>
      </c>
      <c r="G79" s="320"/>
      <c r="H79" s="300" t="s">
        <v>417</v>
      </c>
      <c r="I79" s="300" t="s">
        <v>412</v>
      </c>
      <c r="J79" s="300">
        <v>50</v>
      </c>
      <c r="K79" s="313"/>
    </row>
    <row r="80" ht="15" customHeight="1">
      <c r="B80" s="322"/>
      <c r="C80" s="300" t="s">
        <v>418</v>
      </c>
      <c r="D80" s="300"/>
      <c r="E80" s="300"/>
      <c r="F80" s="321" t="s">
        <v>410</v>
      </c>
      <c r="G80" s="320"/>
      <c r="H80" s="300" t="s">
        <v>419</v>
      </c>
      <c r="I80" s="300" t="s">
        <v>420</v>
      </c>
      <c r="J80" s="300"/>
      <c r="K80" s="313"/>
    </row>
    <row r="81" ht="15" customHeight="1">
      <c r="B81" s="322"/>
      <c r="C81" s="323" t="s">
        <v>421</v>
      </c>
      <c r="D81" s="323"/>
      <c r="E81" s="323"/>
      <c r="F81" s="324" t="s">
        <v>416</v>
      </c>
      <c r="G81" s="323"/>
      <c r="H81" s="323" t="s">
        <v>422</v>
      </c>
      <c r="I81" s="323" t="s">
        <v>412</v>
      </c>
      <c r="J81" s="323">
        <v>15</v>
      </c>
      <c r="K81" s="313"/>
    </row>
    <row r="82" ht="15" customHeight="1">
      <c r="B82" s="322"/>
      <c r="C82" s="323" t="s">
        <v>423</v>
      </c>
      <c r="D82" s="323"/>
      <c r="E82" s="323"/>
      <c r="F82" s="324" t="s">
        <v>416</v>
      </c>
      <c r="G82" s="323"/>
      <c r="H82" s="323" t="s">
        <v>424</v>
      </c>
      <c r="I82" s="323" t="s">
        <v>412</v>
      </c>
      <c r="J82" s="323">
        <v>15</v>
      </c>
      <c r="K82" s="313"/>
    </row>
    <row r="83" ht="15" customHeight="1">
      <c r="B83" s="322"/>
      <c r="C83" s="323" t="s">
        <v>425</v>
      </c>
      <c r="D83" s="323"/>
      <c r="E83" s="323"/>
      <c r="F83" s="324" t="s">
        <v>416</v>
      </c>
      <c r="G83" s="323"/>
      <c r="H83" s="323" t="s">
        <v>426</v>
      </c>
      <c r="I83" s="323" t="s">
        <v>412</v>
      </c>
      <c r="J83" s="323">
        <v>20</v>
      </c>
      <c r="K83" s="313"/>
    </row>
    <row r="84" ht="15" customHeight="1">
      <c r="B84" s="322"/>
      <c r="C84" s="323" t="s">
        <v>427</v>
      </c>
      <c r="D84" s="323"/>
      <c r="E84" s="323"/>
      <c r="F84" s="324" t="s">
        <v>416</v>
      </c>
      <c r="G84" s="323"/>
      <c r="H84" s="323" t="s">
        <v>428</v>
      </c>
      <c r="I84" s="323" t="s">
        <v>412</v>
      </c>
      <c r="J84" s="323">
        <v>20</v>
      </c>
      <c r="K84" s="313"/>
    </row>
    <row r="85" ht="15" customHeight="1">
      <c r="B85" s="322"/>
      <c r="C85" s="300" t="s">
        <v>429</v>
      </c>
      <c r="D85" s="300"/>
      <c r="E85" s="300"/>
      <c r="F85" s="321" t="s">
        <v>416</v>
      </c>
      <c r="G85" s="320"/>
      <c r="H85" s="300" t="s">
        <v>430</v>
      </c>
      <c r="I85" s="300" t="s">
        <v>412</v>
      </c>
      <c r="J85" s="300">
        <v>50</v>
      </c>
      <c r="K85" s="313"/>
    </row>
    <row r="86" ht="15" customHeight="1">
      <c r="B86" s="322"/>
      <c r="C86" s="300" t="s">
        <v>431</v>
      </c>
      <c r="D86" s="300"/>
      <c r="E86" s="300"/>
      <c r="F86" s="321" t="s">
        <v>416</v>
      </c>
      <c r="G86" s="320"/>
      <c r="H86" s="300" t="s">
        <v>432</v>
      </c>
      <c r="I86" s="300" t="s">
        <v>412</v>
      </c>
      <c r="J86" s="300">
        <v>20</v>
      </c>
      <c r="K86" s="313"/>
    </row>
    <row r="87" ht="15" customHeight="1">
      <c r="B87" s="322"/>
      <c r="C87" s="300" t="s">
        <v>433</v>
      </c>
      <c r="D87" s="300"/>
      <c r="E87" s="300"/>
      <c r="F87" s="321" t="s">
        <v>416</v>
      </c>
      <c r="G87" s="320"/>
      <c r="H87" s="300" t="s">
        <v>434</v>
      </c>
      <c r="I87" s="300" t="s">
        <v>412</v>
      </c>
      <c r="J87" s="300">
        <v>20</v>
      </c>
      <c r="K87" s="313"/>
    </row>
    <row r="88" ht="15" customHeight="1">
      <c r="B88" s="322"/>
      <c r="C88" s="300" t="s">
        <v>435</v>
      </c>
      <c r="D88" s="300"/>
      <c r="E88" s="300"/>
      <c r="F88" s="321" t="s">
        <v>416</v>
      </c>
      <c r="G88" s="320"/>
      <c r="H88" s="300" t="s">
        <v>436</v>
      </c>
      <c r="I88" s="300" t="s">
        <v>412</v>
      </c>
      <c r="J88" s="300">
        <v>50</v>
      </c>
      <c r="K88" s="313"/>
    </row>
    <row r="89" ht="15" customHeight="1">
      <c r="B89" s="322"/>
      <c r="C89" s="300" t="s">
        <v>437</v>
      </c>
      <c r="D89" s="300"/>
      <c r="E89" s="300"/>
      <c r="F89" s="321" t="s">
        <v>416</v>
      </c>
      <c r="G89" s="320"/>
      <c r="H89" s="300" t="s">
        <v>437</v>
      </c>
      <c r="I89" s="300" t="s">
        <v>412</v>
      </c>
      <c r="J89" s="300">
        <v>50</v>
      </c>
      <c r="K89" s="313"/>
    </row>
    <row r="90" ht="15" customHeight="1">
      <c r="B90" s="322"/>
      <c r="C90" s="300" t="s">
        <v>128</v>
      </c>
      <c r="D90" s="300"/>
      <c r="E90" s="300"/>
      <c r="F90" s="321" t="s">
        <v>416</v>
      </c>
      <c r="G90" s="320"/>
      <c r="H90" s="300" t="s">
        <v>438</v>
      </c>
      <c r="I90" s="300" t="s">
        <v>412</v>
      </c>
      <c r="J90" s="300">
        <v>255</v>
      </c>
      <c r="K90" s="313"/>
    </row>
    <row r="91" ht="15" customHeight="1">
      <c r="B91" s="322"/>
      <c r="C91" s="300" t="s">
        <v>439</v>
      </c>
      <c r="D91" s="300"/>
      <c r="E91" s="300"/>
      <c r="F91" s="321" t="s">
        <v>410</v>
      </c>
      <c r="G91" s="320"/>
      <c r="H91" s="300" t="s">
        <v>440</v>
      </c>
      <c r="I91" s="300" t="s">
        <v>441</v>
      </c>
      <c r="J91" s="300"/>
      <c r="K91" s="313"/>
    </row>
    <row r="92" ht="15" customHeight="1">
      <c r="B92" s="322"/>
      <c r="C92" s="300" t="s">
        <v>442</v>
      </c>
      <c r="D92" s="300"/>
      <c r="E92" s="300"/>
      <c r="F92" s="321" t="s">
        <v>410</v>
      </c>
      <c r="G92" s="320"/>
      <c r="H92" s="300" t="s">
        <v>443</v>
      </c>
      <c r="I92" s="300" t="s">
        <v>444</v>
      </c>
      <c r="J92" s="300"/>
      <c r="K92" s="313"/>
    </row>
    <row r="93" ht="15" customHeight="1">
      <c r="B93" s="322"/>
      <c r="C93" s="300" t="s">
        <v>445</v>
      </c>
      <c r="D93" s="300"/>
      <c r="E93" s="300"/>
      <c r="F93" s="321" t="s">
        <v>410</v>
      </c>
      <c r="G93" s="320"/>
      <c r="H93" s="300" t="s">
        <v>445</v>
      </c>
      <c r="I93" s="300" t="s">
        <v>444</v>
      </c>
      <c r="J93" s="300"/>
      <c r="K93" s="313"/>
    </row>
    <row r="94" ht="15" customHeight="1">
      <c r="B94" s="322"/>
      <c r="C94" s="300" t="s">
        <v>44</v>
      </c>
      <c r="D94" s="300"/>
      <c r="E94" s="300"/>
      <c r="F94" s="321" t="s">
        <v>410</v>
      </c>
      <c r="G94" s="320"/>
      <c r="H94" s="300" t="s">
        <v>446</v>
      </c>
      <c r="I94" s="300" t="s">
        <v>444</v>
      </c>
      <c r="J94" s="300"/>
      <c r="K94" s="313"/>
    </row>
    <row r="95" ht="15" customHeight="1">
      <c r="B95" s="322"/>
      <c r="C95" s="300" t="s">
        <v>54</v>
      </c>
      <c r="D95" s="300"/>
      <c r="E95" s="300"/>
      <c r="F95" s="321" t="s">
        <v>410</v>
      </c>
      <c r="G95" s="320"/>
      <c r="H95" s="300" t="s">
        <v>447</v>
      </c>
      <c r="I95" s="300" t="s">
        <v>444</v>
      </c>
      <c r="J95" s="300"/>
      <c r="K95" s="313"/>
    </row>
    <row r="96" ht="15" customHeight="1">
      <c r="B96" s="325"/>
      <c r="C96" s="326"/>
      <c r="D96" s="326"/>
      <c r="E96" s="326"/>
      <c r="F96" s="326"/>
      <c r="G96" s="326"/>
      <c r="H96" s="326"/>
      <c r="I96" s="326"/>
      <c r="J96" s="326"/>
      <c r="K96" s="327"/>
    </row>
    <row r="97" ht="18.75" customHeight="1">
      <c r="B97" s="328"/>
      <c r="C97" s="329"/>
      <c r="D97" s="329"/>
      <c r="E97" s="329"/>
      <c r="F97" s="329"/>
      <c r="G97" s="329"/>
      <c r="H97" s="329"/>
      <c r="I97" s="329"/>
      <c r="J97" s="329"/>
      <c r="K97" s="328"/>
    </row>
    <row r="98" ht="18.75" customHeight="1">
      <c r="B98" s="307"/>
      <c r="C98" s="307"/>
      <c r="D98" s="307"/>
      <c r="E98" s="307"/>
      <c r="F98" s="307"/>
      <c r="G98" s="307"/>
      <c r="H98" s="307"/>
      <c r="I98" s="307"/>
      <c r="J98" s="307"/>
      <c r="K98" s="307"/>
    </row>
    <row r="99" ht="7.5" customHeight="1">
      <c r="B99" s="308"/>
      <c r="C99" s="309"/>
      <c r="D99" s="309"/>
      <c r="E99" s="309"/>
      <c r="F99" s="309"/>
      <c r="G99" s="309"/>
      <c r="H99" s="309"/>
      <c r="I99" s="309"/>
      <c r="J99" s="309"/>
      <c r="K99" s="310"/>
    </row>
    <row r="100" ht="45" customHeight="1">
      <c r="B100" s="311"/>
      <c r="C100" s="312" t="s">
        <v>448</v>
      </c>
      <c r="D100" s="312"/>
      <c r="E100" s="312"/>
      <c r="F100" s="312"/>
      <c r="G100" s="312"/>
      <c r="H100" s="312"/>
      <c r="I100" s="312"/>
      <c r="J100" s="312"/>
      <c r="K100" s="313"/>
    </row>
    <row r="101" ht="17.25" customHeight="1">
      <c r="B101" s="311"/>
      <c r="C101" s="314" t="s">
        <v>404</v>
      </c>
      <c r="D101" s="314"/>
      <c r="E101" s="314"/>
      <c r="F101" s="314" t="s">
        <v>405</v>
      </c>
      <c r="G101" s="315"/>
      <c r="H101" s="314" t="s">
        <v>123</v>
      </c>
      <c r="I101" s="314" t="s">
        <v>63</v>
      </c>
      <c r="J101" s="314" t="s">
        <v>406</v>
      </c>
      <c r="K101" s="313"/>
    </row>
    <row r="102" ht="17.25" customHeight="1">
      <c r="B102" s="311"/>
      <c r="C102" s="316" t="s">
        <v>407</v>
      </c>
      <c r="D102" s="316"/>
      <c r="E102" s="316"/>
      <c r="F102" s="317" t="s">
        <v>408</v>
      </c>
      <c r="G102" s="318"/>
      <c r="H102" s="316"/>
      <c r="I102" s="316"/>
      <c r="J102" s="316" t="s">
        <v>409</v>
      </c>
      <c r="K102" s="313"/>
    </row>
    <row r="103" ht="5.25" customHeight="1">
      <c r="B103" s="311"/>
      <c r="C103" s="314"/>
      <c r="D103" s="314"/>
      <c r="E103" s="314"/>
      <c r="F103" s="314"/>
      <c r="G103" s="330"/>
      <c r="H103" s="314"/>
      <c r="I103" s="314"/>
      <c r="J103" s="314"/>
      <c r="K103" s="313"/>
    </row>
    <row r="104" ht="15" customHeight="1">
      <c r="B104" s="311"/>
      <c r="C104" s="300" t="s">
        <v>59</v>
      </c>
      <c r="D104" s="319"/>
      <c r="E104" s="319"/>
      <c r="F104" s="321" t="s">
        <v>410</v>
      </c>
      <c r="G104" s="330"/>
      <c r="H104" s="300" t="s">
        <v>449</v>
      </c>
      <c r="I104" s="300" t="s">
        <v>412</v>
      </c>
      <c r="J104" s="300">
        <v>20</v>
      </c>
      <c r="K104" s="313"/>
    </row>
    <row r="105" ht="15" customHeight="1">
      <c r="B105" s="311"/>
      <c r="C105" s="300" t="s">
        <v>413</v>
      </c>
      <c r="D105" s="300"/>
      <c r="E105" s="300"/>
      <c r="F105" s="321" t="s">
        <v>410</v>
      </c>
      <c r="G105" s="300"/>
      <c r="H105" s="300" t="s">
        <v>449</v>
      </c>
      <c r="I105" s="300" t="s">
        <v>412</v>
      </c>
      <c r="J105" s="300">
        <v>120</v>
      </c>
      <c r="K105" s="313"/>
    </row>
    <row r="106" ht="15" customHeight="1">
      <c r="B106" s="322"/>
      <c r="C106" s="300" t="s">
        <v>415</v>
      </c>
      <c r="D106" s="300"/>
      <c r="E106" s="300"/>
      <c r="F106" s="321" t="s">
        <v>416</v>
      </c>
      <c r="G106" s="300"/>
      <c r="H106" s="300" t="s">
        <v>449</v>
      </c>
      <c r="I106" s="300" t="s">
        <v>412</v>
      </c>
      <c r="J106" s="300">
        <v>50</v>
      </c>
      <c r="K106" s="313"/>
    </row>
    <row r="107" ht="15" customHeight="1">
      <c r="B107" s="322"/>
      <c r="C107" s="300" t="s">
        <v>418</v>
      </c>
      <c r="D107" s="300"/>
      <c r="E107" s="300"/>
      <c r="F107" s="321" t="s">
        <v>410</v>
      </c>
      <c r="G107" s="300"/>
      <c r="H107" s="300" t="s">
        <v>449</v>
      </c>
      <c r="I107" s="300" t="s">
        <v>420</v>
      </c>
      <c r="J107" s="300"/>
      <c r="K107" s="313"/>
    </row>
    <row r="108" ht="15" customHeight="1">
      <c r="B108" s="322"/>
      <c r="C108" s="300" t="s">
        <v>429</v>
      </c>
      <c r="D108" s="300"/>
      <c r="E108" s="300"/>
      <c r="F108" s="321" t="s">
        <v>416</v>
      </c>
      <c r="G108" s="300"/>
      <c r="H108" s="300" t="s">
        <v>449</v>
      </c>
      <c r="I108" s="300" t="s">
        <v>412</v>
      </c>
      <c r="J108" s="300">
        <v>50</v>
      </c>
      <c r="K108" s="313"/>
    </row>
    <row r="109" ht="15" customHeight="1">
      <c r="B109" s="322"/>
      <c r="C109" s="300" t="s">
        <v>437</v>
      </c>
      <c r="D109" s="300"/>
      <c r="E109" s="300"/>
      <c r="F109" s="321" t="s">
        <v>416</v>
      </c>
      <c r="G109" s="300"/>
      <c r="H109" s="300" t="s">
        <v>449</v>
      </c>
      <c r="I109" s="300" t="s">
        <v>412</v>
      </c>
      <c r="J109" s="300">
        <v>50</v>
      </c>
      <c r="K109" s="313"/>
    </row>
    <row r="110" ht="15" customHeight="1">
      <c r="B110" s="322"/>
      <c r="C110" s="300" t="s">
        <v>435</v>
      </c>
      <c r="D110" s="300"/>
      <c r="E110" s="300"/>
      <c r="F110" s="321" t="s">
        <v>416</v>
      </c>
      <c r="G110" s="300"/>
      <c r="H110" s="300" t="s">
        <v>449</v>
      </c>
      <c r="I110" s="300" t="s">
        <v>412</v>
      </c>
      <c r="J110" s="300">
        <v>50</v>
      </c>
      <c r="K110" s="313"/>
    </row>
    <row r="111" ht="15" customHeight="1">
      <c r="B111" s="322"/>
      <c r="C111" s="300" t="s">
        <v>59</v>
      </c>
      <c r="D111" s="300"/>
      <c r="E111" s="300"/>
      <c r="F111" s="321" t="s">
        <v>410</v>
      </c>
      <c r="G111" s="300"/>
      <c r="H111" s="300" t="s">
        <v>450</v>
      </c>
      <c r="I111" s="300" t="s">
        <v>412</v>
      </c>
      <c r="J111" s="300">
        <v>20</v>
      </c>
      <c r="K111" s="313"/>
    </row>
    <row r="112" ht="15" customHeight="1">
      <c r="B112" s="322"/>
      <c r="C112" s="300" t="s">
        <v>451</v>
      </c>
      <c r="D112" s="300"/>
      <c r="E112" s="300"/>
      <c r="F112" s="321" t="s">
        <v>410</v>
      </c>
      <c r="G112" s="300"/>
      <c r="H112" s="300" t="s">
        <v>452</v>
      </c>
      <c r="I112" s="300" t="s">
        <v>412</v>
      </c>
      <c r="J112" s="300">
        <v>120</v>
      </c>
      <c r="K112" s="313"/>
    </row>
    <row r="113" ht="15" customHeight="1">
      <c r="B113" s="322"/>
      <c r="C113" s="300" t="s">
        <v>44</v>
      </c>
      <c r="D113" s="300"/>
      <c r="E113" s="300"/>
      <c r="F113" s="321" t="s">
        <v>410</v>
      </c>
      <c r="G113" s="300"/>
      <c r="H113" s="300" t="s">
        <v>453</v>
      </c>
      <c r="I113" s="300" t="s">
        <v>444</v>
      </c>
      <c r="J113" s="300"/>
      <c r="K113" s="313"/>
    </row>
    <row r="114" ht="15" customHeight="1">
      <c r="B114" s="322"/>
      <c r="C114" s="300" t="s">
        <v>54</v>
      </c>
      <c r="D114" s="300"/>
      <c r="E114" s="300"/>
      <c r="F114" s="321" t="s">
        <v>410</v>
      </c>
      <c r="G114" s="300"/>
      <c r="H114" s="300" t="s">
        <v>454</v>
      </c>
      <c r="I114" s="300" t="s">
        <v>444</v>
      </c>
      <c r="J114" s="300"/>
      <c r="K114" s="313"/>
    </row>
    <row r="115" ht="15" customHeight="1">
      <c r="B115" s="322"/>
      <c r="C115" s="300" t="s">
        <v>63</v>
      </c>
      <c r="D115" s="300"/>
      <c r="E115" s="300"/>
      <c r="F115" s="321" t="s">
        <v>410</v>
      </c>
      <c r="G115" s="300"/>
      <c r="H115" s="300" t="s">
        <v>455</v>
      </c>
      <c r="I115" s="300" t="s">
        <v>456</v>
      </c>
      <c r="J115" s="300"/>
      <c r="K115" s="313"/>
    </row>
    <row r="116" ht="15" customHeight="1">
      <c r="B116" s="325"/>
      <c r="C116" s="331"/>
      <c r="D116" s="331"/>
      <c r="E116" s="331"/>
      <c r="F116" s="331"/>
      <c r="G116" s="331"/>
      <c r="H116" s="331"/>
      <c r="I116" s="331"/>
      <c r="J116" s="331"/>
      <c r="K116" s="327"/>
    </row>
    <row r="117" ht="18.75" customHeight="1">
      <c r="B117" s="332"/>
      <c r="C117" s="296"/>
      <c r="D117" s="296"/>
      <c r="E117" s="296"/>
      <c r="F117" s="333"/>
      <c r="G117" s="296"/>
      <c r="H117" s="296"/>
      <c r="I117" s="296"/>
      <c r="J117" s="296"/>
      <c r="K117" s="332"/>
    </row>
    <row r="118" ht="18.75" customHeight="1">
      <c r="B118" s="307"/>
      <c r="C118" s="307"/>
      <c r="D118" s="307"/>
      <c r="E118" s="307"/>
      <c r="F118" s="307"/>
      <c r="G118" s="307"/>
      <c r="H118" s="307"/>
      <c r="I118" s="307"/>
      <c r="J118" s="307"/>
      <c r="K118" s="307"/>
    </row>
    <row r="119" ht="7.5" customHeight="1">
      <c r="B119" s="334"/>
      <c r="C119" s="335"/>
      <c r="D119" s="335"/>
      <c r="E119" s="335"/>
      <c r="F119" s="335"/>
      <c r="G119" s="335"/>
      <c r="H119" s="335"/>
      <c r="I119" s="335"/>
      <c r="J119" s="335"/>
      <c r="K119" s="336"/>
    </row>
    <row r="120" ht="45" customHeight="1">
      <c r="B120" s="337"/>
      <c r="C120" s="290" t="s">
        <v>457</v>
      </c>
      <c r="D120" s="290"/>
      <c r="E120" s="290"/>
      <c r="F120" s="290"/>
      <c r="G120" s="290"/>
      <c r="H120" s="290"/>
      <c r="I120" s="290"/>
      <c r="J120" s="290"/>
      <c r="K120" s="338"/>
    </row>
    <row r="121" ht="17.25" customHeight="1">
      <c r="B121" s="339"/>
      <c r="C121" s="314" t="s">
        <v>404</v>
      </c>
      <c r="D121" s="314"/>
      <c r="E121" s="314"/>
      <c r="F121" s="314" t="s">
        <v>405</v>
      </c>
      <c r="G121" s="315"/>
      <c r="H121" s="314" t="s">
        <v>123</v>
      </c>
      <c r="I121" s="314" t="s">
        <v>63</v>
      </c>
      <c r="J121" s="314" t="s">
        <v>406</v>
      </c>
      <c r="K121" s="340"/>
    </row>
    <row r="122" ht="17.25" customHeight="1">
      <c r="B122" s="339"/>
      <c r="C122" s="316" t="s">
        <v>407</v>
      </c>
      <c r="D122" s="316"/>
      <c r="E122" s="316"/>
      <c r="F122" s="317" t="s">
        <v>408</v>
      </c>
      <c r="G122" s="318"/>
      <c r="H122" s="316"/>
      <c r="I122" s="316"/>
      <c r="J122" s="316" t="s">
        <v>409</v>
      </c>
      <c r="K122" s="340"/>
    </row>
    <row r="123" ht="5.25" customHeight="1">
      <c r="B123" s="341"/>
      <c r="C123" s="319"/>
      <c r="D123" s="319"/>
      <c r="E123" s="319"/>
      <c r="F123" s="319"/>
      <c r="G123" s="300"/>
      <c r="H123" s="319"/>
      <c r="I123" s="319"/>
      <c r="J123" s="319"/>
      <c r="K123" s="342"/>
    </row>
    <row r="124" ht="15" customHeight="1">
      <c r="B124" s="341"/>
      <c r="C124" s="300" t="s">
        <v>413</v>
      </c>
      <c r="D124" s="319"/>
      <c r="E124" s="319"/>
      <c r="F124" s="321" t="s">
        <v>410</v>
      </c>
      <c r="G124" s="300"/>
      <c r="H124" s="300" t="s">
        <v>449</v>
      </c>
      <c r="I124" s="300" t="s">
        <v>412</v>
      </c>
      <c r="J124" s="300">
        <v>120</v>
      </c>
      <c r="K124" s="343"/>
    </row>
    <row r="125" ht="15" customHeight="1">
      <c r="B125" s="341"/>
      <c r="C125" s="300" t="s">
        <v>458</v>
      </c>
      <c r="D125" s="300"/>
      <c r="E125" s="300"/>
      <c r="F125" s="321" t="s">
        <v>410</v>
      </c>
      <c r="G125" s="300"/>
      <c r="H125" s="300" t="s">
        <v>459</v>
      </c>
      <c r="I125" s="300" t="s">
        <v>412</v>
      </c>
      <c r="J125" s="300" t="s">
        <v>460</v>
      </c>
      <c r="K125" s="343"/>
    </row>
    <row r="126" ht="15" customHeight="1">
      <c r="B126" s="341"/>
      <c r="C126" s="300" t="s">
        <v>359</v>
      </c>
      <c r="D126" s="300"/>
      <c r="E126" s="300"/>
      <c r="F126" s="321" t="s">
        <v>410</v>
      </c>
      <c r="G126" s="300"/>
      <c r="H126" s="300" t="s">
        <v>461</v>
      </c>
      <c r="I126" s="300" t="s">
        <v>412</v>
      </c>
      <c r="J126" s="300" t="s">
        <v>460</v>
      </c>
      <c r="K126" s="343"/>
    </row>
    <row r="127" ht="15" customHeight="1">
      <c r="B127" s="341"/>
      <c r="C127" s="300" t="s">
        <v>421</v>
      </c>
      <c r="D127" s="300"/>
      <c r="E127" s="300"/>
      <c r="F127" s="321" t="s">
        <v>416</v>
      </c>
      <c r="G127" s="300"/>
      <c r="H127" s="300" t="s">
        <v>422</v>
      </c>
      <c r="I127" s="300" t="s">
        <v>412</v>
      </c>
      <c r="J127" s="300">
        <v>15</v>
      </c>
      <c r="K127" s="343"/>
    </row>
    <row r="128" ht="15" customHeight="1">
      <c r="B128" s="341"/>
      <c r="C128" s="323" t="s">
        <v>423</v>
      </c>
      <c r="D128" s="323"/>
      <c r="E128" s="323"/>
      <c r="F128" s="324" t="s">
        <v>416</v>
      </c>
      <c r="G128" s="323"/>
      <c r="H128" s="323" t="s">
        <v>424</v>
      </c>
      <c r="I128" s="323" t="s">
        <v>412</v>
      </c>
      <c r="J128" s="323">
        <v>15</v>
      </c>
      <c r="K128" s="343"/>
    </row>
    <row r="129" ht="15" customHeight="1">
      <c r="B129" s="341"/>
      <c r="C129" s="323" t="s">
        <v>425</v>
      </c>
      <c r="D129" s="323"/>
      <c r="E129" s="323"/>
      <c r="F129" s="324" t="s">
        <v>416</v>
      </c>
      <c r="G129" s="323"/>
      <c r="H129" s="323" t="s">
        <v>426</v>
      </c>
      <c r="I129" s="323" t="s">
        <v>412</v>
      </c>
      <c r="J129" s="323">
        <v>20</v>
      </c>
      <c r="K129" s="343"/>
    </row>
    <row r="130" ht="15" customHeight="1">
      <c r="B130" s="341"/>
      <c r="C130" s="323" t="s">
        <v>427</v>
      </c>
      <c r="D130" s="323"/>
      <c r="E130" s="323"/>
      <c r="F130" s="324" t="s">
        <v>416</v>
      </c>
      <c r="G130" s="323"/>
      <c r="H130" s="323" t="s">
        <v>428</v>
      </c>
      <c r="I130" s="323" t="s">
        <v>412</v>
      </c>
      <c r="J130" s="323">
        <v>20</v>
      </c>
      <c r="K130" s="343"/>
    </row>
    <row r="131" ht="15" customHeight="1">
      <c r="B131" s="341"/>
      <c r="C131" s="300" t="s">
        <v>415</v>
      </c>
      <c r="D131" s="300"/>
      <c r="E131" s="300"/>
      <c r="F131" s="321" t="s">
        <v>416</v>
      </c>
      <c r="G131" s="300"/>
      <c r="H131" s="300" t="s">
        <v>449</v>
      </c>
      <c r="I131" s="300" t="s">
        <v>412</v>
      </c>
      <c r="J131" s="300">
        <v>50</v>
      </c>
      <c r="K131" s="343"/>
    </row>
    <row r="132" ht="15" customHeight="1">
      <c r="B132" s="341"/>
      <c r="C132" s="300" t="s">
        <v>429</v>
      </c>
      <c r="D132" s="300"/>
      <c r="E132" s="300"/>
      <c r="F132" s="321" t="s">
        <v>416</v>
      </c>
      <c r="G132" s="300"/>
      <c r="H132" s="300" t="s">
        <v>449</v>
      </c>
      <c r="I132" s="300" t="s">
        <v>412</v>
      </c>
      <c r="J132" s="300">
        <v>50</v>
      </c>
      <c r="K132" s="343"/>
    </row>
    <row r="133" ht="15" customHeight="1">
      <c r="B133" s="341"/>
      <c r="C133" s="300" t="s">
        <v>435</v>
      </c>
      <c r="D133" s="300"/>
      <c r="E133" s="300"/>
      <c r="F133" s="321" t="s">
        <v>416</v>
      </c>
      <c r="G133" s="300"/>
      <c r="H133" s="300" t="s">
        <v>449</v>
      </c>
      <c r="I133" s="300" t="s">
        <v>412</v>
      </c>
      <c r="J133" s="300">
        <v>50</v>
      </c>
      <c r="K133" s="343"/>
    </row>
    <row r="134" ht="15" customHeight="1">
      <c r="B134" s="341"/>
      <c r="C134" s="300" t="s">
        <v>437</v>
      </c>
      <c r="D134" s="300"/>
      <c r="E134" s="300"/>
      <c r="F134" s="321" t="s">
        <v>416</v>
      </c>
      <c r="G134" s="300"/>
      <c r="H134" s="300" t="s">
        <v>449</v>
      </c>
      <c r="I134" s="300" t="s">
        <v>412</v>
      </c>
      <c r="J134" s="300">
        <v>50</v>
      </c>
      <c r="K134" s="343"/>
    </row>
    <row r="135" ht="15" customHeight="1">
      <c r="B135" s="341"/>
      <c r="C135" s="300" t="s">
        <v>128</v>
      </c>
      <c r="D135" s="300"/>
      <c r="E135" s="300"/>
      <c r="F135" s="321" t="s">
        <v>416</v>
      </c>
      <c r="G135" s="300"/>
      <c r="H135" s="300" t="s">
        <v>462</v>
      </c>
      <c r="I135" s="300" t="s">
        <v>412</v>
      </c>
      <c r="J135" s="300">
        <v>255</v>
      </c>
      <c r="K135" s="343"/>
    </row>
    <row r="136" ht="15" customHeight="1">
      <c r="B136" s="341"/>
      <c r="C136" s="300" t="s">
        <v>439</v>
      </c>
      <c r="D136" s="300"/>
      <c r="E136" s="300"/>
      <c r="F136" s="321" t="s">
        <v>410</v>
      </c>
      <c r="G136" s="300"/>
      <c r="H136" s="300" t="s">
        <v>463</v>
      </c>
      <c r="I136" s="300" t="s">
        <v>441</v>
      </c>
      <c r="J136" s="300"/>
      <c r="K136" s="343"/>
    </row>
    <row r="137" ht="15" customHeight="1">
      <c r="B137" s="341"/>
      <c r="C137" s="300" t="s">
        <v>442</v>
      </c>
      <c r="D137" s="300"/>
      <c r="E137" s="300"/>
      <c r="F137" s="321" t="s">
        <v>410</v>
      </c>
      <c r="G137" s="300"/>
      <c r="H137" s="300" t="s">
        <v>464</v>
      </c>
      <c r="I137" s="300" t="s">
        <v>444</v>
      </c>
      <c r="J137" s="300"/>
      <c r="K137" s="343"/>
    </row>
    <row r="138" ht="15" customHeight="1">
      <c r="B138" s="341"/>
      <c r="C138" s="300" t="s">
        <v>445</v>
      </c>
      <c r="D138" s="300"/>
      <c r="E138" s="300"/>
      <c r="F138" s="321" t="s">
        <v>410</v>
      </c>
      <c r="G138" s="300"/>
      <c r="H138" s="300" t="s">
        <v>445</v>
      </c>
      <c r="I138" s="300" t="s">
        <v>444</v>
      </c>
      <c r="J138" s="300"/>
      <c r="K138" s="343"/>
    </row>
    <row r="139" ht="15" customHeight="1">
      <c r="B139" s="341"/>
      <c r="C139" s="300" t="s">
        <v>44</v>
      </c>
      <c r="D139" s="300"/>
      <c r="E139" s="300"/>
      <c r="F139" s="321" t="s">
        <v>410</v>
      </c>
      <c r="G139" s="300"/>
      <c r="H139" s="300" t="s">
        <v>465</v>
      </c>
      <c r="I139" s="300" t="s">
        <v>444</v>
      </c>
      <c r="J139" s="300"/>
      <c r="K139" s="343"/>
    </row>
    <row r="140" ht="15" customHeight="1">
      <c r="B140" s="341"/>
      <c r="C140" s="300" t="s">
        <v>466</v>
      </c>
      <c r="D140" s="300"/>
      <c r="E140" s="300"/>
      <c r="F140" s="321" t="s">
        <v>410</v>
      </c>
      <c r="G140" s="300"/>
      <c r="H140" s="300" t="s">
        <v>467</v>
      </c>
      <c r="I140" s="300" t="s">
        <v>444</v>
      </c>
      <c r="J140" s="300"/>
      <c r="K140" s="343"/>
    </row>
    <row r="141" ht="15" customHeight="1">
      <c r="B141" s="344"/>
      <c r="C141" s="345"/>
      <c r="D141" s="345"/>
      <c r="E141" s="345"/>
      <c r="F141" s="345"/>
      <c r="G141" s="345"/>
      <c r="H141" s="345"/>
      <c r="I141" s="345"/>
      <c r="J141" s="345"/>
      <c r="K141" s="346"/>
    </row>
    <row r="142" ht="18.75" customHeight="1">
      <c r="B142" s="296"/>
      <c r="C142" s="296"/>
      <c r="D142" s="296"/>
      <c r="E142" s="296"/>
      <c r="F142" s="333"/>
      <c r="G142" s="296"/>
      <c r="H142" s="296"/>
      <c r="I142" s="296"/>
      <c r="J142" s="296"/>
      <c r="K142" s="296"/>
    </row>
    <row r="143" ht="18.75" customHeight="1">
      <c r="B143" s="307"/>
      <c r="C143" s="307"/>
      <c r="D143" s="307"/>
      <c r="E143" s="307"/>
      <c r="F143" s="307"/>
      <c r="G143" s="307"/>
      <c r="H143" s="307"/>
      <c r="I143" s="307"/>
      <c r="J143" s="307"/>
      <c r="K143" s="307"/>
    </row>
    <row r="144" ht="7.5" customHeight="1">
      <c r="B144" s="308"/>
      <c r="C144" s="309"/>
      <c r="D144" s="309"/>
      <c r="E144" s="309"/>
      <c r="F144" s="309"/>
      <c r="G144" s="309"/>
      <c r="H144" s="309"/>
      <c r="I144" s="309"/>
      <c r="J144" s="309"/>
      <c r="K144" s="310"/>
    </row>
    <row r="145" ht="45" customHeight="1">
      <c r="B145" s="311"/>
      <c r="C145" s="312" t="s">
        <v>468</v>
      </c>
      <c r="D145" s="312"/>
      <c r="E145" s="312"/>
      <c r="F145" s="312"/>
      <c r="G145" s="312"/>
      <c r="H145" s="312"/>
      <c r="I145" s="312"/>
      <c r="J145" s="312"/>
      <c r="K145" s="313"/>
    </row>
    <row r="146" ht="17.25" customHeight="1">
      <c r="B146" s="311"/>
      <c r="C146" s="314" t="s">
        <v>404</v>
      </c>
      <c r="D146" s="314"/>
      <c r="E146" s="314"/>
      <c r="F146" s="314" t="s">
        <v>405</v>
      </c>
      <c r="G146" s="315"/>
      <c r="H146" s="314" t="s">
        <v>123</v>
      </c>
      <c r="I146" s="314" t="s">
        <v>63</v>
      </c>
      <c r="J146" s="314" t="s">
        <v>406</v>
      </c>
      <c r="K146" s="313"/>
    </row>
    <row r="147" ht="17.25" customHeight="1">
      <c r="B147" s="311"/>
      <c r="C147" s="316" t="s">
        <v>407</v>
      </c>
      <c r="D147" s="316"/>
      <c r="E147" s="316"/>
      <c r="F147" s="317" t="s">
        <v>408</v>
      </c>
      <c r="G147" s="318"/>
      <c r="H147" s="316"/>
      <c r="I147" s="316"/>
      <c r="J147" s="316" t="s">
        <v>409</v>
      </c>
      <c r="K147" s="313"/>
    </row>
    <row r="148" ht="5.25" customHeight="1">
      <c r="B148" s="322"/>
      <c r="C148" s="319"/>
      <c r="D148" s="319"/>
      <c r="E148" s="319"/>
      <c r="F148" s="319"/>
      <c r="G148" s="320"/>
      <c r="H148" s="319"/>
      <c r="I148" s="319"/>
      <c r="J148" s="319"/>
      <c r="K148" s="343"/>
    </row>
    <row r="149" ht="15" customHeight="1">
      <c r="B149" s="322"/>
      <c r="C149" s="347" t="s">
        <v>413</v>
      </c>
      <c r="D149" s="300"/>
      <c r="E149" s="300"/>
      <c r="F149" s="348" t="s">
        <v>410</v>
      </c>
      <c r="G149" s="300"/>
      <c r="H149" s="347" t="s">
        <v>449</v>
      </c>
      <c r="I149" s="347" t="s">
        <v>412</v>
      </c>
      <c r="J149" s="347">
        <v>120</v>
      </c>
      <c r="K149" s="343"/>
    </row>
    <row r="150" ht="15" customHeight="1">
      <c r="B150" s="322"/>
      <c r="C150" s="347" t="s">
        <v>458</v>
      </c>
      <c r="D150" s="300"/>
      <c r="E150" s="300"/>
      <c r="F150" s="348" t="s">
        <v>410</v>
      </c>
      <c r="G150" s="300"/>
      <c r="H150" s="347" t="s">
        <v>469</v>
      </c>
      <c r="I150" s="347" t="s">
        <v>412</v>
      </c>
      <c r="J150" s="347" t="s">
        <v>460</v>
      </c>
      <c r="K150" s="343"/>
    </row>
    <row r="151" ht="15" customHeight="1">
      <c r="B151" s="322"/>
      <c r="C151" s="347" t="s">
        <v>359</v>
      </c>
      <c r="D151" s="300"/>
      <c r="E151" s="300"/>
      <c r="F151" s="348" t="s">
        <v>410</v>
      </c>
      <c r="G151" s="300"/>
      <c r="H151" s="347" t="s">
        <v>470</v>
      </c>
      <c r="I151" s="347" t="s">
        <v>412</v>
      </c>
      <c r="J151" s="347" t="s">
        <v>460</v>
      </c>
      <c r="K151" s="343"/>
    </row>
    <row r="152" ht="15" customHeight="1">
      <c r="B152" s="322"/>
      <c r="C152" s="347" t="s">
        <v>415</v>
      </c>
      <c r="D152" s="300"/>
      <c r="E152" s="300"/>
      <c r="F152" s="348" t="s">
        <v>416</v>
      </c>
      <c r="G152" s="300"/>
      <c r="H152" s="347" t="s">
        <v>449</v>
      </c>
      <c r="I152" s="347" t="s">
        <v>412</v>
      </c>
      <c r="J152" s="347">
        <v>50</v>
      </c>
      <c r="K152" s="343"/>
    </row>
    <row r="153" ht="15" customHeight="1">
      <c r="B153" s="322"/>
      <c r="C153" s="347" t="s">
        <v>418</v>
      </c>
      <c r="D153" s="300"/>
      <c r="E153" s="300"/>
      <c r="F153" s="348" t="s">
        <v>410</v>
      </c>
      <c r="G153" s="300"/>
      <c r="H153" s="347" t="s">
        <v>449</v>
      </c>
      <c r="I153" s="347" t="s">
        <v>420</v>
      </c>
      <c r="J153" s="347"/>
      <c r="K153" s="343"/>
    </row>
    <row r="154" ht="15" customHeight="1">
      <c r="B154" s="322"/>
      <c r="C154" s="347" t="s">
        <v>429</v>
      </c>
      <c r="D154" s="300"/>
      <c r="E154" s="300"/>
      <c r="F154" s="348" t="s">
        <v>416</v>
      </c>
      <c r="G154" s="300"/>
      <c r="H154" s="347" t="s">
        <v>449</v>
      </c>
      <c r="I154" s="347" t="s">
        <v>412</v>
      </c>
      <c r="J154" s="347">
        <v>50</v>
      </c>
      <c r="K154" s="343"/>
    </row>
    <row r="155" ht="15" customHeight="1">
      <c r="B155" s="322"/>
      <c r="C155" s="347" t="s">
        <v>437</v>
      </c>
      <c r="D155" s="300"/>
      <c r="E155" s="300"/>
      <c r="F155" s="348" t="s">
        <v>416</v>
      </c>
      <c r="G155" s="300"/>
      <c r="H155" s="347" t="s">
        <v>449</v>
      </c>
      <c r="I155" s="347" t="s">
        <v>412</v>
      </c>
      <c r="J155" s="347">
        <v>50</v>
      </c>
      <c r="K155" s="343"/>
    </row>
    <row r="156" ht="15" customHeight="1">
      <c r="B156" s="322"/>
      <c r="C156" s="347" t="s">
        <v>435</v>
      </c>
      <c r="D156" s="300"/>
      <c r="E156" s="300"/>
      <c r="F156" s="348" t="s">
        <v>416</v>
      </c>
      <c r="G156" s="300"/>
      <c r="H156" s="347" t="s">
        <v>449</v>
      </c>
      <c r="I156" s="347" t="s">
        <v>412</v>
      </c>
      <c r="J156" s="347">
        <v>50</v>
      </c>
      <c r="K156" s="343"/>
    </row>
    <row r="157" ht="15" customHeight="1">
      <c r="B157" s="322"/>
      <c r="C157" s="347" t="s">
        <v>105</v>
      </c>
      <c r="D157" s="300"/>
      <c r="E157" s="300"/>
      <c r="F157" s="348" t="s">
        <v>410</v>
      </c>
      <c r="G157" s="300"/>
      <c r="H157" s="347" t="s">
        <v>471</v>
      </c>
      <c r="I157" s="347" t="s">
        <v>412</v>
      </c>
      <c r="J157" s="347" t="s">
        <v>472</v>
      </c>
      <c r="K157" s="343"/>
    </row>
    <row r="158" ht="15" customHeight="1">
      <c r="B158" s="322"/>
      <c r="C158" s="347" t="s">
        <v>473</v>
      </c>
      <c r="D158" s="300"/>
      <c r="E158" s="300"/>
      <c r="F158" s="348" t="s">
        <v>410</v>
      </c>
      <c r="G158" s="300"/>
      <c r="H158" s="347" t="s">
        <v>474</v>
      </c>
      <c r="I158" s="347" t="s">
        <v>444</v>
      </c>
      <c r="J158" s="347"/>
      <c r="K158" s="343"/>
    </row>
    <row r="159" ht="15" customHeight="1">
      <c r="B159" s="349"/>
      <c r="C159" s="331"/>
      <c r="D159" s="331"/>
      <c r="E159" s="331"/>
      <c r="F159" s="331"/>
      <c r="G159" s="331"/>
      <c r="H159" s="331"/>
      <c r="I159" s="331"/>
      <c r="J159" s="331"/>
      <c r="K159" s="350"/>
    </row>
    <row r="160" ht="18.75" customHeight="1">
      <c r="B160" s="296"/>
      <c r="C160" s="300"/>
      <c r="D160" s="300"/>
      <c r="E160" s="300"/>
      <c r="F160" s="321"/>
      <c r="G160" s="300"/>
      <c r="H160" s="300"/>
      <c r="I160" s="300"/>
      <c r="J160" s="300"/>
      <c r="K160" s="296"/>
    </row>
    <row r="161" ht="18.75" customHeight="1">
      <c r="B161" s="307"/>
      <c r="C161" s="307"/>
      <c r="D161" s="307"/>
      <c r="E161" s="307"/>
      <c r="F161" s="307"/>
      <c r="G161" s="307"/>
      <c r="H161" s="307"/>
      <c r="I161" s="307"/>
      <c r="J161" s="307"/>
      <c r="K161" s="307"/>
    </row>
    <row r="162" ht="7.5" customHeight="1">
      <c r="B162" s="286"/>
      <c r="C162" s="287"/>
      <c r="D162" s="287"/>
      <c r="E162" s="287"/>
      <c r="F162" s="287"/>
      <c r="G162" s="287"/>
      <c r="H162" s="287"/>
      <c r="I162" s="287"/>
      <c r="J162" s="287"/>
      <c r="K162" s="288"/>
    </row>
    <row r="163" ht="45" customHeight="1">
      <c r="B163" s="289"/>
      <c r="C163" s="290" t="s">
        <v>475</v>
      </c>
      <c r="D163" s="290"/>
      <c r="E163" s="290"/>
      <c r="F163" s="290"/>
      <c r="G163" s="290"/>
      <c r="H163" s="290"/>
      <c r="I163" s="290"/>
      <c r="J163" s="290"/>
      <c r="K163" s="291"/>
    </row>
    <row r="164" ht="17.25" customHeight="1">
      <c r="B164" s="289"/>
      <c r="C164" s="314" t="s">
        <v>404</v>
      </c>
      <c r="D164" s="314"/>
      <c r="E164" s="314"/>
      <c r="F164" s="314" t="s">
        <v>405</v>
      </c>
      <c r="G164" s="351"/>
      <c r="H164" s="352" t="s">
        <v>123</v>
      </c>
      <c r="I164" s="352" t="s">
        <v>63</v>
      </c>
      <c r="J164" s="314" t="s">
        <v>406</v>
      </c>
      <c r="K164" s="291"/>
    </row>
    <row r="165" ht="17.25" customHeight="1">
      <c r="B165" s="292"/>
      <c r="C165" s="316" t="s">
        <v>407</v>
      </c>
      <c r="D165" s="316"/>
      <c r="E165" s="316"/>
      <c r="F165" s="317" t="s">
        <v>408</v>
      </c>
      <c r="G165" s="353"/>
      <c r="H165" s="354"/>
      <c r="I165" s="354"/>
      <c r="J165" s="316" t="s">
        <v>409</v>
      </c>
      <c r="K165" s="294"/>
    </row>
    <row r="166" ht="5.25" customHeight="1">
      <c r="B166" s="322"/>
      <c r="C166" s="319"/>
      <c r="D166" s="319"/>
      <c r="E166" s="319"/>
      <c r="F166" s="319"/>
      <c r="G166" s="320"/>
      <c r="H166" s="319"/>
      <c r="I166" s="319"/>
      <c r="J166" s="319"/>
      <c r="K166" s="343"/>
    </row>
    <row r="167" ht="15" customHeight="1">
      <c r="B167" s="322"/>
      <c r="C167" s="300" t="s">
        <v>413</v>
      </c>
      <c r="D167" s="300"/>
      <c r="E167" s="300"/>
      <c r="F167" s="321" t="s">
        <v>410</v>
      </c>
      <c r="G167" s="300"/>
      <c r="H167" s="300" t="s">
        <v>449</v>
      </c>
      <c r="I167" s="300" t="s">
        <v>412</v>
      </c>
      <c r="J167" s="300">
        <v>120</v>
      </c>
      <c r="K167" s="343"/>
    </row>
    <row r="168" ht="15" customHeight="1">
      <c r="B168" s="322"/>
      <c r="C168" s="300" t="s">
        <v>458</v>
      </c>
      <c r="D168" s="300"/>
      <c r="E168" s="300"/>
      <c r="F168" s="321" t="s">
        <v>410</v>
      </c>
      <c r="G168" s="300"/>
      <c r="H168" s="300" t="s">
        <v>459</v>
      </c>
      <c r="I168" s="300" t="s">
        <v>412</v>
      </c>
      <c r="J168" s="300" t="s">
        <v>460</v>
      </c>
      <c r="K168" s="343"/>
    </row>
    <row r="169" ht="15" customHeight="1">
      <c r="B169" s="322"/>
      <c r="C169" s="300" t="s">
        <v>359</v>
      </c>
      <c r="D169" s="300"/>
      <c r="E169" s="300"/>
      <c r="F169" s="321" t="s">
        <v>410</v>
      </c>
      <c r="G169" s="300"/>
      <c r="H169" s="300" t="s">
        <v>476</v>
      </c>
      <c r="I169" s="300" t="s">
        <v>412</v>
      </c>
      <c r="J169" s="300" t="s">
        <v>460</v>
      </c>
      <c r="K169" s="343"/>
    </row>
    <row r="170" ht="15" customHeight="1">
      <c r="B170" s="322"/>
      <c r="C170" s="300" t="s">
        <v>415</v>
      </c>
      <c r="D170" s="300"/>
      <c r="E170" s="300"/>
      <c r="F170" s="321" t="s">
        <v>416</v>
      </c>
      <c r="G170" s="300"/>
      <c r="H170" s="300" t="s">
        <v>476</v>
      </c>
      <c r="I170" s="300" t="s">
        <v>412</v>
      </c>
      <c r="J170" s="300">
        <v>50</v>
      </c>
      <c r="K170" s="343"/>
    </row>
    <row r="171" ht="15" customHeight="1">
      <c r="B171" s="322"/>
      <c r="C171" s="300" t="s">
        <v>418</v>
      </c>
      <c r="D171" s="300"/>
      <c r="E171" s="300"/>
      <c r="F171" s="321" t="s">
        <v>410</v>
      </c>
      <c r="G171" s="300"/>
      <c r="H171" s="300" t="s">
        <v>476</v>
      </c>
      <c r="I171" s="300" t="s">
        <v>420</v>
      </c>
      <c r="J171" s="300"/>
      <c r="K171" s="343"/>
    </row>
    <row r="172" ht="15" customHeight="1">
      <c r="B172" s="322"/>
      <c r="C172" s="300" t="s">
        <v>429</v>
      </c>
      <c r="D172" s="300"/>
      <c r="E172" s="300"/>
      <c r="F172" s="321" t="s">
        <v>416</v>
      </c>
      <c r="G172" s="300"/>
      <c r="H172" s="300" t="s">
        <v>476</v>
      </c>
      <c r="I172" s="300" t="s">
        <v>412</v>
      </c>
      <c r="J172" s="300">
        <v>50</v>
      </c>
      <c r="K172" s="343"/>
    </row>
    <row r="173" ht="15" customHeight="1">
      <c r="B173" s="322"/>
      <c r="C173" s="300" t="s">
        <v>437</v>
      </c>
      <c r="D173" s="300"/>
      <c r="E173" s="300"/>
      <c r="F173" s="321" t="s">
        <v>416</v>
      </c>
      <c r="G173" s="300"/>
      <c r="H173" s="300" t="s">
        <v>476</v>
      </c>
      <c r="I173" s="300" t="s">
        <v>412</v>
      </c>
      <c r="J173" s="300">
        <v>50</v>
      </c>
      <c r="K173" s="343"/>
    </row>
    <row r="174" ht="15" customHeight="1">
      <c r="B174" s="322"/>
      <c r="C174" s="300" t="s">
        <v>435</v>
      </c>
      <c r="D174" s="300"/>
      <c r="E174" s="300"/>
      <c r="F174" s="321" t="s">
        <v>416</v>
      </c>
      <c r="G174" s="300"/>
      <c r="H174" s="300" t="s">
        <v>476</v>
      </c>
      <c r="I174" s="300" t="s">
        <v>412</v>
      </c>
      <c r="J174" s="300">
        <v>50</v>
      </c>
      <c r="K174" s="343"/>
    </row>
    <row r="175" ht="15" customHeight="1">
      <c r="B175" s="322"/>
      <c r="C175" s="300" t="s">
        <v>122</v>
      </c>
      <c r="D175" s="300"/>
      <c r="E175" s="300"/>
      <c r="F175" s="321" t="s">
        <v>410</v>
      </c>
      <c r="G175" s="300"/>
      <c r="H175" s="300" t="s">
        <v>477</v>
      </c>
      <c r="I175" s="300" t="s">
        <v>478</v>
      </c>
      <c r="J175" s="300"/>
      <c r="K175" s="343"/>
    </row>
    <row r="176" ht="15" customHeight="1">
      <c r="B176" s="322"/>
      <c r="C176" s="300" t="s">
        <v>63</v>
      </c>
      <c r="D176" s="300"/>
      <c r="E176" s="300"/>
      <c r="F176" s="321" t="s">
        <v>410</v>
      </c>
      <c r="G176" s="300"/>
      <c r="H176" s="300" t="s">
        <v>479</v>
      </c>
      <c r="I176" s="300" t="s">
        <v>480</v>
      </c>
      <c r="J176" s="300">
        <v>1</v>
      </c>
      <c r="K176" s="343"/>
    </row>
    <row r="177" ht="15" customHeight="1">
      <c r="B177" s="322"/>
      <c r="C177" s="300" t="s">
        <v>59</v>
      </c>
      <c r="D177" s="300"/>
      <c r="E177" s="300"/>
      <c r="F177" s="321" t="s">
        <v>410</v>
      </c>
      <c r="G177" s="300"/>
      <c r="H177" s="300" t="s">
        <v>481</v>
      </c>
      <c r="I177" s="300" t="s">
        <v>412</v>
      </c>
      <c r="J177" s="300">
        <v>20</v>
      </c>
      <c r="K177" s="343"/>
    </row>
    <row r="178" ht="15" customHeight="1">
      <c r="B178" s="322"/>
      <c r="C178" s="300" t="s">
        <v>123</v>
      </c>
      <c r="D178" s="300"/>
      <c r="E178" s="300"/>
      <c r="F178" s="321" t="s">
        <v>410</v>
      </c>
      <c r="G178" s="300"/>
      <c r="H178" s="300" t="s">
        <v>482</v>
      </c>
      <c r="I178" s="300" t="s">
        <v>412</v>
      </c>
      <c r="J178" s="300">
        <v>255</v>
      </c>
      <c r="K178" s="343"/>
    </row>
    <row r="179" ht="15" customHeight="1">
      <c r="B179" s="322"/>
      <c r="C179" s="300" t="s">
        <v>124</v>
      </c>
      <c r="D179" s="300"/>
      <c r="E179" s="300"/>
      <c r="F179" s="321" t="s">
        <v>410</v>
      </c>
      <c r="G179" s="300"/>
      <c r="H179" s="300" t="s">
        <v>375</v>
      </c>
      <c r="I179" s="300" t="s">
        <v>412</v>
      </c>
      <c r="J179" s="300">
        <v>10</v>
      </c>
      <c r="K179" s="343"/>
    </row>
    <row r="180" ht="15" customHeight="1">
      <c r="B180" s="322"/>
      <c r="C180" s="300" t="s">
        <v>125</v>
      </c>
      <c r="D180" s="300"/>
      <c r="E180" s="300"/>
      <c r="F180" s="321" t="s">
        <v>410</v>
      </c>
      <c r="G180" s="300"/>
      <c r="H180" s="300" t="s">
        <v>483</v>
      </c>
      <c r="I180" s="300" t="s">
        <v>444</v>
      </c>
      <c r="J180" s="300"/>
      <c r="K180" s="343"/>
    </row>
    <row r="181" ht="15" customHeight="1">
      <c r="B181" s="322"/>
      <c r="C181" s="300" t="s">
        <v>484</v>
      </c>
      <c r="D181" s="300"/>
      <c r="E181" s="300"/>
      <c r="F181" s="321" t="s">
        <v>410</v>
      </c>
      <c r="G181" s="300"/>
      <c r="H181" s="300" t="s">
        <v>485</v>
      </c>
      <c r="I181" s="300" t="s">
        <v>444</v>
      </c>
      <c r="J181" s="300"/>
      <c r="K181" s="343"/>
    </row>
    <row r="182" ht="15" customHeight="1">
      <c r="B182" s="322"/>
      <c r="C182" s="300" t="s">
        <v>473</v>
      </c>
      <c r="D182" s="300"/>
      <c r="E182" s="300"/>
      <c r="F182" s="321" t="s">
        <v>410</v>
      </c>
      <c r="G182" s="300"/>
      <c r="H182" s="300" t="s">
        <v>486</v>
      </c>
      <c r="I182" s="300" t="s">
        <v>444</v>
      </c>
      <c r="J182" s="300"/>
      <c r="K182" s="343"/>
    </row>
    <row r="183" ht="15" customHeight="1">
      <c r="B183" s="322"/>
      <c r="C183" s="300" t="s">
        <v>127</v>
      </c>
      <c r="D183" s="300"/>
      <c r="E183" s="300"/>
      <c r="F183" s="321" t="s">
        <v>416</v>
      </c>
      <c r="G183" s="300"/>
      <c r="H183" s="300" t="s">
        <v>487</v>
      </c>
      <c r="I183" s="300" t="s">
        <v>412</v>
      </c>
      <c r="J183" s="300">
        <v>50</v>
      </c>
      <c r="K183" s="343"/>
    </row>
    <row r="184" ht="15" customHeight="1">
      <c r="B184" s="322"/>
      <c r="C184" s="300" t="s">
        <v>488</v>
      </c>
      <c r="D184" s="300"/>
      <c r="E184" s="300"/>
      <c r="F184" s="321" t="s">
        <v>416</v>
      </c>
      <c r="G184" s="300"/>
      <c r="H184" s="300" t="s">
        <v>489</v>
      </c>
      <c r="I184" s="300" t="s">
        <v>490</v>
      </c>
      <c r="J184" s="300"/>
      <c r="K184" s="343"/>
    </row>
    <row r="185" ht="15" customHeight="1">
      <c r="B185" s="322"/>
      <c r="C185" s="300" t="s">
        <v>491</v>
      </c>
      <c r="D185" s="300"/>
      <c r="E185" s="300"/>
      <c r="F185" s="321" t="s">
        <v>416</v>
      </c>
      <c r="G185" s="300"/>
      <c r="H185" s="300" t="s">
        <v>492</v>
      </c>
      <c r="I185" s="300" t="s">
        <v>490</v>
      </c>
      <c r="J185" s="300"/>
      <c r="K185" s="343"/>
    </row>
    <row r="186" ht="15" customHeight="1">
      <c r="B186" s="322"/>
      <c r="C186" s="300" t="s">
        <v>493</v>
      </c>
      <c r="D186" s="300"/>
      <c r="E186" s="300"/>
      <c r="F186" s="321" t="s">
        <v>416</v>
      </c>
      <c r="G186" s="300"/>
      <c r="H186" s="300" t="s">
        <v>494</v>
      </c>
      <c r="I186" s="300" t="s">
        <v>490</v>
      </c>
      <c r="J186" s="300"/>
      <c r="K186" s="343"/>
    </row>
    <row r="187" ht="15" customHeight="1">
      <c r="B187" s="322"/>
      <c r="C187" s="355" t="s">
        <v>495</v>
      </c>
      <c r="D187" s="300"/>
      <c r="E187" s="300"/>
      <c r="F187" s="321" t="s">
        <v>416</v>
      </c>
      <c r="G187" s="300"/>
      <c r="H187" s="300" t="s">
        <v>496</v>
      </c>
      <c r="I187" s="300" t="s">
        <v>497</v>
      </c>
      <c r="J187" s="356" t="s">
        <v>498</v>
      </c>
      <c r="K187" s="343"/>
    </row>
    <row r="188" ht="15" customHeight="1">
      <c r="B188" s="322"/>
      <c r="C188" s="306" t="s">
        <v>48</v>
      </c>
      <c r="D188" s="300"/>
      <c r="E188" s="300"/>
      <c r="F188" s="321" t="s">
        <v>410</v>
      </c>
      <c r="G188" s="300"/>
      <c r="H188" s="296" t="s">
        <v>499</v>
      </c>
      <c r="I188" s="300" t="s">
        <v>500</v>
      </c>
      <c r="J188" s="300"/>
      <c r="K188" s="343"/>
    </row>
    <row r="189" ht="15" customHeight="1">
      <c r="B189" s="322"/>
      <c r="C189" s="306" t="s">
        <v>501</v>
      </c>
      <c r="D189" s="300"/>
      <c r="E189" s="300"/>
      <c r="F189" s="321" t="s">
        <v>410</v>
      </c>
      <c r="G189" s="300"/>
      <c r="H189" s="300" t="s">
        <v>502</v>
      </c>
      <c r="I189" s="300" t="s">
        <v>444</v>
      </c>
      <c r="J189" s="300"/>
      <c r="K189" s="343"/>
    </row>
    <row r="190" ht="15" customHeight="1">
      <c r="B190" s="322"/>
      <c r="C190" s="306" t="s">
        <v>503</v>
      </c>
      <c r="D190" s="300"/>
      <c r="E190" s="300"/>
      <c r="F190" s="321" t="s">
        <v>410</v>
      </c>
      <c r="G190" s="300"/>
      <c r="H190" s="300" t="s">
        <v>504</v>
      </c>
      <c r="I190" s="300" t="s">
        <v>444</v>
      </c>
      <c r="J190" s="300"/>
      <c r="K190" s="343"/>
    </row>
    <row r="191" ht="15" customHeight="1">
      <c r="B191" s="322"/>
      <c r="C191" s="306" t="s">
        <v>505</v>
      </c>
      <c r="D191" s="300"/>
      <c r="E191" s="300"/>
      <c r="F191" s="321" t="s">
        <v>416</v>
      </c>
      <c r="G191" s="300"/>
      <c r="H191" s="300" t="s">
        <v>506</v>
      </c>
      <c r="I191" s="300" t="s">
        <v>444</v>
      </c>
      <c r="J191" s="300"/>
      <c r="K191" s="343"/>
    </row>
    <row r="192" ht="15" customHeight="1">
      <c r="B192" s="349"/>
      <c r="C192" s="357"/>
      <c r="D192" s="331"/>
      <c r="E192" s="331"/>
      <c r="F192" s="331"/>
      <c r="G192" s="331"/>
      <c r="H192" s="331"/>
      <c r="I192" s="331"/>
      <c r="J192" s="331"/>
      <c r="K192" s="350"/>
    </row>
    <row r="193" ht="18.75" customHeight="1">
      <c r="B193" s="296"/>
      <c r="C193" s="300"/>
      <c r="D193" s="300"/>
      <c r="E193" s="300"/>
      <c r="F193" s="321"/>
      <c r="G193" s="300"/>
      <c r="H193" s="300"/>
      <c r="I193" s="300"/>
      <c r="J193" s="300"/>
      <c r="K193" s="296"/>
    </row>
    <row r="194" ht="18.75" customHeight="1">
      <c r="B194" s="296"/>
      <c r="C194" s="300"/>
      <c r="D194" s="300"/>
      <c r="E194" s="300"/>
      <c r="F194" s="321"/>
      <c r="G194" s="300"/>
      <c r="H194" s="300"/>
      <c r="I194" s="300"/>
      <c r="J194" s="300"/>
      <c r="K194" s="296"/>
    </row>
    <row r="195" ht="18.75" customHeight="1">
      <c r="B195" s="307"/>
      <c r="C195" s="307"/>
      <c r="D195" s="307"/>
      <c r="E195" s="307"/>
      <c r="F195" s="307"/>
      <c r="G195" s="307"/>
      <c r="H195" s="307"/>
      <c r="I195" s="307"/>
      <c r="J195" s="307"/>
      <c r="K195" s="307"/>
    </row>
    <row r="196" ht="13.5">
      <c r="B196" s="286"/>
      <c r="C196" s="287"/>
      <c r="D196" s="287"/>
      <c r="E196" s="287"/>
      <c r="F196" s="287"/>
      <c r="G196" s="287"/>
      <c r="H196" s="287"/>
      <c r="I196" s="287"/>
      <c r="J196" s="287"/>
      <c r="K196" s="288"/>
    </row>
    <row r="197" ht="21">
      <c r="B197" s="289"/>
      <c r="C197" s="290" t="s">
        <v>507</v>
      </c>
      <c r="D197" s="290"/>
      <c r="E197" s="290"/>
      <c r="F197" s="290"/>
      <c r="G197" s="290"/>
      <c r="H197" s="290"/>
      <c r="I197" s="290"/>
      <c r="J197" s="290"/>
      <c r="K197" s="291"/>
    </row>
    <row r="198" ht="25.5" customHeight="1">
      <c r="B198" s="289"/>
      <c r="C198" s="358" t="s">
        <v>508</v>
      </c>
      <c r="D198" s="358"/>
      <c r="E198" s="358"/>
      <c r="F198" s="358" t="s">
        <v>509</v>
      </c>
      <c r="G198" s="359"/>
      <c r="H198" s="358" t="s">
        <v>510</v>
      </c>
      <c r="I198" s="358"/>
      <c r="J198" s="358"/>
      <c r="K198" s="291"/>
    </row>
    <row r="199" ht="5.25" customHeight="1">
      <c r="B199" s="322"/>
      <c r="C199" s="319"/>
      <c r="D199" s="319"/>
      <c r="E199" s="319"/>
      <c r="F199" s="319"/>
      <c r="G199" s="300"/>
      <c r="H199" s="319"/>
      <c r="I199" s="319"/>
      <c r="J199" s="319"/>
      <c r="K199" s="343"/>
    </row>
    <row r="200" ht="15" customHeight="1">
      <c r="B200" s="322"/>
      <c r="C200" s="300" t="s">
        <v>500</v>
      </c>
      <c r="D200" s="300"/>
      <c r="E200" s="300"/>
      <c r="F200" s="321" t="s">
        <v>49</v>
      </c>
      <c r="G200" s="300"/>
      <c r="H200" s="300" t="s">
        <v>511</v>
      </c>
      <c r="I200" s="300"/>
      <c r="J200" s="300"/>
      <c r="K200" s="343"/>
    </row>
    <row r="201" ht="15" customHeight="1">
      <c r="B201" s="322"/>
      <c r="C201" s="328"/>
      <c r="D201" s="300"/>
      <c r="E201" s="300"/>
      <c r="F201" s="321" t="s">
        <v>50</v>
      </c>
      <c r="G201" s="300"/>
      <c r="H201" s="300" t="s">
        <v>512</v>
      </c>
      <c r="I201" s="300"/>
      <c r="J201" s="300"/>
      <c r="K201" s="343"/>
    </row>
    <row r="202" ht="15" customHeight="1">
      <c r="B202" s="322"/>
      <c r="C202" s="328"/>
      <c r="D202" s="300"/>
      <c r="E202" s="300"/>
      <c r="F202" s="321" t="s">
        <v>53</v>
      </c>
      <c r="G202" s="300"/>
      <c r="H202" s="300" t="s">
        <v>513</v>
      </c>
      <c r="I202" s="300"/>
      <c r="J202" s="300"/>
      <c r="K202" s="343"/>
    </row>
    <row r="203" ht="15" customHeight="1">
      <c r="B203" s="322"/>
      <c r="C203" s="300"/>
      <c r="D203" s="300"/>
      <c r="E203" s="300"/>
      <c r="F203" s="321" t="s">
        <v>51</v>
      </c>
      <c r="G203" s="300"/>
      <c r="H203" s="300" t="s">
        <v>514</v>
      </c>
      <c r="I203" s="300"/>
      <c r="J203" s="300"/>
      <c r="K203" s="343"/>
    </row>
    <row r="204" ht="15" customHeight="1">
      <c r="B204" s="322"/>
      <c r="C204" s="300"/>
      <c r="D204" s="300"/>
      <c r="E204" s="300"/>
      <c r="F204" s="321" t="s">
        <v>52</v>
      </c>
      <c r="G204" s="300"/>
      <c r="H204" s="300" t="s">
        <v>515</v>
      </c>
      <c r="I204" s="300"/>
      <c r="J204" s="300"/>
      <c r="K204" s="343"/>
    </row>
    <row r="205" ht="15" customHeight="1">
      <c r="B205" s="322"/>
      <c r="C205" s="300"/>
      <c r="D205" s="300"/>
      <c r="E205" s="300"/>
      <c r="F205" s="321"/>
      <c r="G205" s="300"/>
      <c r="H205" s="300"/>
      <c r="I205" s="300"/>
      <c r="J205" s="300"/>
      <c r="K205" s="343"/>
    </row>
    <row r="206" ht="15" customHeight="1">
      <c r="B206" s="322"/>
      <c r="C206" s="300" t="s">
        <v>456</v>
      </c>
      <c r="D206" s="300"/>
      <c r="E206" s="300"/>
      <c r="F206" s="321" t="s">
        <v>85</v>
      </c>
      <c r="G206" s="300"/>
      <c r="H206" s="300" t="s">
        <v>516</v>
      </c>
      <c r="I206" s="300"/>
      <c r="J206" s="300"/>
      <c r="K206" s="343"/>
    </row>
    <row r="207" ht="15" customHeight="1">
      <c r="B207" s="322"/>
      <c r="C207" s="328"/>
      <c r="D207" s="300"/>
      <c r="E207" s="300"/>
      <c r="F207" s="321" t="s">
        <v>353</v>
      </c>
      <c r="G207" s="300"/>
      <c r="H207" s="300" t="s">
        <v>354</v>
      </c>
      <c r="I207" s="300"/>
      <c r="J207" s="300"/>
      <c r="K207" s="343"/>
    </row>
    <row r="208" ht="15" customHeight="1">
      <c r="B208" s="322"/>
      <c r="C208" s="300"/>
      <c r="D208" s="300"/>
      <c r="E208" s="300"/>
      <c r="F208" s="321" t="s">
        <v>351</v>
      </c>
      <c r="G208" s="300"/>
      <c r="H208" s="300" t="s">
        <v>517</v>
      </c>
      <c r="I208" s="300"/>
      <c r="J208" s="300"/>
      <c r="K208" s="343"/>
    </row>
    <row r="209" ht="15" customHeight="1">
      <c r="B209" s="360"/>
      <c r="C209" s="328"/>
      <c r="D209" s="328"/>
      <c r="E209" s="328"/>
      <c r="F209" s="321" t="s">
        <v>355</v>
      </c>
      <c r="G209" s="306"/>
      <c r="H209" s="347" t="s">
        <v>356</v>
      </c>
      <c r="I209" s="347"/>
      <c r="J209" s="347"/>
      <c r="K209" s="361"/>
    </row>
    <row r="210" ht="15" customHeight="1">
      <c r="B210" s="360"/>
      <c r="C210" s="328"/>
      <c r="D210" s="328"/>
      <c r="E210" s="328"/>
      <c r="F210" s="321" t="s">
        <v>357</v>
      </c>
      <c r="G210" s="306"/>
      <c r="H210" s="347" t="s">
        <v>518</v>
      </c>
      <c r="I210" s="347"/>
      <c r="J210" s="347"/>
      <c r="K210" s="361"/>
    </row>
    <row r="211" ht="15" customHeight="1">
      <c r="B211" s="360"/>
      <c r="C211" s="328"/>
      <c r="D211" s="328"/>
      <c r="E211" s="328"/>
      <c r="F211" s="362"/>
      <c r="G211" s="306"/>
      <c r="H211" s="363"/>
      <c r="I211" s="363"/>
      <c r="J211" s="363"/>
      <c r="K211" s="361"/>
    </row>
    <row r="212" ht="15" customHeight="1">
      <c r="B212" s="360"/>
      <c r="C212" s="300" t="s">
        <v>480</v>
      </c>
      <c r="D212" s="328"/>
      <c r="E212" s="328"/>
      <c r="F212" s="321">
        <v>1</v>
      </c>
      <c r="G212" s="306"/>
      <c r="H212" s="347" t="s">
        <v>519</v>
      </c>
      <c r="I212" s="347"/>
      <c r="J212" s="347"/>
      <c r="K212" s="361"/>
    </row>
    <row r="213" ht="15" customHeight="1">
      <c r="B213" s="360"/>
      <c r="C213" s="328"/>
      <c r="D213" s="328"/>
      <c r="E213" s="328"/>
      <c r="F213" s="321">
        <v>2</v>
      </c>
      <c r="G213" s="306"/>
      <c r="H213" s="347" t="s">
        <v>520</v>
      </c>
      <c r="I213" s="347"/>
      <c r="J213" s="347"/>
      <c r="K213" s="361"/>
    </row>
    <row r="214" ht="15" customHeight="1">
      <c r="B214" s="360"/>
      <c r="C214" s="328"/>
      <c r="D214" s="328"/>
      <c r="E214" s="328"/>
      <c r="F214" s="321">
        <v>3</v>
      </c>
      <c r="G214" s="306"/>
      <c r="H214" s="347" t="s">
        <v>521</v>
      </c>
      <c r="I214" s="347"/>
      <c r="J214" s="347"/>
      <c r="K214" s="361"/>
    </row>
    <row r="215" ht="15" customHeight="1">
      <c r="B215" s="360"/>
      <c r="C215" s="328"/>
      <c r="D215" s="328"/>
      <c r="E215" s="328"/>
      <c r="F215" s="321">
        <v>4</v>
      </c>
      <c r="G215" s="306"/>
      <c r="H215" s="347" t="s">
        <v>522</v>
      </c>
      <c r="I215" s="347"/>
      <c r="J215" s="347"/>
      <c r="K215" s="361"/>
    </row>
    <row r="216" ht="12.75" customHeight="1">
      <c r="B216" s="364"/>
      <c r="C216" s="365"/>
      <c r="D216" s="365"/>
      <c r="E216" s="365"/>
      <c r="F216" s="365"/>
      <c r="G216" s="365"/>
      <c r="H216" s="365"/>
      <c r="I216" s="365"/>
      <c r="J216" s="365"/>
      <c r="K216" s="366"/>
    </row>
  </sheetData>
  <sheetProtection autoFilter="0" deleteColumns="0" deleteRows="0" formatCells="0" formatColumns="0" formatRows="0" insertColumns="0" insertHyperlinks="0" insertRows="0" pivotTables="0" sort="0"/>
  <mergeCells count="77">
    <mergeCell ref="H208:J208"/>
    <mergeCell ref="H203:J203"/>
    <mergeCell ref="H201:J201"/>
    <mergeCell ref="H212:J212"/>
    <mergeCell ref="H214:J214"/>
    <mergeCell ref="H215:J215"/>
    <mergeCell ref="H213:J213"/>
    <mergeCell ref="H210:J210"/>
    <mergeCell ref="H209:J209"/>
    <mergeCell ref="H207:J207"/>
    <mergeCell ref="H198:J198"/>
    <mergeCell ref="C163:J163"/>
    <mergeCell ref="C120:J120"/>
    <mergeCell ref="C145:J145"/>
    <mergeCell ref="C197:J197"/>
    <mergeCell ref="H206:J206"/>
    <mergeCell ref="H204:J204"/>
    <mergeCell ref="H202:J202"/>
    <mergeCell ref="H200:J200"/>
    <mergeCell ref="D60:J60"/>
    <mergeCell ref="D63:J63"/>
    <mergeCell ref="D64:J64"/>
    <mergeCell ref="D66:J66"/>
    <mergeCell ref="D65:J65"/>
    <mergeCell ref="C100:J100"/>
    <mergeCell ref="D61:J61"/>
    <mergeCell ref="D67:J67"/>
    <mergeCell ref="D68:J68"/>
    <mergeCell ref="C73:J73"/>
    <mergeCell ref="C52:J52"/>
    <mergeCell ref="C53:J53"/>
    <mergeCell ref="C55:J55"/>
    <mergeCell ref="D56:J56"/>
    <mergeCell ref="D57:J57"/>
    <mergeCell ref="D58:J58"/>
    <mergeCell ref="D59:J59"/>
    <mergeCell ref="C50:J50"/>
    <mergeCell ref="G38:J38"/>
    <mergeCell ref="G39:J39"/>
    <mergeCell ref="G40:J40"/>
    <mergeCell ref="G41:J41"/>
    <mergeCell ref="G42:J42"/>
    <mergeCell ref="G43:J43"/>
    <mergeCell ref="D45:J45"/>
    <mergeCell ref="E46:J46"/>
    <mergeCell ref="E47:J47"/>
    <mergeCell ref="D33:J33"/>
    <mergeCell ref="G34:J34"/>
    <mergeCell ref="G35:J35"/>
    <mergeCell ref="D49:J49"/>
    <mergeCell ref="E48:J48"/>
    <mergeCell ref="G36:J36"/>
    <mergeCell ref="G37:J37"/>
    <mergeCell ref="C23:J23"/>
    <mergeCell ref="D25:J25"/>
    <mergeCell ref="D26:J26"/>
    <mergeCell ref="D28:J28"/>
    <mergeCell ref="D29:J29"/>
    <mergeCell ref="D31:J31"/>
    <mergeCell ref="C24:J24"/>
    <mergeCell ref="D32:J32"/>
    <mergeCell ref="F18:J18"/>
    <mergeCell ref="F21:J21"/>
    <mergeCell ref="D11:J11"/>
    <mergeCell ref="F19:J19"/>
    <mergeCell ref="F20:J20"/>
    <mergeCell ref="D14:J14"/>
    <mergeCell ref="D15:J15"/>
    <mergeCell ref="F16:J16"/>
    <mergeCell ref="F17:J17"/>
    <mergeCell ref="C9:J9"/>
    <mergeCell ref="D10:J10"/>
    <mergeCell ref="D13:J13"/>
    <mergeCell ref="C3:J3"/>
    <mergeCell ref="C4:J4"/>
    <mergeCell ref="C6:J6"/>
    <mergeCell ref="C7:J7"/>
  </mergeCells>
  <pageMargins left="0.5902778" right="0.5902778" top="0.5902778" bottom="0.5902778" header="0" footer="0"/>
  <pageSetup paperSize="9" orientation="portrait" scale="77"/>
</worksheet>
</file>

<file path=docProps/core.xml><?xml version="1.0" encoding="utf-8"?>
<cp:coreProperties xmlns:dc="http://purl.org/dc/elements/1.1/" xmlns:dcterms="http://purl.org/dc/terms/" xmlns:xsi="http://www.w3.org/2001/XMLSchema-instance" xmlns:cp="http://schemas.openxmlformats.org/package/2006/metadata/core-properties">
  <dc:creator>ProBook\Radka Valová</dc:creator>
  <cp:lastModifiedBy>ProBook\Radka Valová</cp:lastModifiedBy>
  <dcterms:created xsi:type="dcterms:W3CDTF">2018-04-26T07:32:45Z</dcterms:created>
  <dcterms:modified xsi:type="dcterms:W3CDTF">2018-04-26T07:32:55Z</dcterms:modified>
</cp:coreProperties>
</file>