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28" windowWidth="22716" windowHeight="8940" activeTab="2"/>
  </bookViews>
  <sheets>
    <sheet name="Rekapitulace stavby" sheetId="1" r:id="rId1"/>
    <sheet name="ZRN1 - KOMUNIKACE" sheetId="2" r:id="rId2"/>
    <sheet name="VON - VEDLEJŠÍ A OSTATNÍ ..." sheetId="3" r:id="rId3"/>
    <sheet name="ZRN2 - VEŘEJNÉ OSVĚTLENÍ" sheetId="4" r:id="rId4"/>
    <sheet name="Pokyny pro vyplnění" sheetId="5" r:id="rId5"/>
  </sheets>
  <definedNames>
    <definedName name="_xlnm._FilterDatabase" localSheetId="2" hidden="1">'VON - VEDLEJŠÍ A OSTATNÍ ...'!$C$79:$K$94</definedName>
    <definedName name="_xlnm._FilterDatabase" localSheetId="1" hidden="1">'ZRN1 - KOMUNIKACE'!$C$82:$K$234</definedName>
    <definedName name="_xlnm._FilterDatabase" localSheetId="3" hidden="1">'ZRN2 - VEŘEJNÉ OSVĚTLENÍ'!$C$79:$K$156</definedName>
    <definedName name="_xlnm.Print_Titles" localSheetId="0">'Rekapitulace stavby'!$49:$49</definedName>
    <definedName name="_xlnm.Print_Titles" localSheetId="2">'VON - VEDLEJŠÍ A OSTATNÍ ...'!$79:$79</definedName>
    <definedName name="_xlnm.Print_Titles" localSheetId="1">'ZRN1 - KOMUNIKACE'!$82:$82</definedName>
    <definedName name="_xlnm.Print_Titles" localSheetId="3">'ZRN2 - VEŘEJNÉ OSVĚTLENÍ'!$79:$79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  <definedName name="_xlnm.Print_Area" localSheetId="2">'VON - VEDLEJŠÍ A OSTATNÍ ...'!$C$4:$J$36,'VON - VEDLEJŠÍ A OSTATNÍ ...'!$C$42:$J$61,'VON - VEDLEJŠÍ A OSTATNÍ ...'!$C$67:$K$94</definedName>
    <definedName name="_xlnm.Print_Area" localSheetId="1">'ZRN1 - KOMUNIKACE'!$C$4:$J$36,'ZRN1 - KOMUNIKACE'!$C$42:$J$64,'ZRN1 - KOMUNIKACE'!$C$70:$K$234</definedName>
    <definedName name="_xlnm.Print_Area" localSheetId="3">'ZRN2 - VEŘEJNÉ OSVĚTLENÍ'!$C$4:$J$36,'ZRN2 - VEŘEJNÉ OSVĚTLENÍ'!$C$42:$J$61,'ZRN2 - VEŘEJNÉ OSVĚTLENÍ'!$C$67:$K$156</definedName>
  </definedNames>
  <calcPr calcId="145621"/>
</workbook>
</file>

<file path=xl/calcChain.xml><?xml version="1.0" encoding="utf-8"?>
<calcChain xmlns="http://schemas.openxmlformats.org/spreadsheetml/2006/main">
  <c r="AY54" i="1" l="1"/>
  <c r="AX54" i="1"/>
  <c r="BI156" i="4"/>
  <c r="BH156" i="4"/>
  <c r="BG156" i="4"/>
  <c r="BF156" i="4"/>
  <c r="T156" i="4"/>
  <c r="T153" i="4" s="1"/>
  <c r="R156" i="4"/>
  <c r="P156" i="4"/>
  <c r="BK156" i="4"/>
  <c r="J156" i="4"/>
  <c r="BE156" i="4" s="1"/>
  <c r="BI154" i="4"/>
  <c r="BH154" i="4"/>
  <c r="BG154" i="4"/>
  <c r="BF154" i="4"/>
  <c r="T154" i="4"/>
  <c r="R154" i="4"/>
  <c r="R153" i="4" s="1"/>
  <c r="P154" i="4"/>
  <c r="P153" i="4"/>
  <c r="BK154" i="4"/>
  <c r="BK153" i="4" s="1"/>
  <c r="J153" i="4" s="1"/>
  <c r="J60" i="4" s="1"/>
  <c r="J154" i="4"/>
  <c r="BE154" i="4"/>
  <c r="BI152" i="4"/>
  <c r="BH152" i="4"/>
  <c r="BG152" i="4"/>
  <c r="BF152" i="4"/>
  <c r="T152" i="4"/>
  <c r="R152" i="4"/>
  <c r="P152" i="4"/>
  <c r="BK152" i="4"/>
  <c r="J152" i="4"/>
  <c r="BE152" i="4"/>
  <c r="BI150" i="4"/>
  <c r="BH150" i="4"/>
  <c r="BG150" i="4"/>
  <c r="BF150" i="4"/>
  <c r="T150" i="4"/>
  <c r="R150" i="4"/>
  <c r="P150" i="4"/>
  <c r="BK150" i="4"/>
  <c r="J150" i="4"/>
  <c r="BE150" i="4" s="1"/>
  <c r="BI148" i="4"/>
  <c r="BH148" i="4"/>
  <c r="BG148" i="4"/>
  <c r="BF148" i="4"/>
  <c r="T148" i="4"/>
  <c r="R148" i="4"/>
  <c r="P148" i="4"/>
  <c r="BK148" i="4"/>
  <c r="J148" i="4"/>
  <c r="BE148" i="4"/>
  <c r="BI146" i="4"/>
  <c r="BH146" i="4"/>
  <c r="BG146" i="4"/>
  <c r="BF146" i="4"/>
  <c r="T146" i="4"/>
  <c r="R146" i="4"/>
  <c r="P146" i="4"/>
  <c r="BK146" i="4"/>
  <c r="J146" i="4"/>
  <c r="BE146" i="4" s="1"/>
  <c r="BI145" i="4"/>
  <c r="BH145" i="4"/>
  <c r="BG145" i="4"/>
  <c r="BF145" i="4"/>
  <c r="T145" i="4"/>
  <c r="R145" i="4"/>
  <c r="P145" i="4"/>
  <c r="BK145" i="4"/>
  <c r="J145" i="4"/>
  <c r="BE145" i="4"/>
  <c r="BI143" i="4"/>
  <c r="BH143" i="4"/>
  <c r="BG143" i="4"/>
  <c r="BF143" i="4"/>
  <c r="T143" i="4"/>
  <c r="R143" i="4"/>
  <c r="P143" i="4"/>
  <c r="BK143" i="4"/>
  <c r="J143" i="4"/>
  <c r="BE143" i="4" s="1"/>
  <c r="BI141" i="4"/>
  <c r="BH141" i="4"/>
  <c r="BG141" i="4"/>
  <c r="BF141" i="4"/>
  <c r="T141" i="4"/>
  <c r="R141" i="4"/>
  <c r="P141" i="4"/>
  <c r="BK141" i="4"/>
  <c r="J141" i="4"/>
  <c r="BE141" i="4"/>
  <c r="BI137" i="4"/>
  <c r="BH137" i="4"/>
  <c r="BG137" i="4"/>
  <c r="BF137" i="4"/>
  <c r="T137" i="4"/>
  <c r="R137" i="4"/>
  <c r="P137" i="4"/>
  <c r="BK137" i="4"/>
  <c r="J137" i="4"/>
  <c r="BE137" i="4" s="1"/>
  <c r="BI135" i="4"/>
  <c r="BH135" i="4"/>
  <c r="BG135" i="4"/>
  <c r="BF135" i="4"/>
  <c r="T135" i="4"/>
  <c r="R135" i="4"/>
  <c r="P135" i="4"/>
  <c r="BK135" i="4"/>
  <c r="J135" i="4"/>
  <c r="BE135" i="4"/>
  <c r="BI132" i="4"/>
  <c r="BH132" i="4"/>
  <c r="BG132" i="4"/>
  <c r="BF132" i="4"/>
  <c r="T132" i="4"/>
  <c r="T131" i="4" s="1"/>
  <c r="R132" i="4"/>
  <c r="R131" i="4"/>
  <c r="P132" i="4"/>
  <c r="P131" i="4" s="1"/>
  <c r="BK132" i="4"/>
  <c r="BK131" i="4"/>
  <c r="J131" i="4"/>
  <c r="J59" i="4" s="1"/>
  <c r="J132" i="4"/>
  <c r="BE132" i="4" s="1"/>
  <c r="BI130" i="4"/>
  <c r="BH130" i="4"/>
  <c r="BG130" i="4"/>
  <c r="BF130" i="4"/>
  <c r="T130" i="4"/>
  <c r="R130" i="4"/>
  <c r="P130" i="4"/>
  <c r="BK130" i="4"/>
  <c r="J130" i="4"/>
  <c r="BE130" i="4" s="1"/>
  <c r="BI129" i="4"/>
  <c r="BH129" i="4"/>
  <c r="BG129" i="4"/>
  <c r="BF129" i="4"/>
  <c r="T129" i="4"/>
  <c r="R129" i="4"/>
  <c r="P129" i="4"/>
  <c r="BK129" i="4"/>
  <c r="J129" i="4"/>
  <c r="BE129" i="4"/>
  <c r="BI128" i="4"/>
  <c r="BH128" i="4"/>
  <c r="BG128" i="4"/>
  <c r="BF128" i="4"/>
  <c r="T128" i="4"/>
  <c r="R128" i="4"/>
  <c r="P128" i="4"/>
  <c r="BK128" i="4"/>
  <c r="J128" i="4"/>
  <c r="BE128" i="4" s="1"/>
  <c r="BI127" i="4"/>
  <c r="BH127" i="4"/>
  <c r="BG127" i="4"/>
  <c r="BF127" i="4"/>
  <c r="T127" i="4"/>
  <c r="R127" i="4"/>
  <c r="P127" i="4"/>
  <c r="BK127" i="4"/>
  <c r="J127" i="4"/>
  <c r="BE127" i="4"/>
  <c r="BI125" i="4"/>
  <c r="BH125" i="4"/>
  <c r="BG125" i="4"/>
  <c r="BF125" i="4"/>
  <c r="T125" i="4"/>
  <c r="R125" i="4"/>
  <c r="P125" i="4"/>
  <c r="BK125" i="4"/>
  <c r="J125" i="4"/>
  <c r="BE125" i="4" s="1"/>
  <c r="BI124" i="4"/>
  <c r="BH124" i="4"/>
  <c r="BG124" i="4"/>
  <c r="BF124" i="4"/>
  <c r="T124" i="4"/>
  <c r="R124" i="4"/>
  <c r="P124" i="4"/>
  <c r="BK124" i="4"/>
  <c r="J124" i="4"/>
  <c r="BE124" i="4"/>
  <c r="BI122" i="4"/>
  <c r="BH122" i="4"/>
  <c r="BG122" i="4"/>
  <c r="BF122" i="4"/>
  <c r="T122" i="4"/>
  <c r="R122" i="4"/>
  <c r="P122" i="4"/>
  <c r="BK122" i="4"/>
  <c r="J122" i="4"/>
  <c r="BE122" i="4" s="1"/>
  <c r="BI119" i="4"/>
  <c r="BH119" i="4"/>
  <c r="BG119" i="4"/>
  <c r="BF119" i="4"/>
  <c r="T119" i="4"/>
  <c r="R119" i="4"/>
  <c r="P119" i="4"/>
  <c r="BK119" i="4"/>
  <c r="J119" i="4"/>
  <c r="BE119" i="4"/>
  <c r="BI116" i="4"/>
  <c r="BH116" i="4"/>
  <c r="BG116" i="4"/>
  <c r="BF116" i="4"/>
  <c r="T116" i="4"/>
  <c r="R116" i="4"/>
  <c r="P116" i="4"/>
  <c r="BK116" i="4"/>
  <c r="J116" i="4"/>
  <c r="BE116" i="4" s="1"/>
  <c r="BI115" i="4"/>
  <c r="BH115" i="4"/>
  <c r="BG115" i="4"/>
  <c r="BF115" i="4"/>
  <c r="T115" i="4"/>
  <c r="R115" i="4"/>
  <c r="P115" i="4"/>
  <c r="BK115" i="4"/>
  <c r="J115" i="4"/>
  <c r="BE115" i="4"/>
  <c r="BI113" i="4"/>
  <c r="BH113" i="4"/>
  <c r="BG113" i="4"/>
  <c r="BF113" i="4"/>
  <c r="T113" i="4"/>
  <c r="R113" i="4"/>
  <c r="P113" i="4"/>
  <c r="BK113" i="4"/>
  <c r="J113" i="4"/>
  <c r="BE113" i="4" s="1"/>
  <c r="BI111" i="4"/>
  <c r="BH111" i="4"/>
  <c r="BG111" i="4"/>
  <c r="BF111" i="4"/>
  <c r="T111" i="4"/>
  <c r="R111" i="4"/>
  <c r="P111" i="4"/>
  <c r="BK111" i="4"/>
  <c r="J111" i="4"/>
  <c r="BE111" i="4"/>
  <c r="BI109" i="4"/>
  <c r="BH109" i="4"/>
  <c r="BG109" i="4"/>
  <c r="BF109" i="4"/>
  <c r="T109" i="4"/>
  <c r="R109" i="4"/>
  <c r="P109" i="4"/>
  <c r="BK109" i="4"/>
  <c r="J109" i="4"/>
  <c r="BE109" i="4" s="1"/>
  <c r="BI107" i="4"/>
  <c r="BH107" i="4"/>
  <c r="BG107" i="4"/>
  <c r="BF107" i="4"/>
  <c r="T107" i="4"/>
  <c r="R107" i="4"/>
  <c r="P107" i="4"/>
  <c r="BK107" i="4"/>
  <c r="J107" i="4"/>
  <c r="BE107" i="4"/>
  <c r="BI106" i="4"/>
  <c r="BH106" i="4"/>
  <c r="BG106" i="4"/>
  <c r="BF106" i="4"/>
  <c r="T106" i="4"/>
  <c r="R106" i="4"/>
  <c r="P106" i="4"/>
  <c r="BK106" i="4"/>
  <c r="J106" i="4"/>
  <c r="BE106" i="4" s="1"/>
  <c r="BI104" i="4"/>
  <c r="BH104" i="4"/>
  <c r="BG104" i="4"/>
  <c r="BF104" i="4"/>
  <c r="T104" i="4"/>
  <c r="R104" i="4"/>
  <c r="P104" i="4"/>
  <c r="BK104" i="4"/>
  <c r="J104" i="4"/>
  <c r="BE104" i="4"/>
  <c r="BI102" i="4"/>
  <c r="BH102" i="4"/>
  <c r="BG102" i="4"/>
  <c r="BF102" i="4"/>
  <c r="T102" i="4"/>
  <c r="R102" i="4"/>
  <c r="P102" i="4"/>
  <c r="BK102" i="4"/>
  <c r="J102" i="4"/>
  <c r="BE102" i="4" s="1"/>
  <c r="BI101" i="4"/>
  <c r="BH101" i="4"/>
  <c r="BG101" i="4"/>
  <c r="BF101" i="4"/>
  <c r="T101" i="4"/>
  <c r="R101" i="4"/>
  <c r="P101" i="4"/>
  <c r="BK101" i="4"/>
  <c r="J101" i="4"/>
  <c r="BE101" i="4"/>
  <c r="BI99" i="4"/>
  <c r="BH99" i="4"/>
  <c r="BG99" i="4"/>
  <c r="BF99" i="4"/>
  <c r="T99" i="4"/>
  <c r="R99" i="4"/>
  <c r="P99" i="4"/>
  <c r="BK99" i="4"/>
  <c r="J99" i="4"/>
  <c r="BE99" i="4" s="1"/>
  <c r="BI97" i="4"/>
  <c r="BH97" i="4"/>
  <c r="BG97" i="4"/>
  <c r="BF97" i="4"/>
  <c r="T97" i="4"/>
  <c r="R97" i="4"/>
  <c r="P97" i="4"/>
  <c r="BK97" i="4"/>
  <c r="J97" i="4"/>
  <c r="BE97" i="4"/>
  <c r="BI96" i="4"/>
  <c r="BH96" i="4"/>
  <c r="BG96" i="4"/>
  <c r="BF96" i="4"/>
  <c r="T96" i="4"/>
  <c r="R96" i="4"/>
  <c r="P96" i="4"/>
  <c r="BK96" i="4"/>
  <c r="J96" i="4"/>
  <c r="BE96" i="4" s="1"/>
  <c r="BI94" i="4"/>
  <c r="BH94" i="4"/>
  <c r="BG94" i="4"/>
  <c r="BF94" i="4"/>
  <c r="T94" i="4"/>
  <c r="R94" i="4"/>
  <c r="P94" i="4"/>
  <c r="BK94" i="4"/>
  <c r="J94" i="4"/>
  <c r="BE94" i="4"/>
  <c r="BI92" i="4"/>
  <c r="BH92" i="4"/>
  <c r="BG92" i="4"/>
  <c r="BF92" i="4"/>
  <c r="T92" i="4"/>
  <c r="R92" i="4"/>
  <c r="P92" i="4"/>
  <c r="BK92" i="4"/>
  <c r="J92" i="4"/>
  <c r="BE92" i="4" s="1"/>
  <c r="BI89" i="4"/>
  <c r="BH89" i="4"/>
  <c r="BG89" i="4"/>
  <c r="BF89" i="4"/>
  <c r="T89" i="4"/>
  <c r="R89" i="4"/>
  <c r="P89" i="4"/>
  <c r="BK89" i="4"/>
  <c r="J89" i="4"/>
  <c r="BE89" i="4"/>
  <c r="BI87" i="4"/>
  <c r="F34" i="4" s="1"/>
  <c r="BD54" i="1" s="1"/>
  <c r="BH87" i="4"/>
  <c r="BG87" i="4"/>
  <c r="BF87" i="4"/>
  <c r="T87" i="4"/>
  <c r="R87" i="4"/>
  <c r="P87" i="4"/>
  <c r="BK87" i="4"/>
  <c r="J87" i="4"/>
  <c r="BE87" i="4" s="1"/>
  <c r="BI83" i="4"/>
  <c r="BH83" i="4"/>
  <c r="F33" i="4" s="1"/>
  <c r="BC54" i="1" s="1"/>
  <c r="BG83" i="4"/>
  <c r="F32" i="4" s="1"/>
  <c r="BB54" i="1" s="1"/>
  <c r="BF83" i="4"/>
  <c r="F31" i="4" s="1"/>
  <c r="BA54" i="1" s="1"/>
  <c r="J31" i="4"/>
  <c r="AW54" i="1" s="1"/>
  <c r="T83" i="4"/>
  <c r="T82" i="4" s="1"/>
  <c r="T81" i="4" s="1"/>
  <c r="T80" i="4" s="1"/>
  <c r="R83" i="4"/>
  <c r="R82" i="4" s="1"/>
  <c r="R81" i="4" s="1"/>
  <c r="R80" i="4" s="1"/>
  <c r="P83" i="4"/>
  <c r="P82" i="4" s="1"/>
  <c r="P81" i="4" s="1"/>
  <c r="P80" i="4" s="1"/>
  <c r="AU54" i="1" s="1"/>
  <c r="BK83" i="4"/>
  <c r="BK82" i="4" s="1"/>
  <c r="J82" i="4" s="1"/>
  <c r="J58" i="4" s="1"/>
  <c r="BK81" i="4"/>
  <c r="J83" i="4"/>
  <c r="BE83" i="4"/>
  <c r="J76" i="4"/>
  <c r="F76" i="4"/>
  <c r="F74" i="4"/>
  <c r="E72" i="4"/>
  <c r="J51" i="4"/>
  <c r="F51" i="4"/>
  <c r="F49" i="4"/>
  <c r="E47" i="4"/>
  <c r="J18" i="4"/>
  <c r="E18" i="4"/>
  <c r="F77" i="4" s="1"/>
  <c r="F52" i="4"/>
  <c r="J17" i="4"/>
  <c r="J12" i="4"/>
  <c r="J74" i="4" s="1"/>
  <c r="J49" i="4"/>
  <c r="E7" i="4"/>
  <c r="AY53" i="1"/>
  <c r="AX53" i="1"/>
  <c r="BI92" i="3"/>
  <c r="BH92" i="3"/>
  <c r="BG92" i="3"/>
  <c r="BF92" i="3"/>
  <c r="T92" i="3"/>
  <c r="T91" i="3" s="1"/>
  <c r="R92" i="3"/>
  <c r="R91" i="3" s="1"/>
  <c r="P92" i="3"/>
  <c r="P91" i="3" s="1"/>
  <c r="BK92" i="3"/>
  <c r="BK91" i="3"/>
  <c r="J91" i="3" s="1"/>
  <c r="J60" i="3" s="1"/>
  <c r="J92" i="3"/>
  <c r="BE92" i="3"/>
  <c r="BI90" i="3"/>
  <c r="BH90" i="3"/>
  <c r="BG90" i="3"/>
  <c r="BF90" i="3"/>
  <c r="T90" i="3"/>
  <c r="T89" i="3" s="1"/>
  <c r="R90" i="3"/>
  <c r="R89" i="3" s="1"/>
  <c r="P90" i="3"/>
  <c r="P89" i="3" s="1"/>
  <c r="BK90" i="3"/>
  <c r="BK89" i="3"/>
  <c r="J89" i="3" s="1"/>
  <c r="J59" i="3" s="1"/>
  <c r="J90" i="3"/>
  <c r="BE90" i="3"/>
  <c r="BI87" i="3"/>
  <c r="BH87" i="3"/>
  <c r="BG87" i="3"/>
  <c r="BF87" i="3"/>
  <c r="T87" i="3"/>
  <c r="R87" i="3"/>
  <c r="R82" i="3" s="1"/>
  <c r="P87" i="3"/>
  <c r="BK87" i="3"/>
  <c r="J87" i="3"/>
  <c r="BE87" i="3" s="1"/>
  <c r="BI85" i="3"/>
  <c r="BH85" i="3"/>
  <c r="BG85" i="3"/>
  <c r="BF85" i="3"/>
  <c r="T85" i="3"/>
  <c r="R85" i="3"/>
  <c r="P85" i="3"/>
  <c r="BK85" i="3"/>
  <c r="J85" i="3"/>
  <c r="BE85" i="3" s="1"/>
  <c r="J30" i="3" s="1"/>
  <c r="AV53" i="1" s="1"/>
  <c r="BI83" i="3"/>
  <c r="BH83" i="3"/>
  <c r="BG83" i="3"/>
  <c r="F32" i="3" s="1"/>
  <c r="BB53" i="1" s="1"/>
  <c r="BF83" i="3"/>
  <c r="T83" i="3"/>
  <c r="T82" i="3"/>
  <c r="R83" i="3"/>
  <c r="P83" i="3"/>
  <c r="P82" i="3"/>
  <c r="P81" i="3" s="1"/>
  <c r="P80" i="3" s="1"/>
  <c r="AU53" i="1" s="1"/>
  <c r="BK83" i="3"/>
  <c r="J83" i="3"/>
  <c r="BE83" i="3"/>
  <c r="J76" i="3"/>
  <c r="F74" i="3"/>
  <c r="E72" i="3"/>
  <c r="J51" i="3"/>
  <c r="F49" i="3"/>
  <c r="E47" i="3"/>
  <c r="J18" i="3"/>
  <c r="E18" i="3"/>
  <c r="F77" i="3" s="1"/>
  <c r="J17" i="3"/>
  <c r="J15" i="3"/>
  <c r="E15" i="3"/>
  <c r="F51" i="3" s="1"/>
  <c r="J14" i="3"/>
  <c r="J12" i="3"/>
  <c r="J49" i="3" s="1"/>
  <c r="J74" i="3"/>
  <c r="E7" i="3"/>
  <c r="E70" i="3" s="1"/>
  <c r="E45" i="3"/>
  <c r="AY52" i="1"/>
  <c r="AX52" i="1"/>
  <c r="BI233" i="2"/>
  <c r="BH233" i="2"/>
  <c r="BG233" i="2"/>
  <c r="BF233" i="2"/>
  <c r="T233" i="2"/>
  <c r="R233" i="2"/>
  <c r="P233" i="2"/>
  <c r="BK233" i="2"/>
  <c r="J233" i="2"/>
  <c r="BE233" i="2"/>
  <c r="BI231" i="2"/>
  <c r="BH231" i="2"/>
  <c r="BG231" i="2"/>
  <c r="BF231" i="2"/>
  <c r="T231" i="2"/>
  <c r="R231" i="2"/>
  <c r="P231" i="2"/>
  <c r="BK231" i="2"/>
  <c r="J231" i="2"/>
  <c r="BE231" i="2" s="1"/>
  <c r="BI229" i="2"/>
  <c r="BH229" i="2"/>
  <c r="BG229" i="2"/>
  <c r="BF229" i="2"/>
  <c r="T229" i="2"/>
  <c r="T228" i="2"/>
  <c r="R229" i="2"/>
  <c r="R228" i="2" s="1"/>
  <c r="P229" i="2"/>
  <c r="P228" i="2" s="1"/>
  <c r="BK229" i="2"/>
  <c r="J229" i="2"/>
  <c r="BE229" i="2" s="1"/>
  <c r="BI227" i="2"/>
  <c r="BH227" i="2"/>
  <c r="BG227" i="2"/>
  <c r="BF227" i="2"/>
  <c r="T227" i="2"/>
  <c r="T226" i="2"/>
  <c r="R227" i="2"/>
  <c r="R226" i="2" s="1"/>
  <c r="P227" i="2"/>
  <c r="P226" i="2" s="1"/>
  <c r="BK227" i="2"/>
  <c r="BK226" i="2" s="1"/>
  <c r="J226" i="2"/>
  <c r="J62" i="2" s="1"/>
  <c r="J227" i="2"/>
  <c r="BE227" i="2" s="1"/>
  <c r="BI224" i="2"/>
  <c r="BH224" i="2"/>
  <c r="BG224" i="2"/>
  <c r="BF224" i="2"/>
  <c r="T224" i="2"/>
  <c r="R224" i="2"/>
  <c r="P224" i="2"/>
  <c r="BK224" i="2"/>
  <c r="J224" i="2"/>
  <c r="BE224" i="2"/>
  <c r="BI222" i="2"/>
  <c r="BH222" i="2"/>
  <c r="BG222" i="2"/>
  <c r="BF222" i="2"/>
  <c r="T222" i="2"/>
  <c r="R222" i="2"/>
  <c r="P222" i="2"/>
  <c r="BK222" i="2"/>
  <c r="J222" i="2"/>
  <c r="BE222" i="2" s="1"/>
  <c r="BI221" i="2"/>
  <c r="BH221" i="2"/>
  <c r="BG221" i="2"/>
  <c r="BF221" i="2"/>
  <c r="T221" i="2"/>
  <c r="R221" i="2"/>
  <c r="P221" i="2"/>
  <c r="BK221" i="2"/>
  <c r="J221" i="2"/>
  <c r="BE221" i="2" s="1"/>
  <c r="BI218" i="2"/>
  <c r="BH218" i="2"/>
  <c r="BG218" i="2"/>
  <c r="BF218" i="2"/>
  <c r="T218" i="2"/>
  <c r="R218" i="2"/>
  <c r="P218" i="2"/>
  <c r="P215" i="2" s="1"/>
  <c r="BK218" i="2"/>
  <c r="J218" i="2"/>
  <c r="BE218" i="2" s="1"/>
  <c r="BI216" i="2"/>
  <c r="BH216" i="2"/>
  <c r="BG216" i="2"/>
  <c r="BF216" i="2"/>
  <c r="T216" i="2"/>
  <c r="T215" i="2"/>
  <c r="R216" i="2"/>
  <c r="R215" i="2" s="1"/>
  <c r="P216" i="2"/>
  <c r="BK216" i="2"/>
  <c r="BK215" i="2" s="1"/>
  <c r="J215" i="2" s="1"/>
  <c r="J61" i="2" s="1"/>
  <c r="J216" i="2"/>
  <c r="BE216" i="2" s="1"/>
  <c r="BI214" i="2"/>
  <c r="BH214" i="2"/>
  <c r="BG214" i="2"/>
  <c r="BF214" i="2"/>
  <c r="T214" i="2"/>
  <c r="R214" i="2"/>
  <c r="P214" i="2"/>
  <c r="BK214" i="2"/>
  <c r="J214" i="2"/>
  <c r="BE214" i="2"/>
  <c r="BI213" i="2"/>
  <c r="BH213" i="2"/>
  <c r="BG213" i="2"/>
  <c r="BF213" i="2"/>
  <c r="T213" i="2"/>
  <c r="R213" i="2"/>
  <c r="P213" i="2"/>
  <c r="BK213" i="2"/>
  <c r="J213" i="2"/>
  <c r="BE213" i="2" s="1"/>
  <c r="BI211" i="2"/>
  <c r="BH211" i="2"/>
  <c r="BG211" i="2"/>
  <c r="BF211" i="2"/>
  <c r="T211" i="2"/>
  <c r="R211" i="2"/>
  <c r="P211" i="2"/>
  <c r="BK211" i="2"/>
  <c r="J211" i="2"/>
  <c r="BE211" i="2"/>
  <c r="BI210" i="2"/>
  <c r="BH210" i="2"/>
  <c r="BG210" i="2"/>
  <c r="BF210" i="2"/>
  <c r="T210" i="2"/>
  <c r="R210" i="2"/>
  <c r="P210" i="2"/>
  <c r="BK210" i="2"/>
  <c r="J210" i="2"/>
  <c r="BE210" i="2" s="1"/>
  <c r="BI208" i="2"/>
  <c r="BH208" i="2"/>
  <c r="BG208" i="2"/>
  <c r="BF208" i="2"/>
  <c r="T208" i="2"/>
  <c r="R208" i="2"/>
  <c r="P208" i="2"/>
  <c r="BK208" i="2"/>
  <c r="J208" i="2"/>
  <c r="BE208" i="2"/>
  <c r="BI206" i="2"/>
  <c r="BH206" i="2"/>
  <c r="BG206" i="2"/>
  <c r="BF206" i="2"/>
  <c r="T206" i="2"/>
  <c r="R206" i="2"/>
  <c r="P206" i="2"/>
  <c r="BK206" i="2"/>
  <c r="J206" i="2"/>
  <c r="BE206" i="2" s="1"/>
  <c r="BI204" i="2"/>
  <c r="BH204" i="2"/>
  <c r="BG204" i="2"/>
  <c r="BF204" i="2"/>
  <c r="T204" i="2"/>
  <c r="R204" i="2"/>
  <c r="P204" i="2"/>
  <c r="BK204" i="2"/>
  <c r="J204" i="2"/>
  <c r="BE204" i="2" s="1"/>
  <c r="BI202" i="2"/>
  <c r="BH202" i="2"/>
  <c r="BG202" i="2"/>
  <c r="BF202" i="2"/>
  <c r="T202" i="2"/>
  <c r="R202" i="2"/>
  <c r="P202" i="2"/>
  <c r="BK202" i="2"/>
  <c r="J202" i="2"/>
  <c r="BE202" i="2" s="1"/>
  <c r="BI197" i="2"/>
  <c r="BH197" i="2"/>
  <c r="BG197" i="2"/>
  <c r="BF197" i="2"/>
  <c r="T197" i="2"/>
  <c r="R197" i="2"/>
  <c r="P197" i="2"/>
  <c r="BK197" i="2"/>
  <c r="J197" i="2"/>
  <c r="BE197" i="2"/>
  <c r="BI196" i="2"/>
  <c r="BH196" i="2"/>
  <c r="BG196" i="2"/>
  <c r="BF196" i="2"/>
  <c r="T196" i="2"/>
  <c r="R196" i="2"/>
  <c r="P196" i="2"/>
  <c r="BK196" i="2"/>
  <c r="J196" i="2"/>
  <c r="BE196" i="2" s="1"/>
  <c r="BI194" i="2"/>
  <c r="BH194" i="2"/>
  <c r="BG194" i="2"/>
  <c r="BF194" i="2"/>
  <c r="T194" i="2"/>
  <c r="R194" i="2"/>
  <c r="P194" i="2"/>
  <c r="BK194" i="2"/>
  <c r="J194" i="2"/>
  <c r="BE194" i="2" s="1"/>
  <c r="BI193" i="2"/>
  <c r="BH193" i="2"/>
  <c r="BG193" i="2"/>
  <c r="BF193" i="2"/>
  <c r="T193" i="2"/>
  <c r="R193" i="2"/>
  <c r="P193" i="2"/>
  <c r="BK193" i="2"/>
  <c r="J193" i="2"/>
  <c r="BE193" i="2" s="1"/>
  <c r="BI192" i="2"/>
  <c r="BH192" i="2"/>
  <c r="BG192" i="2"/>
  <c r="BF192" i="2"/>
  <c r="T192" i="2"/>
  <c r="R192" i="2"/>
  <c r="P192" i="2"/>
  <c r="BK192" i="2"/>
  <c r="J192" i="2"/>
  <c r="BE192" i="2" s="1"/>
  <c r="BI191" i="2"/>
  <c r="BH191" i="2"/>
  <c r="BG191" i="2"/>
  <c r="BF191" i="2"/>
  <c r="T191" i="2"/>
  <c r="R191" i="2"/>
  <c r="P191" i="2"/>
  <c r="BK191" i="2"/>
  <c r="J191" i="2"/>
  <c r="BE191" i="2" s="1"/>
  <c r="BI190" i="2"/>
  <c r="BH190" i="2"/>
  <c r="BG190" i="2"/>
  <c r="BF190" i="2"/>
  <c r="T190" i="2"/>
  <c r="R190" i="2"/>
  <c r="P190" i="2"/>
  <c r="BK190" i="2"/>
  <c r="J190" i="2"/>
  <c r="BE190" i="2"/>
  <c r="BI189" i="2"/>
  <c r="BH189" i="2"/>
  <c r="BG189" i="2"/>
  <c r="BF189" i="2"/>
  <c r="T189" i="2"/>
  <c r="R189" i="2"/>
  <c r="P189" i="2"/>
  <c r="BK189" i="2"/>
  <c r="J189" i="2"/>
  <c r="BE189" i="2" s="1"/>
  <c r="BI188" i="2"/>
  <c r="BH188" i="2"/>
  <c r="BG188" i="2"/>
  <c r="BF188" i="2"/>
  <c r="T188" i="2"/>
  <c r="R188" i="2"/>
  <c r="P188" i="2"/>
  <c r="BK188" i="2"/>
  <c r="J188" i="2"/>
  <c r="BE188" i="2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 s="1"/>
  <c r="BI185" i="2"/>
  <c r="BH185" i="2"/>
  <c r="BG185" i="2"/>
  <c r="BF185" i="2"/>
  <c r="T185" i="2"/>
  <c r="R185" i="2"/>
  <c r="R184" i="2" s="1"/>
  <c r="P185" i="2"/>
  <c r="BK185" i="2"/>
  <c r="BK184" i="2"/>
  <c r="J184" i="2" s="1"/>
  <c r="J60" i="2" s="1"/>
  <c r="J185" i="2"/>
  <c r="BE185" i="2"/>
  <c r="BI183" i="2"/>
  <c r="BH183" i="2"/>
  <c r="BG183" i="2"/>
  <c r="BF183" i="2"/>
  <c r="T183" i="2"/>
  <c r="R183" i="2"/>
  <c r="P183" i="2"/>
  <c r="BK183" i="2"/>
  <c r="J183" i="2"/>
  <c r="BE183" i="2"/>
  <c r="BI181" i="2"/>
  <c r="BH181" i="2"/>
  <c r="BG181" i="2"/>
  <c r="BF181" i="2"/>
  <c r="T181" i="2"/>
  <c r="R181" i="2"/>
  <c r="P181" i="2"/>
  <c r="BK181" i="2"/>
  <c r="J181" i="2"/>
  <c r="BE181" i="2"/>
  <c r="BI179" i="2"/>
  <c r="BH179" i="2"/>
  <c r="BG179" i="2"/>
  <c r="BF179" i="2"/>
  <c r="T179" i="2"/>
  <c r="R179" i="2"/>
  <c r="P179" i="2"/>
  <c r="BK179" i="2"/>
  <c r="J179" i="2"/>
  <c r="BE179" i="2"/>
  <c r="BI177" i="2"/>
  <c r="BH177" i="2"/>
  <c r="BG177" i="2"/>
  <c r="BF177" i="2"/>
  <c r="T177" i="2"/>
  <c r="R177" i="2"/>
  <c r="P177" i="2"/>
  <c r="BK177" i="2"/>
  <c r="J177" i="2"/>
  <c r="BE177" i="2"/>
  <c r="BI175" i="2"/>
  <c r="BH175" i="2"/>
  <c r="BG175" i="2"/>
  <c r="BF175" i="2"/>
  <c r="T175" i="2"/>
  <c r="R175" i="2"/>
  <c r="P175" i="2"/>
  <c r="BK175" i="2"/>
  <c r="J175" i="2"/>
  <c r="BE175" i="2"/>
  <c r="BI173" i="2"/>
  <c r="BH173" i="2"/>
  <c r="BG173" i="2"/>
  <c r="BF173" i="2"/>
  <c r="T173" i="2"/>
  <c r="R173" i="2"/>
  <c r="P173" i="2"/>
  <c r="BK173" i="2"/>
  <c r="J173" i="2"/>
  <c r="BE173" i="2"/>
  <c r="BI171" i="2"/>
  <c r="BH171" i="2"/>
  <c r="BG171" i="2"/>
  <c r="BF171" i="2"/>
  <c r="T171" i="2"/>
  <c r="R171" i="2"/>
  <c r="P171" i="2"/>
  <c r="BK171" i="2"/>
  <c r="J171" i="2"/>
  <c r="BE171" i="2"/>
  <c r="BI169" i="2"/>
  <c r="BH169" i="2"/>
  <c r="BG169" i="2"/>
  <c r="BF169" i="2"/>
  <c r="T169" i="2"/>
  <c r="R169" i="2"/>
  <c r="P169" i="2"/>
  <c r="BK169" i="2"/>
  <c r="J169" i="2"/>
  <c r="BE169" i="2"/>
  <c r="BI167" i="2"/>
  <c r="BH167" i="2"/>
  <c r="BG167" i="2"/>
  <c r="BF167" i="2"/>
  <c r="T167" i="2"/>
  <c r="R167" i="2"/>
  <c r="P167" i="2"/>
  <c r="BK167" i="2"/>
  <c r="J167" i="2"/>
  <c r="BE167" i="2"/>
  <c r="BI163" i="2"/>
  <c r="BH163" i="2"/>
  <c r="BG163" i="2"/>
  <c r="BF163" i="2"/>
  <c r="T163" i="2"/>
  <c r="R163" i="2"/>
  <c r="P163" i="2"/>
  <c r="BK163" i="2"/>
  <c r="J163" i="2"/>
  <c r="BE163" i="2"/>
  <c r="BI162" i="2"/>
  <c r="BH162" i="2"/>
  <c r="BG162" i="2"/>
  <c r="BF162" i="2"/>
  <c r="T162" i="2"/>
  <c r="R162" i="2"/>
  <c r="P162" i="2"/>
  <c r="BK162" i="2"/>
  <c r="J162" i="2"/>
  <c r="BE162" i="2"/>
  <c r="BI160" i="2"/>
  <c r="BH160" i="2"/>
  <c r="BG160" i="2"/>
  <c r="BF160" i="2"/>
  <c r="T160" i="2"/>
  <c r="R160" i="2"/>
  <c r="P160" i="2"/>
  <c r="BK160" i="2"/>
  <c r="J160" i="2"/>
  <c r="BE160" i="2"/>
  <c r="BI158" i="2"/>
  <c r="BH158" i="2"/>
  <c r="BG158" i="2"/>
  <c r="BF158" i="2"/>
  <c r="T158" i="2"/>
  <c r="R158" i="2"/>
  <c r="P158" i="2"/>
  <c r="BK158" i="2"/>
  <c r="J158" i="2"/>
  <c r="BE158" i="2"/>
  <c r="BI156" i="2"/>
  <c r="BH156" i="2"/>
  <c r="BG156" i="2"/>
  <c r="BF156" i="2"/>
  <c r="T156" i="2"/>
  <c r="R156" i="2"/>
  <c r="P156" i="2"/>
  <c r="BK156" i="2"/>
  <c r="J156" i="2"/>
  <c r="BE156" i="2"/>
  <c r="BI154" i="2"/>
  <c r="BH154" i="2"/>
  <c r="BG154" i="2"/>
  <c r="BF154" i="2"/>
  <c r="T154" i="2"/>
  <c r="R154" i="2"/>
  <c r="P154" i="2"/>
  <c r="BK154" i="2"/>
  <c r="J154" i="2"/>
  <c r="BE154" i="2"/>
  <c r="BI149" i="2"/>
  <c r="BH149" i="2"/>
  <c r="BG149" i="2"/>
  <c r="BF149" i="2"/>
  <c r="T149" i="2"/>
  <c r="R149" i="2"/>
  <c r="R140" i="2" s="1"/>
  <c r="P149" i="2"/>
  <c r="BK149" i="2"/>
  <c r="J149" i="2"/>
  <c r="BE149" i="2"/>
  <c r="BI143" i="2"/>
  <c r="BH143" i="2"/>
  <c r="BG143" i="2"/>
  <c r="BF143" i="2"/>
  <c r="T143" i="2"/>
  <c r="R143" i="2"/>
  <c r="P143" i="2"/>
  <c r="BK143" i="2"/>
  <c r="BK140" i="2" s="1"/>
  <c r="J140" i="2" s="1"/>
  <c r="J59" i="2" s="1"/>
  <c r="J143" i="2"/>
  <c r="BE143" i="2"/>
  <c r="BI141" i="2"/>
  <c r="BH141" i="2"/>
  <c r="BG141" i="2"/>
  <c r="BF141" i="2"/>
  <c r="T141" i="2"/>
  <c r="T140" i="2"/>
  <c r="R141" i="2"/>
  <c r="P141" i="2"/>
  <c r="P140" i="2"/>
  <c r="BK141" i="2"/>
  <c r="J141" i="2"/>
  <c r="BE141" i="2" s="1"/>
  <c r="BI135" i="2"/>
  <c r="BH135" i="2"/>
  <c r="BG135" i="2"/>
  <c r="BF135" i="2"/>
  <c r="T135" i="2"/>
  <c r="R135" i="2"/>
  <c r="P135" i="2"/>
  <c r="BK135" i="2"/>
  <c r="J135" i="2"/>
  <c r="BE135" i="2"/>
  <c r="BI133" i="2"/>
  <c r="BH133" i="2"/>
  <c r="BG133" i="2"/>
  <c r="BF133" i="2"/>
  <c r="T133" i="2"/>
  <c r="R133" i="2"/>
  <c r="P133" i="2"/>
  <c r="BK133" i="2"/>
  <c r="J133" i="2"/>
  <c r="BE133" i="2"/>
  <c r="BI131" i="2"/>
  <c r="BH131" i="2"/>
  <c r="BG131" i="2"/>
  <c r="BF131" i="2"/>
  <c r="T131" i="2"/>
  <c r="R131" i="2"/>
  <c r="P131" i="2"/>
  <c r="BK131" i="2"/>
  <c r="J131" i="2"/>
  <c r="BE131" i="2"/>
  <c r="BI129" i="2"/>
  <c r="BH129" i="2"/>
  <c r="BG129" i="2"/>
  <c r="BF129" i="2"/>
  <c r="T129" i="2"/>
  <c r="R129" i="2"/>
  <c r="P129" i="2"/>
  <c r="BK129" i="2"/>
  <c r="J129" i="2"/>
  <c r="BE129" i="2"/>
  <c r="BI127" i="2"/>
  <c r="BH127" i="2"/>
  <c r="BG127" i="2"/>
  <c r="BF127" i="2"/>
  <c r="T127" i="2"/>
  <c r="R127" i="2"/>
  <c r="P127" i="2"/>
  <c r="BK127" i="2"/>
  <c r="J127" i="2"/>
  <c r="BE127" i="2"/>
  <c r="BI123" i="2"/>
  <c r="BH123" i="2"/>
  <c r="BG123" i="2"/>
  <c r="BF123" i="2"/>
  <c r="T123" i="2"/>
  <c r="R123" i="2"/>
  <c r="P123" i="2"/>
  <c r="BK123" i="2"/>
  <c r="J123" i="2"/>
  <c r="BE123" i="2"/>
  <c r="BI120" i="2"/>
  <c r="BH120" i="2"/>
  <c r="BG120" i="2"/>
  <c r="BF120" i="2"/>
  <c r="T120" i="2"/>
  <c r="R120" i="2"/>
  <c r="P120" i="2"/>
  <c r="BK120" i="2"/>
  <c r="J120" i="2"/>
  <c r="BE120" i="2"/>
  <c r="BI116" i="2"/>
  <c r="BH116" i="2"/>
  <c r="BG116" i="2"/>
  <c r="BF116" i="2"/>
  <c r="T116" i="2"/>
  <c r="R116" i="2"/>
  <c r="P116" i="2"/>
  <c r="BK116" i="2"/>
  <c r="J116" i="2"/>
  <c r="BE116" i="2"/>
  <c r="BI112" i="2"/>
  <c r="BH112" i="2"/>
  <c r="BG112" i="2"/>
  <c r="BF112" i="2"/>
  <c r="T112" i="2"/>
  <c r="R112" i="2"/>
  <c r="P112" i="2"/>
  <c r="BK112" i="2"/>
  <c r="J112" i="2"/>
  <c r="BE112" i="2"/>
  <c r="BI108" i="2"/>
  <c r="BH108" i="2"/>
  <c r="BG108" i="2"/>
  <c r="BF108" i="2"/>
  <c r="T108" i="2"/>
  <c r="R108" i="2"/>
  <c r="P108" i="2"/>
  <c r="BK108" i="2"/>
  <c r="J108" i="2"/>
  <c r="BE108" i="2"/>
  <c r="BI106" i="2"/>
  <c r="BH106" i="2"/>
  <c r="BG106" i="2"/>
  <c r="BF106" i="2"/>
  <c r="T106" i="2"/>
  <c r="R106" i="2"/>
  <c r="P106" i="2"/>
  <c r="BK106" i="2"/>
  <c r="J106" i="2"/>
  <c r="BE106" i="2"/>
  <c r="BI102" i="2"/>
  <c r="BH102" i="2"/>
  <c r="BG102" i="2"/>
  <c r="BF102" i="2"/>
  <c r="T102" i="2"/>
  <c r="R102" i="2"/>
  <c r="P102" i="2"/>
  <c r="BK102" i="2"/>
  <c r="J102" i="2"/>
  <c r="BE102" i="2"/>
  <c r="BI100" i="2"/>
  <c r="BH100" i="2"/>
  <c r="BG100" i="2"/>
  <c r="BF100" i="2"/>
  <c r="T100" i="2"/>
  <c r="R100" i="2"/>
  <c r="P100" i="2"/>
  <c r="BK100" i="2"/>
  <c r="J100" i="2"/>
  <c r="BE100" i="2"/>
  <c r="BI98" i="2"/>
  <c r="BH98" i="2"/>
  <c r="BG98" i="2"/>
  <c r="BF98" i="2"/>
  <c r="T98" i="2"/>
  <c r="R98" i="2"/>
  <c r="P98" i="2"/>
  <c r="BK98" i="2"/>
  <c r="J98" i="2"/>
  <c r="BE98" i="2"/>
  <c r="BI97" i="2"/>
  <c r="BH97" i="2"/>
  <c r="BG97" i="2"/>
  <c r="BF97" i="2"/>
  <c r="T97" i="2"/>
  <c r="R97" i="2"/>
  <c r="P97" i="2"/>
  <c r="BK97" i="2"/>
  <c r="J97" i="2"/>
  <c r="BE97" i="2"/>
  <c r="BI96" i="2"/>
  <c r="BH96" i="2"/>
  <c r="BG96" i="2"/>
  <c r="BF96" i="2"/>
  <c r="T96" i="2"/>
  <c r="R96" i="2"/>
  <c r="P96" i="2"/>
  <c r="BK96" i="2"/>
  <c r="J96" i="2"/>
  <c r="BE96" i="2"/>
  <c r="BI94" i="2"/>
  <c r="BH94" i="2"/>
  <c r="BG94" i="2"/>
  <c r="BF94" i="2"/>
  <c r="T94" i="2"/>
  <c r="R94" i="2"/>
  <c r="P94" i="2"/>
  <c r="BK94" i="2"/>
  <c r="J94" i="2"/>
  <c r="BE94" i="2"/>
  <c r="BI92" i="2"/>
  <c r="BH92" i="2"/>
  <c r="BG92" i="2"/>
  <c r="BF92" i="2"/>
  <c r="T92" i="2"/>
  <c r="R92" i="2"/>
  <c r="P92" i="2"/>
  <c r="BK92" i="2"/>
  <c r="J92" i="2"/>
  <c r="BE92" i="2"/>
  <c r="BI90" i="2"/>
  <c r="BH90" i="2"/>
  <c r="F33" i="2" s="1"/>
  <c r="BC52" i="1" s="1"/>
  <c r="BG90" i="2"/>
  <c r="BF90" i="2"/>
  <c r="T90" i="2"/>
  <c r="T85" i="2" s="1"/>
  <c r="R90" i="2"/>
  <c r="R85" i="2" s="1"/>
  <c r="R84" i="2" s="1"/>
  <c r="R83" i="2" s="1"/>
  <c r="P90" i="2"/>
  <c r="BK90" i="2"/>
  <c r="J90" i="2"/>
  <c r="BE90" i="2"/>
  <c r="BI88" i="2"/>
  <c r="BH88" i="2"/>
  <c r="BG88" i="2"/>
  <c r="F32" i="2" s="1"/>
  <c r="BB52" i="1" s="1"/>
  <c r="BF88" i="2"/>
  <c r="F31" i="2" s="1"/>
  <c r="BA52" i="1" s="1"/>
  <c r="T88" i="2"/>
  <c r="R88" i="2"/>
  <c r="P88" i="2"/>
  <c r="P85" i="2" s="1"/>
  <c r="BK88" i="2"/>
  <c r="BK85" i="2" s="1"/>
  <c r="J88" i="2"/>
  <c r="BE88" i="2"/>
  <c r="BI86" i="2"/>
  <c r="F34" i="2"/>
  <c r="BD52" i="1" s="1"/>
  <c r="BH86" i="2"/>
  <c r="BG86" i="2"/>
  <c r="BF86" i="2"/>
  <c r="T86" i="2"/>
  <c r="R86" i="2"/>
  <c r="P86" i="2"/>
  <c r="BK86" i="2"/>
  <c r="J86" i="2"/>
  <c r="BE86" i="2" s="1"/>
  <c r="F30" i="2" s="1"/>
  <c r="AZ52" i="1" s="1"/>
  <c r="J79" i="2"/>
  <c r="F77" i="2"/>
  <c r="E75" i="2"/>
  <c r="J51" i="2"/>
  <c r="F49" i="2"/>
  <c r="E47" i="2"/>
  <c r="J18" i="2"/>
  <c r="E18" i="2"/>
  <c r="J17" i="2"/>
  <c r="J15" i="2"/>
  <c r="E15" i="2"/>
  <c r="F79" i="2"/>
  <c r="F51" i="2"/>
  <c r="J14" i="2"/>
  <c r="J12" i="2"/>
  <c r="J77" i="2"/>
  <c r="J49" i="2"/>
  <c r="E7" i="2"/>
  <c r="AS51" i="1"/>
  <c r="L47" i="1"/>
  <c r="AM46" i="1"/>
  <c r="L46" i="1"/>
  <c r="AM44" i="1"/>
  <c r="L44" i="1"/>
  <c r="L42" i="1"/>
  <c r="L41" i="1"/>
  <c r="R81" i="3" l="1"/>
  <c r="R80" i="3" s="1"/>
  <c r="BB51" i="1"/>
  <c r="AX51" i="1" s="1"/>
  <c r="F30" i="3"/>
  <c r="AZ53" i="1" s="1"/>
  <c r="F34" i="3"/>
  <c r="BD53" i="1" s="1"/>
  <c r="BD51" i="1" s="1"/>
  <c r="W30" i="1" s="1"/>
  <c r="F33" i="3"/>
  <c r="BC53" i="1" s="1"/>
  <c r="BC51" i="1" s="1"/>
  <c r="BK82" i="3"/>
  <c r="J82" i="3" s="1"/>
  <c r="J58" i="3" s="1"/>
  <c r="F52" i="3"/>
  <c r="BK84" i="2"/>
  <c r="J85" i="2"/>
  <c r="J58" i="2" s="1"/>
  <c r="W28" i="1"/>
  <c r="P184" i="2"/>
  <c r="P84" i="2" s="1"/>
  <c r="P83" i="2" s="1"/>
  <c r="AU52" i="1" s="1"/>
  <c r="AU51" i="1" s="1"/>
  <c r="F31" i="3"/>
  <c r="BA53" i="1" s="1"/>
  <c r="BA51" i="1" s="1"/>
  <c r="J31" i="3"/>
  <c r="AW53" i="1" s="1"/>
  <c r="AT53" i="1" s="1"/>
  <c r="E45" i="4"/>
  <c r="E70" i="4"/>
  <c r="F30" i="4"/>
  <c r="AZ54" i="1" s="1"/>
  <c r="J30" i="4"/>
  <c r="AV54" i="1" s="1"/>
  <c r="AT54" i="1" s="1"/>
  <c r="F52" i="2"/>
  <c r="F80" i="2"/>
  <c r="J31" i="2"/>
  <c r="AW52" i="1" s="1"/>
  <c r="T184" i="2"/>
  <c r="T84" i="2" s="1"/>
  <c r="T83" i="2" s="1"/>
  <c r="BK228" i="2"/>
  <c r="J228" i="2" s="1"/>
  <c r="J63" i="2" s="1"/>
  <c r="T81" i="3"/>
  <c r="T80" i="3" s="1"/>
  <c r="E73" i="2"/>
  <c r="E45" i="2"/>
  <c r="F76" i="3"/>
  <c r="J30" i="2"/>
  <c r="AV52" i="1" s="1"/>
  <c r="AT52" i="1" s="1"/>
  <c r="BK80" i="4"/>
  <c r="J80" i="4" s="1"/>
  <c r="J81" i="4"/>
  <c r="J57" i="4" s="1"/>
  <c r="AY51" i="1" l="1"/>
  <c r="W29" i="1"/>
  <c r="AZ51" i="1"/>
  <c r="AV51" i="1" s="1"/>
  <c r="BK81" i="3"/>
  <c r="BK80" i="3" s="1"/>
  <c r="J80" i="3" s="1"/>
  <c r="W27" i="1"/>
  <c r="AW51" i="1"/>
  <c r="AK27" i="1" s="1"/>
  <c r="J84" i="2"/>
  <c r="J57" i="2" s="1"/>
  <c r="BK83" i="2"/>
  <c r="J83" i="2" s="1"/>
  <c r="J27" i="4"/>
  <c r="J56" i="4"/>
  <c r="J81" i="3" l="1"/>
  <c r="J57" i="3" s="1"/>
  <c r="W26" i="1"/>
  <c r="J27" i="2"/>
  <c r="J56" i="2"/>
  <c r="AG54" i="1"/>
  <c r="AN54" i="1" s="1"/>
  <c r="J36" i="4"/>
  <c r="J56" i="3"/>
  <c r="J27" i="3"/>
  <c r="AK26" i="1"/>
  <c r="AT51" i="1"/>
  <c r="AG53" i="1" l="1"/>
  <c r="AN53" i="1" s="1"/>
  <c r="J36" i="3"/>
  <c r="J36" i="2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<sst xmlns="http://schemas.openxmlformats.org/spreadsheetml/2006/main" count="3798" uniqueCount="871">
  <si>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</si>
  <si>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</si>
  <si>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</si>
  <si>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</si>
  <si>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</si>
  <si>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</si>
  <si>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</si>
  <si>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{f8c39f91-772a-460a-8b21-f5013485c6d8}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</si>
  <si>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</si>
  <si>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</si>
  <si>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</si>
  <si>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</si>
  <si>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</si>
  <si>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</si>
  <si>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</si>
  <si>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</si>
  <si>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</si>
  <si>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18-04-13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</si>
  <si>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</si>
  <si>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</si>
  <si>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PARKOVIŠTĚ KARLA BURIÁNA CHOMUTOV</t>
  </si>
  <si>
    <t>KSO:</t>
  </si>
  <si>
    <t>CC-CZ:</t>
  </si>
  <si>
    <t>Místo:</t>
  </si>
  <si>
    <t>CHOMUTOV</t>
  </si>
  <si>
    <t>Datum:</t>
  </si>
  <si>
    <t>13. 4. 2018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</si>
  <si>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</si>
  <si>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</si>
  <si>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</si>
  <si>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</si>
  <si>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</si>
  <si>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</si>
  <si>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</si>
  <si>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22801014</t>
  </si>
  <si>
    <t>NED2D PROJEKT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</si>
  <si>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</si>
  <si>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</si>
  <si>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</si>
  <si>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</si>
  <si>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</si>
  <si>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</si>
  <si>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</si>
  <si>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</si>
  <si>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</si>
  <si>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</si>
  <si>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</si>
  <si>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</si>
  <si>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</si>
  <si>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</si>
  <si>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</si>
  <si>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</si>
  <si>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</si>
  <si>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</si>
  <si>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</si>
  <si>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</si>
  <si>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</si>
  <si>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</si>
  <si>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</si>
  <si>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</si>
  <si>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</si>
  <si>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</si>
  <si>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</si>
  <si>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</si>
  <si>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</si>
  <si>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</si>
  <si>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</si>
  <si>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</si>
  <si>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</si>
  <si>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</si>
  <si>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</si>
  <si>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</si>
  <si>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</si>
  <si>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</si>
  <si>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</si>
  <si>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</si>
  <si>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</si>
  <si>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ZRN1</t>
  </si>
  <si>
    <t>KOMUNIKACE</t>
  </si>
  <si>
    <t>ING</t>
  </si>
  <si>
    <t>1</t>
  </si>
  <si>
    <t>{b7b38679-9435-4b85-a641-b434da5ac2f2}</t>
  </si>
  <si>
    <t>2</t>
  </si>
  <si>
    <t>VON</t>
  </si>
  <si>
    <t>VEDLEJŠÍ A OSTATNÍ NÁKLADY</t>
  </si>
  <si>
    <t>{83e76baa-a7d2-4ab3-be0b-b08965a197e1}</t>
  </si>
  <si>
    <t>ZRN2</t>
  </si>
  <si>
    <t>VEŘEJNÉ OSVĚTLENÍ</t>
  </si>
  <si>
    <t>{c6cd1dcd-a569-4b41-abb8-4ac294e70fea}</t>
  </si>
  <si>
    <t>1) Krycí list soupisu</t>
  </si>
  <si>
    <t>2) Rekapitulace</t>
  </si>
  <si>
    <t>3) Soupis prací</t>
  </si>
  <si>
    <t>Zpět na list:</t>
  </si>
  <si>
    <t>Rekapitulace stavby</t>
  </si>
  <si>
    <t>DEM1</t>
  </si>
  <si>
    <t>bourání chodníky - dlažba betonová</t>
  </si>
  <si>
    <t>m2</t>
  </si>
  <si>
    <t>3</t>
  </si>
  <si>
    <t>DEM3</t>
  </si>
  <si>
    <t>bourání silnice asfalt</t>
  </si>
  <si>
    <t>125</t>
  </si>
  <si>
    <t>KRYCÍ LIST SOUPISU</t>
  </si>
  <si>
    <t>DEM2</t>
  </si>
  <si>
    <t>bourání chodníky - asfalt</t>
  </si>
  <si>
    <t>251</t>
  </si>
  <si>
    <t>DEM4</t>
  </si>
  <si>
    <t>bourání chodníky - beton</t>
  </si>
  <si>
    <t>20</t>
  </si>
  <si>
    <t>ODKOP2</t>
  </si>
  <si>
    <t>výpočet pro odkop zeminy v tř.2</t>
  </si>
  <si>
    <t>m3</t>
  </si>
  <si>
    <t>90</t>
  </si>
  <si>
    <t>ODKOP4</t>
  </si>
  <si>
    <t>výpočet pro odkop zeminy v tř.4</t>
  </si>
  <si>
    <t>98,2</t>
  </si>
  <si>
    <t>Objekt:</t>
  </si>
  <si>
    <t>ODVOZ4</t>
  </si>
  <si>
    <t>výpočet</t>
  </si>
  <si>
    <t>188,2</t>
  </si>
  <si>
    <t>ZRN1 - KOMUNIKACE</t>
  </si>
  <si>
    <t>ZELEŇ</t>
  </si>
  <si>
    <t>digitální výměra</t>
  </si>
  <si>
    <t>241</t>
  </si>
  <si>
    <t>KCE240MMD</t>
  </si>
  <si>
    <t>kce 240mm kryt z dlažby povrch hladký, barva přírodní</t>
  </si>
  <si>
    <t>175</t>
  </si>
  <si>
    <t>KCE320MMD</t>
  </si>
  <si>
    <t>kce 320mm kryt z dlažby povrch hladký, barva přírodní</t>
  </si>
  <si>
    <t>31</t>
  </si>
  <si>
    <t>KCE230MMA</t>
  </si>
  <si>
    <t>kce 230mm kryt asfaltobeton ACo 11</t>
  </si>
  <si>
    <t>96</t>
  </si>
  <si>
    <t>KCE240MMR</t>
  </si>
  <si>
    <t>kce 240mm kryt z dlažby povrch reliéfní, barva červená</t>
  </si>
  <si>
    <t>7</t>
  </si>
  <si>
    <t>BO15_25</t>
  </si>
  <si>
    <t>obrubníky BO 15/25</t>
  </si>
  <si>
    <t>m</t>
  </si>
  <si>
    <t>231</t>
  </si>
  <si>
    <t>BO15_N</t>
  </si>
  <si>
    <t>obrubník BO15/15 nájezdový</t>
  </si>
  <si>
    <t>BO15_P</t>
  </si>
  <si>
    <t xml:space="preserve">obrubník BO15/15-25 přechodový </t>
  </si>
  <si>
    <t>BO08_25</t>
  </si>
  <si>
    <t>obrubníky BO 08/25</t>
  </si>
  <si>
    <t>111</t>
  </si>
  <si>
    <t>BB</t>
  </si>
  <si>
    <t>SOUČET</t>
  </si>
  <si>
    <t>t</t>
  </si>
  <si>
    <t>256,26</t>
  </si>
  <si>
    <t>BA</t>
  </si>
  <si>
    <t>94,72</t>
  </si>
  <si>
    <t>KCE320MMV</t>
  </si>
  <si>
    <t>kce 320mm kryt z dlažby VEGA povrch hladký, barva přírodní</t>
  </si>
  <si>
    <t>388</t>
  </si>
  <si>
    <t>KCE240MMF</t>
  </si>
  <si>
    <t>kce 240mm z formátované dlažby</t>
  </si>
  <si>
    <t>102,4</t>
  </si>
  <si>
    <t>ODKOP3</t>
  </si>
  <si>
    <t>výpočet pro odkop zeminy v tř.3</t>
  </si>
  <si>
    <t>70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</si>
  <si>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</si>
  <si>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</si>
  <si>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</si>
  <si>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</si>
  <si>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</si>
  <si>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</si>
  <si>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</si>
  <si>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</t>
  </si>
  <si>
    <t xml:space="preserve">    9 - Ostatní konstrukce a práce-bourání</t>
  </si>
  <si>
    <t xml:space="preserve">    997 - Přesun sutě</t>
  </si>
  <si>
    <t xml:space="preserve">    998 - Přesun hmot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</si>
  <si>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</si>
  <si>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</si>
  <si>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</si>
  <si>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</si>
  <si>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</si>
  <si>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</si>
  <si>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</si>
  <si>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</si>
  <si>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</si>
  <si>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</si>
  <si>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</si>
  <si>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</si>
  <si>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</si>
  <si>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</si>
  <si>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</si>
  <si>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</si>
  <si>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</si>
  <si>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</si>
  <si>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</si>
  <si>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</si>
  <si>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</si>
  <si>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 nebo kameninových dlaždic, desek nebo tvarovek</t>
  </si>
  <si>
    <t>CS ÚRS 2018 01</t>
  </si>
  <si>
    <t>4</t>
  </si>
  <si>
    <t>-1890996209</t>
  </si>
  <si>
    <t>VV</t>
  </si>
  <si>
    <t>113107172</t>
  </si>
  <si>
    <t>Odstranění podkladů nebo krytů strojně plochy jednotlivě přes 50 m2 do 200 m2 s přemístěním hmot na skládku na vzdálenost do 20 m nebo s naložením na dopravní prostředek z betonu prostého, o tl. vrstvy přes 150 do 300 mm</t>
  </si>
  <si>
    <t>372995993</t>
  </si>
  <si>
    <t>113107183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</si>
  <si>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</si>
  <si>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1146694906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</si>
  <si>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</si>
  <si>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</si>
  <si>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1769502669</t>
  </si>
  <si>
    <t>DEM1+DEM2+DEM3+DEM4</t>
  </si>
  <si>
    <t>5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</si>
  <si>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</si>
  <si>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</si>
  <si>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-1152342374</t>
  </si>
  <si>
    <t>6</t>
  </si>
  <si>
    <t>113202111</t>
  </si>
  <si>
    <t>Vytrhání obrub  s vybouráním lože, s přemístěním hmot na skládku na vzdálenost do 3 m nebo s naložením na dopravní prostředek z krajníků nebo obrubníků stojatých</t>
  </si>
  <si>
    <t>1508224153</t>
  </si>
  <si>
    <t>113204111</t>
  </si>
  <si>
    <t>Vytrhání obrub  s vybouráním lože, s přemístěním hmot na skládku na vzdálenost do 3 m nebo s naložením na dopravní prostředek záhonových</t>
  </si>
  <si>
    <t>758233</t>
  </si>
  <si>
    <t>8</t>
  </si>
  <si>
    <t>122102201</t>
  </si>
  <si>
    <t>Odkopávky a prokopávky nezapažené pro silnice  s přemístěním výkopku v příčných profilech na vzdálenost do 15 m nebo s naložením na dopravní prostředek v horninách tř. 1 a 2 do 100 m3</t>
  </si>
  <si>
    <t>-978102736</t>
  </si>
  <si>
    <t>9</t>
  </si>
  <si>
    <t>122202201</t>
  </si>
  <si>
    <t>Odkopávky a prokopávky nezapažené pro silnice  s přemístěním výkopku v příčných profilech na vzdálenost do 15 m nebo s naložením na dopravní prostředek v hornině tř. 3 do 100 m3</t>
  </si>
  <si>
    <t>494278469</t>
  </si>
  <si>
    <t>10</t>
  </si>
  <si>
    <t>122202209</t>
  </si>
  <si>
    <t>Odkopávky a prokopávky nezapažené pro silnice  s přemístěním výkopku v příčných profilech na vzdálenost do 15 m nebo s naložením na dopravní prostředek v hornině tř. 3 Příplatek k cenám za lepivost horniny tř. 3</t>
  </si>
  <si>
    <t>-1810094193</t>
  </si>
  <si>
    <t>P</t>
  </si>
  <si>
    <t>Poznámka k položce:
0,5</t>
  </si>
  <si>
    <t>70*0,5 'Přepočtené koeficientem množství</t>
  </si>
  <si>
    <t>11</t>
  </si>
  <si>
    <t>122302201</t>
  </si>
  <si>
    <t>Odkopávky a prokopávky nezapažené pro silnice  s přemístěním výkopku v příčných profilech na vzdálenost do 15 m nebo s naložením na dopravní prostředek v hornině tř. 4 do 100 m3</t>
  </si>
  <si>
    <t>-651126376</t>
  </si>
  <si>
    <t>12</t>
  </si>
  <si>
    <t>122302209</t>
  </si>
  <si>
    <t>Odkopávky a prokopávky nezapažené pro silnice  s přemístěním výkopku v příčných profilech na vzdálenost do 15 m nebo s naložením na dopravní prostředek v hornině tř. 4 Příplatek k cenám za lepivost horniny tř. 4</t>
  </si>
  <si>
    <t>2076688529</t>
  </si>
  <si>
    <t>98,2*0,5 'Přepočtené koeficientem množství</t>
  </si>
  <si>
    <t>13</t>
  </si>
  <si>
    <t>130001101</t>
  </si>
  <si>
    <t>Příplatek k cenám hloubených vykopávek za ztížení vykopávky  v blízkosti podzemního vedení nebo výbušnin pro jakoukoliv třídu horniny</t>
  </si>
  <si>
    <t>1579393957</t>
  </si>
  <si>
    <t>14</t>
  </si>
  <si>
    <t>162701105</t>
  </si>
  <si>
    <t>Vodorovné přemístění výkopku nebo sypaniny po suchu  na obvyklém dopravním prostředku, bez naložení výkopku, avšak se složením bez rozhrnutí z horniny tř. 1 až 4 na vzdálenost přes 9 000 do 10 000 m</t>
  </si>
  <si>
    <t>151938206</t>
  </si>
  <si>
    <t>Součet</t>
  </si>
  <si>
    <t>162701109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</si>
  <si>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</si>
  <si>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277755370</t>
  </si>
  <si>
    <t>Poznámka k položce:
koef 5</t>
  </si>
  <si>
    <t>188,2*5 'Přepočtené koeficientem množství</t>
  </si>
  <si>
    <t>16</t>
  </si>
  <si>
    <t>171201211</t>
  </si>
  <si>
    <t>Poplatek za uložení stavebního odpadu na skládce (skládkovné) zeminy a kameniva zatříděného do Katalogu odpadů pod kódem 170 504</t>
  </si>
  <si>
    <t>1296824529</t>
  </si>
  <si>
    <t>Poznámka k položce:
koef 1,8</t>
  </si>
  <si>
    <t>188,2*1,8 'Přepočtené koeficientem množství</t>
  </si>
  <si>
    <t>17</t>
  </si>
  <si>
    <t>180404111</t>
  </si>
  <si>
    <t>Založení hřišťového trávníku výsevem  na vrstvě ornice</t>
  </si>
  <si>
    <t>1732577272</t>
  </si>
  <si>
    <t>18</t>
  </si>
  <si>
    <t>M</t>
  </si>
  <si>
    <t>005724100</t>
  </si>
  <si>
    <t>osiva pícnin směsi travní balení obvykle 25 kg parková</t>
  </si>
  <si>
    <t>kg</t>
  </si>
  <si>
    <t>1799376015</t>
  </si>
  <si>
    <t>ZELEŇ*0,025</t>
  </si>
  <si>
    <t>19</t>
  </si>
  <si>
    <t>181301103</t>
  </si>
  <si>
    <t>Rozprostření a urovnání ornice v rovině nebo ve svahu sklonu do 1:5 při souvislé ploše do 500 m2, tl. vrstvy přes 150 do 200 mm</t>
  </si>
  <si>
    <t>-35640546</t>
  </si>
  <si>
    <t>103111000R</t>
  </si>
  <si>
    <t>rašelina zahradní a kompostová zemina trávníková tříděná, volně ložená</t>
  </si>
  <si>
    <t>-248089970</t>
  </si>
  <si>
    <t>ZELEŇ*0,15</t>
  </si>
  <si>
    <t>181951102</t>
  </si>
  <si>
    <t>Úprava pláně vyrovnáním výškových rozdílů  v hornině tř. 1 až 4 se zhutněním</t>
  </si>
  <si>
    <t>1419092892</t>
  </si>
  <si>
    <t>Komunikace</t>
  </si>
  <si>
    <t>22</t>
  </si>
  <si>
    <t>564831111</t>
  </si>
  <si>
    <t>Podklad ze štěrkodrti ŠD  s rozprostřením a zhutněním, po zhutnění tl. 100 mm</t>
  </si>
  <si>
    <t>-2089877424</t>
  </si>
  <si>
    <t>23</t>
  </si>
  <si>
    <t>564851111</t>
  </si>
  <si>
    <t>Podklad ze štěrkodrti ŠD  s rozprostřením a zhutněním, po zhutnění tl. 150 mm</t>
  </si>
  <si>
    <t>-1490349189</t>
  </si>
  <si>
    <t>284,4*1,1 'Přepočtené koeficientem množství</t>
  </si>
  <si>
    <t>24</t>
  </si>
  <si>
    <t>564861111</t>
  </si>
  <si>
    <t>Podklad ze štěrkodrti ŠD  s rozprostřením a zhutněním, po zhutnění tl. 200 mm</t>
  </si>
  <si>
    <t>202499765</t>
  </si>
  <si>
    <t>419*1,1 'Přepočtené koeficientem množství</t>
  </si>
  <si>
    <t>25</t>
  </si>
  <si>
    <t>565165111</t>
  </si>
  <si>
    <t>Asfaltový beton vrstva podkladní ACP 16 (obalované kamenivo střednězrnné - OKS)  s rozprostřením a zhutněním v pruhu šířky do 3 m, po zhutnění tl. 80 mm</t>
  </si>
  <si>
    <t>322439094</t>
  </si>
  <si>
    <t>26</t>
  </si>
  <si>
    <t>573211111</t>
  </si>
  <si>
    <t>Postřik spojovací PS bez posypu kamenivem z asfaltu silničního, v množství 0,60 kg/m2</t>
  </si>
  <si>
    <t>-327945952</t>
  </si>
  <si>
    <t>27</t>
  </si>
  <si>
    <t>577144111</t>
  </si>
  <si>
    <t>Asfaltový beton vrstva obrusná ACO 11 (ABS)  s rozprostřením a se zhutněním z nemodifikovaného asfaltu v pruhu šířky do 3 m tř. I, po zhutnění tl. 50 mm</t>
  </si>
  <si>
    <t>1902262068</t>
  </si>
  <si>
    <t>28</t>
  </si>
  <si>
    <t>584121111</t>
  </si>
  <si>
    <t>Osazení silničních dílců ze železového betonu  s podkladem z kameniva těženého do tl. 40 mm jakéhokoliv druhu a velikosti</t>
  </si>
  <si>
    <t>246373922</t>
  </si>
  <si>
    <t>3,0*2,0*3</t>
  </si>
  <si>
    <t>29</t>
  </si>
  <si>
    <t>59381338</t>
  </si>
  <si>
    <t>panel silniční 300 x 200 x 21,5 cm</t>
  </si>
  <si>
    <t>kus</t>
  </si>
  <si>
    <t>299543943</t>
  </si>
  <si>
    <t>30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</si>
  <si>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</si>
  <si>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</si>
  <si>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-76626452</t>
  </si>
  <si>
    <t>59245006</t>
  </si>
  <si>
    <t>dlažba skladebná betonová základní pro nevidomé 20 x 10 x 6 cm barevná</t>
  </si>
  <si>
    <t>-1382863316</t>
  </si>
  <si>
    <t>32</t>
  </si>
  <si>
    <t>59245018</t>
  </si>
  <si>
    <t>dlažba skladebná betonová 20x10x6 cm přírodní</t>
  </si>
  <si>
    <t>1226857384</t>
  </si>
  <si>
    <t>33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</si>
  <si>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</si>
  <si>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</si>
  <si>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995480342</t>
  </si>
  <si>
    <t>34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</si>
  <si>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</si>
  <si>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</si>
  <si>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-2010176533</t>
  </si>
  <si>
    <t>35</t>
  </si>
  <si>
    <t>59245020</t>
  </si>
  <si>
    <t>dlažba skladebná betonová 20x10x8 cm přírodní</t>
  </si>
  <si>
    <t>-728384655</t>
  </si>
  <si>
    <t>36</t>
  </si>
  <si>
    <t>596412213</t>
  </si>
  <si>
    <t>Kladení dlažby z betonových vegetačních dlaždic pozemních komunikací  s ložem z kameniva těženého nebo drceného tl. do 50 mm, s vyplněním spár a vegetačních otvorů, s hutněním vibrováním tl. 80 mm, pro plochy přes 300 m2</t>
  </si>
  <si>
    <t>460876204</t>
  </si>
  <si>
    <t>37</t>
  </si>
  <si>
    <t>59246016</t>
  </si>
  <si>
    <t>dlažba betonová vegetační 60x40x8cm</t>
  </si>
  <si>
    <t>641493337</t>
  </si>
  <si>
    <t>38</t>
  </si>
  <si>
    <t>596811222R</t>
  </si>
  <si>
    <t>Kladení betonové dlažby komunikací pro pěší do lože z kameniva plochy do 300 m2</t>
  </si>
  <si>
    <t>-1639405286</t>
  </si>
  <si>
    <t>39</t>
  </si>
  <si>
    <t>59246004R</t>
  </si>
  <si>
    <t>dlažba plošná betonová terasová hladká 80x80x6cm</t>
  </si>
  <si>
    <t>-1146872417</t>
  </si>
  <si>
    <t>Ostatní konstrukce a práce-bourání</t>
  </si>
  <si>
    <t>40</t>
  </si>
  <si>
    <t>914111111</t>
  </si>
  <si>
    <t>Montáž svislé dopravní značky základní velikosti do 1 m2 objímkami na sloupky nebo konzoly</t>
  </si>
  <si>
    <t>-1236238234</t>
  </si>
  <si>
    <t>41</t>
  </si>
  <si>
    <t>404442580</t>
  </si>
  <si>
    <t>výrobky a tabule orientační pro návěstí a zabezpečovací zařízení silniční značky dopravní svislé FeZn  plech FeZn AL     plech Al NK, 3M   povrchová úprava reflexní fólií tř.1 obdélníkové značky IP8,IP9,IP11,IP12, IP13,IS15, IJ1-15, E2,E12 500x700 mm AL- 3M  reflexní tř.1</t>
  </si>
  <si>
    <t>CS ÚRS 2016 01</t>
  </si>
  <si>
    <t>-1637036977</t>
  </si>
  <si>
    <t>42</t>
  </si>
  <si>
    <t>914511111</t>
  </si>
  <si>
    <t>Montáž sloupku dopravních značek délky do 3,5 m s betonovým základem</t>
  </si>
  <si>
    <t>-703934856</t>
  </si>
  <si>
    <t>43</t>
  </si>
  <si>
    <t>404452300</t>
  </si>
  <si>
    <t>výrobky a tabule orientační pro návěstí a zabezpečovací zařízení silniční značky dopravní svislé sloupky Zn 70 - 350</t>
  </si>
  <si>
    <t>905395212</t>
  </si>
  <si>
    <t>44</t>
  </si>
  <si>
    <t>404452540</t>
  </si>
  <si>
    <t>Výrobky a tabule orientační pro návěstí a zabezpečovací zařízení silniční značky dopravní svislé víčka plastová na sloupek 70</t>
  </si>
  <si>
    <t>-1797706955</t>
  </si>
  <si>
    <t>45</t>
  </si>
  <si>
    <t>404452570</t>
  </si>
  <si>
    <t>Výrobky a tabule orientační pro návěstí a zabezpečovací zařízení silniční značky dopravní svislé upínací svorky na sloupek US 70</t>
  </si>
  <si>
    <t>-361988200</t>
  </si>
  <si>
    <t>46</t>
  </si>
  <si>
    <t>915211111</t>
  </si>
  <si>
    <t>Vodorovné dopravní značení stříkaným plastem dělící čára šířky 125 mm souvislá bílá základní</t>
  </si>
  <si>
    <t>703018710</t>
  </si>
  <si>
    <t>47</t>
  </si>
  <si>
    <t>915211121</t>
  </si>
  <si>
    <t>Vodorovné dopravní značení dělící čáry přerušované š 125 mm bílý plast</t>
  </si>
  <si>
    <t>683373152</t>
  </si>
  <si>
    <t>48</t>
  </si>
  <si>
    <t>915231111</t>
  </si>
  <si>
    <t>Vodorovné dopravní značení stříkaným plastem přechody pro chodce, šipky, symboly nápisy bílé základní</t>
  </si>
  <si>
    <t>-347329996</t>
  </si>
  <si>
    <t>49</t>
  </si>
  <si>
    <t>915611111</t>
  </si>
  <si>
    <t>Předznačení pro vodorovné značení stříkané barvou nebo prováděné z nátěrových hmot liniové dělicí čáry, vodicí proužky</t>
  </si>
  <si>
    <t>-1477310092</t>
  </si>
  <si>
    <t>188+88</t>
  </si>
  <si>
    <t>50</t>
  </si>
  <si>
    <t>915621111</t>
  </si>
  <si>
    <t>Předznačení pro vodorovné značení stříkané barvou nebo prováděné z nátěrových hmot plošné šipky, symboly, nápisy</t>
  </si>
  <si>
    <t>541412517</t>
  </si>
  <si>
    <t>51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</si>
  <si>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</si>
  <si>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</si>
  <si>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-738292207</t>
  </si>
  <si>
    <t>52</t>
  </si>
  <si>
    <t>59217031</t>
  </si>
  <si>
    <t>obrubník betonový silniční 100 x 15 x 25 cm</t>
  </si>
  <si>
    <t>-781839080</t>
  </si>
  <si>
    <t>53</t>
  </si>
  <si>
    <t>59217029</t>
  </si>
  <si>
    <t>obrubník betonový silniční nájezdový 100x15x15 cm</t>
  </si>
  <si>
    <t>-1089573366</t>
  </si>
  <si>
    <t>54</t>
  </si>
  <si>
    <t>59217030</t>
  </si>
  <si>
    <t>obrubník betonový silniční přechodový 100x15x15-25 cm</t>
  </si>
  <si>
    <t>-2120810245</t>
  </si>
  <si>
    <t>55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</si>
  <si>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</si>
  <si>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</si>
  <si>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1325402383</t>
  </si>
  <si>
    <t>56</t>
  </si>
  <si>
    <t>59217016</t>
  </si>
  <si>
    <t>obrubník betonový chodníkový 100x8x25 cm</t>
  </si>
  <si>
    <t>-1824536973</t>
  </si>
  <si>
    <t>57</t>
  </si>
  <si>
    <t>916991121</t>
  </si>
  <si>
    <t>Lože pod obrubníky, krajníky nebo obruby z dlažebních kostek  z betonu prostého tř. C 16/20</t>
  </si>
  <si>
    <t>-735235216</t>
  </si>
  <si>
    <t>0,2*0,1*BO15_25"obruba</t>
  </si>
  <si>
    <t>58</t>
  </si>
  <si>
    <t>919726123</t>
  </si>
  <si>
    <t>Geotextilie netkaná pro ochranu, separaci nebo filtraci měrná hmotnost přes 300 do 500 g/m2</t>
  </si>
  <si>
    <t>-2034386492</t>
  </si>
  <si>
    <t>59</t>
  </si>
  <si>
    <t>919735112</t>
  </si>
  <si>
    <t>Řezání stávajícího živičného krytu nebo podkladu  hloubky přes 50 do 100 mm</t>
  </si>
  <si>
    <t>-1973341945</t>
  </si>
  <si>
    <t>997</t>
  </si>
  <si>
    <t>Přesun sutě</t>
  </si>
  <si>
    <t>60</t>
  </si>
  <si>
    <t>997221561</t>
  </si>
  <si>
    <t>Vodorovná doprava suti  bez naložení, ale se složením a s hrubým urovnáním z kusových materiálů, na vzdálenost do 1 km</t>
  </si>
  <si>
    <t>1774800944</t>
  </si>
  <si>
    <t>BB+BA</t>
  </si>
  <si>
    <t>61</t>
  </si>
  <si>
    <t>997221569</t>
  </si>
  <si>
    <t>Vodorovná doprava suti  bez naložení, ale se složením a s hrubým urovnáním Příplatek k ceně za každý další i započatý 1 km přes 1 km</t>
  </si>
  <si>
    <t>1062864736</t>
  </si>
  <si>
    <t>Poznámka k položce:
19</t>
  </si>
  <si>
    <t>350,98*19 'Přepočtené koeficientem množství</t>
  </si>
  <si>
    <t>62</t>
  </si>
  <si>
    <t>997221611</t>
  </si>
  <si>
    <t>Nakládání na dopravní prostředky  pro vodorovnou dopravu suti</t>
  </si>
  <si>
    <t>-1869909945</t>
  </si>
  <si>
    <t>63</t>
  </si>
  <si>
    <t>997221815</t>
  </si>
  <si>
    <t>Poplatek za uložení stavebního odpadu na skládce (skládkovné) z prostého betonu zatříděného do Katalogu odpadů pod kódem 170 101</t>
  </si>
  <si>
    <t>362876504</t>
  </si>
  <si>
    <t>0,765+78,125+129,675+41,615+6,080</t>
  </si>
  <si>
    <t>64</t>
  </si>
  <si>
    <t>997221845</t>
  </si>
  <si>
    <t>Poplatek za uložení stavebního odpadu na skládce (skládkovné) asfaltového bez obsahu dehtu zatříděného do Katalogu odpadů pod kódem 170 302</t>
  </si>
  <si>
    <t>1124436436</t>
  </si>
  <si>
    <t>55,220+39,500</t>
  </si>
  <si>
    <t>998</t>
  </si>
  <si>
    <t>Přesun hmot</t>
  </si>
  <si>
    <t>65</t>
  </si>
  <si>
    <t>998223011</t>
  </si>
  <si>
    <t>Přesun hmot pro pozemní komunikace s krytem dlážděným  dopravní vzdálenost do 200 m jakékoliv délky objektu</t>
  </si>
  <si>
    <t>2061364401</t>
  </si>
  <si>
    <t>HZS</t>
  </si>
  <si>
    <t>Hodinové zúčtovací sazby</t>
  </si>
  <si>
    <t>66</t>
  </si>
  <si>
    <t>HZS1212</t>
  </si>
  <si>
    <t>Hodinové zúčtovací sazby profesí HSV zemní a pomocné práce kopáč</t>
  </si>
  <si>
    <t>hod</t>
  </si>
  <si>
    <t>512</t>
  </si>
  <si>
    <t>-263912217</t>
  </si>
  <si>
    <t>50"přípomoce, sondy</t>
  </si>
  <si>
    <t>67</t>
  </si>
  <si>
    <t>HZS1291</t>
  </si>
  <si>
    <t>Hodinové zúčtovací sazby profesí HSV zemní a pomocné práce pomocný stavební dělník</t>
  </si>
  <si>
    <t>1224763426</t>
  </si>
  <si>
    <t>68</t>
  </si>
  <si>
    <t>HZS1301</t>
  </si>
  <si>
    <t>Hodinové zúčtovací sazby profesí HSV provádění konstrukcí zedník</t>
  </si>
  <si>
    <t>1026675130</t>
  </si>
  <si>
    <t>50"přípomoce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</si>
  <si>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</si>
  <si>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</si>
  <si>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</si>
  <si>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</si>
  <si>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</si>
  <si>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</si>
  <si>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</si>
  <si>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</si>
  <si>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</si>
  <si>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</si>
  <si>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</si>
  <si>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Nh</t>
  </si>
  <si>
    <t>1024</t>
  </si>
  <si>
    <t>-788072853</t>
  </si>
  <si>
    <t xml:space="preserve">8"HZS 4221 geodet </t>
  </si>
  <si>
    <t>012303000</t>
  </si>
  <si>
    <t>Geodetické práce po výstavbě</t>
  </si>
  <si>
    <t>-1840935022</t>
  </si>
  <si>
    <t>013254000</t>
  </si>
  <si>
    <t>Dokumentace skutečného provedení stavby</t>
  </si>
  <si>
    <t>-2106917398</t>
  </si>
  <si>
    <t>10"HZS 4232 technik odborný</t>
  </si>
  <si>
    <t>VRN3</t>
  </si>
  <si>
    <t>Zařízení staveniště</t>
  </si>
  <si>
    <t>032903000</t>
  </si>
  <si>
    <t>kpl</t>
  </si>
  <si>
    <t>418694409</t>
  </si>
  <si>
    <t>VRN4</t>
  </si>
  <si>
    <t>Inženýrská činnost</t>
  </si>
  <si>
    <t>043134000</t>
  </si>
  <si>
    <t>Zkoušky zatěžovací</t>
  </si>
  <si>
    <t>731602162</t>
  </si>
  <si>
    <t>HZS 4232 Hodinová zúčtovací sazba technik odborný</t>
  </si>
  <si>
    <t>6"x zkouška modul přetvárnosti dleTP 170 stanovené normou ČSN 72 1006</t>
  </si>
  <si>
    <t>A1_CYKY16</t>
  </si>
  <si>
    <t xml:space="preserve">délka kabelů CYKY 4*16mm2   </t>
  </si>
  <si>
    <t>280</t>
  </si>
  <si>
    <t>A2_STOŽÁR</t>
  </si>
  <si>
    <t xml:space="preserve">počet stožárů délky 8-10m </t>
  </si>
  <si>
    <t>A4_HLAVA</t>
  </si>
  <si>
    <t>počet ukončení kabelu - žíla do16mm</t>
  </si>
  <si>
    <t>A5_CYKY15</t>
  </si>
  <si>
    <t xml:space="preserve">délka kabelů CYKY 3*1,5mm2   </t>
  </si>
  <si>
    <t>100</t>
  </si>
  <si>
    <t>A6_RÝHA40</t>
  </si>
  <si>
    <t>délka rýhy š=40cm hl.50cm</t>
  </si>
  <si>
    <t>220</t>
  </si>
  <si>
    <t>ZRN2 - VEŘEJNÉ OSVĚTLENÍ</t>
  </si>
  <si>
    <t>00266094</t>
  </si>
  <si>
    <t>CZ00266094</t>
  </si>
  <si>
    <t>NE2D PROJEKT</t>
  </si>
  <si>
    <t>CZ22801014</t>
  </si>
  <si>
    <t>M - Práce a dodávky M</t>
  </si>
  <si>
    <t xml:space="preserve">    21-M - Elektromontáže</t>
  </si>
  <si>
    <t xml:space="preserve">    46-M - Zemní práce při extr.mont.pracích</t>
  </si>
  <si>
    <t xml:space="preserve">    58-M - Revize vyhrazených technických zařízení</t>
  </si>
  <si>
    <t>Práce a dodávky M</t>
  </si>
  <si>
    <t>21-M</t>
  </si>
  <si>
    <t>Elektromontáže</t>
  </si>
  <si>
    <t>460520163</t>
  </si>
  <si>
    <t>Montáž trubek elektroinstalačních s nasunutím nebo našroubováním do krabic uložených volně plastových tuhých, průměru 29 mm</t>
  </si>
  <si>
    <t>640107202</t>
  </si>
  <si>
    <t>A1_CYKY16"rezerva</t>
  </si>
  <si>
    <t>345713540</t>
  </si>
  <si>
    <t>materiál úložný elektroinstalační trubky elektroinstalační ohebné, KOPOFLEX, dvouplášťové HDPE+LDPE svitek 50 m se zatahovacím drátem a spojkou ČSN EN 50086-2-4 KF 09090   90 mm</t>
  </si>
  <si>
    <t>128</t>
  </si>
  <si>
    <t>-1212293626</t>
  </si>
  <si>
    <t>Poznámka k položce:
EAN 8595057698239</t>
  </si>
  <si>
    <t>210100001</t>
  </si>
  <si>
    <t>Ukončení vodičů izolovaných s označením a zapojením v rozváděči nebo na přístroji průřezu žíly do 2,5 mm2</t>
  </si>
  <si>
    <t>-1614265893</t>
  </si>
  <si>
    <t>10*3 'Přepočtené koeficientem množství</t>
  </si>
  <si>
    <t>210100003</t>
  </si>
  <si>
    <t>Ukončení vodičů izolovaných s označením a zapojením v rozváděči nebo na přístroji průřezu žíly do 16 mm2</t>
  </si>
  <si>
    <t>-1607361116</t>
  </si>
  <si>
    <t>20*4 'Přepočtené koeficientem množství</t>
  </si>
  <si>
    <t>210100151</t>
  </si>
  <si>
    <t>Ukončení kabelů smršťovací záklopkou nebo páskou se zapojením bez letování počtu a průřezu žil do 4 x 35 mm2</t>
  </si>
  <si>
    <t>-42709717</t>
  </si>
  <si>
    <t>354363150</t>
  </si>
  <si>
    <t>soubory kabelové silové a sdělovací teplem smršťované rozdělovací hlavy pro 4-žilové kabely SKE-4F/3+4      4 x 35-150</t>
  </si>
  <si>
    <t>795533874</t>
  </si>
  <si>
    <t>210202013</t>
  </si>
  <si>
    <t>Montáž svítidel výbojkových se zapojením vodičů průmyslových nebo venkovních závěsných na oku na výložník</t>
  </si>
  <si>
    <t>1785790304</t>
  </si>
  <si>
    <t>M01</t>
  </si>
  <si>
    <t>Svítidlo SANTHEON 40</t>
  </si>
  <si>
    <t>256</t>
  </si>
  <si>
    <t>373186488</t>
  </si>
  <si>
    <t>210202013-D</t>
  </si>
  <si>
    <t>Demontáž svítidel výbojkových se zapojením vodičů průmyslových nebo venkovních závěsných na oku na výložník</t>
  </si>
  <si>
    <t>472687123</t>
  </si>
  <si>
    <t>210204011</t>
  </si>
  <si>
    <t>Montáž stožárů osvětlení, bez zemních prací ocelových samostatně stojících, délky do 12 m</t>
  </si>
  <si>
    <t>-2050888305</t>
  </si>
  <si>
    <t>M03</t>
  </si>
  <si>
    <t>Stožár K-6 atyp</t>
  </si>
  <si>
    <t>-2087828300</t>
  </si>
  <si>
    <t>210204011-D</t>
  </si>
  <si>
    <t>Demontáž stožárů osvětlení, bez zemních prací ocelových samostatně stojících, délky do 12 m</t>
  </si>
  <si>
    <t>-2009425558</t>
  </si>
  <si>
    <t>210204103</t>
  </si>
  <si>
    <t>Montáž výložníků osvětlení jednoramenných sloupových, hmotnosti do 35 kg</t>
  </si>
  <si>
    <t>-1417388348</t>
  </si>
  <si>
    <t>M05</t>
  </si>
  <si>
    <t>Výložník UD1/79-500</t>
  </si>
  <si>
    <t>-751082158</t>
  </si>
  <si>
    <t>210204201</t>
  </si>
  <si>
    <t>Montáž elektrovýzbroje stožárů osvětlení 1 okruh</t>
  </si>
  <si>
    <t>1376416995</t>
  </si>
  <si>
    <t>M07</t>
  </si>
  <si>
    <t>SvorkovniceSR 721-27 Z</t>
  </si>
  <si>
    <t>-1085974917</t>
  </si>
  <si>
    <t>210204201-D</t>
  </si>
  <si>
    <t>-723911004</t>
  </si>
  <si>
    <t>210220022</t>
  </si>
  <si>
    <t>Montáž uzemňovacího vedení s upevněním, propojením a připojením pomocí svorek v zemi s izolací spojů vodičů FeZn drátem nebo lanem průměru do 10 mm v městské zástavbě</t>
  </si>
  <si>
    <t>-1436351273</t>
  </si>
  <si>
    <t>280*0,9 'Přepočtené koeficientem množství</t>
  </si>
  <si>
    <t>354410730</t>
  </si>
  <si>
    <t>součásti pro hromosvody a uzemňování vodiče  svodů dráty FeZn drát průměr 10 mm FeZn  1 kg=1,61m</t>
  </si>
  <si>
    <t>-1523409505</t>
  </si>
  <si>
    <t>Poznámka k položce:
Hmotnost: 0,62 kg/m</t>
  </si>
  <si>
    <t>280*0,62 'Přepočtené koeficientem množství</t>
  </si>
  <si>
    <t>210812011</t>
  </si>
  <si>
    <t>Montáž izolovaných kabelů měděných bez ukončení do 1 kV uložených volně CYKY, CYKYD, CYKYDY, NYM, NYY, YSLY, 750 V, počtu a průřezu žil 3 x 1,5 mm2</t>
  </si>
  <si>
    <t>812679919</t>
  </si>
  <si>
    <t>341110300</t>
  </si>
  <si>
    <t>kabely silové s měděným jádrem pro jmenovité napětí 750 V CYKY   TP-KK-134/01 průřez   Cu číslo  bázová cena mm2       kg/m      Kč/m 3 x 1,5     0,044     11,25</t>
  </si>
  <si>
    <t>-1508085814</t>
  </si>
  <si>
    <t>210812035</t>
  </si>
  <si>
    <t>Montáž izolovaných kabelů měděných bez ukončení do 1 kV uložených volně CYKY, CYKYD, CYKYDY, NYM, NYY, YSLY, 750 V, počtu a průřezu žil 4 x 16 mm2</t>
  </si>
  <si>
    <t>-817150587</t>
  </si>
  <si>
    <t>341110800</t>
  </si>
  <si>
    <t>kabely silové s měděným jádrem pro jmenovité napětí 750 V CYKY   TP-KK-134/01 průřez   Cu číslo  bázová cena mm2       kg/m      Kč/m 4 x 16 RE  0,627    147,43</t>
  </si>
  <si>
    <t>1655336024</t>
  </si>
  <si>
    <t>PM</t>
  </si>
  <si>
    <t>Přidružený materiál</t>
  </si>
  <si>
    <t>%</t>
  </si>
  <si>
    <t>-1123945455</t>
  </si>
  <si>
    <t>PPV</t>
  </si>
  <si>
    <t>Podíl přidružených výkonů</t>
  </si>
  <si>
    <t>1540384165</t>
  </si>
  <si>
    <t>ZV</t>
  </si>
  <si>
    <t>Zednické výpomoci</t>
  </si>
  <si>
    <t>1524984014</t>
  </si>
  <si>
    <t>46-M</t>
  </si>
  <si>
    <t>Zemní práce při extr.mont.pracích</t>
  </si>
  <si>
    <t>460010024</t>
  </si>
  <si>
    <t>Vytyčení trasy vedení kabelového (podzemního) v zastavěném prostoru</t>
  </si>
  <si>
    <t>km</t>
  </si>
  <si>
    <t>-1907288817</t>
  </si>
  <si>
    <t>280*0,001 'Přepočtené koeficientem množství</t>
  </si>
  <si>
    <t>460050004</t>
  </si>
  <si>
    <t>Hloubení nezapažených jam ručně pro stožáry s přemístěním výkopku do vzdálenosti 3 m od okraje jámy nebo naložením na dopravní prostředek, včetně zásypu, zhutnění a urovnání povrchu bez patky jednoduché na rovině, délky přes 6 do 8 m, v hornině třídy 4</t>
  </si>
  <si>
    <t>1729932615</t>
  </si>
  <si>
    <t>460080014</t>
  </si>
  <si>
    <t>Základové konstrukce základ bez bednění do rostlé zeminy z monolitického betonu tř. C 16/20</t>
  </si>
  <si>
    <t>970067400</t>
  </si>
  <si>
    <t>0,8*0,8*1,5*4</t>
  </si>
  <si>
    <t>0,6*0,6*0,8*9</t>
  </si>
  <si>
    <t>460080112</t>
  </si>
  <si>
    <t>Základové konstrukce  bourání základu včetně záhozu jámy sypaninou, zhutnění a urovnání betonového</t>
  </si>
  <si>
    <t>-1107579233</t>
  </si>
  <si>
    <t>0,6*0,6*0,8*4</t>
  </si>
  <si>
    <t>460150034</t>
  </si>
  <si>
    <t>Hloubení nezapažených kabelových rýh strojně zarovnání kabelových rýh po výkopu strojně, šířka rýhy bez zarovnání rýh šířky 40 cm, hloubky 50 cm, v hornině třídy 4</t>
  </si>
  <si>
    <t>-270681558</t>
  </si>
  <si>
    <t>460421101</t>
  </si>
  <si>
    <t>Kabelové lože včetně podsypu, zhutnění a urovnání povrchu z písku nebo štěrkopísku tloušťky 10 cm nad kabel zakryté plastovými deskami, šířky lože do 25 cm</t>
  </si>
  <si>
    <t>1560361027</t>
  </si>
  <si>
    <t>583312000</t>
  </si>
  <si>
    <t>kamenivo přírodní těžené pro stavební účely  PTK  (drobné, hrubé, štěrkopísky) kamenivo mimo normu zásypový materiál</t>
  </si>
  <si>
    <t>692694275</t>
  </si>
  <si>
    <t>A6_RÝHA40*0,4*0,2*1,6</t>
  </si>
  <si>
    <t>460490013</t>
  </si>
  <si>
    <t>Krytí kabelů, spojek, koncovek a odbočnic  kabelů výstražnou fólií z PVC včetně vyrovnání povrchu rýhy, rozvinutí a uložení fólie do rýhy, fólie šířky do 34cm</t>
  </si>
  <si>
    <t>1543546580</t>
  </si>
  <si>
    <t>220*1,4 'Přepočtené koeficientem množství</t>
  </si>
  <si>
    <t>345751210</t>
  </si>
  <si>
    <t>kabelové nosné systémy desky kabelové krycí AROT kabelové krycí desky AROT 4 PE - l = 1m AROT 250/4 PE</t>
  </si>
  <si>
    <t>1940192568</t>
  </si>
  <si>
    <t>460560124</t>
  </si>
  <si>
    <t>Zásyp kabelových rýh ručně včetně zhutnění a uložení výkopku do vrstev a urovnání povrchu šířky 35 cm hloubky 40 cm, v hornině třídy 4</t>
  </si>
  <si>
    <t>2005312802</t>
  </si>
  <si>
    <t>58-M</t>
  </si>
  <si>
    <t>Revize vyhrazených technických zařízení</t>
  </si>
  <si>
    <t>580108014</t>
  </si>
  <si>
    <t>Ostatní elektrické spotřebiče a zdroje kontrola stavu stožárového svítidla parkového nebo sadového</t>
  </si>
  <si>
    <t>1484942145</t>
  </si>
  <si>
    <t>741810002</t>
  </si>
  <si>
    <t>Zkoušky a prohlídky elektrických rozvodů a zařízení celková prohlídka a vyhotovení revizní zprávy pro objem montážních prací přes 100 do 500 tis. Kč</t>
  </si>
  <si>
    <t>-1291994653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</si>
  <si>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</si>
  <si>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</si>
  <si>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</si>
  <si>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</si>
  <si>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</si>
  <si>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</si>
  <si>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</si>
  <si>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</si>
  <si>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</si>
  <si>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</si>
  <si>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</si>
  <si>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</si>
  <si>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</si>
  <si>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</si>
  <si>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</si>
  <si>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</si>
  <si>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</si>
  <si>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</si>
  <si>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</si>
  <si>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</si>
  <si>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</si>
  <si>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</si>
  <si>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</si>
  <si>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</si>
  <si>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</si>
  <si>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</si>
  <si>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</si>
  <si>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</si>
  <si>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</si>
  <si>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</si>
  <si>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</si>
  <si>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</si>
  <si>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</si>
  <si>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</si>
  <si>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</si>
  <si>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</si>
  <si>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</si>
  <si>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</si>
  <si>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</si>
  <si>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</si>
  <si>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</si>
  <si>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</si>
  <si>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</si>
  <si>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</si>
  <si>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</si>
  <si>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</si>
  <si>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</si>
  <si>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</si>
  <si>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</si>
  <si>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</si>
  <si>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</si>
  <si>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</si>
  <si>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</si>
  <si>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</si>
  <si>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</si>
  <si>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</si>
  <si>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</si>
  <si>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</si>
  <si>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</si>
  <si>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</si>
  <si>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</si>
  <si>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</si>
  <si>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</si>
  <si>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</si>
  <si>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</si>
  <si>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</si>
  <si>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</si>
  <si>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</si>
  <si>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</si>
  <si>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</si>
  <si>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</si>
  <si>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</si>
  <si>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</si>
  <si>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</si>
  <si>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</si>
  <si>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</si>
  <si>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</si>
  <si>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</si>
  <si>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</si>
  <si>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</si>
  <si>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</si>
  <si>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</si>
  <si>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</si>
  <si>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</si>
  <si>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</si>
  <si>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</si>
  <si>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</si>
  <si>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</si>
  <si>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</si>
  <si>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</si>
  <si>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</si>
  <si>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</si>
  <si>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</si>
  <si>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</si>
  <si>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</si>
  <si>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</si>
  <si>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</si>
  <si>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</si>
  <si>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</si>
  <si>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</si>
  <si>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</si>
  <si>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</si>
  <si>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</si>
  <si>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</si>
  <si>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</si>
  <si>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</si>
  <si>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</si>
  <si>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</si>
  <si>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</si>
  <si>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</si>
  <si>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</si>
  <si>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</si>
  <si>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</si>
  <si>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</si>
  <si>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</si>
  <si>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</si>
  <si>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</si>
  <si>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</si>
  <si>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</si>
  <si>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</si>
  <si>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</si>
  <si>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</si>
  <si>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</si>
  <si>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</si>
  <si>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</si>
  <si>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</si>
  <si>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</si>
  <si>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</si>
  <si>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</si>
  <si>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</si>
  <si>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</si>
  <si>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</si>
  <si>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</si>
  <si>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</si>
  <si>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</si>
  <si>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</si>
  <si>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</si>
  <si>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</si>
  <si>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</si>
  <si>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</si>
  <si>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</si>
  <si>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</si>
  <si>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</si>
  <si>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</si>
  <si>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</si>
  <si>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</si>
  <si>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</si>
  <si>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</si>
  <si>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</si>
  <si>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</si>
  <si>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</si>
  <si>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</si>
  <si>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</si>
  <si>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</si>
  <si>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</si>
  <si>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</si>
  <si>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</si>
  <si>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</si>
  <si>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</si>
  <si>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</si>
  <si>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</si>
  <si>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</si>
  <si>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</si>
  <si>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</si>
  <si>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</si>
  <si>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</si>
  <si>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</si>
  <si>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</si>
  <si>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</si>
  <si>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</si>
  <si>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</si>
  <si>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</si>
  <si>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</si>
  <si>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</si>
  <si>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</si>
  <si>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</si>
  <si>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</si>
  <si>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</si>
  <si>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</si>
  <si>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</si>
  <si>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</si>
  <si>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Náklady na provoz a údržbu vybavení staveniště + zajištění DIO-zvl. už. kom.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</si>
</sst>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18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31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3" fillId="0" borderId="16" xfId="0" applyNumberFormat="1" applyFont="1" applyBorder="1" applyAlignment="1"/>
    <xf numFmtId="166" fontId="33" fillId="0" borderId="17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7" fillId="0" borderId="28" xfId="0" applyFont="1" applyBorder="1" applyAlignment="1" applyProtection="1">
      <alignment horizontal="center" vertical="center"/>
      <protection locked="0"/>
    </xf>
    <xf numFmtId="49" fontId="37" fillId="0" borderId="28" xfId="0" applyNumberFormat="1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center" vertical="center" wrapText="1"/>
      <protection locked="0"/>
    </xf>
    <xf numFmtId="167" fontId="37" fillId="0" borderId="28" xfId="0" applyNumberFormat="1" applyFont="1" applyBorder="1" applyAlignment="1" applyProtection="1">
      <alignment vertical="center"/>
      <protection locked="0"/>
    </xf>
    <xf numFmtId="4" fontId="37" fillId="4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  <protection locked="0"/>
    </xf>
    <xf numFmtId="0" fontId="37" fillId="0" borderId="5" xfId="0" applyFont="1" applyBorder="1" applyAlignment="1">
      <alignment vertical="center"/>
    </xf>
    <xf numFmtId="0" fontId="37" fillId="4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41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3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" customHeight="1">
      <c r="AR2" s="344" t="s">
        <v>8</v>
      </c>
      <c r="AS2" s="345"/>
      <c r="AT2" s="345"/>
      <c r="AU2" s="345"/>
      <c r="AV2" s="345"/>
      <c r="AW2" s="345"/>
      <c r="AX2" s="345"/>
      <c r="AY2" s="345"/>
      <c r="AZ2" s="345"/>
      <c r="BA2" s="345"/>
      <c r="BB2" s="345"/>
      <c r="BC2" s="345"/>
      <c r="BD2" s="345"/>
      <c r="BE2" s="345"/>
      <c r="BS2" s="23" t="s">
        <v>9</v>
      </c>
      <c r="BT2" s="23" t="s">
        <v>10</v>
      </c>
    </row>
    <row r="3" spans="1:74" ht="6.9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11" t="s">
        <v>17</v>
      </c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28"/>
      <c r="AQ5" s="30"/>
      <c r="BE5" s="309" t="s">
        <v>18</v>
      </c>
      <c r="BS5" s="23" t="s">
        <v>9</v>
      </c>
    </row>
    <row r="6" spans="1:74" ht="36.9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13" t="s">
        <v>20</v>
      </c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28"/>
      <c r="AQ6" s="30"/>
      <c r="BE6" s="310"/>
      <c r="BS6" s="23" t="s">
        <v>9</v>
      </c>
    </row>
    <row r="7" spans="1:74" ht="14.4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310"/>
      <c r="BS7" s="23" t="s">
        <v>9</v>
      </c>
    </row>
    <row r="8" spans="1:74" ht="14.4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10"/>
      <c r="BS8" s="23" t="s">
        <v>9</v>
      </c>
    </row>
    <row r="9" spans="1:74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10"/>
      <c r="BS9" s="23" t="s">
        <v>9</v>
      </c>
    </row>
    <row r="10" spans="1:74" ht="14.4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310"/>
      <c r="BS10" s="23" t="s">
        <v>9</v>
      </c>
    </row>
    <row r="11" spans="1:74" ht="18.45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5</v>
      </c>
      <c r="AO11" s="28"/>
      <c r="AP11" s="28"/>
      <c r="AQ11" s="30"/>
      <c r="BE11" s="310"/>
      <c r="BS11" s="23" t="s">
        <v>9</v>
      </c>
    </row>
    <row r="12" spans="1:74" ht="6.9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10"/>
      <c r="BS12" s="23" t="s">
        <v>9</v>
      </c>
    </row>
    <row r="13" spans="1:74" ht="14.4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10"/>
      <c r="BS13" s="23" t="s">
        <v>9</v>
      </c>
    </row>
    <row r="14" spans="1:74" ht="13.2">
      <c r="B14" s="27"/>
      <c r="C14" s="28"/>
      <c r="D14" s="28"/>
      <c r="E14" s="314" t="s">
        <v>32</v>
      </c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10"/>
      <c r="BS14" s="23" t="s">
        <v>9</v>
      </c>
    </row>
    <row r="15" spans="1:74" ht="6.9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10"/>
      <c r="BS15" s="23" t="s">
        <v>6</v>
      </c>
    </row>
    <row r="16" spans="1:74" ht="14.4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34</v>
      </c>
      <c r="AO16" s="28"/>
      <c r="AP16" s="28"/>
      <c r="AQ16" s="30"/>
      <c r="BE16" s="310"/>
      <c r="BS16" s="23" t="s">
        <v>6</v>
      </c>
    </row>
    <row r="17" spans="2:71" ht="18.45" customHeight="1">
      <c r="B17" s="27"/>
      <c r="C17" s="28"/>
      <c r="D17" s="28"/>
      <c r="E17" s="34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5</v>
      </c>
      <c r="AO17" s="28"/>
      <c r="AP17" s="28"/>
      <c r="AQ17" s="30"/>
      <c r="BE17" s="310"/>
      <c r="BS17" s="23" t="s">
        <v>36</v>
      </c>
    </row>
    <row r="18" spans="2:71" ht="6.9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10"/>
      <c r="BS18" s="23" t="s">
        <v>9</v>
      </c>
    </row>
    <row r="19" spans="2:71" ht="14.4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10"/>
      <c r="BS19" s="23" t="s">
        <v>9</v>
      </c>
    </row>
    <row r="20" spans="2:71" ht="16.5" customHeight="1">
      <c r="B20" s="27"/>
      <c r="C20" s="28"/>
      <c r="D20" s="28"/>
      <c r="E20" s="316" t="s">
        <v>5</v>
      </c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28"/>
      <c r="AP20" s="28"/>
      <c r="AQ20" s="30"/>
      <c r="BE20" s="310"/>
      <c r="BS20" s="23" t="s">
        <v>6</v>
      </c>
    </row>
    <row r="21" spans="2:71" ht="6.9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10"/>
    </row>
    <row r="22" spans="2:71" ht="6.9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10"/>
    </row>
    <row r="23" spans="2:71" s="1" customFormat="1" ht="25.95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17">
        <f>ROUND(AG51,2)</f>
        <v>0</v>
      </c>
      <c r="AL23" s="318"/>
      <c r="AM23" s="318"/>
      <c r="AN23" s="318"/>
      <c r="AO23" s="318"/>
      <c r="AP23" s="41"/>
      <c r="AQ23" s="44"/>
      <c r="BE23" s="310"/>
    </row>
    <row r="24" spans="2:71" s="1" customFormat="1" ht="6.9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10"/>
    </row>
    <row r="25" spans="2:71" s="1" customFormat="1" ht="12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19" t="s">
        <v>39</v>
      </c>
      <c r="M25" s="319"/>
      <c r="N25" s="319"/>
      <c r="O25" s="319"/>
      <c r="P25" s="41"/>
      <c r="Q25" s="41"/>
      <c r="R25" s="41"/>
      <c r="S25" s="41"/>
      <c r="T25" s="41"/>
      <c r="U25" s="41"/>
      <c r="V25" s="41"/>
      <c r="W25" s="319" t="s">
        <v>40</v>
      </c>
      <c r="X25" s="319"/>
      <c r="Y25" s="319"/>
      <c r="Z25" s="319"/>
      <c r="AA25" s="319"/>
      <c r="AB25" s="319"/>
      <c r="AC25" s="319"/>
      <c r="AD25" s="319"/>
      <c r="AE25" s="319"/>
      <c r="AF25" s="41"/>
      <c r="AG25" s="41"/>
      <c r="AH25" s="41"/>
      <c r="AI25" s="41"/>
      <c r="AJ25" s="41"/>
      <c r="AK25" s="319" t="s">
        <v>41</v>
      </c>
      <c r="AL25" s="319"/>
      <c r="AM25" s="319"/>
      <c r="AN25" s="319"/>
      <c r="AO25" s="319"/>
      <c r="AP25" s="41"/>
      <c r="AQ25" s="44"/>
      <c r="BE25" s="310"/>
    </row>
    <row r="26" spans="2:71" s="2" customFormat="1" ht="14.4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20">
        <v>0.21</v>
      </c>
      <c r="M26" s="321"/>
      <c r="N26" s="321"/>
      <c r="O26" s="321"/>
      <c r="P26" s="47"/>
      <c r="Q26" s="47"/>
      <c r="R26" s="47"/>
      <c r="S26" s="47"/>
      <c r="T26" s="47"/>
      <c r="U26" s="47"/>
      <c r="V26" s="47"/>
      <c r="W26" s="322">
        <f>ROUND(AZ51,2)</f>
        <v>0</v>
      </c>
      <c r="X26" s="321"/>
      <c r="Y26" s="321"/>
      <c r="Z26" s="321"/>
      <c r="AA26" s="321"/>
      <c r="AB26" s="321"/>
      <c r="AC26" s="321"/>
      <c r="AD26" s="321"/>
      <c r="AE26" s="321"/>
      <c r="AF26" s="47"/>
      <c r="AG26" s="47"/>
      <c r="AH26" s="47"/>
      <c r="AI26" s="47"/>
      <c r="AJ26" s="47"/>
      <c r="AK26" s="322">
        <f>ROUND(AV51,2)</f>
        <v>0</v>
      </c>
      <c r="AL26" s="321"/>
      <c r="AM26" s="321"/>
      <c r="AN26" s="321"/>
      <c r="AO26" s="321"/>
      <c r="AP26" s="47"/>
      <c r="AQ26" s="49"/>
      <c r="BE26" s="310"/>
    </row>
    <row r="27" spans="2:71" s="2" customFormat="1" ht="14.4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20">
        <v>0.15</v>
      </c>
      <c r="M27" s="321"/>
      <c r="N27" s="321"/>
      <c r="O27" s="321"/>
      <c r="P27" s="47"/>
      <c r="Q27" s="47"/>
      <c r="R27" s="47"/>
      <c r="S27" s="47"/>
      <c r="T27" s="47"/>
      <c r="U27" s="47"/>
      <c r="V27" s="47"/>
      <c r="W27" s="322">
        <f>ROUND(BA51,2)</f>
        <v>0</v>
      </c>
      <c r="X27" s="321"/>
      <c r="Y27" s="321"/>
      <c r="Z27" s="321"/>
      <c r="AA27" s="321"/>
      <c r="AB27" s="321"/>
      <c r="AC27" s="321"/>
      <c r="AD27" s="321"/>
      <c r="AE27" s="321"/>
      <c r="AF27" s="47"/>
      <c r="AG27" s="47"/>
      <c r="AH27" s="47"/>
      <c r="AI27" s="47"/>
      <c r="AJ27" s="47"/>
      <c r="AK27" s="322">
        <f>ROUND(AW51,2)</f>
        <v>0</v>
      </c>
      <c r="AL27" s="321"/>
      <c r="AM27" s="321"/>
      <c r="AN27" s="321"/>
      <c r="AO27" s="321"/>
      <c r="AP27" s="47"/>
      <c r="AQ27" s="49"/>
      <c r="BE27" s="310"/>
    </row>
    <row r="28" spans="2:71" s="2" customFormat="1" ht="14.4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20">
        <v>0.21</v>
      </c>
      <c r="M28" s="321"/>
      <c r="N28" s="321"/>
      <c r="O28" s="321"/>
      <c r="P28" s="47"/>
      <c r="Q28" s="47"/>
      <c r="R28" s="47"/>
      <c r="S28" s="47"/>
      <c r="T28" s="47"/>
      <c r="U28" s="47"/>
      <c r="V28" s="47"/>
      <c r="W28" s="322">
        <f>ROUND(BB51,2)</f>
        <v>0</v>
      </c>
      <c r="X28" s="321"/>
      <c r="Y28" s="321"/>
      <c r="Z28" s="321"/>
      <c r="AA28" s="321"/>
      <c r="AB28" s="321"/>
      <c r="AC28" s="321"/>
      <c r="AD28" s="321"/>
      <c r="AE28" s="321"/>
      <c r="AF28" s="47"/>
      <c r="AG28" s="47"/>
      <c r="AH28" s="47"/>
      <c r="AI28" s="47"/>
      <c r="AJ28" s="47"/>
      <c r="AK28" s="322">
        <v>0</v>
      </c>
      <c r="AL28" s="321"/>
      <c r="AM28" s="321"/>
      <c r="AN28" s="321"/>
      <c r="AO28" s="321"/>
      <c r="AP28" s="47"/>
      <c r="AQ28" s="49"/>
      <c r="BE28" s="310"/>
    </row>
    <row r="29" spans="2:71" s="2" customFormat="1" ht="14.4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20">
        <v>0.15</v>
      </c>
      <c r="M29" s="321"/>
      <c r="N29" s="321"/>
      <c r="O29" s="321"/>
      <c r="P29" s="47"/>
      <c r="Q29" s="47"/>
      <c r="R29" s="47"/>
      <c r="S29" s="47"/>
      <c r="T29" s="47"/>
      <c r="U29" s="47"/>
      <c r="V29" s="47"/>
      <c r="W29" s="322">
        <f>ROUND(BC51,2)</f>
        <v>0</v>
      </c>
      <c r="X29" s="321"/>
      <c r="Y29" s="321"/>
      <c r="Z29" s="321"/>
      <c r="AA29" s="321"/>
      <c r="AB29" s="321"/>
      <c r="AC29" s="321"/>
      <c r="AD29" s="321"/>
      <c r="AE29" s="321"/>
      <c r="AF29" s="47"/>
      <c r="AG29" s="47"/>
      <c r="AH29" s="47"/>
      <c r="AI29" s="47"/>
      <c r="AJ29" s="47"/>
      <c r="AK29" s="322">
        <v>0</v>
      </c>
      <c r="AL29" s="321"/>
      <c r="AM29" s="321"/>
      <c r="AN29" s="321"/>
      <c r="AO29" s="321"/>
      <c r="AP29" s="47"/>
      <c r="AQ29" s="49"/>
      <c r="BE29" s="310"/>
    </row>
    <row r="30" spans="2:71" s="2" customFormat="1" ht="14.4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20">
        <v>0</v>
      </c>
      <c r="M30" s="321"/>
      <c r="N30" s="321"/>
      <c r="O30" s="321"/>
      <c r="P30" s="47"/>
      <c r="Q30" s="47"/>
      <c r="R30" s="47"/>
      <c r="S30" s="47"/>
      <c r="T30" s="47"/>
      <c r="U30" s="47"/>
      <c r="V30" s="47"/>
      <c r="W30" s="322">
        <f>ROUND(BD51,2)</f>
        <v>0</v>
      </c>
      <c r="X30" s="321"/>
      <c r="Y30" s="321"/>
      <c r="Z30" s="321"/>
      <c r="AA30" s="321"/>
      <c r="AB30" s="321"/>
      <c r="AC30" s="321"/>
      <c r="AD30" s="321"/>
      <c r="AE30" s="321"/>
      <c r="AF30" s="47"/>
      <c r="AG30" s="47"/>
      <c r="AH30" s="47"/>
      <c r="AI30" s="47"/>
      <c r="AJ30" s="47"/>
      <c r="AK30" s="322">
        <v>0</v>
      </c>
      <c r="AL30" s="321"/>
      <c r="AM30" s="321"/>
      <c r="AN30" s="321"/>
      <c r="AO30" s="321"/>
      <c r="AP30" s="47"/>
      <c r="AQ30" s="49"/>
      <c r="BE30" s="310"/>
    </row>
    <row r="31" spans="2:71" s="1" customFormat="1" ht="6.9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10"/>
    </row>
    <row r="32" spans="2:71" s="1" customFormat="1" ht="25.95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23" t="s">
        <v>50</v>
      </c>
      <c r="Y32" s="324"/>
      <c r="Z32" s="324"/>
      <c r="AA32" s="324"/>
      <c r="AB32" s="324"/>
      <c r="AC32" s="52"/>
      <c r="AD32" s="52"/>
      <c r="AE32" s="52"/>
      <c r="AF32" s="52"/>
      <c r="AG32" s="52"/>
      <c r="AH32" s="52"/>
      <c r="AI32" s="52"/>
      <c r="AJ32" s="52"/>
      <c r="AK32" s="325">
        <f>SUM(AK23:AK30)</f>
        <v>0</v>
      </c>
      <c r="AL32" s="324"/>
      <c r="AM32" s="324"/>
      <c r="AN32" s="324"/>
      <c r="AO32" s="326"/>
      <c r="AP32" s="50"/>
      <c r="AQ32" s="54"/>
      <c r="BE32" s="310"/>
    </row>
    <row r="33" spans="2:56" s="1" customFormat="1" ht="6.9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" customHeight="1">
      <c r="B39" s="40"/>
      <c r="C39" s="60" t="s">
        <v>51</v>
      </c>
      <c r="AR39" s="40"/>
    </row>
    <row r="40" spans="2:56" s="1" customFormat="1" ht="6.9" customHeight="1">
      <c r="B40" s="40"/>
      <c r="AR40" s="40"/>
    </row>
    <row r="41" spans="2:56" s="3" customFormat="1" ht="14.4" customHeight="1">
      <c r="B41" s="61"/>
      <c r="C41" s="62" t="s">
        <v>16</v>
      </c>
      <c r="L41" s="3" t="str">
        <f>K5</f>
        <v>18-04-13</v>
      </c>
      <c r="AR41" s="61"/>
    </row>
    <row r="42" spans="2:56" s="4" customFormat="1" ht="36.9" customHeight="1">
      <c r="B42" s="63"/>
      <c r="C42" s="64" t="s">
        <v>19</v>
      </c>
      <c r="L42" s="327" t="str">
        <f>K6</f>
        <v>PARKOVIŠTĚ KARLA BURIÁNA CHOMUTOV</v>
      </c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  <c r="AG42" s="328"/>
      <c r="AH42" s="328"/>
      <c r="AI42" s="328"/>
      <c r="AJ42" s="328"/>
      <c r="AK42" s="328"/>
      <c r="AL42" s="328"/>
      <c r="AM42" s="328"/>
      <c r="AN42" s="328"/>
      <c r="AO42" s="328"/>
      <c r="AR42" s="63"/>
    </row>
    <row r="43" spans="2:56" s="1" customFormat="1" ht="6.9" customHeight="1">
      <c r="B43" s="40"/>
      <c r="AR43" s="40"/>
    </row>
    <row r="44" spans="2:56" s="1" customFormat="1" ht="13.2">
      <c r="B44" s="40"/>
      <c r="C44" s="62" t="s">
        <v>23</v>
      </c>
      <c r="L44" s="65" t="str">
        <f>IF(K8="","",K8)</f>
        <v>CHOMUTOV</v>
      </c>
      <c r="AI44" s="62" t="s">
        <v>25</v>
      </c>
      <c r="AM44" s="329" t="str">
        <f>IF(AN8= "","",AN8)</f>
        <v>13. 4. 2018</v>
      </c>
      <c r="AN44" s="329"/>
      <c r="AR44" s="40"/>
    </row>
    <row r="45" spans="2:56" s="1" customFormat="1" ht="6.9" customHeight="1">
      <c r="B45" s="40"/>
      <c r="AR45" s="40"/>
    </row>
    <row r="46" spans="2:56" s="1" customFormat="1" ht="13.2">
      <c r="B46" s="40"/>
      <c r="C46" s="62" t="s">
        <v>27</v>
      </c>
      <c r="L46" s="3" t="str">
        <f>IF(E11= "","",E11)</f>
        <v xml:space="preserve"> </v>
      </c>
      <c r="AI46" s="62" t="s">
        <v>33</v>
      </c>
      <c r="AM46" s="330" t="str">
        <f>IF(E17="","",E17)</f>
        <v>NED2D PROJEKT S.R.O.</v>
      </c>
      <c r="AN46" s="330"/>
      <c r="AO46" s="330"/>
      <c r="AP46" s="330"/>
      <c r="AR46" s="40"/>
      <c r="AS46" s="331" t="s">
        <v>52</v>
      </c>
      <c r="AT46" s="332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3.2">
      <c r="B47" s="40"/>
      <c r="C47" s="62" t="s">
        <v>31</v>
      </c>
      <c r="L47" s="3" t="str">
        <f>IF(E14= "Vyplň údaj","",E14)</f>
        <v/>
      </c>
      <c r="AR47" s="40"/>
      <c r="AS47" s="333"/>
      <c r="AT47" s="334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8" customHeight="1">
      <c r="B48" s="40"/>
      <c r="AR48" s="40"/>
      <c r="AS48" s="333"/>
      <c r="AT48" s="334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35" t="s">
        <v>53</v>
      </c>
      <c r="D49" s="336"/>
      <c r="E49" s="336"/>
      <c r="F49" s="336"/>
      <c r="G49" s="336"/>
      <c r="H49" s="70"/>
      <c r="I49" s="337" t="s">
        <v>54</v>
      </c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8" t="s">
        <v>55</v>
      </c>
      <c r="AH49" s="336"/>
      <c r="AI49" s="336"/>
      <c r="AJ49" s="336"/>
      <c r="AK49" s="336"/>
      <c r="AL49" s="336"/>
      <c r="AM49" s="336"/>
      <c r="AN49" s="337" t="s">
        <v>56</v>
      </c>
      <c r="AO49" s="336"/>
      <c r="AP49" s="336"/>
      <c r="AQ49" s="71" t="s">
        <v>57</v>
      </c>
      <c r="AR49" s="40"/>
      <c r="AS49" s="72" t="s">
        <v>58</v>
      </c>
      <c r="AT49" s="73" t="s">
        <v>59</v>
      </c>
      <c r="AU49" s="73" t="s">
        <v>60</v>
      </c>
      <c r="AV49" s="73" t="s">
        <v>61</v>
      </c>
      <c r="AW49" s="73" t="s">
        <v>62</v>
      </c>
      <c r="AX49" s="73" t="s">
        <v>63</v>
      </c>
      <c r="AY49" s="73" t="s">
        <v>64</v>
      </c>
      <c r="AZ49" s="73" t="s">
        <v>65</v>
      </c>
      <c r="BA49" s="73" t="s">
        <v>66</v>
      </c>
      <c r="BB49" s="73" t="s">
        <v>67</v>
      </c>
      <c r="BC49" s="73" t="s">
        <v>68</v>
      </c>
      <c r="BD49" s="74" t="s">
        <v>69</v>
      </c>
    </row>
    <row r="50" spans="1:91" s="1" customFormat="1" ht="10.8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" customHeight="1">
      <c r="B51" s="63"/>
      <c r="C51" s="76" t="s">
        <v>70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42">
        <f>ROUND(SUM(AG52:AG54),2)</f>
        <v>0</v>
      </c>
      <c r="AH51" s="342"/>
      <c r="AI51" s="342"/>
      <c r="AJ51" s="342"/>
      <c r="AK51" s="342"/>
      <c r="AL51" s="342"/>
      <c r="AM51" s="342"/>
      <c r="AN51" s="343">
        <f>SUM(AG51,AT51)</f>
        <v>0</v>
      </c>
      <c r="AO51" s="343"/>
      <c r="AP51" s="343"/>
      <c r="AQ51" s="78" t="s">
        <v>5</v>
      </c>
      <c r="AR51" s="63"/>
      <c r="AS51" s="79">
        <f>ROUND(SUM(AS52:AS54),2)</f>
        <v>0</v>
      </c>
      <c r="AT51" s="80">
        <f>ROUND(SUM(AV51:AW51),2)</f>
        <v>0</v>
      </c>
      <c r="AU51" s="81">
        <f>ROUND(SUM(AU52:AU54),5)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ROUND(SUM(AZ52:AZ54),2)</f>
        <v>0</v>
      </c>
      <c r="BA51" s="80">
        <f>ROUND(SUM(BA52:BA54),2)</f>
        <v>0</v>
      </c>
      <c r="BB51" s="80">
        <f>ROUND(SUM(BB52:BB54),2)</f>
        <v>0</v>
      </c>
      <c r="BC51" s="80">
        <f>ROUND(SUM(BC52:BC54),2)</f>
        <v>0</v>
      </c>
      <c r="BD51" s="82">
        <f>ROUND(SUM(BD52:BD54),2)</f>
        <v>0</v>
      </c>
      <c r="BS51" s="64" t="s">
        <v>71</v>
      </c>
      <c r="BT51" s="64" t="s">
        <v>72</v>
      </c>
      <c r="BU51" s="83" t="s">
        <v>73</v>
      </c>
      <c r="BV51" s="64" t="s">
        <v>74</v>
      </c>
      <c r="BW51" s="64" t="s">
        <v>7</v>
      </c>
      <c r="BX51" s="64" t="s">
        <v>75</v>
      </c>
      <c r="CL51" s="64" t="s">
        <v>5</v>
      </c>
    </row>
    <row r="52" spans="1:91" s="5" customFormat="1" ht="16.5" customHeight="1">
      <c r="A52" s="84" t="s">
        <v>76</v>
      </c>
      <c r="B52" s="85"/>
      <c r="C52" s="86"/>
      <c r="D52" s="341" t="s">
        <v>77</v>
      </c>
      <c r="E52" s="341"/>
      <c r="F52" s="341"/>
      <c r="G52" s="341"/>
      <c r="H52" s="341"/>
      <c r="I52" s="87"/>
      <c r="J52" s="341" t="s">
        <v>78</v>
      </c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39">
        <f>'ZRN1 - KOMUNIKACE'!J27</f>
        <v>0</v>
      </c>
      <c r="AH52" s="340"/>
      <c r="AI52" s="340"/>
      <c r="AJ52" s="340"/>
      <c r="AK52" s="340"/>
      <c r="AL52" s="340"/>
      <c r="AM52" s="340"/>
      <c r="AN52" s="339">
        <f>SUM(AG52,AT52)</f>
        <v>0</v>
      </c>
      <c r="AO52" s="340"/>
      <c r="AP52" s="340"/>
      <c r="AQ52" s="88" t="s">
        <v>79</v>
      </c>
      <c r="AR52" s="85"/>
      <c r="AS52" s="89">
        <v>0</v>
      </c>
      <c r="AT52" s="90">
        <f>ROUND(SUM(AV52:AW52),2)</f>
        <v>0</v>
      </c>
      <c r="AU52" s="91">
        <f>'ZRN1 - KOMUNIKACE'!P83</f>
        <v>0</v>
      </c>
      <c r="AV52" s="90">
        <f>'ZRN1 - KOMUNIKACE'!J30</f>
        <v>0</v>
      </c>
      <c r="AW52" s="90">
        <f>'ZRN1 - KOMUNIKACE'!J31</f>
        <v>0</v>
      </c>
      <c r="AX52" s="90">
        <f>'ZRN1 - KOMUNIKACE'!J32</f>
        <v>0</v>
      </c>
      <c r="AY52" s="90">
        <f>'ZRN1 - KOMUNIKACE'!J33</f>
        <v>0</v>
      </c>
      <c r="AZ52" s="90">
        <f>'ZRN1 - KOMUNIKACE'!F30</f>
        <v>0</v>
      </c>
      <c r="BA52" s="90">
        <f>'ZRN1 - KOMUNIKACE'!F31</f>
        <v>0</v>
      </c>
      <c r="BB52" s="90">
        <f>'ZRN1 - KOMUNIKACE'!F32</f>
        <v>0</v>
      </c>
      <c r="BC52" s="90">
        <f>'ZRN1 - KOMUNIKACE'!F33</f>
        <v>0</v>
      </c>
      <c r="BD52" s="92">
        <f>'ZRN1 - KOMUNIKACE'!F34</f>
        <v>0</v>
      </c>
      <c r="BT52" s="93" t="s">
        <v>80</v>
      </c>
      <c r="BV52" s="93" t="s">
        <v>74</v>
      </c>
      <c r="BW52" s="93" t="s">
        <v>81</v>
      </c>
      <c r="BX52" s="93" t="s">
        <v>7</v>
      </c>
      <c r="CL52" s="93" t="s">
        <v>5</v>
      </c>
      <c r="CM52" s="93" t="s">
        <v>82</v>
      </c>
    </row>
    <row r="53" spans="1:91" s="5" customFormat="1" ht="16.5" customHeight="1">
      <c r="A53" s="84" t="s">
        <v>76</v>
      </c>
      <c r="B53" s="85"/>
      <c r="C53" s="86"/>
      <c r="D53" s="341" t="s">
        <v>83</v>
      </c>
      <c r="E53" s="341"/>
      <c r="F53" s="341"/>
      <c r="G53" s="341"/>
      <c r="H53" s="341"/>
      <c r="I53" s="87"/>
      <c r="J53" s="341" t="s">
        <v>84</v>
      </c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39">
        <f>'VON - VEDLEJŠÍ A OSTATNÍ ...'!J27</f>
        <v>0</v>
      </c>
      <c r="AH53" s="340"/>
      <c r="AI53" s="340"/>
      <c r="AJ53" s="340"/>
      <c r="AK53" s="340"/>
      <c r="AL53" s="340"/>
      <c r="AM53" s="340"/>
      <c r="AN53" s="339">
        <f>SUM(AG53,AT53)</f>
        <v>0</v>
      </c>
      <c r="AO53" s="340"/>
      <c r="AP53" s="340"/>
      <c r="AQ53" s="88" t="s">
        <v>83</v>
      </c>
      <c r="AR53" s="85"/>
      <c r="AS53" s="89">
        <v>0</v>
      </c>
      <c r="AT53" s="90">
        <f>ROUND(SUM(AV53:AW53),2)</f>
        <v>0</v>
      </c>
      <c r="AU53" s="91">
        <f>'VON - VEDLEJŠÍ A OSTATNÍ ...'!P80</f>
        <v>0</v>
      </c>
      <c r="AV53" s="90">
        <f>'VON - VEDLEJŠÍ A OSTATNÍ ...'!J30</f>
        <v>0</v>
      </c>
      <c r="AW53" s="90">
        <f>'VON - VEDLEJŠÍ A OSTATNÍ ...'!J31</f>
        <v>0</v>
      </c>
      <c r="AX53" s="90">
        <f>'VON - VEDLEJŠÍ A OSTATNÍ ...'!J32</f>
        <v>0</v>
      </c>
      <c r="AY53" s="90">
        <f>'VON - VEDLEJŠÍ A OSTATNÍ ...'!J33</f>
        <v>0</v>
      </c>
      <c r="AZ53" s="90">
        <f>'VON - VEDLEJŠÍ A OSTATNÍ ...'!F30</f>
        <v>0</v>
      </c>
      <c r="BA53" s="90">
        <f>'VON - VEDLEJŠÍ A OSTATNÍ ...'!F31</f>
        <v>0</v>
      </c>
      <c r="BB53" s="90">
        <f>'VON - VEDLEJŠÍ A OSTATNÍ ...'!F32</f>
        <v>0</v>
      </c>
      <c r="BC53" s="90">
        <f>'VON - VEDLEJŠÍ A OSTATNÍ ...'!F33</f>
        <v>0</v>
      </c>
      <c r="BD53" s="92">
        <f>'VON - VEDLEJŠÍ A OSTATNÍ ...'!F34</f>
        <v>0</v>
      </c>
      <c r="BT53" s="93" t="s">
        <v>80</v>
      </c>
      <c r="BV53" s="93" t="s">
        <v>74</v>
      </c>
      <c r="BW53" s="93" t="s">
        <v>85</v>
      </c>
      <c r="BX53" s="93" t="s">
        <v>7</v>
      </c>
      <c r="CL53" s="93" t="s">
        <v>5</v>
      </c>
      <c r="CM53" s="93" t="s">
        <v>82</v>
      </c>
    </row>
    <row r="54" spans="1:91" s="5" customFormat="1" ht="16.5" customHeight="1">
      <c r="A54" s="84" t="s">
        <v>76</v>
      </c>
      <c r="B54" s="85"/>
      <c r="C54" s="86"/>
      <c r="D54" s="341" t="s">
        <v>86</v>
      </c>
      <c r="E54" s="341"/>
      <c r="F54" s="341"/>
      <c r="G54" s="341"/>
      <c r="H54" s="341"/>
      <c r="I54" s="87"/>
      <c r="J54" s="341" t="s">
        <v>87</v>
      </c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39">
        <f>'ZRN2 - VEŘEJNÉ OSVĚTLENÍ'!J27</f>
        <v>0</v>
      </c>
      <c r="AH54" s="340"/>
      <c r="AI54" s="340"/>
      <c r="AJ54" s="340"/>
      <c r="AK54" s="340"/>
      <c r="AL54" s="340"/>
      <c r="AM54" s="340"/>
      <c r="AN54" s="339">
        <f>SUM(AG54,AT54)</f>
        <v>0</v>
      </c>
      <c r="AO54" s="340"/>
      <c r="AP54" s="340"/>
      <c r="AQ54" s="88" t="s">
        <v>79</v>
      </c>
      <c r="AR54" s="85"/>
      <c r="AS54" s="94">
        <v>0</v>
      </c>
      <c r="AT54" s="95">
        <f>ROUND(SUM(AV54:AW54),2)</f>
        <v>0</v>
      </c>
      <c r="AU54" s="96">
        <f>'ZRN2 - VEŘEJNÉ OSVĚTLENÍ'!P80</f>
        <v>0</v>
      </c>
      <c r="AV54" s="95">
        <f>'ZRN2 - VEŘEJNÉ OSVĚTLENÍ'!J30</f>
        <v>0</v>
      </c>
      <c r="AW54" s="95">
        <f>'ZRN2 - VEŘEJNÉ OSVĚTLENÍ'!J31</f>
        <v>0</v>
      </c>
      <c r="AX54" s="95">
        <f>'ZRN2 - VEŘEJNÉ OSVĚTLENÍ'!J32</f>
        <v>0</v>
      </c>
      <c r="AY54" s="95">
        <f>'ZRN2 - VEŘEJNÉ OSVĚTLENÍ'!J33</f>
        <v>0</v>
      </c>
      <c r="AZ54" s="95">
        <f>'ZRN2 - VEŘEJNÉ OSVĚTLENÍ'!F30</f>
        <v>0</v>
      </c>
      <c r="BA54" s="95">
        <f>'ZRN2 - VEŘEJNÉ OSVĚTLENÍ'!F31</f>
        <v>0</v>
      </c>
      <c r="BB54" s="95">
        <f>'ZRN2 - VEŘEJNÉ OSVĚTLENÍ'!F32</f>
        <v>0</v>
      </c>
      <c r="BC54" s="95">
        <f>'ZRN2 - VEŘEJNÉ OSVĚTLENÍ'!F33</f>
        <v>0</v>
      </c>
      <c r="BD54" s="97">
        <f>'ZRN2 - VEŘEJNÉ OSVĚTLENÍ'!F34</f>
        <v>0</v>
      </c>
      <c r="BT54" s="93" t="s">
        <v>80</v>
      </c>
      <c r="BV54" s="93" t="s">
        <v>74</v>
      </c>
      <c r="BW54" s="93" t="s">
        <v>88</v>
      </c>
      <c r="BX54" s="93" t="s">
        <v>7</v>
      </c>
      <c r="CL54" s="93" t="s">
        <v>5</v>
      </c>
      <c r="CM54" s="93" t="s">
        <v>82</v>
      </c>
    </row>
    <row r="55" spans="1:91" s="1" customFormat="1" ht="30" customHeight="1">
      <c r="B55" s="40"/>
      <c r="AR55" s="40"/>
    </row>
    <row r="56" spans="1:91" s="1" customFormat="1" ht="6.9" customHeight="1"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40"/>
    </row>
  </sheetData>
  <mergeCells count="49"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ZRN1 - KOMUNIKACE'!C2" display="/"/>
    <hyperlink ref="A53" location="'VON - VEDLEJŠÍ A OSTATNÍ ...'!C2" display="/"/>
    <hyperlink ref="A54" location="'ZRN2 - VEŘEJNÉ OSVĚTLENÍ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5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8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89</v>
      </c>
      <c r="G1" s="354" t="s">
        <v>90</v>
      </c>
      <c r="H1" s="354"/>
      <c r="I1" s="102"/>
      <c r="J1" s="101" t="s">
        <v>91</v>
      </c>
      <c r="K1" s="100" t="s">
        <v>92</v>
      </c>
      <c r="L1" s="101" t="s">
        <v>93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44" t="s">
        <v>8</v>
      </c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23" t="s">
        <v>81</v>
      </c>
      <c r="AZ2" s="103" t="s">
        <v>94</v>
      </c>
      <c r="BA2" s="103" t="s">
        <v>95</v>
      </c>
      <c r="BB2" s="103" t="s">
        <v>96</v>
      </c>
      <c r="BC2" s="103" t="s">
        <v>97</v>
      </c>
      <c r="BD2" s="103" t="s">
        <v>97</v>
      </c>
    </row>
    <row r="3" spans="1:70" ht="6.9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82</v>
      </c>
      <c r="AZ3" s="103" t="s">
        <v>98</v>
      </c>
      <c r="BA3" s="103" t="s">
        <v>99</v>
      </c>
      <c r="BB3" s="103" t="s">
        <v>96</v>
      </c>
      <c r="BC3" s="103" t="s">
        <v>100</v>
      </c>
      <c r="BD3" s="103" t="s">
        <v>97</v>
      </c>
    </row>
    <row r="4" spans="1:70" ht="36.9" customHeight="1">
      <c r="B4" s="27"/>
      <c r="C4" s="28"/>
      <c r="D4" s="29" t="s">
        <v>101</v>
      </c>
      <c r="E4" s="28"/>
      <c r="F4" s="28"/>
      <c r="G4" s="28"/>
      <c r="H4" s="28"/>
      <c r="I4" s="105"/>
      <c r="J4" s="28"/>
      <c r="K4" s="30"/>
      <c r="M4" s="31" t="s">
        <v>13</v>
      </c>
      <c r="AT4" s="23" t="s">
        <v>6</v>
      </c>
      <c r="AZ4" s="103" t="s">
        <v>102</v>
      </c>
      <c r="BA4" s="103" t="s">
        <v>103</v>
      </c>
      <c r="BB4" s="103" t="s">
        <v>96</v>
      </c>
      <c r="BC4" s="103" t="s">
        <v>104</v>
      </c>
      <c r="BD4" s="103" t="s">
        <v>97</v>
      </c>
    </row>
    <row r="5" spans="1:70" ht="6.9" customHeight="1">
      <c r="B5" s="27"/>
      <c r="C5" s="28"/>
      <c r="D5" s="28"/>
      <c r="E5" s="28"/>
      <c r="F5" s="28"/>
      <c r="G5" s="28"/>
      <c r="H5" s="28"/>
      <c r="I5" s="105"/>
      <c r="J5" s="28"/>
      <c r="K5" s="30"/>
      <c r="AZ5" s="103" t="s">
        <v>105</v>
      </c>
      <c r="BA5" s="103" t="s">
        <v>106</v>
      </c>
      <c r="BB5" s="103" t="s">
        <v>96</v>
      </c>
      <c r="BC5" s="103" t="s">
        <v>107</v>
      </c>
      <c r="BD5" s="103" t="s">
        <v>97</v>
      </c>
    </row>
    <row r="6" spans="1:70" ht="13.2">
      <c r="B6" s="27"/>
      <c r="C6" s="28"/>
      <c r="D6" s="36" t="s">
        <v>19</v>
      </c>
      <c r="E6" s="28"/>
      <c r="F6" s="28"/>
      <c r="G6" s="28"/>
      <c r="H6" s="28"/>
      <c r="I6" s="105"/>
      <c r="J6" s="28"/>
      <c r="K6" s="30"/>
      <c r="AZ6" s="103" t="s">
        <v>108</v>
      </c>
      <c r="BA6" s="103" t="s">
        <v>109</v>
      </c>
      <c r="BB6" s="103" t="s">
        <v>110</v>
      </c>
      <c r="BC6" s="103" t="s">
        <v>111</v>
      </c>
      <c r="BD6" s="103" t="s">
        <v>97</v>
      </c>
    </row>
    <row r="7" spans="1:70" ht="16.5" customHeight="1">
      <c r="B7" s="27"/>
      <c r="C7" s="28"/>
      <c r="D7" s="28"/>
      <c r="E7" s="346" t="str">
        <f>'Rekapitulace stavby'!K6</f>
        <v>PARKOVIŠTĚ KARLA BURIÁNA CHOMUTOV</v>
      </c>
      <c r="F7" s="347"/>
      <c r="G7" s="347"/>
      <c r="H7" s="347"/>
      <c r="I7" s="105"/>
      <c r="J7" s="28"/>
      <c r="K7" s="30"/>
      <c r="AZ7" s="103" t="s">
        <v>112</v>
      </c>
      <c r="BA7" s="103" t="s">
        <v>113</v>
      </c>
      <c r="BB7" s="103" t="s">
        <v>110</v>
      </c>
      <c r="BC7" s="103" t="s">
        <v>114</v>
      </c>
      <c r="BD7" s="103" t="s">
        <v>97</v>
      </c>
    </row>
    <row r="8" spans="1:70" s="1" customFormat="1" ht="13.2">
      <c r="B8" s="40"/>
      <c r="C8" s="41"/>
      <c r="D8" s="36" t="s">
        <v>115</v>
      </c>
      <c r="E8" s="41"/>
      <c r="F8" s="41"/>
      <c r="G8" s="41"/>
      <c r="H8" s="41"/>
      <c r="I8" s="106"/>
      <c r="J8" s="41"/>
      <c r="K8" s="44"/>
      <c r="AZ8" s="103" t="s">
        <v>116</v>
      </c>
      <c r="BA8" s="103" t="s">
        <v>117</v>
      </c>
      <c r="BB8" s="103" t="s">
        <v>110</v>
      </c>
      <c r="BC8" s="103" t="s">
        <v>118</v>
      </c>
      <c r="BD8" s="103" t="s">
        <v>82</v>
      </c>
    </row>
    <row r="9" spans="1:70" s="1" customFormat="1" ht="36.9" customHeight="1">
      <c r="B9" s="40"/>
      <c r="C9" s="41"/>
      <c r="D9" s="41"/>
      <c r="E9" s="348" t="s">
        <v>119</v>
      </c>
      <c r="F9" s="349"/>
      <c r="G9" s="349"/>
      <c r="H9" s="349"/>
      <c r="I9" s="106"/>
      <c r="J9" s="41"/>
      <c r="K9" s="44"/>
      <c r="AZ9" s="103" t="s">
        <v>120</v>
      </c>
      <c r="BA9" s="103" t="s">
        <v>121</v>
      </c>
      <c r="BB9" s="103" t="s">
        <v>96</v>
      </c>
      <c r="BC9" s="103" t="s">
        <v>122</v>
      </c>
      <c r="BD9" s="103" t="s">
        <v>97</v>
      </c>
    </row>
    <row r="10" spans="1:70" s="1" customFormat="1" ht="12">
      <c r="B10" s="40"/>
      <c r="C10" s="41"/>
      <c r="D10" s="41"/>
      <c r="E10" s="41"/>
      <c r="F10" s="41"/>
      <c r="G10" s="41"/>
      <c r="H10" s="41"/>
      <c r="I10" s="106"/>
      <c r="J10" s="41"/>
      <c r="K10" s="44"/>
      <c r="AZ10" s="103" t="s">
        <v>123</v>
      </c>
      <c r="BA10" s="103" t="s">
        <v>124</v>
      </c>
      <c r="BB10" s="103" t="s">
        <v>96</v>
      </c>
      <c r="BC10" s="103" t="s">
        <v>125</v>
      </c>
      <c r="BD10" s="103" t="s">
        <v>97</v>
      </c>
    </row>
    <row r="11" spans="1:70" s="1" customFormat="1" ht="14.4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7" t="s">
        <v>22</v>
      </c>
      <c r="J11" s="34" t="s">
        <v>5</v>
      </c>
      <c r="K11" s="44"/>
      <c r="AZ11" s="103" t="s">
        <v>126</v>
      </c>
      <c r="BA11" s="103" t="s">
        <v>127</v>
      </c>
      <c r="BB11" s="103" t="s">
        <v>96</v>
      </c>
      <c r="BC11" s="103" t="s">
        <v>128</v>
      </c>
      <c r="BD11" s="103" t="s">
        <v>97</v>
      </c>
    </row>
    <row r="12" spans="1:70" s="1" customFormat="1" ht="14.4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7" t="s">
        <v>25</v>
      </c>
      <c r="J12" s="108" t="str">
        <f>'Rekapitulace stavby'!AN8</f>
        <v>13. 4. 2018</v>
      </c>
      <c r="K12" s="44"/>
      <c r="AZ12" s="103" t="s">
        <v>129</v>
      </c>
      <c r="BA12" s="103" t="s">
        <v>130</v>
      </c>
      <c r="BB12" s="103" t="s">
        <v>96</v>
      </c>
      <c r="BC12" s="103" t="s">
        <v>131</v>
      </c>
      <c r="BD12" s="103" t="s">
        <v>97</v>
      </c>
    </row>
    <row r="13" spans="1:70" s="1" customFormat="1" ht="10.8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  <c r="AZ13" s="103" t="s">
        <v>132</v>
      </c>
      <c r="BA13" s="103" t="s">
        <v>133</v>
      </c>
      <c r="BB13" s="103" t="s">
        <v>96</v>
      </c>
      <c r="BC13" s="103" t="s">
        <v>134</v>
      </c>
      <c r="BD13" s="103" t="s">
        <v>97</v>
      </c>
    </row>
    <row r="14" spans="1:70" s="1" customFormat="1" ht="14.4" customHeight="1">
      <c r="B14" s="40"/>
      <c r="C14" s="41"/>
      <c r="D14" s="36" t="s">
        <v>27</v>
      </c>
      <c r="E14" s="41"/>
      <c r="F14" s="41"/>
      <c r="G14" s="41"/>
      <c r="H14" s="41"/>
      <c r="I14" s="107" t="s">
        <v>28</v>
      </c>
      <c r="J14" s="34" t="str">
        <f>IF('Rekapitulace stavby'!AN10="","",'Rekapitulace stavby'!AN10)</f>
        <v/>
      </c>
      <c r="K14" s="44"/>
      <c r="AZ14" s="103" t="s">
        <v>135</v>
      </c>
      <c r="BA14" s="103" t="s">
        <v>136</v>
      </c>
      <c r="BB14" s="103" t="s">
        <v>137</v>
      </c>
      <c r="BC14" s="103" t="s">
        <v>138</v>
      </c>
      <c r="BD14" s="103" t="s">
        <v>97</v>
      </c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7" t="s">
        <v>30</v>
      </c>
      <c r="J15" s="34" t="str">
        <f>IF('Rekapitulace stavby'!AN11="","",'Rekapitulace stavby'!AN11)</f>
        <v/>
      </c>
      <c r="K15" s="44"/>
      <c r="AZ15" s="103" t="s">
        <v>139</v>
      </c>
      <c r="BA15" s="103" t="s">
        <v>140</v>
      </c>
      <c r="BB15" s="103" t="s">
        <v>137</v>
      </c>
      <c r="BC15" s="103" t="s">
        <v>111</v>
      </c>
      <c r="BD15" s="103" t="s">
        <v>97</v>
      </c>
    </row>
    <row r="16" spans="1:70" s="1" customFormat="1" ht="6.9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  <c r="AZ16" s="103" t="s">
        <v>141</v>
      </c>
      <c r="BA16" s="103" t="s">
        <v>142</v>
      </c>
      <c r="BB16" s="103" t="s">
        <v>137</v>
      </c>
      <c r="BC16" s="103" t="s">
        <v>82</v>
      </c>
      <c r="BD16" s="103" t="s">
        <v>97</v>
      </c>
    </row>
    <row r="17" spans="2:56" s="1" customFormat="1" ht="14.4" customHeight="1">
      <c r="B17" s="40"/>
      <c r="C17" s="41"/>
      <c r="D17" s="36" t="s">
        <v>31</v>
      </c>
      <c r="E17" s="41"/>
      <c r="F17" s="41"/>
      <c r="G17" s="41"/>
      <c r="H17" s="41"/>
      <c r="I17" s="107" t="s">
        <v>28</v>
      </c>
      <c r="J17" s="34" t="str">
        <f>IF('Rekapitulace stavby'!AN13="Vyplň údaj","",IF('Rekapitulace stavby'!AN13="","",'Rekapitulace stavby'!AN13))</f>
        <v/>
      </c>
      <c r="K17" s="44"/>
      <c r="AZ17" s="103" t="s">
        <v>143</v>
      </c>
      <c r="BA17" s="103" t="s">
        <v>144</v>
      </c>
      <c r="BB17" s="103" t="s">
        <v>137</v>
      </c>
      <c r="BC17" s="103" t="s">
        <v>145</v>
      </c>
      <c r="BD17" s="103" t="s">
        <v>97</v>
      </c>
    </row>
    <row r="18" spans="2:56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30</v>
      </c>
      <c r="J18" s="34" t="str">
        <f>IF('Rekapitulace stavby'!AN14="Vyplň údaj","",IF('Rekapitulace stavby'!AN14="","",'Rekapitulace stavby'!AN14))</f>
        <v/>
      </c>
      <c r="K18" s="44"/>
      <c r="AZ18" s="103" t="s">
        <v>146</v>
      </c>
      <c r="BA18" s="103" t="s">
        <v>147</v>
      </c>
      <c r="BB18" s="103" t="s">
        <v>148</v>
      </c>
      <c r="BC18" s="103" t="s">
        <v>149</v>
      </c>
      <c r="BD18" s="103" t="s">
        <v>82</v>
      </c>
    </row>
    <row r="19" spans="2:56" s="1" customFormat="1" ht="6.9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  <c r="AZ19" s="103" t="s">
        <v>150</v>
      </c>
      <c r="BA19" s="103" t="s">
        <v>147</v>
      </c>
      <c r="BB19" s="103" t="s">
        <v>148</v>
      </c>
      <c r="BC19" s="103" t="s">
        <v>151</v>
      </c>
      <c r="BD19" s="103" t="s">
        <v>82</v>
      </c>
    </row>
    <row r="20" spans="2:56" s="1" customFormat="1" ht="14.4" customHeight="1">
      <c r="B20" s="40"/>
      <c r="C20" s="41"/>
      <c r="D20" s="36" t="s">
        <v>33</v>
      </c>
      <c r="E20" s="41"/>
      <c r="F20" s="41"/>
      <c r="G20" s="41"/>
      <c r="H20" s="41"/>
      <c r="I20" s="107" t="s">
        <v>28</v>
      </c>
      <c r="J20" s="34" t="s">
        <v>34</v>
      </c>
      <c r="K20" s="44"/>
      <c r="AZ20" s="103" t="s">
        <v>152</v>
      </c>
      <c r="BA20" s="103" t="s">
        <v>153</v>
      </c>
      <c r="BB20" s="103" t="s">
        <v>96</v>
      </c>
      <c r="BC20" s="103" t="s">
        <v>154</v>
      </c>
      <c r="BD20" s="103" t="s">
        <v>97</v>
      </c>
    </row>
    <row r="21" spans="2:56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07" t="s">
        <v>30</v>
      </c>
      <c r="J21" s="34" t="s">
        <v>5</v>
      </c>
      <c r="K21" s="44"/>
      <c r="AZ21" s="103" t="s">
        <v>155</v>
      </c>
      <c r="BA21" s="103" t="s">
        <v>156</v>
      </c>
      <c r="BB21" s="103" t="s">
        <v>96</v>
      </c>
      <c r="BC21" s="103" t="s">
        <v>157</v>
      </c>
      <c r="BD21" s="103" t="s">
        <v>97</v>
      </c>
    </row>
    <row r="22" spans="2:56" s="1" customFormat="1" ht="6.9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  <c r="AZ22" s="103" t="s">
        <v>158</v>
      </c>
      <c r="BA22" s="103" t="s">
        <v>159</v>
      </c>
      <c r="BB22" s="103" t="s">
        <v>110</v>
      </c>
      <c r="BC22" s="103" t="s">
        <v>160</v>
      </c>
      <c r="BD22" s="103" t="s">
        <v>97</v>
      </c>
    </row>
    <row r="23" spans="2:56" s="1" customFormat="1" ht="14.4" customHeight="1">
      <c r="B23" s="40"/>
      <c r="C23" s="41"/>
      <c r="D23" s="36" t="s">
        <v>37</v>
      </c>
      <c r="E23" s="41"/>
      <c r="F23" s="41"/>
      <c r="G23" s="41"/>
      <c r="H23" s="41"/>
      <c r="I23" s="106"/>
      <c r="J23" s="41"/>
      <c r="K23" s="44"/>
    </row>
    <row r="24" spans="2:56" s="6" customFormat="1" ht="16.5" customHeight="1">
      <c r="B24" s="109"/>
      <c r="C24" s="110"/>
      <c r="D24" s="110"/>
      <c r="E24" s="316" t="s">
        <v>5</v>
      </c>
      <c r="F24" s="316"/>
      <c r="G24" s="316"/>
      <c r="H24" s="316"/>
      <c r="I24" s="111"/>
      <c r="J24" s="110"/>
      <c r="K24" s="112"/>
    </row>
    <row r="25" spans="2:56" s="1" customFormat="1" ht="6.9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56" s="1" customFormat="1" ht="6.9" customHeight="1">
      <c r="B26" s="40"/>
      <c r="C26" s="41"/>
      <c r="D26" s="67"/>
      <c r="E26" s="67"/>
      <c r="F26" s="67"/>
      <c r="G26" s="67"/>
      <c r="H26" s="67"/>
      <c r="I26" s="113"/>
      <c r="J26" s="67"/>
      <c r="K26" s="114"/>
    </row>
    <row r="27" spans="2:56" s="1" customFormat="1" ht="25.35" customHeight="1">
      <c r="B27" s="40"/>
      <c r="C27" s="41"/>
      <c r="D27" s="115" t="s">
        <v>38</v>
      </c>
      <c r="E27" s="41"/>
      <c r="F27" s="41"/>
      <c r="G27" s="41"/>
      <c r="H27" s="41"/>
      <c r="I27" s="106"/>
      <c r="J27" s="116">
        <f>ROUND(J83,2)</f>
        <v>0</v>
      </c>
      <c r="K27" s="44"/>
    </row>
    <row r="28" spans="2:56" s="1" customFormat="1" ht="6.9" customHeight="1">
      <c r="B28" s="40"/>
      <c r="C28" s="41"/>
      <c r="D28" s="67"/>
      <c r="E28" s="67"/>
      <c r="F28" s="67"/>
      <c r="G28" s="67"/>
      <c r="H28" s="67"/>
      <c r="I28" s="113"/>
      <c r="J28" s="67"/>
      <c r="K28" s="114"/>
    </row>
    <row r="29" spans="2:56" s="1" customFormat="1" ht="14.4" customHeight="1">
      <c r="B29" s="40"/>
      <c r="C29" s="41"/>
      <c r="D29" s="41"/>
      <c r="E29" s="41"/>
      <c r="F29" s="45" t="s">
        <v>40</v>
      </c>
      <c r="G29" s="41"/>
      <c r="H29" s="41"/>
      <c r="I29" s="117" t="s">
        <v>39</v>
      </c>
      <c r="J29" s="45" t="s">
        <v>41</v>
      </c>
      <c r="K29" s="44"/>
    </row>
    <row r="30" spans="2:56" s="1" customFormat="1" ht="14.4" customHeight="1">
      <c r="B30" s="40"/>
      <c r="C30" s="41"/>
      <c r="D30" s="48" t="s">
        <v>42</v>
      </c>
      <c r="E30" s="48" t="s">
        <v>43</v>
      </c>
      <c r="F30" s="118">
        <f>ROUND(SUM(BE83:BE234), 2)</f>
        <v>0</v>
      </c>
      <c r="G30" s="41"/>
      <c r="H30" s="41"/>
      <c r="I30" s="119">
        <v>0.21</v>
      </c>
      <c r="J30" s="118">
        <f>ROUND(ROUND((SUM(BE83:BE234)), 2)*I30, 2)</f>
        <v>0</v>
      </c>
      <c r="K30" s="44"/>
    </row>
    <row r="31" spans="2:56" s="1" customFormat="1" ht="14.4" customHeight="1">
      <c r="B31" s="40"/>
      <c r="C31" s="41"/>
      <c r="D31" s="41"/>
      <c r="E31" s="48" t="s">
        <v>44</v>
      </c>
      <c r="F31" s="118">
        <f>ROUND(SUM(BF83:BF234), 2)</f>
        <v>0</v>
      </c>
      <c r="G31" s="41"/>
      <c r="H31" s="41"/>
      <c r="I31" s="119">
        <v>0.15</v>
      </c>
      <c r="J31" s="118">
        <f>ROUND(ROUND((SUM(BF83:BF234)), 2)*I31, 2)</f>
        <v>0</v>
      </c>
      <c r="K31" s="44"/>
    </row>
    <row r="32" spans="2:56" s="1" customFormat="1" ht="14.4" hidden="1" customHeight="1">
      <c r="B32" s="40"/>
      <c r="C32" s="41"/>
      <c r="D32" s="41"/>
      <c r="E32" s="48" t="s">
        <v>45</v>
      </c>
      <c r="F32" s="118">
        <f>ROUND(SUM(BG83:BG234), 2)</f>
        <v>0</v>
      </c>
      <c r="G32" s="41"/>
      <c r="H32" s="41"/>
      <c r="I32" s="119">
        <v>0.21</v>
      </c>
      <c r="J32" s="118">
        <v>0</v>
      </c>
      <c r="K32" s="44"/>
    </row>
    <row r="33" spans="2:11" s="1" customFormat="1" ht="14.4" hidden="1" customHeight="1">
      <c r="B33" s="40"/>
      <c r="C33" s="41"/>
      <c r="D33" s="41"/>
      <c r="E33" s="48" t="s">
        <v>46</v>
      </c>
      <c r="F33" s="118">
        <f>ROUND(SUM(BH83:BH234), 2)</f>
        <v>0</v>
      </c>
      <c r="G33" s="41"/>
      <c r="H33" s="41"/>
      <c r="I33" s="119">
        <v>0.15</v>
      </c>
      <c r="J33" s="118">
        <v>0</v>
      </c>
      <c r="K33" s="44"/>
    </row>
    <row r="34" spans="2:11" s="1" customFormat="1" ht="14.4" hidden="1" customHeight="1">
      <c r="B34" s="40"/>
      <c r="C34" s="41"/>
      <c r="D34" s="41"/>
      <c r="E34" s="48" t="s">
        <v>47</v>
      </c>
      <c r="F34" s="118">
        <f>ROUND(SUM(BI83:BI234), 2)</f>
        <v>0</v>
      </c>
      <c r="G34" s="41"/>
      <c r="H34" s="41"/>
      <c r="I34" s="119">
        <v>0</v>
      </c>
      <c r="J34" s="118">
        <v>0</v>
      </c>
      <c r="K34" s="44"/>
    </row>
    <row r="35" spans="2:11" s="1" customFormat="1" ht="6.9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0"/>
      <c r="D36" s="121" t="s">
        <v>48</v>
      </c>
      <c r="E36" s="70"/>
      <c r="F36" s="70"/>
      <c r="G36" s="122" t="s">
        <v>49</v>
      </c>
      <c r="H36" s="123" t="s">
        <v>50</v>
      </c>
      <c r="I36" s="124"/>
      <c r="J36" s="125">
        <f>SUM(J27:J34)</f>
        <v>0</v>
      </c>
      <c r="K36" s="126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27"/>
      <c r="J37" s="56"/>
      <c r="K37" s="57"/>
    </row>
    <row r="41" spans="2:11" s="1" customFormat="1" ht="6.9" customHeight="1">
      <c r="B41" s="58"/>
      <c r="C41" s="59"/>
      <c r="D41" s="59"/>
      <c r="E41" s="59"/>
      <c r="F41" s="59"/>
      <c r="G41" s="59"/>
      <c r="H41" s="59"/>
      <c r="I41" s="128"/>
      <c r="J41" s="59"/>
      <c r="K41" s="129"/>
    </row>
    <row r="42" spans="2:11" s="1" customFormat="1" ht="36.9" customHeight="1">
      <c r="B42" s="40"/>
      <c r="C42" s="29" t="s">
        <v>161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" customHeight="1">
      <c r="B44" s="40"/>
      <c r="C44" s="36" t="s">
        <v>19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16.5" customHeight="1">
      <c r="B45" s="40"/>
      <c r="C45" s="41"/>
      <c r="D45" s="41"/>
      <c r="E45" s="346" t="str">
        <f>E7</f>
        <v>PARKOVIŠTĚ KARLA BURIÁNA CHOMUTOV</v>
      </c>
      <c r="F45" s="347"/>
      <c r="G45" s="347"/>
      <c r="H45" s="347"/>
      <c r="I45" s="106"/>
      <c r="J45" s="41"/>
      <c r="K45" s="44"/>
    </row>
    <row r="46" spans="2:11" s="1" customFormat="1" ht="14.4" customHeight="1">
      <c r="B46" s="40"/>
      <c r="C46" s="36" t="s">
        <v>115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17.25" customHeight="1">
      <c r="B47" s="40"/>
      <c r="C47" s="41"/>
      <c r="D47" s="41"/>
      <c r="E47" s="348" t="str">
        <f>E9</f>
        <v>ZRN1 - KOMUNIKACE</v>
      </c>
      <c r="F47" s="349"/>
      <c r="G47" s="349"/>
      <c r="H47" s="349"/>
      <c r="I47" s="106"/>
      <c r="J47" s="41"/>
      <c r="K47" s="44"/>
    </row>
    <row r="48" spans="2:11" s="1" customFormat="1" ht="6.9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CHOMUTOV</v>
      </c>
      <c r="G49" s="41"/>
      <c r="H49" s="41"/>
      <c r="I49" s="107" t="s">
        <v>25</v>
      </c>
      <c r="J49" s="108" t="str">
        <f>IF(J12="","",J12)</f>
        <v>13. 4. 2018</v>
      </c>
      <c r="K49" s="44"/>
    </row>
    <row r="50" spans="2:47" s="1" customFormat="1" ht="6.9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 ht="13.2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7" t="s">
        <v>33</v>
      </c>
      <c r="J51" s="316" t="str">
        <f>E21</f>
        <v>NED2D PROJEKT S.R.O.</v>
      </c>
      <c r="K51" s="44"/>
    </row>
    <row r="52" spans="2:47" s="1" customFormat="1" ht="14.4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6"/>
      <c r="J52" s="350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0" t="s">
        <v>162</v>
      </c>
      <c r="D54" s="120"/>
      <c r="E54" s="120"/>
      <c r="F54" s="120"/>
      <c r="G54" s="120"/>
      <c r="H54" s="120"/>
      <c r="I54" s="131"/>
      <c r="J54" s="132" t="s">
        <v>163</v>
      </c>
      <c r="K54" s="133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4" t="s">
        <v>164</v>
      </c>
      <c r="D56" s="41"/>
      <c r="E56" s="41"/>
      <c r="F56" s="41"/>
      <c r="G56" s="41"/>
      <c r="H56" s="41"/>
      <c r="I56" s="106"/>
      <c r="J56" s="116">
        <f>J83</f>
        <v>0</v>
      </c>
      <c r="K56" s="44"/>
      <c r="AU56" s="23" t="s">
        <v>165</v>
      </c>
    </row>
    <row r="57" spans="2:47" s="7" customFormat="1" ht="24.9" customHeight="1">
      <c r="B57" s="135"/>
      <c r="C57" s="136"/>
      <c r="D57" s="137" t="s">
        <v>166</v>
      </c>
      <c r="E57" s="138"/>
      <c r="F57" s="138"/>
      <c r="G57" s="138"/>
      <c r="H57" s="138"/>
      <c r="I57" s="139"/>
      <c r="J57" s="140">
        <f>J84</f>
        <v>0</v>
      </c>
      <c r="K57" s="141"/>
    </row>
    <row r="58" spans="2:47" s="8" customFormat="1" ht="19.95" customHeight="1">
      <c r="B58" s="142"/>
      <c r="C58" s="143"/>
      <c r="D58" s="144" t="s">
        <v>167</v>
      </c>
      <c r="E58" s="145"/>
      <c r="F58" s="145"/>
      <c r="G58" s="145"/>
      <c r="H58" s="145"/>
      <c r="I58" s="146"/>
      <c r="J58" s="147">
        <f>J85</f>
        <v>0</v>
      </c>
      <c r="K58" s="148"/>
    </row>
    <row r="59" spans="2:47" s="8" customFormat="1" ht="19.95" customHeight="1">
      <c r="B59" s="142"/>
      <c r="C59" s="143"/>
      <c r="D59" s="144" t="s">
        <v>168</v>
      </c>
      <c r="E59" s="145"/>
      <c r="F59" s="145"/>
      <c r="G59" s="145"/>
      <c r="H59" s="145"/>
      <c r="I59" s="146"/>
      <c r="J59" s="147">
        <f>J140</f>
        <v>0</v>
      </c>
      <c r="K59" s="148"/>
    </row>
    <row r="60" spans="2:47" s="8" customFormat="1" ht="19.95" customHeight="1">
      <c r="B60" s="142"/>
      <c r="C60" s="143"/>
      <c r="D60" s="144" t="s">
        <v>169</v>
      </c>
      <c r="E60" s="145"/>
      <c r="F60" s="145"/>
      <c r="G60" s="145"/>
      <c r="H60" s="145"/>
      <c r="I60" s="146"/>
      <c r="J60" s="147">
        <f>J184</f>
        <v>0</v>
      </c>
      <c r="K60" s="148"/>
    </row>
    <row r="61" spans="2:47" s="8" customFormat="1" ht="19.95" customHeight="1">
      <c r="B61" s="142"/>
      <c r="C61" s="143"/>
      <c r="D61" s="144" t="s">
        <v>170</v>
      </c>
      <c r="E61" s="145"/>
      <c r="F61" s="145"/>
      <c r="G61" s="145"/>
      <c r="H61" s="145"/>
      <c r="I61" s="146"/>
      <c r="J61" s="147">
        <f>J215</f>
        <v>0</v>
      </c>
      <c r="K61" s="148"/>
    </row>
    <row r="62" spans="2:47" s="8" customFormat="1" ht="19.95" customHeight="1">
      <c r="B62" s="142"/>
      <c r="C62" s="143"/>
      <c r="D62" s="144" t="s">
        <v>171</v>
      </c>
      <c r="E62" s="145"/>
      <c r="F62" s="145"/>
      <c r="G62" s="145"/>
      <c r="H62" s="145"/>
      <c r="I62" s="146"/>
      <c r="J62" s="147">
        <f>J226</f>
        <v>0</v>
      </c>
      <c r="K62" s="148"/>
    </row>
    <row r="63" spans="2:47" s="7" customFormat="1" ht="24.9" customHeight="1">
      <c r="B63" s="135"/>
      <c r="C63" s="136"/>
      <c r="D63" s="137" t="s">
        <v>172</v>
      </c>
      <c r="E63" s="138"/>
      <c r="F63" s="138"/>
      <c r="G63" s="138"/>
      <c r="H63" s="138"/>
      <c r="I63" s="139"/>
      <c r="J63" s="140">
        <f>J228</f>
        <v>0</v>
      </c>
      <c r="K63" s="141"/>
    </row>
    <row r="64" spans="2:47" s="1" customFormat="1" ht="21.75" customHeight="1">
      <c r="B64" s="40"/>
      <c r="C64" s="41"/>
      <c r="D64" s="41"/>
      <c r="E64" s="41"/>
      <c r="F64" s="41"/>
      <c r="G64" s="41"/>
      <c r="H64" s="41"/>
      <c r="I64" s="106"/>
      <c r="J64" s="41"/>
      <c r="K64" s="44"/>
    </row>
    <row r="65" spans="2:12" s="1" customFormat="1" ht="6.9" customHeight="1">
      <c r="B65" s="55"/>
      <c r="C65" s="56"/>
      <c r="D65" s="56"/>
      <c r="E65" s="56"/>
      <c r="F65" s="56"/>
      <c r="G65" s="56"/>
      <c r="H65" s="56"/>
      <c r="I65" s="127"/>
      <c r="J65" s="56"/>
      <c r="K65" s="57"/>
    </row>
    <row r="69" spans="2:12" s="1" customFormat="1" ht="6.9" customHeight="1">
      <c r="B69" s="58"/>
      <c r="C69" s="59"/>
      <c r="D69" s="59"/>
      <c r="E69" s="59"/>
      <c r="F69" s="59"/>
      <c r="G69" s="59"/>
      <c r="H69" s="59"/>
      <c r="I69" s="128"/>
      <c r="J69" s="59"/>
      <c r="K69" s="59"/>
      <c r="L69" s="40"/>
    </row>
    <row r="70" spans="2:12" s="1" customFormat="1" ht="36.9" customHeight="1">
      <c r="B70" s="40"/>
      <c r="C70" s="60" t="s">
        <v>173</v>
      </c>
      <c r="L70" s="40"/>
    </row>
    <row r="71" spans="2:12" s="1" customFormat="1" ht="6.9" customHeight="1">
      <c r="B71" s="40"/>
      <c r="L71" s="40"/>
    </row>
    <row r="72" spans="2:12" s="1" customFormat="1" ht="14.4" customHeight="1">
      <c r="B72" s="40"/>
      <c r="C72" s="62" t="s">
        <v>19</v>
      </c>
      <c r="L72" s="40"/>
    </row>
    <row r="73" spans="2:12" s="1" customFormat="1" ht="16.5" customHeight="1">
      <c r="B73" s="40"/>
      <c r="E73" s="351" t="str">
        <f>E7</f>
        <v>PARKOVIŠTĚ KARLA BURIÁNA CHOMUTOV</v>
      </c>
      <c r="F73" s="352"/>
      <c r="G73" s="352"/>
      <c r="H73" s="352"/>
      <c r="L73" s="40"/>
    </row>
    <row r="74" spans="2:12" s="1" customFormat="1" ht="14.4" customHeight="1">
      <c r="B74" s="40"/>
      <c r="C74" s="62" t="s">
        <v>115</v>
      </c>
      <c r="L74" s="40"/>
    </row>
    <row r="75" spans="2:12" s="1" customFormat="1" ht="17.25" customHeight="1">
      <c r="B75" s="40"/>
      <c r="E75" s="327" t="str">
        <f>E9</f>
        <v>ZRN1 - KOMUNIKACE</v>
      </c>
      <c r="F75" s="353"/>
      <c r="G75" s="353"/>
      <c r="H75" s="353"/>
      <c r="L75" s="40"/>
    </row>
    <row r="76" spans="2:12" s="1" customFormat="1" ht="6.9" customHeight="1">
      <c r="B76" s="40"/>
      <c r="L76" s="40"/>
    </row>
    <row r="77" spans="2:12" s="1" customFormat="1" ht="18" customHeight="1">
      <c r="B77" s="40"/>
      <c r="C77" s="62" t="s">
        <v>23</v>
      </c>
      <c r="F77" s="149" t="str">
        <f>F12</f>
        <v>CHOMUTOV</v>
      </c>
      <c r="I77" s="150" t="s">
        <v>25</v>
      </c>
      <c r="J77" s="66" t="str">
        <f>IF(J12="","",J12)</f>
        <v>13. 4. 2018</v>
      </c>
      <c r="L77" s="40"/>
    </row>
    <row r="78" spans="2:12" s="1" customFormat="1" ht="6.9" customHeight="1">
      <c r="B78" s="40"/>
      <c r="L78" s="40"/>
    </row>
    <row r="79" spans="2:12" s="1" customFormat="1" ht="13.2">
      <c r="B79" s="40"/>
      <c r="C79" s="62" t="s">
        <v>27</v>
      </c>
      <c r="F79" s="149" t="str">
        <f>E15</f>
        <v xml:space="preserve"> </v>
      </c>
      <c r="I79" s="150" t="s">
        <v>33</v>
      </c>
      <c r="J79" s="149" t="str">
        <f>E21</f>
        <v>NED2D PROJEKT S.R.O.</v>
      </c>
      <c r="L79" s="40"/>
    </row>
    <row r="80" spans="2:12" s="1" customFormat="1" ht="14.4" customHeight="1">
      <c r="B80" s="40"/>
      <c r="C80" s="62" t="s">
        <v>31</v>
      </c>
      <c r="F80" s="149" t="str">
        <f>IF(E18="","",E18)</f>
        <v/>
      </c>
      <c r="L80" s="40"/>
    </row>
    <row r="81" spans="2:65" s="1" customFormat="1" ht="10.35" customHeight="1">
      <c r="B81" s="40"/>
      <c r="L81" s="40"/>
    </row>
    <row r="82" spans="2:65" s="9" customFormat="1" ht="29.25" customHeight="1">
      <c r="B82" s="151"/>
      <c r="C82" s="152" t="s">
        <v>174</v>
      </c>
      <c r="D82" s="153" t="s">
        <v>57</v>
      </c>
      <c r="E82" s="153" t="s">
        <v>53</v>
      </c>
      <c r="F82" s="153" t="s">
        <v>175</v>
      </c>
      <c r="G82" s="153" t="s">
        <v>176</v>
      </c>
      <c r="H82" s="153" t="s">
        <v>177</v>
      </c>
      <c r="I82" s="154" t="s">
        <v>178</v>
      </c>
      <c r="J82" s="153" t="s">
        <v>163</v>
      </c>
      <c r="K82" s="155" t="s">
        <v>179</v>
      </c>
      <c r="L82" s="151"/>
      <c r="M82" s="72" t="s">
        <v>180</v>
      </c>
      <c r="N82" s="73" t="s">
        <v>42</v>
      </c>
      <c r="O82" s="73" t="s">
        <v>181</v>
      </c>
      <c r="P82" s="73" t="s">
        <v>182</v>
      </c>
      <c r="Q82" s="73" t="s">
        <v>183</v>
      </c>
      <c r="R82" s="73" t="s">
        <v>184</v>
      </c>
      <c r="S82" s="73" t="s">
        <v>185</v>
      </c>
      <c r="T82" s="74" t="s">
        <v>186</v>
      </c>
    </row>
    <row r="83" spans="2:65" s="1" customFormat="1" ht="29.25" customHeight="1">
      <c r="B83" s="40"/>
      <c r="C83" s="76" t="s">
        <v>164</v>
      </c>
      <c r="J83" s="156">
        <f>BK83</f>
        <v>0</v>
      </c>
      <c r="L83" s="40"/>
      <c r="M83" s="75"/>
      <c r="N83" s="67"/>
      <c r="O83" s="67"/>
      <c r="P83" s="157">
        <f>P84+P228</f>
        <v>0</v>
      </c>
      <c r="Q83" s="67"/>
      <c r="R83" s="157">
        <f>R84+R228</f>
        <v>290.54408380000001</v>
      </c>
      <c r="S83" s="67"/>
      <c r="T83" s="158">
        <f>T84+T228</f>
        <v>350.97999999999996</v>
      </c>
      <c r="AT83" s="23" t="s">
        <v>71</v>
      </c>
      <c r="AU83" s="23" t="s">
        <v>165</v>
      </c>
      <c r="BK83" s="159">
        <f>BK84+BK228</f>
        <v>0</v>
      </c>
    </row>
    <row r="84" spans="2:65" s="10" customFormat="1" ht="37.35" customHeight="1">
      <c r="B84" s="160"/>
      <c r="D84" s="161" t="s">
        <v>71</v>
      </c>
      <c r="E84" s="162" t="s">
        <v>187</v>
      </c>
      <c r="F84" s="162" t="s">
        <v>188</v>
      </c>
      <c r="I84" s="163"/>
      <c r="J84" s="164">
        <f>BK84</f>
        <v>0</v>
      </c>
      <c r="L84" s="160"/>
      <c r="M84" s="165"/>
      <c r="N84" s="166"/>
      <c r="O84" s="166"/>
      <c r="P84" s="167">
        <f>P85+P140+P184+P215+P226</f>
        <v>0</v>
      </c>
      <c r="Q84" s="166"/>
      <c r="R84" s="167">
        <f>R85+R140+R184+R215+R226</f>
        <v>290.54408380000001</v>
      </c>
      <c r="S84" s="166"/>
      <c r="T84" s="168">
        <f>T85+T140+T184+T215+T226</f>
        <v>350.97999999999996</v>
      </c>
      <c r="AR84" s="161" t="s">
        <v>80</v>
      </c>
      <c r="AT84" s="169" t="s">
        <v>71</v>
      </c>
      <c r="AU84" s="169" t="s">
        <v>72</v>
      </c>
      <c r="AY84" s="161" t="s">
        <v>189</v>
      </c>
      <c r="BK84" s="170">
        <f>BK85+BK140+BK184+BK215+BK226</f>
        <v>0</v>
      </c>
    </row>
    <row r="85" spans="2:65" s="10" customFormat="1" ht="19.95" customHeight="1">
      <c r="B85" s="160"/>
      <c r="D85" s="161" t="s">
        <v>71</v>
      </c>
      <c r="E85" s="171" t="s">
        <v>80</v>
      </c>
      <c r="F85" s="171" t="s">
        <v>190</v>
      </c>
      <c r="I85" s="163"/>
      <c r="J85" s="172">
        <f>BK85</f>
        <v>0</v>
      </c>
      <c r="L85" s="160"/>
      <c r="M85" s="165"/>
      <c r="N85" s="166"/>
      <c r="O85" s="166"/>
      <c r="P85" s="167">
        <f>SUM(P86:P139)</f>
        <v>0</v>
      </c>
      <c r="Q85" s="166"/>
      <c r="R85" s="167">
        <f>SUM(R86:R139)</f>
        <v>21.696024999999999</v>
      </c>
      <c r="S85" s="166"/>
      <c r="T85" s="168">
        <f>SUM(T86:T139)</f>
        <v>350.97999999999996</v>
      </c>
      <c r="AR85" s="161" t="s">
        <v>80</v>
      </c>
      <c r="AT85" s="169" t="s">
        <v>71</v>
      </c>
      <c r="AU85" s="169" t="s">
        <v>80</v>
      </c>
      <c r="AY85" s="161" t="s">
        <v>189</v>
      </c>
      <c r="BK85" s="170">
        <f>SUM(BK86:BK139)</f>
        <v>0</v>
      </c>
    </row>
    <row r="86" spans="2:65" s="1" customFormat="1" ht="51" customHeight="1">
      <c r="B86" s="173"/>
      <c r="C86" s="174" t="s">
        <v>80</v>
      </c>
      <c r="D86" s="174" t="s">
        <v>191</v>
      </c>
      <c r="E86" s="175" t="s">
        <v>192</v>
      </c>
      <c r="F86" s="176" t="s">
        <v>193</v>
      </c>
      <c r="G86" s="177" t="s">
        <v>96</v>
      </c>
      <c r="H86" s="178">
        <v>3</v>
      </c>
      <c r="I86" s="179"/>
      <c r="J86" s="180">
        <f>ROUND(I86*H86,2)</f>
        <v>0</v>
      </c>
      <c r="K86" s="176" t="s">
        <v>194</v>
      </c>
      <c r="L86" s="40"/>
      <c r="M86" s="181" t="s">
        <v>5</v>
      </c>
      <c r="N86" s="182" t="s">
        <v>43</v>
      </c>
      <c r="O86" s="41"/>
      <c r="P86" s="183">
        <f>O86*H86</f>
        <v>0</v>
      </c>
      <c r="Q86" s="183">
        <v>0</v>
      </c>
      <c r="R86" s="183">
        <f>Q86*H86</f>
        <v>0</v>
      </c>
      <c r="S86" s="183">
        <v>0.255</v>
      </c>
      <c r="T86" s="184">
        <f>S86*H86</f>
        <v>0.76500000000000001</v>
      </c>
      <c r="AR86" s="23" t="s">
        <v>195</v>
      </c>
      <c r="AT86" s="23" t="s">
        <v>191</v>
      </c>
      <c r="AU86" s="23" t="s">
        <v>82</v>
      </c>
      <c r="AY86" s="23" t="s">
        <v>189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23" t="s">
        <v>80</v>
      </c>
      <c r="BK86" s="185">
        <f>ROUND(I86*H86,2)</f>
        <v>0</v>
      </c>
      <c r="BL86" s="23" t="s">
        <v>195</v>
      </c>
      <c r="BM86" s="23" t="s">
        <v>196</v>
      </c>
    </row>
    <row r="87" spans="2:65" s="11" customFormat="1" ht="12">
      <c r="B87" s="186"/>
      <c r="D87" s="187" t="s">
        <v>197</v>
      </c>
      <c r="E87" s="188" t="s">
        <v>5</v>
      </c>
      <c r="F87" s="189" t="s">
        <v>94</v>
      </c>
      <c r="H87" s="190">
        <v>3</v>
      </c>
      <c r="I87" s="191"/>
      <c r="L87" s="186"/>
      <c r="M87" s="192"/>
      <c r="N87" s="193"/>
      <c r="O87" s="193"/>
      <c r="P87" s="193"/>
      <c r="Q87" s="193"/>
      <c r="R87" s="193"/>
      <c r="S87" s="193"/>
      <c r="T87" s="194"/>
      <c r="AT87" s="188" t="s">
        <v>197</v>
      </c>
      <c r="AU87" s="188" t="s">
        <v>82</v>
      </c>
      <c r="AV87" s="11" t="s">
        <v>82</v>
      </c>
      <c r="AW87" s="11" t="s">
        <v>36</v>
      </c>
      <c r="AX87" s="11" t="s">
        <v>80</v>
      </c>
      <c r="AY87" s="188" t="s">
        <v>189</v>
      </c>
    </row>
    <row r="88" spans="2:65" s="1" customFormat="1" ht="51" customHeight="1">
      <c r="B88" s="173"/>
      <c r="C88" s="174" t="s">
        <v>82</v>
      </c>
      <c r="D88" s="174" t="s">
        <v>191</v>
      </c>
      <c r="E88" s="175" t="s">
        <v>198</v>
      </c>
      <c r="F88" s="176" t="s">
        <v>199</v>
      </c>
      <c r="G88" s="177" t="s">
        <v>96</v>
      </c>
      <c r="H88" s="178">
        <v>125</v>
      </c>
      <c r="I88" s="179"/>
      <c r="J88" s="180">
        <f>ROUND(I88*H88,2)</f>
        <v>0</v>
      </c>
      <c r="K88" s="176" t="s">
        <v>194</v>
      </c>
      <c r="L88" s="40"/>
      <c r="M88" s="181" t="s">
        <v>5</v>
      </c>
      <c r="N88" s="182" t="s">
        <v>43</v>
      </c>
      <c r="O88" s="41"/>
      <c r="P88" s="183">
        <f>O88*H88</f>
        <v>0</v>
      </c>
      <c r="Q88" s="183">
        <v>0</v>
      </c>
      <c r="R88" s="183">
        <f>Q88*H88</f>
        <v>0</v>
      </c>
      <c r="S88" s="183">
        <v>0.625</v>
      </c>
      <c r="T88" s="184">
        <f>S88*H88</f>
        <v>78.125</v>
      </c>
      <c r="AR88" s="23" t="s">
        <v>195</v>
      </c>
      <c r="AT88" s="23" t="s">
        <v>191</v>
      </c>
      <c r="AU88" s="23" t="s">
        <v>82</v>
      </c>
      <c r="AY88" s="23" t="s">
        <v>189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23" t="s">
        <v>80</v>
      </c>
      <c r="BK88" s="185">
        <f>ROUND(I88*H88,2)</f>
        <v>0</v>
      </c>
      <c r="BL88" s="23" t="s">
        <v>195</v>
      </c>
      <c r="BM88" s="23" t="s">
        <v>200</v>
      </c>
    </row>
    <row r="89" spans="2:65" s="11" customFormat="1" ht="12">
      <c r="B89" s="186"/>
      <c r="D89" s="187" t="s">
        <v>197</v>
      </c>
      <c r="E89" s="188" t="s">
        <v>5</v>
      </c>
      <c r="F89" s="189" t="s">
        <v>98</v>
      </c>
      <c r="H89" s="190">
        <v>125</v>
      </c>
      <c r="I89" s="191"/>
      <c r="L89" s="186"/>
      <c r="M89" s="192"/>
      <c r="N89" s="193"/>
      <c r="O89" s="193"/>
      <c r="P89" s="193"/>
      <c r="Q89" s="193"/>
      <c r="R89" s="193"/>
      <c r="S89" s="193"/>
      <c r="T89" s="194"/>
      <c r="AT89" s="188" t="s">
        <v>197</v>
      </c>
      <c r="AU89" s="188" t="s">
        <v>82</v>
      </c>
      <c r="AV89" s="11" t="s">
        <v>82</v>
      </c>
      <c r="AW89" s="11" t="s">
        <v>36</v>
      </c>
      <c r="AX89" s="11" t="s">
        <v>80</v>
      </c>
      <c r="AY89" s="188" t="s">
        <v>189</v>
      </c>
    </row>
    <row r="90" spans="2:65" s="1" customFormat="1" ht="51" customHeight="1">
      <c r="B90" s="173"/>
      <c r="C90" s="174" t="s">
        <v>97</v>
      </c>
      <c r="D90" s="174" t="s">
        <v>191</v>
      </c>
      <c r="E90" s="175" t="s">
        <v>201</v>
      </c>
      <c r="F90" s="176" t="s">
        <v>202</v>
      </c>
      <c r="G90" s="177" t="s">
        <v>96</v>
      </c>
      <c r="H90" s="178">
        <v>125</v>
      </c>
      <c r="I90" s="179"/>
      <c r="J90" s="180">
        <f>ROUND(I90*H90,2)</f>
        <v>0</v>
      </c>
      <c r="K90" s="176" t="s">
        <v>194</v>
      </c>
      <c r="L90" s="40"/>
      <c r="M90" s="181" t="s">
        <v>5</v>
      </c>
      <c r="N90" s="182" t="s">
        <v>43</v>
      </c>
      <c r="O90" s="41"/>
      <c r="P90" s="183">
        <f>O90*H90</f>
        <v>0</v>
      </c>
      <c r="Q90" s="183">
        <v>0</v>
      </c>
      <c r="R90" s="183">
        <f>Q90*H90</f>
        <v>0</v>
      </c>
      <c r="S90" s="183">
        <v>0.316</v>
      </c>
      <c r="T90" s="184">
        <f>S90*H90</f>
        <v>39.5</v>
      </c>
      <c r="AR90" s="23" t="s">
        <v>195</v>
      </c>
      <c r="AT90" s="23" t="s">
        <v>191</v>
      </c>
      <c r="AU90" s="23" t="s">
        <v>82</v>
      </c>
      <c r="AY90" s="23" t="s">
        <v>189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23" t="s">
        <v>80</v>
      </c>
      <c r="BK90" s="185">
        <f>ROUND(I90*H90,2)</f>
        <v>0</v>
      </c>
      <c r="BL90" s="23" t="s">
        <v>195</v>
      </c>
      <c r="BM90" s="23" t="s">
        <v>203</v>
      </c>
    </row>
    <row r="91" spans="2:65" s="11" customFormat="1" ht="12">
      <c r="B91" s="186"/>
      <c r="D91" s="187" t="s">
        <v>197</v>
      </c>
      <c r="E91" s="188" t="s">
        <v>5</v>
      </c>
      <c r="F91" s="189" t="s">
        <v>98</v>
      </c>
      <c r="H91" s="190">
        <v>125</v>
      </c>
      <c r="I91" s="191"/>
      <c r="L91" s="186"/>
      <c r="M91" s="192"/>
      <c r="N91" s="193"/>
      <c r="O91" s="193"/>
      <c r="P91" s="193"/>
      <c r="Q91" s="193"/>
      <c r="R91" s="193"/>
      <c r="S91" s="193"/>
      <c r="T91" s="194"/>
      <c r="AT91" s="188" t="s">
        <v>197</v>
      </c>
      <c r="AU91" s="188" t="s">
        <v>82</v>
      </c>
      <c r="AV91" s="11" t="s">
        <v>82</v>
      </c>
      <c r="AW91" s="11" t="s">
        <v>36</v>
      </c>
      <c r="AX91" s="11" t="s">
        <v>80</v>
      </c>
      <c r="AY91" s="188" t="s">
        <v>189</v>
      </c>
    </row>
    <row r="92" spans="2:65" s="1" customFormat="1" ht="38.25" customHeight="1">
      <c r="B92" s="173"/>
      <c r="C92" s="174" t="s">
        <v>195</v>
      </c>
      <c r="D92" s="174" t="s">
        <v>191</v>
      </c>
      <c r="E92" s="175" t="s">
        <v>204</v>
      </c>
      <c r="F92" s="176" t="s">
        <v>205</v>
      </c>
      <c r="G92" s="177" t="s">
        <v>96</v>
      </c>
      <c r="H92" s="178">
        <v>399</v>
      </c>
      <c r="I92" s="179"/>
      <c r="J92" s="180">
        <f>ROUND(I92*H92,2)</f>
        <v>0</v>
      </c>
      <c r="K92" s="176" t="s">
        <v>194</v>
      </c>
      <c r="L92" s="40"/>
      <c r="M92" s="181" t="s">
        <v>5</v>
      </c>
      <c r="N92" s="182" t="s">
        <v>43</v>
      </c>
      <c r="O92" s="41"/>
      <c r="P92" s="183">
        <f>O92*H92</f>
        <v>0</v>
      </c>
      <c r="Q92" s="183">
        <v>0</v>
      </c>
      <c r="R92" s="183">
        <f>Q92*H92</f>
        <v>0</v>
      </c>
      <c r="S92" s="183">
        <v>0.32500000000000001</v>
      </c>
      <c r="T92" s="184">
        <f>S92*H92</f>
        <v>129.67500000000001</v>
      </c>
      <c r="AR92" s="23" t="s">
        <v>195</v>
      </c>
      <c r="AT92" s="23" t="s">
        <v>191</v>
      </c>
      <c r="AU92" s="23" t="s">
        <v>82</v>
      </c>
      <c r="AY92" s="23" t="s">
        <v>189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23" t="s">
        <v>80</v>
      </c>
      <c r="BK92" s="185">
        <f>ROUND(I92*H92,2)</f>
        <v>0</v>
      </c>
      <c r="BL92" s="23" t="s">
        <v>195</v>
      </c>
      <c r="BM92" s="23" t="s">
        <v>206</v>
      </c>
    </row>
    <row r="93" spans="2:65" s="11" customFormat="1" ht="12">
      <c r="B93" s="186"/>
      <c r="D93" s="187" t="s">
        <v>197</v>
      </c>
      <c r="E93" s="188" t="s">
        <v>5</v>
      </c>
      <c r="F93" s="189" t="s">
        <v>207</v>
      </c>
      <c r="H93" s="190">
        <v>399</v>
      </c>
      <c r="I93" s="191"/>
      <c r="L93" s="186"/>
      <c r="M93" s="192"/>
      <c r="N93" s="193"/>
      <c r="O93" s="193"/>
      <c r="P93" s="193"/>
      <c r="Q93" s="193"/>
      <c r="R93" s="193"/>
      <c r="S93" s="193"/>
      <c r="T93" s="194"/>
      <c r="AT93" s="188" t="s">
        <v>197</v>
      </c>
      <c r="AU93" s="188" t="s">
        <v>82</v>
      </c>
      <c r="AV93" s="11" t="s">
        <v>82</v>
      </c>
      <c r="AW93" s="11" t="s">
        <v>36</v>
      </c>
      <c r="AX93" s="11" t="s">
        <v>80</v>
      </c>
      <c r="AY93" s="188" t="s">
        <v>189</v>
      </c>
    </row>
    <row r="94" spans="2:65" s="1" customFormat="1" ht="38.25" customHeight="1">
      <c r="B94" s="173"/>
      <c r="C94" s="174" t="s">
        <v>208</v>
      </c>
      <c r="D94" s="174" t="s">
        <v>191</v>
      </c>
      <c r="E94" s="175" t="s">
        <v>209</v>
      </c>
      <c r="F94" s="176" t="s">
        <v>210</v>
      </c>
      <c r="G94" s="177" t="s">
        <v>96</v>
      </c>
      <c r="H94" s="178">
        <v>251</v>
      </c>
      <c r="I94" s="179"/>
      <c r="J94" s="180">
        <f>ROUND(I94*H94,2)</f>
        <v>0</v>
      </c>
      <c r="K94" s="176" t="s">
        <v>194</v>
      </c>
      <c r="L94" s="40"/>
      <c r="M94" s="181" t="s">
        <v>5</v>
      </c>
      <c r="N94" s="182" t="s">
        <v>43</v>
      </c>
      <c r="O94" s="41"/>
      <c r="P94" s="183">
        <f>O94*H94</f>
        <v>0</v>
      </c>
      <c r="Q94" s="183">
        <v>0</v>
      </c>
      <c r="R94" s="183">
        <f>Q94*H94</f>
        <v>0</v>
      </c>
      <c r="S94" s="183">
        <v>0.22</v>
      </c>
      <c r="T94" s="184">
        <f>S94*H94</f>
        <v>55.22</v>
      </c>
      <c r="AR94" s="23" t="s">
        <v>195</v>
      </c>
      <c r="AT94" s="23" t="s">
        <v>191</v>
      </c>
      <c r="AU94" s="23" t="s">
        <v>82</v>
      </c>
      <c r="AY94" s="23" t="s">
        <v>189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23" t="s">
        <v>80</v>
      </c>
      <c r="BK94" s="185">
        <f>ROUND(I94*H94,2)</f>
        <v>0</v>
      </c>
      <c r="BL94" s="23" t="s">
        <v>195</v>
      </c>
      <c r="BM94" s="23" t="s">
        <v>211</v>
      </c>
    </row>
    <row r="95" spans="2:65" s="11" customFormat="1" ht="12">
      <c r="B95" s="186"/>
      <c r="D95" s="187" t="s">
        <v>197</v>
      </c>
      <c r="E95" s="188" t="s">
        <v>5</v>
      </c>
      <c r="F95" s="189" t="s">
        <v>102</v>
      </c>
      <c r="H95" s="190">
        <v>251</v>
      </c>
      <c r="I95" s="191"/>
      <c r="L95" s="186"/>
      <c r="M95" s="192"/>
      <c r="N95" s="193"/>
      <c r="O95" s="193"/>
      <c r="P95" s="193"/>
      <c r="Q95" s="193"/>
      <c r="R95" s="193"/>
      <c r="S95" s="193"/>
      <c r="T95" s="194"/>
      <c r="AT95" s="188" t="s">
        <v>197</v>
      </c>
      <c r="AU95" s="188" t="s">
        <v>82</v>
      </c>
      <c r="AV95" s="11" t="s">
        <v>82</v>
      </c>
      <c r="AW95" s="11" t="s">
        <v>36</v>
      </c>
      <c r="AX95" s="11" t="s">
        <v>80</v>
      </c>
      <c r="AY95" s="188" t="s">
        <v>189</v>
      </c>
    </row>
    <row r="96" spans="2:65" s="1" customFormat="1" ht="38.25" customHeight="1">
      <c r="B96" s="173"/>
      <c r="C96" s="174" t="s">
        <v>212</v>
      </c>
      <c r="D96" s="174" t="s">
        <v>191</v>
      </c>
      <c r="E96" s="175" t="s">
        <v>213</v>
      </c>
      <c r="F96" s="176" t="s">
        <v>214</v>
      </c>
      <c r="G96" s="177" t="s">
        <v>137</v>
      </c>
      <c r="H96" s="178">
        <v>203</v>
      </c>
      <c r="I96" s="179"/>
      <c r="J96" s="180">
        <f>ROUND(I96*H96,2)</f>
        <v>0</v>
      </c>
      <c r="K96" s="176" t="s">
        <v>194</v>
      </c>
      <c r="L96" s="40"/>
      <c r="M96" s="181" t="s">
        <v>5</v>
      </c>
      <c r="N96" s="182" t="s">
        <v>43</v>
      </c>
      <c r="O96" s="41"/>
      <c r="P96" s="183">
        <f>O96*H96</f>
        <v>0</v>
      </c>
      <c r="Q96" s="183">
        <v>0</v>
      </c>
      <c r="R96" s="183">
        <f>Q96*H96</f>
        <v>0</v>
      </c>
      <c r="S96" s="183">
        <v>0.20499999999999999</v>
      </c>
      <c r="T96" s="184">
        <f>S96*H96</f>
        <v>41.614999999999995</v>
      </c>
      <c r="AR96" s="23" t="s">
        <v>195</v>
      </c>
      <c r="AT96" s="23" t="s">
        <v>191</v>
      </c>
      <c r="AU96" s="23" t="s">
        <v>82</v>
      </c>
      <c r="AY96" s="23" t="s">
        <v>189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23" t="s">
        <v>80</v>
      </c>
      <c r="BK96" s="185">
        <f>ROUND(I96*H96,2)</f>
        <v>0</v>
      </c>
      <c r="BL96" s="23" t="s">
        <v>195</v>
      </c>
      <c r="BM96" s="23" t="s">
        <v>215</v>
      </c>
    </row>
    <row r="97" spans="2:65" s="1" customFormat="1" ht="25.5" customHeight="1">
      <c r="B97" s="173"/>
      <c r="C97" s="174" t="s">
        <v>134</v>
      </c>
      <c r="D97" s="174" t="s">
        <v>191</v>
      </c>
      <c r="E97" s="175" t="s">
        <v>216</v>
      </c>
      <c r="F97" s="176" t="s">
        <v>217</v>
      </c>
      <c r="G97" s="177" t="s">
        <v>137</v>
      </c>
      <c r="H97" s="178">
        <v>152</v>
      </c>
      <c r="I97" s="179"/>
      <c r="J97" s="180">
        <f>ROUND(I97*H97,2)</f>
        <v>0</v>
      </c>
      <c r="K97" s="176" t="s">
        <v>194</v>
      </c>
      <c r="L97" s="40"/>
      <c r="M97" s="181" t="s">
        <v>5</v>
      </c>
      <c r="N97" s="182" t="s">
        <v>43</v>
      </c>
      <c r="O97" s="41"/>
      <c r="P97" s="183">
        <f>O97*H97</f>
        <v>0</v>
      </c>
      <c r="Q97" s="183">
        <v>0</v>
      </c>
      <c r="R97" s="183">
        <f>Q97*H97</f>
        <v>0</v>
      </c>
      <c r="S97" s="183">
        <v>0.04</v>
      </c>
      <c r="T97" s="184">
        <f>S97*H97</f>
        <v>6.08</v>
      </c>
      <c r="AR97" s="23" t="s">
        <v>195</v>
      </c>
      <c r="AT97" s="23" t="s">
        <v>191</v>
      </c>
      <c r="AU97" s="23" t="s">
        <v>82</v>
      </c>
      <c r="AY97" s="23" t="s">
        <v>189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23" t="s">
        <v>80</v>
      </c>
      <c r="BK97" s="185">
        <f>ROUND(I97*H97,2)</f>
        <v>0</v>
      </c>
      <c r="BL97" s="23" t="s">
        <v>195</v>
      </c>
      <c r="BM97" s="23" t="s">
        <v>218</v>
      </c>
    </row>
    <row r="98" spans="2:65" s="1" customFormat="1" ht="38.25" customHeight="1">
      <c r="B98" s="173"/>
      <c r="C98" s="174" t="s">
        <v>219</v>
      </c>
      <c r="D98" s="174" t="s">
        <v>191</v>
      </c>
      <c r="E98" s="175" t="s">
        <v>220</v>
      </c>
      <c r="F98" s="176" t="s">
        <v>221</v>
      </c>
      <c r="G98" s="177" t="s">
        <v>110</v>
      </c>
      <c r="H98" s="178">
        <v>90</v>
      </c>
      <c r="I98" s="179"/>
      <c r="J98" s="180">
        <f>ROUND(I98*H98,2)</f>
        <v>0</v>
      </c>
      <c r="K98" s="176" t="s">
        <v>194</v>
      </c>
      <c r="L98" s="40"/>
      <c r="M98" s="181" t="s">
        <v>5</v>
      </c>
      <c r="N98" s="182" t="s">
        <v>43</v>
      </c>
      <c r="O98" s="41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AR98" s="23" t="s">
        <v>195</v>
      </c>
      <c r="AT98" s="23" t="s">
        <v>191</v>
      </c>
      <c r="AU98" s="23" t="s">
        <v>82</v>
      </c>
      <c r="AY98" s="23" t="s">
        <v>189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23" t="s">
        <v>80</v>
      </c>
      <c r="BK98" s="185">
        <f>ROUND(I98*H98,2)</f>
        <v>0</v>
      </c>
      <c r="BL98" s="23" t="s">
        <v>195</v>
      </c>
      <c r="BM98" s="23" t="s">
        <v>222</v>
      </c>
    </row>
    <row r="99" spans="2:65" s="11" customFormat="1" ht="12">
      <c r="B99" s="186"/>
      <c r="D99" s="187" t="s">
        <v>197</v>
      </c>
      <c r="E99" s="188" t="s">
        <v>5</v>
      </c>
      <c r="F99" s="189" t="s">
        <v>108</v>
      </c>
      <c r="H99" s="190">
        <v>90</v>
      </c>
      <c r="I99" s="191"/>
      <c r="L99" s="186"/>
      <c r="M99" s="192"/>
      <c r="N99" s="193"/>
      <c r="O99" s="193"/>
      <c r="P99" s="193"/>
      <c r="Q99" s="193"/>
      <c r="R99" s="193"/>
      <c r="S99" s="193"/>
      <c r="T99" s="194"/>
      <c r="AT99" s="188" t="s">
        <v>197</v>
      </c>
      <c r="AU99" s="188" t="s">
        <v>82</v>
      </c>
      <c r="AV99" s="11" t="s">
        <v>82</v>
      </c>
      <c r="AW99" s="11" t="s">
        <v>36</v>
      </c>
      <c r="AX99" s="11" t="s">
        <v>80</v>
      </c>
      <c r="AY99" s="188" t="s">
        <v>189</v>
      </c>
    </row>
    <row r="100" spans="2:65" s="1" customFormat="1" ht="38.25" customHeight="1">
      <c r="B100" s="173"/>
      <c r="C100" s="174" t="s">
        <v>223</v>
      </c>
      <c r="D100" s="174" t="s">
        <v>191</v>
      </c>
      <c r="E100" s="175" t="s">
        <v>224</v>
      </c>
      <c r="F100" s="176" t="s">
        <v>225</v>
      </c>
      <c r="G100" s="177" t="s">
        <v>110</v>
      </c>
      <c r="H100" s="178">
        <v>70</v>
      </c>
      <c r="I100" s="179"/>
      <c r="J100" s="180">
        <f>ROUND(I100*H100,2)</f>
        <v>0</v>
      </c>
      <c r="K100" s="176" t="s">
        <v>194</v>
      </c>
      <c r="L100" s="40"/>
      <c r="M100" s="181" t="s">
        <v>5</v>
      </c>
      <c r="N100" s="182" t="s">
        <v>43</v>
      </c>
      <c r="O100" s="41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AR100" s="23" t="s">
        <v>195</v>
      </c>
      <c r="AT100" s="23" t="s">
        <v>191</v>
      </c>
      <c r="AU100" s="23" t="s">
        <v>82</v>
      </c>
      <c r="AY100" s="23" t="s">
        <v>189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23" t="s">
        <v>80</v>
      </c>
      <c r="BK100" s="185">
        <f>ROUND(I100*H100,2)</f>
        <v>0</v>
      </c>
      <c r="BL100" s="23" t="s">
        <v>195</v>
      </c>
      <c r="BM100" s="23" t="s">
        <v>226</v>
      </c>
    </row>
    <row r="101" spans="2:65" s="11" customFormat="1" ht="12">
      <c r="B101" s="186"/>
      <c r="D101" s="187" t="s">
        <v>197</v>
      </c>
      <c r="E101" s="188" t="s">
        <v>5</v>
      </c>
      <c r="F101" s="189" t="s">
        <v>158</v>
      </c>
      <c r="H101" s="190">
        <v>70</v>
      </c>
      <c r="I101" s="191"/>
      <c r="L101" s="186"/>
      <c r="M101" s="192"/>
      <c r="N101" s="193"/>
      <c r="O101" s="193"/>
      <c r="P101" s="193"/>
      <c r="Q101" s="193"/>
      <c r="R101" s="193"/>
      <c r="S101" s="193"/>
      <c r="T101" s="194"/>
      <c r="AT101" s="188" t="s">
        <v>197</v>
      </c>
      <c r="AU101" s="188" t="s">
        <v>82</v>
      </c>
      <c r="AV101" s="11" t="s">
        <v>82</v>
      </c>
      <c r="AW101" s="11" t="s">
        <v>36</v>
      </c>
      <c r="AX101" s="11" t="s">
        <v>80</v>
      </c>
      <c r="AY101" s="188" t="s">
        <v>189</v>
      </c>
    </row>
    <row r="102" spans="2:65" s="1" customFormat="1" ht="38.25" customHeight="1">
      <c r="B102" s="173"/>
      <c r="C102" s="174" t="s">
        <v>227</v>
      </c>
      <c r="D102" s="174" t="s">
        <v>191</v>
      </c>
      <c r="E102" s="175" t="s">
        <v>228</v>
      </c>
      <c r="F102" s="176" t="s">
        <v>229</v>
      </c>
      <c r="G102" s="177" t="s">
        <v>110</v>
      </c>
      <c r="H102" s="178">
        <v>35</v>
      </c>
      <c r="I102" s="179"/>
      <c r="J102" s="180">
        <f>ROUND(I102*H102,2)</f>
        <v>0</v>
      </c>
      <c r="K102" s="176" t="s">
        <v>194</v>
      </c>
      <c r="L102" s="40"/>
      <c r="M102" s="181" t="s">
        <v>5</v>
      </c>
      <c r="N102" s="182" t="s">
        <v>43</v>
      </c>
      <c r="O102" s="41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AR102" s="23" t="s">
        <v>195</v>
      </c>
      <c r="AT102" s="23" t="s">
        <v>191</v>
      </c>
      <c r="AU102" s="23" t="s">
        <v>82</v>
      </c>
      <c r="AY102" s="23" t="s">
        <v>189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23" t="s">
        <v>80</v>
      </c>
      <c r="BK102" s="185">
        <f>ROUND(I102*H102,2)</f>
        <v>0</v>
      </c>
      <c r="BL102" s="23" t="s">
        <v>195</v>
      </c>
      <c r="BM102" s="23" t="s">
        <v>230</v>
      </c>
    </row>
    <row r="103" spans="2:65" s="1" customFormat="1" ht="24">
      <c r="B103" s="40"/>
      <c r="D103" s="187" t="s">
        <v>231</v>
      </c>
      <c r="F103" s="195" t="s">
        <v>232</v>
      </c>
      <c r="I103" s="196"/>
      <c r="L103" s="40"/>
      <c r="M103" s="197"/>
      <c r="N103" s="41"/>
      <c r="O103" s="41"/>
      <c r="P103" s="41"/>
      <c r="Q103" s="41"/>
      <c r="R103" s="41"/>
      <c r="S103" s="41"/>
      <c r="T103" s="69"/>
      <c r="AT103" s="23" t="s">
        <v>231</v>
      </c>
      <c r="AU103" s="23" t="s">
        <v>82</v>
      </c>
    </row>
    <row r="104" spans="2:65" s="11" customFormat="1" ht="12">
      <c r="B104" s="186"/>
      <c r="D104" s="187" t="s">
        <v>197</v>
      </c>
      <c r="E104" s="188" t="s">
        <v>5</v>
      </c>
      <c r="F104" s="189" t="s">
        <v>158</v>
      </c>
      <c r="H104" s="190">
        <v>70</v>
      </c>
      <c r="I104" s="191"/>
      <c r="L104" s="186"/>
      <c r="M104" s="192"/>
      <c r="N104" s="193"/>
      <c r="O104" s="193"/>
      <c r="P104" s="193"/>
      <c r="Q104" s="193"/>
      <c r="R104" s="193"/>
      <c r="S104" s="193"/>
      <c r="T104" s="194"/>
      <c r="AT104" s="188" t="s">
        <v>197</v>
      </c>
      <c r="AU104" s="188" t="s">
        <v>82</v>
      </c>
      <c r="AV104" s="11" t="s">
        <v>82</v>
      </c>
      <c r="AW104" s="11" t="s">
        <v>36</v>
      </c>
      <c r="AX104" s="11" t="s">
        <v>80</v>
      </c>
      <c r="AY104" s="188" t="s">
        <v>189</v>
      </c>
    </row>
    <row r="105" spans="2:65" s="11" customFormat="1" ht="12">
      <c r="B105" s="186"/>
      <c r="D105" s="187" t="s">
        <v>197</v>
      </c>
      <c r="F105" s="189" t="s">
        <v>233</v>
      </c>
      <c r="H105" s="190">
        <v>35</v>
      </c>
      <c r="I105" s="191"/>
      <c r="L105" s="186"/>
      <c r="M105" s="192"/>
      <c r="N105" s="193"/>
      <c r="O105" s="193"/>
      <c r="P105" s="193"/>
      <c r="Q105" s="193"/>
      <c r="R105" s="193"/>
      <c r="S105" s="193"/>
      <c r="T105" s="194"/>
      <c r="AT105" s="188" t="s">
        <v>197</v>
      </c>
      <c r="AU105" s="188" t="s">
        <v>82</v>
      </c>
      <c r="AV105" s="11" t="s">
        <v>82</v>
      </c>
      <c r="AW105" s="11" t="s">
        <v>6</v>
      </c>
      <c r="AX105" s="11" t="s">
        <v>80</v>
      </c>
      <c r="AY105" s="188" t="s">
        <v>189</v>
      </c>
    </row>
    <row r="106" spans="2:65" s="1" customFormat="1" ht="38.25" customHeight="1">
      <c r="B106" s="173"/>
      <c r="C106" s="174" t="s">
        <v>234</v>
      </c>
      <c r="D106" s="174" t="s">
        <v>191</v>
      </c>
      <c r="E106" s="175" t="s">
        <v>235</v>
      </c>
      <c r="F106" s="176" t="s">
        <v>236</v>
      </c>
      <c r="G106" s="177" t="s">
        <v>110</v>
      </c>
      <c r="H106" s="178">
        <v>98.2</v>
      </c>
      <c r="I106" s="179"/>
      <c r="J106" s="180">
        <f>ROUND(I106*H106,2)</f>
        <v>0</v>
      </c>
      <c r="K106" s="176" t="s">
        <v>194</v>
      </c>
      <c r="L106" s="40"/>
      <c r="M106" s="181" t="s">
        <v>5</v>
      </c>
      <c r="N106" s="182" t="s">
        <v>43</v>
      </c>
      <c r="O106" s="41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AR106" s="23" t="s">
        <v>195</v>
      </c>
      <c r="AT106" s="23" t="s">
        <v>191</v>
      </c>
      <c r="AU106" s="23" t="s">
        <v>82</v>
      </c>
      <c r="AY106" s="23" t="s">
        <v>189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23" t="s">
        <v>80</v>
      </c>
      <c r="BK106" s="185">
        <f>ROUND(I106*H106,2)</f>
        <v>0</v>
      </c>
      <c r="BL106" s="23" t="s">
        <v>195</v>
      </c>
      <c r="BM106" s="23" t="s">
        <v>237</v>
      </c>
    </row>
    <row r="107" spans="2:65" s="11" customFormat="1" ht="12">
      <c r="B107" s="186"/>
      <c r="D107" s="187" t="s">
        <v>197</v>
      </c>
      <c r="E107" s="188" t="s">
        <v>5</v>
      </c>
      <c r="F107" s="189" t="s">
        <v>112</v>
      </c>
      <c r="H107" s="190">
        <v>98.2</v>
      </c>
      <c r="I107" s="191"/>
      <c r="L107" s="186"/>
      <c r="M107" s="192"/>
      <c r="N107" s="193"/>
      <c r="O107" s="193"/>
      <c r="P107" s="193"/>
      <c r="Q107" s="193"/>
      <c r="R107" s="193"/>
      <c r="S107" s="193"/>
      <c r="T107" s="194"/>
      <c r="AT107" s="188" t="s">
        <v>197</v>
      </c>
      <c r="AU107" s="188" t="s">
        <v>82</v>
      </c>
      <c r="AV107" s="11" t="s">
        <v>82</v>
      </c>
      <c r="AW107" s="11" t="s">
        <v>36</v>
      </c>
      <c r="AX107" s="11" t="s">
        <v>80</v>
      </c>
      <c r="AY107" s="188" t="s">
        <v>189</v>
      </c>
    </row>
    <row r="108" spans="2:65" s="1" customFormat="1" ht="38.25" customHeight="1">
      <c r="B108" s="173"/>
      <c r="C108" s="174" t="s">
        <v>238</v>
      </c>
      <c r="D108" s="174" t="s">
        <v>191</v>
      </c>
      <c r="E108" s="175" t="s">
        <v>239</v>
      </c>
      <c r="F108" s="176" t="s">
        <v>240</v>
      </c>
      <c r="G108" s="177" t="s">
        <v>110</v>
      </c>
      <c r="H108" s="178">
        <v>49.1</v>
      </c>
      <c r="I108" s="179"/>
      <c r="J108" s="180">
        <f>ROUND(I108*H108,2)</f>
        <v>0</v>
      </c>
      <c r="K108" s="176" t="s">
        <v>194</v>
      </c>
      <c r="L108" s="40"/>
      <c r="M108" s="181" t="s">
        <v>5</v>
      </c>
      <c r="N108" s="182" t="s">
        <v>43</v>
      </c>
      <c r="O108" s="41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AR108" s="23" t="s">
        <v>195</v>
      </c>
      <c r="AT108" s="23" t="s">
        <v>191</v>
      </c>
      <c r="AU108" s="23" t="s">
        <v>82</v>
      </c>
      <c r="AY108" s="23" t="s">
        <v>189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23" t="s">
        <v>80</v>
      </c>
      <c r="BK108" s="185">
        <f>ROUND(I108*H108,2)</f>
        <v>0</v>
      </c>
      <c r="BL108" s="23" t="s">
        <v>195</v>
      </c>
      <c r="BM108" s="23" t="s">
        <v>241</v>
      </c>
    </row>
    <row r="109" spans="2:65" s="1" customFormat="1" ht="24">
      <c r="B109" s="40"/>
      <c r="D109" s="187" t="s">
        <v>231</v>
      </c>
      <c r="F109" s="195" t="s">
        <v>232</v>
      </c>
      <c r="I109" s="196"/>
      <c r="L109" s="40"/>
      <c r="M109" s="197"/>
      <c r="N109" s="41"/>
      <c r="O109" s="41"/>
      <c r="P109" s="41"/>
      <c r="Q109" s="41"/>
      <c r="R109" s="41"/>
      <c r="S109" s="41"/>
      <c r="T109" s="69"/>
      <c r="AT109" s="23" t="s">
        <v>231</v>
      </c>
      <c r="AU109" s="23" t="s">
        <v>82</v>
      </c>
    </row>
    <row r="110" spans="2:65" s="11" customFormat="1" ht="12">
      <c r="B110" s="186"/>
      <c r="D110" s="187" t="s">
        <v>197</v>
      </c>
      <c r="E110" s="188" t="s">
        <v>5</v>
      </c>
      <c r="F110" s="189" t="s">
        <v>112</v>
      </c>
      <c r="H110" s="190">
        <v>98.2</v>
      </c>
      <c r="I110" s="191"/>
      <c r="L110" s="186"/>
      <c r="M110" s="192"/>
      <c r="N110" s="193"/>
      <c r="O110" s="193"/>
      <c r="P110" s="193"/>
      <c r="Q110" s="193"/>
      <c r="R110" s="193"/>
      <c r="S110" s="193"/>
      <c r="T110" s="194"/>
      <c r="AT110" s="188" t="s">
        <v>197</v>
      </c>
      <c r="AU110" s="188" t="s">
        <v>82</v>
      </c>
      <c r="AV110" s="11" t="s">
        <v>82</v>
      </c>
      <c r="AW110" s="11" t="s">
        <v>36</v>
      </c>
      <c r="AX110" s="11" t="s">
        <v>80</v>
      </c>
      <c r="AY110" s="188" t="s">
        <v>189</v>
      </c>
    </row>
    <row r="111" spans="2:65" s="11" customFormat="1" ht="12">
      <c r="B111" s="186"/>
      <c r="D111" s="187" t="s">
        <v>197</v>
      </c>
      <c r="F111" s="189" t="s">
        <v>242</v>
      </c>
      <c r="H111" s="190">
        <v>49.1</v>
      </c>
      <c r="I111" s="191"/>
      <c r="L111" s="186"/>
      <c r="M111" s="192"/>
      <c r="N111" s="193"/>
      <c r="O111" s="193"/>
      <c r="P111" s="193"/>
      <c r="Q111" s="193"/>
      <c r="R111" s="193"/>
      <c r="S111" s="193"/>
      <c r="T111" s="194"/>
      <c r="AT111" s="188" t="s">
        <v>197</v>
      </c>
      <c r="AU111" s="188" t="s">
        <v>82</v>
      </c>
      <c r="AV111" s="11" t="s">
        <v>82</v>
      </c>
      <c r="AW111" s="11" t="s">
        <v>6</v>
      </c>
      <c r="AX111" s="11" t="s">
        <v>80</v>
      </c>
      <c r="AY111" s="188" t="s">
        <v>189</v>
      </c>
    </row>
    <row r="112" spans="2:65" s="1" customFormat="1" ht="25.5" customHeight="1">
      <c r="B112" s="173"/>
      <c r="C112" s="174" t="s">
        <v>243</v>
      </c>
      <c r="D112" s="174" t="s">
        <v>191</v>
      </c>
      <c r="E112" s="175" t="s">
        <v>244</v>
      </c>
      <c r="F112" s="176" t="s">
        <v>245</v>
      </c>
      <c r="G112" s="177" t="s">
        <v>110</v>
      </c>
      <c r="H112" s="178">
        <v>49.1</v>
      </c>
      <c r="I112" s="179"/>
      <c r="J112" s="180">
        <f>ROUND(I112*H112,2)</f>
        <v>0</v>
      </c>
      <c r="K112" s="176" t="s">
        <v>194</v>
      </c>
      <c r="L112" s="40"/>
      <c r="M112" s="181" t="s">
        <v>5</v>
      </c>
      <c r="N112" s="182" t="s">
        <v>43</v>
      </c>
      <c r="O112" s="41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AR112" s="23" t="s">
        <v>195</v>
      </c>
      <c r="AT112" s="23" t="s">
        <v>191</v>
      </c>
      <c r="AU112" s="23" t="s">
        <v>82</v>
      </c>
      <c r="AY112" s="23" t="s">
        <v>189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23" t="s">
        <v>80</v>
      </c>
      <c r="BK112" s="185">
        <f>ROUND(I112*H112,2)</f>
        <v>0</v>
      </c>
      <c r="BL112" s="23" t="s">
        <v>195</v>
      </c>
      <c r="BM112" s="23" t="s">
        <v>246</v>
      </c>
    </row>
    <row r="113" spans="2:65" s="1" customFormat="1" ht="24">
      <c r="B113" s="40"/>
      <c r="D113" s="187" t="s">
        <v>231</v>
      </c>
      <c r="F113" s="195" t="s">
        <v>232</v>
      </c>
      <c r="I113" s="196"/>
      <c r="L113" s="40"/>
      <c r="M113" s="197"/>
      <c r="N113" s="41"/>
      <c r="O113" s="41"/>
      <c r="P113" s="41"/>
      <c r="Q113" s="41"/>
      <c r="R113" s="41"/>
      <c r="S113" s="41"/>
      <c r="T113" s="69"/>
      <c r="AT113" s="23" t="s">
        <v>231</v>
      </c>
      <c r="AU113" s="23" t="s">
        <v>82</v>
      </c>
    </row>
    <row r="114" spans="2:65" s="11" customFormat="1" ht="12">
      <c r="B114" s="186"/>
      <c r="D114" s="187" t="s">
        <v>197</v>
      </c>
      <c r="E114" s="188" t="s">
        <v>5</v>
      </c>
      <c r="F114" s="189" t="s">
        <v>112</v>
      </c>
      <c r="H114" s="190">
        <v>98.2</v>
      </c>
      <c r="I114" s="191"/>
      <c r="L114" s="186"/>
      <c r="M114" s="192"/>
      <c r="N114" s="193"/>
      <c r="O114" s="193"/>
      <c r="P114" s="193"/>
      <c r="Q114" s="193"/>
      <c r="R114" s="193"/>
      <c r="S114" s="193"/>
      <c r="T114" s="194"/>
      <c r="AT114" s="188" t="s">
        <v>197</v>
      </c>
      <c r="AU114" s="188" t="s">
        <v>82</v>
      </c>
      <c r="AV114" s="11" t="s">
        <v>82</v>
      </c>
      <c r="AW114" s="11" t="s">
        <v>36</v>
      </c>
      <c r="AX114" s="11" t="s">
        <v>80</v>
      </c>
      <c r="AY114" s="188" t="s">
        <v>189</v>
      </c>
    </row>
    <row r="115" spans="2:65" s="11" customFormat="1" ht="12">
      <c r="B115" s="186"/>
      <c r="D115" s="187" t="s">
        <v>197</v>
      </c>
      <c r="F115" s="189" t="s">
        <v>242</v>
      </c>
      <c r="H115" s="190">
        <v>49.1</v>
      </c>
      <c r="I115" s="191"/>
      <c r="L115" s="186"/>
      <c r="M115" s="192"/>
      <c r="N115" s="193"/>
      <c r="O115" s="193"/>
      <c r="P115" s="193"/>
      <c r="Q115" s="193"/>
      <c r="R115" s="193"/>
      <c r="S115" s="193"/>
      <c r="T115" s="194"/>
      <c r="AT115" s="188" t="s">
        <v>197</v>
      </c>
      <c r="AU115" s="188" t="s">
        <v>82</v>
      </c>
      <c r="AV115" s="11" t="s">
        <v>82</v>
      </c>
      <c r="AW115" s="11" t="s">
        <v>6</v>
      </c>
      <c r="AX115" s="11" t="s">
        <v>80</v>
      </c>
      <c r="AY115" s="188" t="s">
        <v>189</v>
      </c>
    </row>
    <row r="116" spans="2:65" s="1" customFormat="1" ht="38.25" customHeight="1">
      <c r="B116" s="173"/>
      <c r="C116" s="174" t="s">
        <v>247</v>
      </c>
      <c r="D116" s="174" t="s">
        <v>191</v>
      </c>
      <c r="E116" s="175" t="s">
        <v>248</v>
      </c>
      <c r="F116" s="176" t="s">
        <v>249</v>
      </c>
      <c r="G116" s="177" t="s">
        <v>110</v>
      </c>
      <c r="H116" s="178">
        <v>188.2</v>
      </c>
      <c r="I116" s="179"/>
      <c r="J116" s="180">
        <f>ROUND(I116*H116,2)</f>
        <v>0</v>
      </c>
      <c r="K116" s="176" t="s">
        <v>194</v>
      </c>
      <c r="L116" s="40"/>
      <c r="M116" s="181" t="s">
        <v>5</v>
      </c>
      <c r="N116" s="182" t="s">
        <v>43</v>
      </c>
      <c r="O116" s="41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AR116" s="23" t="s">
        <v>195</v>
      </c>
      <c r="AT116" s="23" t="s">
        <v>191</v>
      </c>
      <c r="AU116" s="23" t="s">
        <v>82</v>
      </c>
      <c r="AY116" s="23" t="s">
        <v>189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23" t="s">
        <v>80</v>
      </c>
      <c r="BK116" s="185">
        <f>ROUND(I116*H116,2)</f>
        <v>0</v>
      </c>
      <c r="BL116" s="23" t="s">
        <v>195</v>
      </c>
      <c r="BM116" s="23" t="s">
        <v>250</v>
      </c>
    </row>
    <row r="117" spans="2:65" s="11" customFormat="1" ht="12">
      <c r="B117" s="186"/>
      <c r="D117" s="187" t="s">
        <v>197</v>
      </c>
      <c r="E117" s="188" t="s">
        <v>5</v>
      </c>
      <c r="F117" s="189" t="s">
        <v>108</v>
      </c>
      <c r="H117" s="190">
        <v>90</v>
      </c>
      <c r="I117" s="191"/>
      <c r="L117" s="186"/>
      <c r="M117" s="192"/>
      <c r="N117" s="193"/>
      <c r="O117" s="193"/>
      <c r="P117" s="193"/>
      <c r="Q117" s="193"/>
      <c r="R117" s="193"/>
      <c r="S117" s="193"/>
      <c r="T117" s="194"/>
      <c r="AT117" s="188" t="s">
        <v>197</v>
      </c>
      <c r="AU117" s="188" t="s">
        <v>82</v>
      </c>
      <c r="AV117" s="11" t="s">
        <v>82</v>
      </c>
      <c r="AW117" s="11" t="s">
        <v>36</v>
      </c>
      <c r="AX117" s="11" t="s">
        <v>72</v>
      </c>
      <c r="AY117" s="188" t="s">
        <v>189</v>
      </c>
    </row>
    <row r="118" spans="2:65" s="11" customFormat="1" ht="12">
      <c r="B118" s="186"/>
      <c r="D118" s="187" t="s">
        <v>197</v>
      </c>
      <c r="E118" s="188" t="s">
        <v>5</v>
      </c>
      <c r="F118" s="189" t="s">
        <v>112</v>
      </c>
      <c r="H118" s="190">
        <v>98.2</v>
      </c>
      <c r="I118" s="191"/>
      <c r="L118" s="186"/>
      <c r="M118" s="192"/>
      <c r="N118" s="193"/>
      <c r="O118" s="193"/>
      <c r="P118" s="193"/>
      <c r="Q118" s="193"/>
      <c r="R118" s="193"/>
      <c r="S118" s="193"/>
      <c r="T118" s="194"/>
      <c r="AT118" s="188" t="s">
        <v>197</v>
      </c>
      <c r="AU118" s="188" t="s">
        <v>82</v>
      </c>
      <c r="AV118" s="11" t="s">
        <v>82</v>
      </c>
      <c r="AW118" s="11" t="s">
        <v>36</v>
      </c>
      <c r="AX118" s="11" t="s">
        <v>72</v>
      </c>
      <c r="AY118" s="188" t="s">
        <v>189</v>
      </c>
    </row>
    <row r="119" spans="2:65" s="12" customFormat="1" ht="12">
      <c r="B119" s="198"/>
      <c r="D119" s="187" t="s">
        <v>197</v>
      </c>
      <c r="E119" s="199" t="s">
        <v>116</v>
      </c>
      <c r="F119" s="200" t="s">
        <v>251</v>
      </c>
      <c r="H119" s="201">
        <v>188.2</v>
      </c>
      <c r="I119" s="202"/>
      <c r="L119" s="198"/>
      <c r="M119" s="203"/>
      <c r="N119" s="204"/>
      <c r="O119" s="204"/>
      <c r="P119" s="204"/>
      <c r="Q119" s="204"/>
      <c r="R119" s="204"/>
      <c r="S119" s="204"/>
      <c r="T119" s="205"/>
      <c r="AT119" s="199" t="s">
        <v>197</v>
      </c>
      <c r="AU119" s="199" t="s">
        <v>82</v>
      </c>
      <c r="AV119" s="12" t="s">
        <v>195</v>
      </c>
      <c r="AW119" s="12" t="s">
        <v>36</v>
      </c>
      <c r="AX119" s="12" t="s">
        <v>80</v>
      </c>
      <c r="AY119" s="199" t="s">
        <v>189</v>
      </c>
    </row>
    <row r="120" spans="2:65" s="1" customFormat="1" ht="51" customHeight="1">
      <c r="B120" s="173"/>
      <c r="C120" s="174" t="s">
        <v>11</v>
      </c>
      <c r="D120" s="174" t="s">
        <v>191</v>
      </c>
      <c r="E120" s="175" t="s">
        <v>252</v>
      </c>
      <c r="F120" s="176" t="s">
        <v>253</v>
      </c>
      <c r="G120" s="177" t="s">
        <v>110</v>
      </c>
      <c r="H120" s="178">
        <v>941</v>
      </c>
      <c r="I120" s="179"/>
      <c r="J120" s="180">
        <f>ROUND(I120*H120,2)</f>
        <v>0</v>
      </c>
      <c r="K120" s="176" t="s">
        <v>194</v>
      </c>
      <c r="L120" s="40"/>
      <c r="M120" s="181" t="s">
        <v>5</v>
      </c>
      <c r="N120" s="182" t="s">
        <v>43</v>
      </c>
      <c r="O120" s="41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AR120" s="23" t="s">
        <v>195</v>
      </c>
      <c r="AT120" s="23" t="s">
        <v>191</v>
      </c>
      <c r="AU120" s="23" t="s">
        <v>82</v>
      </c>
      <c r="AY120" s="23" t="s">
        <v>189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23" t="s">
        <v>80</v>
      </c>
      <c r="BK120" s="185">
        <f>ROUND(I120*H120,2)</f>
        <v>0</v>
      </c>
      <c r="BL120" s="23" t="s">
        <v>195</v>
      </c>
      <c r="BM120" s="23" t="s">
        <v>254</v>
      </c>
    </row>
    <row r="121" spans="2:65" s="1" customFormat="1" ht="24">
      <c r="B121" s="40"/>
      <c r="D121" s="187" t="s">
        <v>231</v>
      </c>
      <c r="F121" s="195" t="s">
        <v>255</v>
      </c>
      <c r="I121" s="196"/>
      <c r="L121" s="40"/>
      <c r="M121" s="197"/>
      <c r="N121" s="41"/>
      <c r="O121" s="41"/>
      <c r="P121" s="41"/>
      <c r="Q121" s="41"/>
      <c r="R121" s="41"/>
      <c r="S121" s="41"/>
      <c r="T121" s="69"/>
      <c r="AT121" s="23" t="s">
        <v>231</v>
      </c>
      <c r="AU121" s="23" t="s">
        <v>82</v>
      </c>
    </row>
    <row r="122" spans="2:65" s="11" customFormat="1" ht="12">
      <c r="B122" s="186"/>
      <c r="D122" s="187" t="s">
        <v>197</v>
      </c>
      <c r="F122" s="189" t="s">
        <v>256</v>
      </c>
      <c r="H122" s="190">
        <v>941</v>
      </c>
      <c r="I122" s="191"/>
      <c r="L122" s="186"/>
      <c r="M122" s="192"/>
      <c r="N122" s="193"/>
      <c r="O122" s="193"/>
      <c r="P122" s="193"/>
      <c r="Q122" s="193"/>
      <c r="R122" s="193"/>
      <c r="S122" s="193"/>
      <c r="T122" s="194"/>
      <c r="AT122" s="188" t="s">
        <v>197</v>
      </c>
      <c r="AU122" s="188" t="s">
        <v>82</v>
      </c>
      <c r="AV122" s="11" t="s">
        <v>82</v>
      </c>
      <c r="AW122" s="11" t="s">
        <v>6</v>
      </c>
      <c r="AX122" s="11" t="s">
        <v>80</v>
      </c>
      <c r="AY122" s="188" t="s">
        <v>189</v>
      </c>
    </row>
    <row r="123" spans="2:65" s="1" customFormat="1" ht="25.5" customHeight="1">
      <c r="B123" s="173"/>
      <c r="C123" s="174" t="s">
        <v>257</v>
      </c>
      <c r="D123" s="174" t="s">
        <v>191</v>
      </c>
      <c r="E123" s="175" t="s">
        <v>258</v>
      </c>
      <c r="F123" s="176" t="s">
        <v>259</v>
      </c>
      <c r="G123" s="177" t="s">
        <v>148</v>
      </c>
      <c r="H123" s="178">
        <v>338.76</v>
      </c>
      <c r="I123" s="179"/>
      <c r="J123" s="180">
        <f>ROUND(I123*H123,2)</f>
        <v>0</v>
      </c>
      <c r="K123" s="176" t="s">
        <v>194</v>
      </c>
      <c r="L123" s="40"/>
      <c r="M123" s="181" t="s">
        <v>5</v>
      </c>
      <c r="N123" s="182" t="s">
        <v>43</v>
      </c>
      <c r="O123" s="41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AR123" s="23" t="s">
        <v>195</v>
      </c>
      <c r="AT123" s="23" t="s">
        <v>191</v>
      </c>
      <c r="AU123" s="23" t="s">
        <v>82</v>
      </c>
      <c r="AY123" s="23" t="s">
        <v>189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23" t="s">
        <v>80</v>
      </c>
      <c r="BK123" s="185">
        <f>ROUND(I123*H123,2)</f>
        <v>0</v>
      </c>
      <c r="BL123" s="23" t="s">
        <v>195</v>
      </c>
      <c r="BM123" s="23" t="s">
        <v>260</v>
      </c>
    </row>
    <row r="124" spans="2:65" s="1" customFormat="1" ht="24">
      <c r="B124" s="40"/>
      <c r="D124" s="187" t="s">
        <v>231</v>
      </c>
      <c r="F124" s="195" t="s">
        <v>261</v>
      </c>
      <c r="I124" s="196"/>
      <c r="L124" s="40"/>
      <c r="M124" s="197"/>
      <c r="N124" s="41"/>
      <c r="O124" s="41"/>
      <c r="P124" s="41"/>
      <c r="Q124" s="41"/>
      <c r="R124" s="41"/>
      <c r="S124" s="41"/>
      <c r="T124" s="69"/>
      <c r="AT124" s="23" t="s">
        <v>231</v>
      </c>
      <c r="AU124" s="23" t="s">
        <v>82</v>
      </c>
    </row>
    <row r="125" spans="2:65" s="11" customFormat="1" ht="12">
      <c r="B125" s="186"/>
      <c r="D125" s="187" t="s">
        <v>197</v>
      </c>
      <c r="E125" s="188" t="s">
        <v>5</v>
      </c>
      <c r="F125" s="189" t="s">
        <v>116</v>
      </c>
      <c r="H125" s="190">
        <v>188.2</v>
      </c>
      <c r="I125" s="191"/>
      <c r="L125" s="186"/>
      <c r="M125" s="192"/>
      <c r="N125" s="193"/>
      <c r="O125" s="193"/>
      <c r="P125" s="193"/>
      <c r="Q125" s="193"/>
      <c r="R125" s="193"/>
      <c r="S125" s="193"/>
      <c r="T125" s="194"/>
      <c r="AT125" s="188" t="s">
        <v>197</v>
      </c>
      <c r="AU125" s="188" t="s">
        <v>82</v>
      </c>
      <c r="AV125" s="11" t="s">
        <v>82</v>
      </c>
      <c r="AW125" s="11" t="s">
        <v>36</v>
      </c>
      <c r="AX125" s="11" t="s">
        <v>80</v>
      </c>
      <c r="AY125" s="188" t="s">
        <v>189</v>
      </c>
    </row>
    <row r="126" spans="2:65" s="11" customFormat="1" ht="12">
      <c r="B126" s="186"/>
      <c r="D126" s="187" t="s">
        <v>197</v>
      </c>
      <c r="F126" s="189" t="s">
        <v>262</v>
      </c>
      <c r="H126" s="190">
        <v>338.76</v>
      </c>
      <c r="I126" s="191"/>
      <c r="L126" s="186"/>
      <c r="M126" s="192"/>
      <c r="N126" s="193"/>
      <c r="O126" s="193"/>
      <c r="P126" s="193"/>
      <c r="Q126" s="193"/>
      <c r="R126" s="193"/>
      <c r="S126" s="193"/>
      <c r="T126" s="194"/>
      <c r="AT126" s="188" t="s">
        <v>197</v>
      </c>
      <c r="AU126" s="188" t="s">
        <v>82</v>
      </c>
      <c r="AV126" s="11" t="s">
        <v>82</v>
      </c>
      <c r="AW126" s="11" t="s">
        <v>6</v>
      </c>
      <c r="AX126" s="11" t="s">
        <v>80</v>
      </c>
      <c r="AY126" s="188" t="s">
        <v>189</v>
      </c>
    </row>
    <row r="127" spans="2:65" s="1" customFormat="1" ht="16.5" customHeight="1">
      <c r="B127" s="173"/>
      <c r="C127" s="174" t="s">
        <v>263</v>
      </c>
      <c r="D127" s="174" t="s">
        <v>191</v>
      </c>
      <c r="E127" s="175" t="s">
        <v>264</v>
      </c>
      <c r="F127" s="176" t="s">
        <v>265</v>
      </c>
      <c r="G127" s="177" t="s">
        <v>96</v>
      </c>
      <c r="H127" s="178">
        <v>241</v>
      </c>
      <c r="I127" s="179"/>
      <c r="J127" s="180">
        <f>ROUND(I127*H127,2)</f>
        <v>0</v>
      </c>
      <c r="K127" s="176" t="s">
        <v>194</v>
      </c>
      <c r="L127" s="40"/>
      <c r="M127" s="181" t="s">
        <v>5</v>
      </c>
      <c r="N127" s="182" t="s">
        <v>43</v>
      </c>
      <c r="O127" s="41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AR127" s="23" t="s">
        <v>195</v>
      </c>
      <c r="AT127" s="23" t="s">
        <v>191</v>
      </c>
      <c r="AU127" s="23" t="s">
        <v>82</v>
      </c>
      <c r="AY127" s="23" t="s">
        <v>189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23" t="s">
        <v>80</v>
      </c>
      <c r="BK127" s="185">
        <f>ROUND(I127*H127,2)</f>
        <v>0</v>
      </c>
      <c r="BL127" s="23" t="s">
        <v>195</v>
      </c>
      <c r="BM127" s="23" t="s">
        <v>266</v>
      </c>
    </row>
    <row r="128" spans="2:65" s="11" customFormat="1" ht="12">
      <c r="B128" s="186"/>
      <c r="D128" s="187" t="s">
        <v>197</v>
      </c>
      <c r="E128" s="188" t="s">
        <v>5</v>
      </c>
      <c r="F128" s="189" t="s">
        <v>120</v>
      </c>
      <c r="H128" s="190">
        <v>241</v>
      </c>
      <c r="I128" s="191"/>
      <c r="L128" s="186"/>
      <c r="M128" s="192"/>
      <c r="N128" s="193"/>
      <c r="O128" s="193"/>
      <c r="P128" s="193"/>
      <c r="Q128" s="193"/>
      <c r="R128" s="193"/>
      <c r="S128" s="193"/>
      <c r="T128" s="194"/>
      <c r="AT128" s="188" t="s">
        <v>197</v>
      </c>
      <c r="AU128" s="188" t="s">
        <v>82</v>
      </c>
      <c r="AV128" s="11" t="s">
        <v>82</v>
      </c>
      <c r="AW128" s="11" t="s">
        <v>36</v>
      </c>
      <c r="AX128" s="11" t="s">
        <v>80</v>
      </c>
      <c r="AY128" s="188" t="s">
        <v>189</v>
      </c>
    </row>
    <row r="129" spans="2:65" s="1" customFormat="1" ht="16.5" customHeight="1">
      <c r="B129" s="173"/>
      <c r="C129" s="206" t="s">
        <v>267</v>
      </c>
      <c r="D129" s="206" t="s">
        <v>268</v>
      </c>
      <c r="E129" s="207" t="s">
        <v>269</v>
      </c>
      <c r="F129" s="208" t="s">
        <v>270</v>
      </c>
      <c r="G129" s="209" t="s">
        <v>271</v>
      </c>
      <c r="H129" s="210">
        <v>6.0250000000000004</v>
      </c>
      <c r="I129" s="211"/>
      <c r="J129" s="212">
        <f>ROUND(I129*H129,2)</f>
        <v>0</v>
      </c>
      <c r="K129" s="208" t="s">
        <v>194</v>
      </c>
      <c r="L129" s="213"/>
      <c r="M129" s="214" t="s">
        <v>5</v>
      </c>
      <c r="N129" s="215" t="s">
        <v>43</v>
      </c>
      <c r="O129" s="41"/>
      <c r="P129" s="183">
        <f>O129*H129</f>
        <v>0</v>
      </c>
      <c r="Q129" s="183">
        <v>1E-3</v>
      </c>
      <c r="R129" s="183">
        <f>Q129*H129</f>
        <v>6.0250000000000008E-3</v>
      </c>
      <c r="S129" s="183">
        <v>0</v>
      </c>
      <c r="T129" s="184">
        <f>S129*H129</f>
        <v>0</v>
      </c>
      <c r="AR129" s="23" t="s">
        <v>219</v>
      </c>
      <c r="AT129" s="23" t="s">
        <v>268</v>
      </c>
      <c r="AU129" s="23" t="s">
        <v>82</v>
      </c>
      <c r="AY129" s="23" t="s">
        <v>189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23" t="s">
        <v>80</v>
      </c>
      <c r="BK129" s="185">
        <f>ROUND(I129*H129,2)</f>
        <v>0</v>
      </c>
      <c r="BL129" s="23" t="s">
        <v>195</v>
      </c>
      <c r="BM129" s="23" t="s">
        <v>272</v>
      </c>
    </row>
    <row r="130" spans="2:65" s="11" customFormat="1" ht="12">
      <c r="B130" s="186"/>
      <c r="D130" s="187" t="s">
        <v>197</v>
      </c>
      <c r="E130" s="188" t="s">
        <v>5</v>
      </c>
      <c r="F130" s="189" t="s">
        <v>273</v>
      </c>
      <c r="H130" s="190">
        <v>6.0250000000000004</v>
      </c>
      <c r="I130" s="191"/>
      <c r="L130" s="186"/>
      <c r="M130" s="192"/>
      <c r="N130" s="193"/>
      <c r="O130" s="193"/>
      <c r="P130" s="193"/>
      <c r="Q130" s="193"/>
      <c r="R130" s="193"/>
      <c r="S130" s="193"/>
      <c r="T130" s="194"/>
      <c r="AT130" s="188" t="s">
        <v>197</v>
      </c>
      <c r="AU130" s="188" t="s">
        <v>82</v>
      </c>
      <c r="AV130" s="11" t="s">
        <v>82</v>
      </c>
      <c r="AW130" s="11" t="s">
        <v>36</v>
      </c>
      <c r="AX130" s="11" t="s">
        <v>80</v>
      </c>
      <c r="AY130" s="188" t="s">
        <v>189</v>
      </c>
    </row>
    <row r="131" spans="2:65" s="1" customFormat="1" ht="25.5" customHeight="1">
      <c r="B131" s="173"/>
      <c r="C131" s="174" t="s">
        <v>274</v>
      </c>
      <c r="D131" s="174" t="s">
        <v>191</v>
      </c>
      <c r="E131" s="175" t="s">
        <v>275</v>
      </c>
      <c r="F131" s="176" t="s">
        <v>276</v>
      </c>
      <c r="G131" s="177" t="s">
        <v>96</v>
      </c>
      <c r="H131" s="178">
        <v>241</v>
      </c>
      <c r="I131" s="179"/>
      <c r="J131" s="180">
        <f>ROUND(I131*H131,2)</f>
        <v>0</v>
      </c>
      <c r="K131" s="176" t="s">
        <v>194</v>
      </c>
      <c r="L131" s="40"/>
      <c r="M131" s="181" t="s">
        <v>5</v>
      </c>
      <c r="N131" s="182" t="s">
        <v>43</v>
      </c>
      <c r="O131" s="41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AR131" s="23" t="s">
        <v>195</v>
      </c>
      <c r="AT131" s="23" t="s">
        <v>191</v>
      </c>
      <c r="AU131" s="23" t="s">
        <v>82</v>
      </c>
      <c r="AY131" s="23" t="s">
        <v>189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23" t="s">
        <v>80</v>
      </c>
      <c r="BK131" s="185">
        <f>ROUND(I131*H131,2)</f>
        <v>0</v>
      </c>
      <c r="BL131" s="23" t="s">
        <v>195</v>
      </c>
      <c r="BM131" s="23" t="s">
        <v>277</v>
      </c>
    </row>
    <row r="132" spans="2:65" s="11" customFormat="1" ht="12">
      <c r="B132" s="186"/>
      <c r="D132" s="187" t="s">
        <v>197</v>
      </c>
      <c r="E132" s="188" t="s">
        <v>5</v>
      </c>
      <c r="F132" s="189" t="s">
        <v>120</v>
      </c>
      <c r="H132" s="190">
        <v>241</v>
      </c>
      <c r="I132" s="191"/>
      <c r="L132" s="186"/>
      <c r="M132" s="192"/>
      <c r="N132" s="193"/>
      <c r="O132" s="193"/>
      <c r="P132" s="193"/>
      <c r="Q132" s="193"/>
      <c r="R132" s="193"/>
      <c r="S132" s="193"/>
      <c r="T132" s="194"/>
      <c r="AT132" s="188" t="s">
        <v>197</v>
      </c>
      <c r="AU132" s="188" t="s">
        <v>82</v>
      </c>
      <c r="AV132" s="11" t="s">
        <v>82</v>
      </c>
      <c r="AW132" s="11" t="s">
        <v>36</v>
      </c>
      <c r="AX132" s="11" t="s">
        <v>80</v>
      </c>
      <c r="AY132" s="188" t="s">
        <v>189</v>
      </c>
    </row>
    <row r="133" spans="2:65" s="1" customFormat="1" ht="16.5" customHeight="1">
      <c r="B133" s="173"/>
      <c r="C133" s="206" t="s">
        <v>107</v>
      </c>
      <c r="D133" s="206" t="s">
        <v>268</v>
      </c>
      <c r="E133" s="207" t="s">
        <v>278</v>
      </c>
      <c r="F133" s="208" t="s">
        <v>279</v>
      </c>
      <c r="G133" s="209" t="s">
        <v>110</v>
      </c>
      <c r="H133" s="210">
        <v>36.15</v>
      </c>
      <c r="I133" s="211"/>
      <c r="J133" s="212">
        <f>ROUND(I133*H133,2)</f>
        <v>0</v>
      </c>
      <c r="K133" s="208" t="s">
        <v>5</v>
      </c>
      <c r="L133" s="213"/>
      <c r="M133" s="214" t="s">
        <v>5</v>
      </c>
      <c r="N133" s="215" t="s">
        <v>43</v>
      </c>
      <c r="O133" s="41"/>
      <c r="P133" s="183">
        <f>O133*H133</f>
        <v>0</v>
      </c>
      <c r="Q133" s="183">
        <v>0.6</v>
      </c>
      <c r="R133" s="183">
        <f>Q133*H133</f>
        <v>21.689999999999998</v>
      </c>
      <c r="S133" s="183">
        <v>0</v>
      </c>
      <c r="T133" s="184">
        <f>S133*H133</f>
        <v>0</v>
      </c>
      <c r="AR133" s="23" t="s">
        <v>219</v>
      </c>
      <c r="AT133" s="23" t="s">
        <v>268</v>
      </c>
      <c r="AU133" s="23" t="s">
        <v>82</v>
      </c>
      <c r="AY133" s="23" t="s">
        <v>189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23" t="s">
        <v>80</v>
      </c>
      <c r="BK133" s="185">
        <f>ROUND(I133*H133,2)</f>
        <v>0</v>
      </c>
      <c r="BL133" s="23" t="s">
        <v>195</v>
      </c>
      <c r="BM133" s="23" t="s">
        <v>280</v>
      </c>
    </row>
    <row r="134" spans="2:65" s="11" customFormat="1" ht="12">
      <c r="B134" s="186"/>
      <c r="D134" s="187" t="s">
        <v>197</v>
      </c>
      <c r="E134" s="188" t="s">
        <v>5</v>
      </c>
      <c r="F134" s="189" t="s">
        <v>281</v>
      </c>
      <c r="H134" s="190">
        <v>36.15</v>
      </c>
      <c r="I134" s="191"/>
      <c r="L134" s="186"/>
      <c r="M134" s="192"/>
      <c r="N134" s="193"/>
      <c r="O134" s="193"/>
      <c r="P134" s="193"/>
      <c r="Q134" s="193"/>
      <c r="R134" s="193"/>
      <c r="S134" s="193"/>
      <c r="T134" s="194"/>
      <c r="AT134" s="188" t="s">
        <v>197</v>
      </c>
      <c r="AU134" s="188" t="s">
        <v>82</v>
      </c>
      <c r="AV134" s="11" t="s">
        <v>82</v>
      </c>
      <c r="AW134" s="11" t="s">
        <v>36</v>
      </c>
      <c r="AX134" s="11" t="s">
        <v>80</v>
      </c>
      <c r="AY134" s="188" t="s">
        <v>189</v>
      </c>
    </row>
    <row r="135" spans="2:65" s="1" customFormat="1" ht="25.5" customHeight="1">
      <c r="B135" s="173"/>
      <c r="C135" s="174" t="s">
        <v>10</v>
      </c>
      <c r="D135" s="174" t="s">
        <v>191</v>
      </c>
      <c r="E135" s="175" t="s">
        <v>282</v>
      </c>
      <c r="F135" s="176" t="s">
        <v>283</v>
      </c>
      <c r="G135" s="177" t="s">
        <v>96</v>
      </c>
      <c r="H135" s="178">
        <v>594</v>
      </c>
      <c r="I135" s="179"/>
      <c r="J135" s="180">
        <f>ROUND(I135*H135,2)</f>
        <v>0</v>
      </c>
      <c r="K135" s="176" t="s">
        <v>194</v>
      </c>
      <c r="L135" s="40"/>
      <c r="M135" s="181" t="s">
        <v>5</v>
      </c>
      <c r="N135" s="182" t="s">
        <v>43</v>
      </c>
      <c r="O135" s="41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AR135" s="23" t="s">
        <v>195</v>
      </c>
      <c r="AT135" s="23" t="s">
        <v>191</v>
      </c>
      <c r="AU135" s="23" t="s">
        <v>82</v>
      </c>
      <c r="AY135" s="23" t="s">
        <v>189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23" t="s">
        <v>80</v>
      </c>
      <c r="BK135" s="185">
        <f>ROUND(I135*H135,2)</f>
        <v>0</v>
      </c>
      <c r="BL135" s="23" t="s">
        <v>195</v>
      </c>
      <c r="BM135" s="23" t="s">
        <v>284</v>
      </c>
    </row>
    <row r="136" spans="2:65" s="11" customFormat="1" ht="12">
      <c r="B136" s="186"/>
      <c r="D136" s="187" t="s">
        <v>197</v>
      </c>
      <c r="E136" s="188" t="s">
        <v>5</v>
      </c>
      <c r="F136" s="189" t="s">
        <v>123</v>
      </c>
      <c r="H136" s="190">
        <v>175</v>
      </c>
      <c r="I136" s="191"/>
      <c r="L136" s="186"/>
      <c r="M136" s="192"/>
      <c r="N136" s="193"/>
      <c r="O136" s="193"/>
      <c r="P136" s="193"/>
      <c r="Q136" s="193"/>
      <c r="R136" s="193"/>
      <c r="S136" s="193"/>
      <c r="T136" s="194"/>
      <c r="AT136" s="188" t="s">
        <v>197</v>
      </c>
      <c r="AU136" s="188" t="s">
        <v>82</v>
      </c>
      <c r="AV136" s="11" t="s">
        <v>82</v>
      </c>
      <c r="AW136" s="11" t="s">
        <v>36</v>
      </c>
      <c r="AX136" s="11" t="s">
        <v>72</v>
      </c>
      <c r="AY136" s="188" t="s">
        <v>189</v>
      </c>
    </row>
    <row r="137" spans="2:65" s="11" customFormat="1" ht="12">
      <c r="B137" s="186"/>
      <c r="D137" s="187" t="s">
        <v>197</v>
      </c>
      <c r="E137" s="188" t="s">
        <v>5</v>
      </c>
      <c r="F137" s="189" t="s">
        <v>126</v>
      </c>
      <c r="H137" s="190">
        <v>31</v>
      </c>
      <c r="I137" s="191"/>
      <c r="L137" s="186"/>
      <c r="M137" s="192"/>
      <c r="N137" s="193"/>
      <c r="O137" s="193"/>
      <c r="P137" s="193"/>
      <c r="Q137" s="193"/>
      <c r="R137" s="193"/>
      <c r="S137" s="193"/>
      <c r="T137" s="194"/>
      <c r="AT137" s="188" t="s">
        <v>197</v>
      </c>
      <c r="AU137" s="188" t="s">
        <v>82</v>
      </c>
      <c r="AV137" s="11" t="s">
        <v>82</v>
      </c>
      <c r="AW137" s="11" t="s">
        <v>36</v>
      </c>
      <c r="AX137" s="11" t="s">
        <v>72</v>
      </c>
      <c r="AY137" s="188" t="s">
        <v>189</v>
      </c>
    </row>
    <row r="138" spans="2:65" s="11" customFormat="1" ht="12">
      <c r="B138" s="186"/>
      <c r="D138" s="187" t="s">
        <v>197</v>
      </c>
      <c r="E138" s="188" t="s">
        <v>5</v>
      </c>
      <c r="F138" s="189" t="s">
        <v>152</v>
      </c>
      <c r="H138" s="190">
        <v>388</v>
      </c>
      <c r="I138" s="191"/>
      <c r="L138" s="186"/>
      <c r="M138" s="192"/>
      <c r="N138" s="193"/>
      <c r="O138" s="193"/>
      <c r="P138" s="193"/>
      <c r="Q138" s="193"/>
      <c r="R138" s="193"/>
      <c r="S138" s="193"/>
      <c r="T138" s="194"/>
      <c r="AT138" s="188" t="s">
        <v>197</v>
      </c>
      <c r="AU138" s="188" t="s">
        <v>82</v>
      </c>
      <c r="AV138" s="11" t="s">
        <v>82</v>
      </c>
      <c r="AW138" s="11" t="s">
        <v>36</v>
      </c>
      <c r="AX138" s="11" t="s">
        <v>72</v>
      </c>
      <c r="AY138" s="188" t="s">
        <v>189</v>
      </c>
    </row>
    <row r="139" spans="2:65" s="12" customFormat="1" ht="12">
      <c r="B139" s="198"/>
      <c r="D139" s="187" t="s">
        <v>197</v>
      </c>
      <c r="E139" s="199" t="s">
        <v>5</v>
      </c>
      <c r="F139" s="200" t="s">
        <v>251</v>
      </c>
      <c r="H139" s="201">
        <v>594</v>
      </c>
      <c r="I139" s="202"/>
      <c r="L139" s="198"/>
      <c r="M139" s="203"/>
      <c r="N139" s="204"/>
      <c r="O139" s="204"/>
      <c r="P139" s="204"/>
      <c r="Q139" s="204"/>
      <c r="R139" s="204"/>
      <c r="S139" s="204"/>
      <c r="T139" s="205"/>
      <c r="AT139" s="199" t="s">
        <v>197</v>
      </c>
      <c r="AU139" s="199" t="s">
        <v>82</v>
      </c>
      <c r="AV139" s="12" t="s">
        <v>195</v>
      </c>
      <c r="AW139" s="12" t="s">
        <v>36</v>
      </c>
      <c r="AX139" s="12" t="s">
        <v>80</v>
      </c>
      <c r="AY139" s="199" t="s">
        <v>189</v>
      </c>
    </row>
    <row r="140" spans="2:65" s="10" customFormat="1" ht="29.85" customHeight="1">
      <c r="B140" s="160"/>
      <c r="D140" s="161" t="s">
        <v>71</v>
      </c>
      <c r="E140" s="171" t="s">
        <v>208</v>
      </c>
      <c r="F140" s="171" t="s">
        <v>285</v>
      </c>
      <c r="I140" s="163"/>
      <c r="J140" s="172">
        <f>BK140</f>
        <v>0</v>
      </c>
      <c r="L140" s="160"/>
      <c r="M140" s="165"/>
      <c r="N140" s="166"/>
      <c r="O140" s="166"/>
      <c r="P140" s="167">
        <f>SUM(P141:P183)</f>
        <v>0</v>
      </c>
      <c r="Q140" s="166"/>
      <c r="R140" s="167">
        <f>SUM(R141:R183)</f>
        <v>165.210688</v>
      </c>
      <c r="S140" s="166"/>
      <c r="T140" s="168">
        <f>SUM(T141:T183)</f>
        <v>0</v>
      </c>
      <c r="AR140" s="161" t="s">
        <v>80</v>
      </c>
      <c r="AT140" s="169" t="s">
        <v>71</v>
      </c>
      <c r="AU140" s="169" t="s">
        <v>80</v>
      </c>
      <c r="AY140" s="161" t="s">
        <v>189</v>
      </c>
      <c r="BK140" s="170">
        <f>SUM(BK141:BK183)</f>
        <v>0</v>
      </c>
    </row>
    <row r="141" spans="2:65" s="1" customFormat="1" ht="25.5" customHeight="1">
      <c r="B141" s="173"/>
      <c r="C141" s="174" t="s">
        <v>286</v>
      </c>
      <c r="D141" s="174" t="s">
        <v>191</v>
      </c>
      <c r="E141" s="175" t="s">
        <v>287</v>
      </c>
      <c r="F141" s="176" t="s">
        <v>288</v>
      </c>
      <c r="G141" s="177" t="s">
        <v>96</v>
      </c>
      <c r="H141" s="178">
        <v>96</v>
      </c>
      <c r="I141" s="179"/>
      <c r="J141" s="180">
        <f>ROUND(I141*H141,2)</f>
        <v>0</v>
      </c>
      <c r="K141" s="176" t="s">
        <v>194</v>
      </c>
      <c r="L141" s="40"/>
      <c r="M141" s="181" t="s">
        <v>5</v>
      </c>
      <c r="N141" s="182" t="s">
        <v>43</v>
      </c>
      <c r="O141" s="41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AR141" s="23" t="s">
        <v>195</v>
      </c>
      <c r="AT141" s="23" t="s">
        <v>191</v>
      </c>
      <c r="AU141" s="23" t="s">
        <v>82</v>
      </c>
      <c r="AY141" s="23" t="s">
        <v>189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23" t="s">
        <v>80</v>
      </c>
      <c r="BK141" s="185">
        <f>ROUND(I141*H141,2)</f>
        <v>0</v>
      </c>
      <c r="BL141" s="23" t="s">
        <v>195</v>
      </c>
      <c r="BM141" s="23" t="s">
        <v>289</v>
      </c>
    </row>
    <row r="142" spans="2:65" s="11" customFormat="1" ht="12">
      <c r="B142" s="186"/>
      <c r="D142" s="187" t="s">
        <v>197</v>
      </c>
      <c r="E142" s="188" t="s">
        <v>5</v>
      </c>
      <c r="F142" s="189" t="s">
        <v>129</v>
      </c>
      <c r="H142" s="190">
        <v>96</v>
      </c>
      <c r="I142" s="191"/>
      <c r="L142" s="186"/>
      <c r="M142" s="192"/>
      <c r="N142" s="193"/>
      <c r="O142" s="193"/>
      <c r="P142" s="193"/>
      <c r="Q142" s="193"/>
      <c r="R142" s="193"/>
      <c r="S142" s="193"/>
      <c r="T142" s="194"/>
      <c r="AT142" s="188" t="s">
        <v>197</v>
      </c>
      <c r="AU142" s="188" t="s">
        <v>82</v>
      </c>
      <c r="AV142" s="11" t="s">
        <v>82</v>
      </c>
      <c r="AW142" s="11" t="s">
        <v>36</v>
      </c>
      <c r="AX142" s="11" t="s">
        <v>80</v>
      </c>
      <c r="AY142" s="188" t="s">
        <v>189</v>
      </c>
    </row>
    <row r="143" spans="2:65" s="1" customFormat="1" ht="25.5" customHeight="1">
      <c r="B143" s="173"/>
      <c r="C143" s="174" t="s">
        <v>290</v>
      </c>
      <c r="D143" s="174" t="s">
        <v>191</v>
      </c>
      <c r="E143" s="175" t="s">
        <v>291</v>
      </c>
      <c r="F143" s="176" t="s">
        <v>292</v>
      </c>
      <c r="G143" s="177" t="s">
        <v>96</v>
      </c>
      <c r="H143" s="178">
        <v>312.83999999999997</v>
      </c>
      <c r="I143" s="179"/>
      <c r="J143" s="180">
        <f>ROUND(I143*H143,2)</f>
        <v>0</v>
      </c>
      <c r="K143" s="176" t="s">
        <v>194</v>
      </c>
      <c r="L143" s="40"/>
      <c r="M143" s="181" t="s">
        <v>5</v>
      </c>
      <c r="N143" s="182" t="s">
        <v>43</v>
      </c>
      <c r="O143" s="41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AR143" s="23" t="s">
        <v>195</v>
      </c>
      <c r="AT143" s="23" t="s">
        <v>191</v>
      </c>
      <c r="AU143" s="23" t="s">
        <v>82</v>
      </c>
      <c r="AY143" s="23" t="s">
        <v>189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23" t="s">
        <v>80</v>
      </c>
      <c r="BK143" s="185">
        <f>ROUND(I143*H143,2)</f>
        <v>0</v>
      </c>
      <c r="BL143" s="23" t="s">
        <v>195</v>
      </c>
      <c r="BM143" s="23" t="s">
        <v>293</v>
      </c>
    </row>
    <row r="144" spans="2:65" s="11" customFormat="1" ht="12">
      <c r="B144" s="186"/>
      <c r="D144" s="187" t="s">
        <v>197</v>
      </c>
      <c r="E144" s="188" t="s">
        <v>5</v>
      </c>
      <c r="F144" s="189" t="s">
        <v>123</v>
      </c>
      <c r="H144" s="190">
        <v>175</v>
      </c>
      <c r="I144" s="191"/>
      <c r="L144" s="186"/>
      <c r="M144" s="192"/>
      <c r="N144" s="193"/>
      <c r="O144" s="193"/>
      <c r="P144" s="193"/>
      <c r="Q144" s="193"/>
      <c r="R144" s="193"/>
      <c r="S144" s="193"/>
      <c r="T144" s="194"/>
      <c r="AT144" s="188" t="s">
        <v>197</v>
      </c>
      <c r="AU144" s="188" t="s">
        <v>82</v>
      </c>
      <c r="AV144" s="11" t="s">
        <v>82</v>
      </c>
      <c r="AW144" s="11" t="s">
        <v>36</v>
      </c>
      <c r="AX144" s="11" t="s">
        <v>72</v>
      </c>
      <c r="AY144" s="188" t="s">
        <v>189</v>
      </c>
    </row>
    <row r="145" spans="2:65" s="11" customFormat="1" ht="12">
      <c r="B145" s="186"/>
      <c r="D145" s="187" t="s">
        <v>197</v>
      </c>
      <c r="E145" s="188" t="s">
        <v>5</v>
      </c>
      <c r="F145" s="189" t="s">
        <v>155</v>
      </c>
      <c r="H145" s="190">
        <v>102.4</v>
      </c>
      <c r="I145" s="191"/>
      <c r="L145" s="186"/>
      <c r="M145" s="192"/>
      <c r="N145" s="193"/>
      <c r="O145" s="193"/>
      <c r="P145" s="193"/>
      <c r="Q145" s="193"/>
      <c r="R145" s="193"/>
      <c r="S145" s="193"/>
      <c r="T145" s="194"/>
      <c r="AT145" s="188" t="s">
        <v>197</v>
      </c>
      <c r="AU145" s="188" t="s">
        <v>82</v>
      </c>
      <c r="AV145" s="11" t="s">
        <v>82</v>
      </c>
      <c r="AW145" s="11" t="s">
        <v>36</v>
      </c>
      <c r="AX145" s="11" t="s">
        <v>72</v>
      </c>
      <c r="AY145" s="188" t="s">
        <v>189</v>
      </c>
    </row>
    <row r="146" spans="2:65" s="11" customFormat="1" ht="12">
      <c r="B146" s="186"/>
      <c r="D146" s="187" t="s">
        <v>197</v>
      </c>
      <c r="E146" s="188" t="s">
        <v>5</v>
      </c>
      <c r="F146" s="189" t="s">
        <v>132</v>
      </c>
      <c r="H146" s="190">
        <v>7</v>
      </c>
      <c r="I146" s="191"/>
      <c r="L146" s="186"/>
      <c r="M146" s="192"/>
      <c r="N146" s="193"/>
      <c r="O146" s="193"/>
      <c r="P146" s="193"/>
      <c r="Q146" s="193"/>
      <c r="R146" s="193"/>
      <c r="S146" s="193"/>
      <c r="T146" s="194"/>
      <c r="AT146" s="188" t="s">
        <v>197</v>
      </c>
      <c r="AU146" s="188" t="s">
        <v>82</v>
      </c>
      <c r="AV146" s="11" t="s">
        <v>82</v>
      </c>
      <c r="AW146" s="11" t="s">
        <v>36</v>
      </c>
      <c r="AX146" s="11" t="s">
        <v>72</v>
      </c>
      <c r="AY146" s="188" t="s">
        <v>189</v>
      </c>
    </row>
    <row r="147" spans="2:65" s="12" customFormat="1" ht="12">
      <c r="B147" s="198"/>
      <c r="D147" s="187" t="s">
        <v>197</v>
      </c>
      <c r="E147" s="199" t="s">
        <v>5</v>
      </c>
      <c r="F147" s="200" t="s">
        <v>251</v>
      </c>
      <c r="H147" s="201">
        <v>284.39999999999998</v>
      </c>
      <c r="I147" s="202"/>
      <c r="L147" s="198"/>
      <c r="M147" s="203"/>
      <c r="N147" s="204"/>
      <c r="O147" s="204"/>
      <c r="P147" s="204"/>
      <c r="Q147" s="204"/>
      <c r="R147" s="204"/>
      <c r="S147" s="204"/>
      <c r="T147" s="205"/>
      <c r="AT147" s="199" t="s">
        <v>197</v>
      </c>
      <c r="AU147" s="199" t="s">
        <v>82</v>
      </c>
      <c r="AV147" s="12" t="s">
        <v>195</v>
      </c>
      <c r="AW147" s="12" t="s">
        <v>36</v>
      </c>
      <c r="AX147" s="12" t="s">
        <v>80</v>
      </c>
      <c r="AY147" s="199" t="s">
        <v>189</v>
      </c>
    </row>
    <row r="148" spans="2:65" s="11" customFormat="1" ht="12">
      <c r="B148" s="186"/>
      <c r="D148" s="187" t="s">
        <v>197</v>
      </c>
      <c r="F148" s="189" t="s">
        <v>294</v>
      </c>
      <c r="H148" s="190">
        <v>312.83999999999997</v>
      </c>
      <c r="I148" s="191"/>
      <c r="L148" s="186"/>
      <c r="M148" s="192"/>
      <c r="N148" s="193"/>
      <c r="O148" s="193"/>
      <c r="P148" s="193"/>
      <c r="Q148" s="193"/>
      <c r="R148" s="193"/>
      <c r="S148" s="193"/>
      <c r="T148" s="194"/>
      <c r="AT148" s="188" t="s">
        <v>197</v>
      </c>
      <c r="AU148" s="188" t="s">
        <v>82</v>
      </c>
      <c r="AV148" s="11" t="s">
        <v>82</v>
      </c>
      <c r="AW148" s="11" t="s">
        <v>6</v>
      </c>
      <c r="AX148" s="11" t="s">
        <v>80</v>
      </c>
      <c r="AY148" s="188" t="s">
        <v>189</v>
      </c>
    </row>
    <row r="149" spans="2:65" s="1" customFormat="1" ht="25.5" customHeight="1">
      <c r="B149" s="173"/>
      <c r="C149" s="174" t="s">
        <v>295</v>
      </c>
      <c r="D149" s="174" t="s">
        <v>191</v>
      </c>
      <c r="E149" s="175" t="s">
        <v>296</v>
      </c>
      <c r="F149" s="176" t="s">
        <v>297</v>
      </c>
      <c r="G149" s="177" t="s">
        <v>96</v>
      </c>
      <c r="H149" s="178">
        <v>460.9</v>
      </c>
      <c r="I149" s="179"/>
      <c r="J149" s="180">
        <f>ROUND(I149*H149,2)</f>
        <v>0</v>
      </c>
      <c r="K149" s="176" t="s">
        <v>194</v>
      </c>
      <c r="L149" s="40"/>
      <c r="M149" s="181" t="s">
        <v>5</v>
      </c>
      <c r="N149" s="182" t="s">
        <v>43</v>
      </c>
      <c r="O149" s="41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AR149" s="23" t="s">
        <v>195</v>
      </c>
      <c r="AT149" s="23" t="s">
        <v>191</v>
      </c>
      <c r="AU149" s="23" t="s">
        <v>82</v>
      </c>
      <c r="AY149" s="23" t="s">
        <v>189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23" t="s">
        <v>80</v>
      </c>
      <c r="BK149" s="185">
        <f>ROUND(I149*H149,2)</f>
        <v>0</v>
      </c>
      <c r="BL149" s="23" t="s">
        <v>195</v>
      </c>
      <c r="BM149" s="23" t="s">
        <v>298</v>
      </c>
    </row>
    <row r="150" spans="2:65" s="11" customFormat="1" ht="12">
      <c r="B150" s="186"/>
      <c r="D150" s="187" t="s">
        <v>197</v>
      </c>
      <c r="E150" s="188" t="s">
        <v>5</v>
      </c>
      <c r="F150" s="189" t="s">
        <v>126</v>
      </c>
      <c r="H150" s="190">
        <v>31</v>
      </c>
      <c r="I150" s="191"/>
      <c r="L150" s="186"/>
      <c r="M150" s="192"/>
      <c r="N150" s="193"/>
      <c r="O150" s="193"/>
      <c r="P150" s="193"/>
      <c r="Q150" s="193"/>
      <c r="R150" s="193"/>
      <c r="S150" s="193"/>
      <c r="T150" s="194"/>
      <c r="AT150" s="188" t="s">
        <v>197</v>
      </c>
      <c r="AU150" s="188" t="s">
        <v>82</v>
      </c>
      <c r="AV150" s="11" t="s">
        <v>82</v>
      </c>
      <c r="AW150" s="11" t="s">
        <v>36</v>
      </c>
      <c r="AX150" s="11" t="s">
        <v>72</v>
      </c>
      <c r="AY150" s="188" t="s">
        <v>189</v>
      </c>
    </row>
    <row r="151" spans="2:65" s="11" customFormat="1" ht="12">
      <c r="B151" s="186"/>
      <c r="D151" s="187" t="s">
        <v>197</v>
      </c>
      <c r="E151" s="188" t="s">
        <v>5</v>
      </c>
      <c r="F151" s="189" t="s">
        <v>152</v>
      </c>
      <c r="H151" s="190">
        <v>388</v>
      </c>
      <c r="I151" s="191"/>
      <c r="L151" s="186"/>
      <c r="M151" s="192"/>
      <c r="N151" s="193"/>
      <c r="O151" s="193"/>
      <c r="P151" s="193"/>
      <c r="Q151" s="193"/>
      <c r="R151" s="193"/>
      <c r="S151" s="193"/>
      <c r="T151" s="194"/>
      <c r="AT151" s="188" t="s">
        <v>197</v>
      </c>
      <c r="AU151" s="188" t="s">
        <v>82</v>
      </c>
      <c r="AV151" s="11" t="s">
        <v>82</v>
      </c>
      <c r="AW151" s="11" t="s">
        <v>36</v>
      </c>
      <c r="AX151" s="11" t="s">
        <v>72</v>
      </c>
      <c r="AY151" s="188" t="s">
        <v>189</v>
      </c>
    </row>
    <row r="152" spans="2:65" s="12" customFormat="1" ht="12">
      <c r="B152" s="198"/>
      <c r="D152" s="187" t="s">
        <v>197</v>
      </c>
      <c r="E152" s="199" t="s">
        <v>5</v>
      </c>
      <c r="F152" s="200" t="s">
        <v>251</v>
      </c>
      <c r="H152" s="201">
        <v>419</v>
      </c>
      <c r="I152" s="202"/>
      <c r="L152" s="198"/>
      <c r="M152" s="203"/>
      <c r="N152" s="204"/>
      <c r="O152" s="204"/>
      <c r="P152" s="204"/>
      <c r="Q152" s="204"/>
      <c r="R152" s="204"/>
      <c r="S152" s="204"/>
      <c r="T152" s="205"/>
      <c r="AT152" s="199" t="s">
        <v>197</v>
      </c>
      <c r="AU152" s="199" t="s">
        <v>82</v>
      </c>
      <c r="AV152" s="12" t="s">
        <v>195</v>
      </c>
      <c r="AW152" s="12" t="s">
        <v>36</v>
      </c>
      <c r="AX152" s="12" t="s">
        <v>80</v>
      </c>
      <c r="AY152" s="199" t="s">
        <v>189</v>
      </c>
    </row>
    <row r="153" spans="2:65" s="11" customFormat="1" ht="12">
      <c r="B153" s="186"/>
      <c r="D153" s="187" t="s">
        <v>197</v>
      </c>
      <c r="F153" s="189" t="s">
        <v>299</v>
      </c>
      <c r="H153" s="190">
        <v>460.9</v>
      </c>
      <c r="I153" s="191"/>
      <c r="L153" s="186"/>
      <c r="M153" s="192"/>
      <c r="N153" s="193"/>
      <c r="O153" s="193"/>
      <c r="P153" s="193"/>
      <c r="Q153" s="193"/>
      <c r="R153" s="193"/>
      <c r="S153" s="193"/>
      <c r="T153" s="194"/>
      <c r="AT153" s="188" t="s">
        <v>197</v>
      </c>
      <c r="AU153" s="188" t="s">
        <v>82</v>
      </c>
      <c r="AV153" s="11" t="s">
        <v>82</v>
      </c>
      <c r="AW153" s="11" t="s">
        <v>6</v>
      </c>
      <c r="AX153" s="11" t="s">
        <v>80</v>
      </c>
      <c r="AY153" s="188" t="s">
        <v>189</v>
      </c>
    </row>
    <row r="154" spans="2:65" s="1" customFormat="1" ht="38.25" customHeight="1">
      <c r="B154" s="173"/>
      <c r="C154" s="174" t="s">
        <v>300</v>
      </c>
      <c r="D154" s="174" t="s">
        <v>191</v>
      </c>
      <c r="E154" s="175" t="s">
        <v>301</v>
      </c>
      <c r="F154" s="176" t="s">
        <v>302</v>
      </c>
      <c r="G154" s="177" t="s">
        <v>96</v>
      </c>
      <c r="H154" s="178">
        <v>96</v>
      </c>
      <c r="I154" s="179"/>
      <c r="J154" s="180">
        <f>ROUND(I154*H154,2)</f>
        <v>0</v>
      </c>
      <c r="K154" s="176" t="s">
        <v>194</v>
      </c>
      <c r="L154" s="40"/>
      <c r="M154" s="181" t="s">
        <v>5</v>
      </c>
      <c r="N154" s="182" t="s">
        <v>43</v>
      </c>
      <c r="O154" s="41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AR154" s="23" t="s">
        <v>195</v>
      </c>
      <c r="AT154" s="23" t="s">
        <v>191</v>
      </c>
      <c r="AU154" s="23" t="s">
        <v>82</v>
      </c>
      <c r="AY154" s="23" t="s">
        <v>189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23" t="s">
        <v>80</v>
      </c>
      <c r="BK154" s="185">
        <f>ROUND(I154*H154,2)</f>
        <v>0</v>
      </c>
      <c r="BL154" s="23" t="s">
        <v>195</v>
      </c>
      <c r="BM154" s="23" t="s">
        <v>303</v>
      </c>
    </row>
    <row r="155" spans="2:65" s="11" customFormat="1" ht="12">
      <c r="B155" s="186"/>
      <c r="D155" s="187" t="s">
        <v>197</v>
      </c>
      <c r="E155" s="188" t="s">
        <v>5</v>
      </c>
      <c r="F155" s="189" t="s">
        <v>129</v>
      </c>
      <c r="H155" s="190">
        <v>96</v>
      </c>
      <c r="I155" s="191"/>
      <c r="L155" s="186"/>
      <c r="M155" s="192"/>
      <c r="N155" s="193"/>
      <c r="O155" s="193"/>
      <c r="P155" s="193"/>
      <c r="Q155" s="193"/>
      <c r="R155" s="193"/>
      <c r="S155" s="193"/>
      <c r="T155" s="194"/>
      <c r="AT155" s="188" t="s">
        <v>197</v>
      </c>
      <c r="AU155" s="188" t="s">
        <v>82</v>
      </c>
      <c r="AV155" s="11" t="s">
        <v>82</v>
      </c>
      <c r="AW155" s="11" t="s">
        <v>36</v>
      </c>
      <c r="AX155" s="11" t="s">
        <v>80</v>
      </c>
      <c r="AY155" s="188" t="s">
        <v>189</v>
      </c>
    </row>
    <row r="156" spans="2:65" s="1" customFormat="1" ht="25.5" customHeight="1">
      <c r="B156" s="173"/>
      <c r="C156" s="174" t="s">
        <v>304</v>
      </c>
      <c r="D156" s="174" t="s">
        <v>191</v>
      </c>
      <c r="E156" s="175" t="s">
        <v>305</v>
      </c>
      <c r="F156" s="176" t="s">
        <v>306</v>
      </c>
      <c r="G156" s="177" t="s">
        <v>96</v>
      </c>
      <c r="H156" s="178">
        <v>96</v>
      </c>
      <c r="I156" s="179"/>
      <c r="J156" s="180">
        <f>ROUND(I156*H156,2)</f>
        <v>0</v>
      </c>
      <c r="K156" s="176" t="s">
        <v>194</v>
      </c>
      <c r="L156" s="40"/>
      <c r="M156" s="181" t="s">
        <v>5</v>
      </c>
      <c r="N156" s="182" t="s">
        <v>43</v>
      </c>
      <c r="O156" s="41"/>
      <c r="P156" s="183">
        <f>O156*H156</f>
        <v>0</v>
      </c>
      <c r="Q156" s="183">
        <v>6.0999999999999997E-4</v>
      </c>
      <c r="R156" s="183">
        <f>Q156*H156</f>
        <v>5.8560000000000001E-2</v>
      </c>
      <c r="S156" s="183">
        <v>0</v>
      </c>
      <c r="T156" s="184">
        <f>S156*H156</f>
        <v>0</v>
      </c>
      <c r="AR156" s="23" t="s">
        <v>195</v>
      </c>
      <c r="AT156" s="23" t="s">
        <v>191</v>
      </c>
      <c r="AU156" s="23" t="s">
        <v>82</v>
      </c>
      <c r="AY156" s="23" t="s">
        <v>189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23" t="s">
        <v>80</v>
      </c>
      <c r="BK156" s="185">
        <f>ROUND(I156*H156,2)</f>
        <v>0</v>
      </c>
      <c r="BL156" s="23" t="s">
        <v>195</v>
      </c>
      <c r="BM156" s="23" t="s">
        <v>307</v>
      </c>
    </row>
    <row r="157" spans="2:65" s="11" customFormat="1" ht="12">
      <c r="B157" s="186"/>
      <c r="D157" s="187" t="s">
        <v>197</v>
      </c>
      <c r="E157" s="188" t="s">
        <v>5</v>
      </c>
      <c r="F157" s="189" t="s">
        <v>129</v>
      </c>
      <c r="H157" s="190">
        <v>96</v>
      </c>
      <c r="I157" s="191"/>
      <c r="L157" s="186"/>
      <c r="M157" s="192"/>
      <c r="N157" s="193"/>
      <c r="O157" s="193"/>
      <c r="P157" s="193"/>
      <c r="Q157" s="193"/>
      <c r="R157" s="193"/>
      <c r="S157" s="193"/>
      <c r="T157" s="194"/>
      <c r="AT157" s="188" t="s">
        <v>197</v>
      </c>
      <c r="AU157" s="188" t="s">
        <v>82</v>
      </c>
      <c r="AV157" s="11" t="s">
        <v>82</v>
      </c>
      <c r="AW157" s="11" t="s">
        <v>36</v>
      </c>
      <c r="AX157" s="11" t="s">
        <v>80</v>
      </c>
      <c r="AY157" s="188" t="s">
        <v>189</v>
      </c>
    </row>
    <row r="158" spans="2:65" s="1" customFormat="1" ht="38.25" customHeight="1">
      <c r="B158" s="173"/>
      <c r="C158" s="174" t="s">
        <v>308</v>
      </c>
      <c r="D158" s="174" t="s">
        <v>191</v>
      </c>
      <c r="E158" s="175" t="s">
        <v>309</v>
      </c>
      <c r="F158" s="176" t="s">
        <v>310</v>
      </c>
      <c r="G158" s="177" t="s">
        <v>96</v>
      </c>
      <c r="H158" s="178">
        <v>96</v>
      </c>
      <c r="I158" s="179"/>
      <c r="J158" s="180">
        <f>ROUND(I158*H158,2)</f>
        <v>0</v>
      </c>
      <c r="K158" s="176" t="s">
        <v>194</v>
      </c>
      <c r="L158" s="40"/>
      <c r="M158" s="181" t="s">
        <v>5</v>
      </c>
      <c r="N158" s="182" t="s">
        <v>43</v>
      </c>
      <c r="O158" s="41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AR158" s="23" t="s">
        <v>195</v>
      </c>
      <c r="AT158" s="23" t="s">
        <v>191</v>
      </c>
      <c r="AU158" s="23" t="s">
        <v>82</v>
      </c>
      <c r="AY158" s="23" t="s">
        <v>189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23" t="s">
        <v>80</v>
      </c>
      <c r="BK158" s="185">
        <f>ROUND(I158*H158,2)</f>
        <v>0</v>
      </c>
      <c r="BL158" s="23" t="s">
        <v>195</v>
      </c>
      <c r="BM158" s="23" t="s">
        <v>311</v>
      </c>
    </row>
    <row r="159" spans="2:65" s="11" customFormat="1" ht="12">
      <c r="B159" s="186"/>
      <c r="D159" s="187" t="s">
        <v>197</v>
      </c>
      <c r="E159" s="188" t="s">
        <v>5</v>
      </c>
      <c r="F159" s="189" t="s">
        <v>129</v>
      </c>
      <c r="H159" s="190">
        <v>96</v>
      </c>
      <c r="I159" s="191"/>
      <c r="L159" s="186"/>
      <c r="M159" s="192"/>
      <c r="N159" s="193"/>
      <c r="O159" s="193"/>
      <c r="P159" s="193"/>
      <c r="Q159" s="193"/>
      <c r="R159" s="193"/>
      <c r="S159" s="193"/>
      <c r="T159" s="194"/>
      <c r="AT159" s="188" t="s">
        <v>197</v>
      </c>
      <c r="AU159" s="188" t="s">
        <v>82</v>
      </c>
      <c r="AV159" s="11" t="s">
        <v>82</v>
      </c>
      <c r="AW159" s="11" t="s">
        <v>36</v>
      </c>
      <c r="AX159" s="11" t="s">
        <v>80</v>
      </c>
      <c r="AY159" s="188" t="s">
        <v>189</v>
      </c>
    </row>
    <row r="160" spans="2:65" s="1" customFormat="1" ht="25.5" customHeight="1">
      <c r="B160" s="173"/>
      <c r="C160" s="174" t="s">
        <v>312</v>
      </c>
      <c r="D160" s="174" t="s">
        <v>191</v>
      </c>
      <c r="E160" s="175" t="s">
        <v>313</v>
      </c>
      <c r="F160" s="176" t="s">
        <v>314</v>
      </c>
      <c r="G160" s="177" t="s">
        <v>96</v>
      </c>
      <c r="H160" s="178">
        <v>18</v>
      </c>
      <c r="I160" s="179"/>
      <c r="J160" s="180">
        <f>ROUND(I160*H160,2)</f>
        <v>0</v>
      </c>
      <c r="K160" s="176" t="s">
        <v>194</v>
      </c>
      <c r="L160" s="40"/>
      <c r="M160" s="181" t="s">
        <v>5</v>
      </c>
      <c r="N160" s="182" t="s">
        <v>43</v>
      </c>
      <c r="O160" s="41"/>
      <c r="P160" s="183">
        <f>O160*H160</f>
        <v>0</v>
      </c>
      <c r="Q160" s="183">
        <v>8.3500000000000005E-2</v>
      </c>
      <c r="R160" s="183">
        <f>Q160*H160</f>
        <v>1.5030000000000001</v>
      </c>
      <c r="S160" s="183">
        <v>0</v>
      </c>
      <c r="T160" s="184">
        <f>S160*H160</f>
        <v>0</v>
      </c>
      <c r="AR160" s="23" t="s">
        <v>195</v>
      </c>
      <c r="AT160" s="23" t="s">
        <v>191</v>
      </c>
      <c r="AU160" s="23" t="s">
        <v>82</v>
      </c>
      <c r="AY160" s="23" t="s">
        <v>189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23" t="s">
        <v>80</v>
      </c>
      <c r="BK160" s="185">
        <f>ROUND(I160*H160,2)</f>
        <v>0</v>
      </c>
      <c r="BL160" s="23" t="s">
        <v>195</v>
      </c>
      <c r="BM160" s="23" t="s">
        <v>315</v>
      </c>
    </row>
    <row r="161" spans="2:65" s="11" customFormat="1" ht="12">
      <c r="B161" s="186"/>
      <c r="D161" s="187" t="s">
        <v>197</v>
      </c>
      <c r="E161" s="188" t="s">
        <v>5</v>
      </c>
      <c r="F161" s="189" t="s">
        <v>316</v>
      </c>
      <c r="H161" s="190">
        <v>18</v>
      </c>
      <c r="I161" s="191"/>
      <c r="L161" s="186"/>
      <c r="M161" s="192"/>
      <c r="N161" s="193"/>
      <c r="O161" s="193"/>
      <c r="P161" s="193"/>
      <c r="Q161" s="193"/>
      <c r="R161" s="193"/>
      <c r="S161" s="193"/>
      <c r="T161" s="194"/>
      <c r="AT161" s="188" t="s">
        <v>197</v>
      </c>
      <c r="AU161" s="188" t="s">
        <v>82</v>
      </c>
      <c r="AV161" s="11" t="s">
        <v>82</v>
      </c>
      <c r="AW161" s="11" t="s">
        <v>36</v>
      </c>
      <c r="AX161" s="11" t="s">
        <v>80</v>
      </c>
      <c r="AY161" s="188" t="s">
        <v>189</v>
      </c>
    </row>
    <row r="162" spans="2:65" s="1" customFormat="1" ht="16.5" customHeight="1">
      <c r="B162" s="173"/>
      <c r="C162" s="206" t="s">
        <v>317</v>
      </c>
      <c r="D162" s="206" t="s">
        <v>268</v>
      </c>
      <c r="E162" s="207" t="s">
        <v>318</v>
      </c>
      <c r="F162" s="208" t="s">
        <v>319</v>
      </c>
      <c r="G162" s="209" t="s">
        <v>320</v>
      </c>
      <c r="H162" s="210">
        <v>3</v>
      </c>
      <c r="I162" s="211"/>
      <c r="J162" s="212">
        <f>ROUND(I162*H162,2)</f>
        <v>0</v>
      </c>
      <c r="K162" s="208" t="s">
        <v>194</v>
      </c>
      <c r="L162" s="213"/>
      <c r="M162" s="214" t="s">
        <v>5</v>
      </c>
      <c r="N162" s="215" t="s">
        <v>43</v>
      </c>
      <c r="O162" s="41"/>
      <c r="P162" s="183">
        <f>O162*H162</f>
        <v>0</v>
      </c>
      <c r="Q162" s="183">
        <v>3.0939999999999999</v>
      </c>
      <c r="R162" s="183">
        <f>Q162*H162</f>
        <v>9.282</v>
      </c>
      <c r="S162" s="183">
        <v>0</v>
      </c>
      <c r="T162" s="184">
        <f>S162*H162</f>
        <v>0</v>
      </c>
      <c r="AR162" s="23" t="s">
        <v>219</v>
      </c>
      <c r="AT162" s="23" t="s">
        <v>268</v>
      </c>
      <c r="AU162" s="23" t="s">
        <v>82</v>
      </c>
      <c r="AY162" s="23" t="s">
        <v>189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23" t="s">
        <v>80</v>
      </c>
      <c r="BK162" s="185">
        <f>ROUND(I162*H162,2)</f>
        <v>0</v>
      </c>
      <c r="BL162" s="23" t="s">
        <v>195</v>
      </c>
      <c r="BM162" s="23" t="s">
        <v>321</v>
      </c>
    </row>
    <row r="163" spans="2:65" s="1" customFormat="1" ht="51" customHeight="1">
      <c r="B163" s="173"/>
      <c r="C163" s="174" t="s">
        <v>322</v>
      </c>
      <c r="D163" s="174" t="s">
        <v>191</v>
      </c>
      <c r="E163" s="175" t="s">
        <v>323</v>
      </c>
      <c r="F163" s="176" t="s">
        <v>324</v>
      </c>
      <c r="G163" s="177" t="s">
        <v>96</v>
      </c>
      <c r="H163" s="178">
        <v>182</v>
      </c>
      <c r="I163" s="179"/>
      <c r="J163" s="180">
        <f>ROUND(I163*H163,2)</f>
        <v>0</v>
      </c>
      <c r="K163" s="176" t="s">
        <v>194</v>
      </c>
      <c r="L163" s="40"/>
      <c r="M163" s="181" t="s">
        <v>5</v>
      </c>
      <c r="N163" s="182" t="s">
        <v>43</v>
      </c>
      <c r="O163" s="41"/>
      <c r="P163" s="183">
        <f>O163*H163</f>
        <v>0</v>
      </c>
      <c r="Q163" s="183">
        <v>8.4250000000000005E-2</v>
      </c>
      <c r="R163" s="183">
        <f>Q163*H163</f>
        <v>15.333500000000001</v>
      </c>
      <c r="S163" s="183">
        <v>0</v>
      </c>
      <c r="T163" s="184">
        <f>S163*H163</f>
        <v>0</v>
      </c>
      <c r="AR163" s="23" t="s">
        <v>195</v>
      </c>
      <c r="AT163" s="23" t="s">
        <v>191</v>
      </c>
      <c r="AU163" s="23" t="s">
        <v>82</v>
      </c>
      <c r="AY163" s="23" t="s">
        <v>189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23" t="s">
        <v>80</v>
      </c>
      <c r="BK163" s="185">
        <f>ROUND(I163*H163,2)</f>
        <v>0</v>
      </c>
      <c r="BL163" s="23" t="s">
        <v>195</v>
      </c>
      <c r="BM163" s="23" t="s">
        <v>325</v>
      </c>
    </row>
    <row r="164" spans="2:65" s="11" customFormat="1" ht="12">
      <c r="B164" s="186"/>
      <c r="D164" s="187" t="s">
        <v>197</v>
      </c>
      <c r="E164" s="188" t="s">
        <v>5</v>
      </c>
      <c r="F164" s="189" t="s">
        <v>123</v>
      </c>
      <c r="H164" s="190">
        <v>175</v>
      </c>
      <c r="I164" s="191"/>
      <c r="L164" s="186"/>
      <c r="M164" s="192"/>
      <c r="N164" s="193"/>
      <c r="O164" s="193"/>
      <c r="P164" s="193"/>
      <c r="Q164" s="193"/>
      <c r="R164" s="193"/>
      <c r="S164" s="193"/>
      <c r="T164" s="194"/>
      <c r="AT164" s="188" t="s">
        <v>197</v>
      </c>
      <c r="AU164" s="188" t="s">
        <v>82</v>
      </c>
      <c r="AV164" s="11" t="s">
        <v>82</v>
      </c>
      <c r="AW164" s="11" t="s">
        <v>36</v>
      </c>
      <c r="AX164" s="11" t="s">
        <v>72</v>
      </c>
      <c r="AY164" s="188" t="s">
        <v>189</v>
      </c>
    </row>
    <row r="165" spans="2:65" s="11" customFormat="1" ht="12">
      <c r="B165" s="186"/>
      <c r="D165" s="187" t="s">
        <v>197</v>
      </c>
      <c r="E165" s="188" t="s">
        <v>5</v>
      </c>
      <c r="F165" s="189" t="s">
        <v>132</v>
      </c>
      <c r="H165" s="190">
        <v>7</v>
      </c>
      <c r="I165" s="191"/>
      <c r="L165" s="186"/>
      <c r="M165" s="192"/>
      <c r="N165" s="193"/>
      <c r="O165" s="193"/>
      <c r="P165" s="193"/>
      <c r="Q165" s="193"/>
      <c r="R165" s="193"/>
      <c r="S165" s="193"/>
      <c r="T165" s="194"/>
      <c r="AT165" s="188" t="s">
        <v>197</v>
      </c>
      <c r="AU165" s="188" t="s">
        <v>82</v>
      </c>
      <c r="AV165" s="11" t="s">
        <v>82</v>
      </c>
      <c r="AW165" s="11" t="s">
        <v>36</v>
      </c>
      <c r="AX165" s="11" t="s">
        <v>72</v>
      </c>
      <c r="AY165" s="188" t="s">
        <v>189</v>
      </c>
    </row>
    <row r="166" spans="2:65" s="12" customFormat="1" ht="12">
      <c r="B166" s="198"/>
      <c r="D166" s="187" t="s">
        <v>197</v>
      </c>
      <c r="E166" s="199" t="s">
        <v>5</v>
      </c>
      <c r="F166" s="200" t="s">
        <v>251</v>
      </c>
      <c r="H166" s="201">
        <v>182</v>
      </c>
      <c r="I166" s="202"/>
      <c r="L166" s="198"/>
      <c r="M166" s="203"/>
      <c r="N166" s="204"/>
      <c r="O166" s="204"/>
      <c r="P166" s="204"/>
      <c r="Q166" s="204"/>
      <c r="R166" s="204"/>
      <c r="S166" s="204"/>
      <c r="T166" s="205"/>
      <c r="AT166" s="199" t="s">
        <v>197</v>
      </c>
      <c r="AU166" s="199" t="s">
        <v>82</v>
      </c>
      <c r="AV166" s="12" t="s">
        <v>195</v>
      </c>
      <c r="AW166" s="12" t="s">
        <v>36</v>
      </c>
      <c r="AX166" s="12" t="s">
        <v>80</v>
      </c>
      <c r="AY166" s="199" t="s">
        <v>189</v>
      </c>
    </row>
    <row r="167" spans="2:65" s="1" customFormat="1" ht="16.5" customHeight="1">
      <c r="B167" s="173"/>
      <c r="C167" s="206" t="s">
        <v>128</v>
      </c>
      <c r="D167" s="206" t="s">
        <v>268</v>
      </c>
      <c r="E167" s="207" t="s">
        <v>326</v>
      </c>
      <c r="F167" s="208" t="s">
        <v>327</v>
      </c>
      <c r="G167" s="209" t="s">
        <v>96</v>
      </c>
      <c r="H167" s="210">
        <v>7</v>
      </c>
      <c r="I167" s="211"/>
      <c r="J167" s="212">
        <f>ROUND(I167*H167,2)</f>
        <v>0</v>
      </c>
      <c r="K167" s="208" t="s">
        <v>194</v>
      </c>
      <c r="L167" s="213"/>
      <c r="M167" s="214" t="s">
        <v>5</v>
      </c>
      <c r="N167" s="215" t="s">
        <v>43</v>
      </c>
      <c r="O167" s="41"/>
      <c r="P167" s="183">
        <f>O167*H167</f>
        <v>0</v>
      </c>
      <c r="Q167" s="183">
        <v>0.13100000000000001</v>
      </c>
      <c r="R167" s="183">
        <f>Q167*H167</f>
        <v>0.91700000000000004</v>
      </c>
      <c r="S167" s="183">
        <v>0</v>
      </c>
      <c r="T167" s="184">
        <f>S167*H167</f>
        <v>0</v>
      </c>
      <c r="AR167" s="23" t="s">
        <v>219</v>
      </c>
      <c r="AT167" s="23" t="s">
        <v>268</v>
      </c>
      <c r="AU167" s="23" t="s">
        <v>82</v>
      </c>
      <c r="AY167" s="23" t="s">
        <v>189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23" t="s">
        <v>80</v>
      </c>
      <c r="BK167" s="185">
        <f>ROUND(I167*H167,2)</f>
        <v>0</v>
      </c>
      <c r="BL167" s="23" t="s">
        <v>195</v>
      </c>
      <c r="BM167" s="23" t="s">
        <v>328</v>
      </c>
    </row>
    <row r="168" spans="2:65" s="11" customFormat="1" ht="12">
      <c r="B168" s="186"/>
      <c r="D168" s="187" t="s">
        <v>197</v>
      </c>
      <c r="E168" s="188" t="s">
        <v>5</v>
      </c>
      <c r="F168" s="189" t="s">
        <v>132</v>
      </c>
      <c r="H168" s="190">
        <v>7</v>
      </c>
      <c r="I168" s="191"/>
      <c r="L168" s="186"/>
      <c r="M168" s="192"/>
      <c r="N168" s="193"/>
      <c r="O168" s="193"/>
      <c r="P168" s="193"/>
      <c r="Q168" s="193"/>
      <c r="R168" s="193"/>
      <c r="S168" s="193"/>
      <c r="T168" s="194"/>
      <c r="AT168" s="188" t="s">
        <v>197</v>
      </c>
      <c r="AU168" s="188" t="s">
        <v>82</v>
      </c>
      <c r="AV168" s="11" t="s">
        <v>82</v>
      </c>
      <c r="AW168" s="11" t="s">
        <v>36</v>
      </c>
      <c r="AX168" s="11" t="s">
        <v>80</v>
      </c>
      <c r="AY168" s="188" t="s">
        <v>189</v>
      </c>
    </row>
    <row r="169" spans="2:65" s="1" customFormat="1" ht="16.5" customHeight="1">
      <c r="B169" s="173"/>
      <c r="C169" s="206" t="s">
        <v>329</v>
      </c>
      <c r="D169" s="206" t="s">
        <v>268</v>
      </c>
      <c r="E169" s="207" t="s">
        <v>330</v>
      </c>
      <c r="F169" s="208" t="s">
        <v>331</v>
      </c>
      <c r="G169" s="209" t="s">
        <v>96</v>
      </c>
      <c r="H169" s="210">
        <v>175</v>
      </c>
      <c r="I169" s="211"/>
      <c r="J169" s="212">
        <f>ROUND(I169*H169,2)</f>
        <v>0</v>
      </c>
      <c r="K169" s="208" t="s">
        <v>194</v>
      </c>
      <c r="L169" s="213"/>
      <c r="M169" s="214" t="s">
        <v>5</v>
      </c>
      <c r="N169" s="215" t="s">
        <v>43</v>
      </c>
      <c r="O169" s="41"/>
      <c r="P169" s="183">
        <f>O169*H169</f>
        <v>0</v>
      </c>
      <c r="Q169" s="183">
        <v>0.13100000000000001</v>
      </c>
      <c r="R169" s="183">
        <f>Q169*H169</f>
        <v>22.925000000000001</v>
      </c>
      <c r="S169" s="183">
        <v>0</v>
      </c>
      <c r="T169" s="184">
        <f>S169*H169</f>
        <v>0</v>
      </c>
      <c r="AR169" s="23" t="s">
        <v>219</v>
      </c>
      <c r="AT169" s="23" t="s">
        <v>268</v>
      </c>
      <c r="AU169" s="23" t="s">
        <v>82</v>
      </c>
      <c r="AY169" s="23" t="s">
        <v>189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23" t="s">
        <v>80</v>
      </c>
      <c r="BK169" s="185">
        <f>ROUND(I169*H169,2)</f>
        <v>0</v>
      </c>
      <c r="BL169" s="23" t="s">
        <v>195</v>
      </c>
      <c r="BM169" s="23" t="s">
        <v>332</v>
      </c>
    </row>
    <row r="170" spans="2:65" s="11" customFormat="1" ht="12">
      <c r="B170" s="186"/>
      <c r="D170" s="187" t="s">
        <v>197</v>
      </c>
      <c r="E170" s="188" t="s">
        <v>5</v>
      </c>
      <c r="F170" s="189" t="s">
        <v>123</v>
      </c>
      <c r="H170" s="190">
        <v>175</v>
      </c>
      <c r="I170" s="191"/>
      <c r="L170" s="186"/>
      <c r="M170" s="192"/>
      <c r="N170" s="193"/>
      <c r="O170" s="193"/>
      <c r="P170" s="193"/>
      <c r="Q170" s="193"/>
      <c r="R170" s="193"/>
      <c r="S170" s="193"/>
      <c r="T170" s="194"/>
      <c r="AT170" s="188" t="s">
        <v>197</v>
      </c>
      <c r="AU170" s="188" t="s">
        <v>82</v>
      </c>
      <c r="AV170" s="11" t="s">
        <v>82</v>
      </c>
      <c r="AW170" s="11" t="s">
        <v>36</v>
      </c>
      <c r="AX170" s="11" t="s">
        <v>80</v>
      </c>
      <c r="AY170" s="188" t="s">
        <v>189</v>
      </c>
    </row>
    <row r="171" spans="2:65" s="1" customFormat="1" ht="63.75" customHeight="1">
      <c r="B171" s="173"/>
      <c r="C171" s="174" t="s">
        <v>333</v>
      </c>
      <c r="D171" s="174" t="s">
        <v>191</v>
      </c>
      <c r="E171" s="175" t="s">
        <v>334</v>
      </c>
      <c r="F171" s="176" t="s">
        <v>335</v>
      </c>
      <c r="G171" s="177" t="s">
        <v>96</v>
      </c>
      <c r="H171" s="178">
        <v>7</v>
      </c>
      <c r="I171" s="179"/>
      <c r="J171" s="180">
        <f>ROUND(I171*H171,2)</f>
        <v>0</v>
      </c>
      <c r="K171" s="176" t="s">
        <v>194</v>
      </c>
      <c r="L171" s="40"/>
      <c r="M171" s="181" t="s">
        <v>5</v>
      </c>
      <c r="N171" s="182" t="s">
        <v>43</v>
      </c>
      <c r="O171" s="41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AR171" s="23" t="s">
        <v>195</v>
      </c>
      <c r="AT171" s="23" t="s">
        <v>191</v>
      </c>
      <c r="AU171" s="23" t="s">
        <v>82</v>
      </c>
      <c r="AY171" s="23" t="s">
        <v>189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23" t="s">
        <v>80</v>
      </c>
      <c r="BK171" s="185">
        <f>ROUND(I171*H171,2)</f>
        <v>0</v>
      </c>
      <c r="BL171" s="23" t="s">
        <v>195</v>
      </c>
      <c r="BM171" s="23" t="s">
        <v>336</v>
      </c>
    </row>
    <row r="172" spans="2:65" s="11" customFormat="1" ht="12">
      <c r="B172" s="186"/>
      <c r="D172" s="187" t="s">
        <v>197</v>
      </c>
      <c r="E172" s="188" t="s">
        <v>5</v>
      </c>
      <c r="F172" s="189" t="s">
        <v>132</v>
      </c>
      <c r="H172" s="190">
        <v>7</v>
      </c>
      <c r="I172" s="191"/>
      <c r="L172" s="186"/>
      <c r="M172" s="192"/>
      <c r="N172" s="193"/>
      <c r="O172" s="193"/>
      <c r="P172" s="193"/>
      <c r="Q172" s="193"/>
      <c r="R172" s="193"/>
      <c r="S172" s="193"/>
      <c r="T172" s="194"/>
      <c r="AT172" s="188" t="s">
        <v>197</v>
      </c>
      <c r="AU172" s="188" t="s">
        <v>82</v>
      </c>
      <c r="AV172" s="11" t="s">
        <v>82</v>
      </c>
      <c r="AW172" s="11" t="s">
        <v>36</v>
      </c>
      <c r="AX172" s="11" t="s">
        <v>80</v>
      </c>
      <c r="AY172" s="188" t="s">
        <v>189</v>
      </c>
    </row>
    <row r="173" spans="2:65" s="1" customFormat="1" ht="51" customHeight="1">
      <c r="B173" s="173"/>
      <c r="C173" s="174" t="s">
        <v>337</v>
      </c>
      <c r="D173" s="174" t="s">
        <v>191</v>
      </c>
      <c r="E173" s="175" t="s">
        <v>338</v>
      </c>
      <c r="F173" s="176" t="s">
        <v>339</v>
      </c>
      <c r="G173" s="177" t="s">
        <v>96</v>
      </c>
      <c r="H173" s="178">
        <v>31</v>
      </c>
      <c r="I173" s="179"/>
      <c r="J173" s="180">
        <f>ROUND(I173*H173,2)</f>
        <v>0</v>
      </c>
      <c r="K173" s="176" t="s">
        <v>194</v>
      </c>
      <c r="L173" s="40"/>
      <c r="M173" s="181" t="s">
        <v>5</v>
      </c>
      <c r="N173" s="182" t="s">
        <v>43</v>
      </c>
      <c r="O173" s="41"/>
      <c r="P173" s="183">
        <f>O173*H173</f>
        <v>0</v>
      </c>
      <c r="Q173" s="183">
        <v>0.10362</v>
      </c>
      <c r="R173" s="183">
        <f>Q173*H173</f>
        <v>3.2122200000000003</v>
      </c>
      <c r="S173" s="183">
        <v>0</v>
      </c>
      <c r="T173" s="184">
        <f>S173*H173</f>
        <v>0</v>
      </c>
      <c r="AR173" s="23" t="s">
        <v>195</v>
      </c>
      <c r="AT173" s="23" t="s">
        <v>191</v>
      </c>
      <c r="AU173" s="23" t="s">
        <v>82</v>
      </c>
      <c r="AY173" s="23" t="s">
        <v>189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23" t="s">
        <v>80</v>
      </c>
      <c r="BK173" s="185">
        <f>ROUND(I173*H173,2)</f>
        <v>0</v>
      </c>
      <c r="BL173" s="23" t="s">
        <v>195</v>
      </c>
      <c r="BM173" s="23" t="s">
        <v>340</v>
      </c>
    </row>
    <row r="174" spans="2:65" s="11" customFormat="1" ht="12">
      <c r="B174" s="186"/>
      <c r="D174" s="187" t="s">
        <v>197</v>
      </c>
      <c r="E174" s="188" t="s">
        <v>5</v>
      </c>
      <c r="F174" s="189" t="s">
        <v>126</v>
      </c>
      <c r="H174" s="190">
        <v>31</v>
      </c>
      <c r="I174" s="191"/>
      <c r="L174" s="186"/>
      <c r="M174" s="192"/>
      <c r="N174" s="193"/>
      <c r="O174" s="193"/>
      <c r="P174" s="193"/>
      <c r="Q174" s="193"/>
      <c r="R174" s="193"/>
      <c r="S174" s="193"/>
      <c r="T174" s="194"/>
      <c r="AT174" s="188" t="s">
        <v>197</v>
      </c>
      <c r="AU174" s="188" t="s">
        <v>82</v>
      </c>
      <c r="AV174" s="11" t="s">
        <v>82</v>
      </c>
      <c r="AW174" s="11" t="s">
        <v>36</v>
      </c>
      <c r="AX174" s="11" t="s">
        <v>80</v>
      </c>
      <c r="AY174" s="188" t="s">
        <v>189</v>
      </c>
    </row>
    <row r="175" spans="2:65" s="1" customFormat="1" ht="16.5" customHeight="1">
      <c r="B175" s="173"/>
      <c r="C175" s="206" t="s">
        <v>341</v>
      </c>
      <c r="D175" s="206" t="s">
        <v>268</v>
      </c>
      <c r="E175" s="207" t="s">
        <v>342</v>
      </c>
      <c r="F175" s="208" t="s">
        <v>343</v>
      </c>
      <c r="G175" s="209" t="s">
        <v>96</v>
      </c>
      <c r="H175" s="210">
        <v>31</v>
      </c>
      <c r="I175" s="211"/>
      <c r="J175" s="212">
        <f>ROUND(I175*H175,2)</f>
        <v>0</v>
      </c>
      <c r="K175" s="208" t="s">
        <v>194</v>
      </c>
      <c r="L175" s="213"/>
      <c r="M175" s="214" t="s">
        <v>5</v>
      </c>
      <c r="N175" s="215" t="s">
        <v>43</v>
      </c>
      <c r="O175" s="41"/>
      <c r="P175" s="183">
        <f>O175*H175</f>
        <v>0</v>
      </c>
      <c r="Q175" s="183">
        <v>0.17599999999999999</v>
      </c>
      <c r="R175" s="183">
        <f>Q175*H175</f>
        <v>5.4559999999999995</v>
      </c>
      <c r="S175" s="183">
        <v>0</v>
      </c>
      <c r="T175" s="184">
        <f>S175*H175</f>
        <v>0</v>
      </c>
      <c r="AR175" s="23" t="s">
        <v>219</v>
      </c>
      <c r="AT175" s="23" t="s">
        <v>268</v>
      </c>
      <c r="AU175" s="23" t="s">
        <v>82</v>
      </c>
      <c r="AY175" s="23" t="s">
        <v>189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23" t="s">
        <v>80</v>
      </c>
      <c r="BK175" s="185">
        <f>ROUND(I175*H175,2)</f>
        <v>0</v>
      </c>
      <c r="BL175" s="23" t="s">
        <v>195</v>
      </c>
      <c r="BM175" s="23" t="s">
        <v>344</v>
      </c>
    </row>
    <row r="176" spans="2:65" s="11" customFormat="1" ht="12">
      <c r="B176" s="186"/>
      <c r="D176" s="187" t="s">
        <v>197</v>
      </c>
      <c r="E176" s="188" t="s">
        <v>5</v>
      </c>
      <c r="F176" s="189" t="s">
        <v>126</v>
      </c>
      <c r="H176" s="190">
        <v>31</v>
      </c>
      <c r="I176" s="191"/>
      <c r="L176" s="186"/>
      <c r="M176" s="192"/>
      <c r="N176" s="193"/>
      <c r="O176" s="193"/>
      <c r="P176" s="193"/>
      <c r="Q176" s="193"/>
      <c r="R176" s="193"/>
      <c r="S176" s="193"/>
      <c r="T176" s="194"/>
      <c r="AT176" s="188" t="s">
        <v>197</v>
      </c>
      <c r="AU176" s="188" t="s">
        <v>82</v>
      </c>
      <c r="AV176" s="11" t="s">
        <v>82</v>
      </c>
      <c r="AW176" s="11" t="s">
        <v>36</v>
      </c>
      <c r="AX176" s="11" t="s">
        <v>80</v>
      </c>
      <c r="AY176" s="188" t="s">
        <v>189</v>
      </c>
    </row>
    <row r="177" spans="2:65" s="1" customFormat="1" ht="51" customHeight="1">
      <c r="B177" s="173"/>
      <c r="C177" s="174" t="s">
        <v>345</v>
      </c>
      <c r="D177" s="174" t="s">
        <v>191</v>
      </c>
      <c r="E177" s="175" t="s">
        <v>346</v>
      </c>
      <c r="F177" s="176" t="s">
        <v>347</v>
      </c>
      <c r="G177" s="177" t="s">
        <v>96</v>
      </c>
      <c r="H177" s="178">
        <v>388</v>
      </c>
      <c r="I177" s="179"/>
      <c r="J177" s="180">
        <f>ROUND(I177*H177,2)</f>
        <v>0</v>
      </c>
      <c r="K177" s="176" t="s">
        <v>194</v>
      </c>
      <c r="L177" s="40"/>
      <c r="M177" s="181" t="s">
        <v>5</v>
      </c>
      <c r="N177" s="182" t="s">
        <v>43</v>
      </c>
      <c r="O177" s="41"/>
      <c r="P177" s="183">
        <f>O177*H177</f>
        <v>0</v>
      </c>
      <c r="Q177" s="183">
        <v>9.8000000000000004E-2</v>
      </c>
      <c r="R177" s="183">
        <f>Q177*H177</f>
        <v>38.024000000000001</v>
      </c>
      <c r="S177" s="183">
        <v>0</v>
      </c>
      <c r="T177" s="184">
        <f>S177*H177</f>
        <v>0</v>
      </c>
      <c r="AR177" s="23" t="s">
        <v>195</v>
      </c>
      <c r="AT177" s="23" t="s">
        <v>191</v>
      </c>
      <c r="AU177" s="23" t="s">
        <v>82</v>
      </c>
      <c r="AY177" s="23" t="s">
        <v>189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23" t="s">
        <v>80</v>
      </c>
      <c r="BK177" s="185">
        <f>ROUND(I177*H177,2)</f>
        <v>0</v>
      </c>
      <c r="BL177" s="23" t="s">
        <v>195</v>
      </c>
      <c r="BM177" s="23" t="s">
        <v>348</v>
      </c>
    </row>
    <row r="178" spans="2:65" s="11" customFormat="1" ht="12">
      <c r="B178" s="186"/>
      <c r="D178" s="187" t="s">
        <v>197</v>
      </c>
      <c r="E178" s="188" t="s">
        <v>5</v>
      </c>
      <c r="F178" s="189" t="s">
        <v>152</v>
      </c>
      <c r="H178" s="190">
        <v>388</v>
      </c>
      <c r="I178" s="191"/>
      <c r="L178" s="186"/>
      <c r="M178" s="192"/>
      <c r="N178" s="193"/>
      <c r="O178" s="193"/>
      <c r="P178" s="193"/>
      <c r="Q178" s="193"/>
      <c r="R178" s="193"/>
      <c r="S178" s="193"/>
      <c r="T178" s="194"/>
      <c r="AT178" s="188" t="s">
        <v>197</v>
      </c>
      <c r="AU178" s="188" t="s">
        <v>82</v>
      </c>
      <c r="AV178" s="11" t="s">
        <v>82</v>
      </c>
      <c r="AW178" s="11" t="s">
        <v>36</v>
      </c>
      <c r="AX178" s="11" t="s">
        <v>80</v>
      </c>
      <c r="AY178" s="188" t="s">
        <v>189</v>
      </c>
    </row>
    <row r="179" spans="2:65" s="1" customFormat="1" ht="16.5" customHeight="1">
      <c r="B179" s="173"/>
      <c r="C179" s="206" t="s">
        <v>349</v>
      </c>
      <c r="D179" s="206" t="s">
        <v>268</v>
      </c>
      <c r="E179" s="207" t="s">
        <v>350</v>
      </c>
      <c r="F179" s="208" t="s">
        <v>351</v>
      </c>
      <c r="G179" s="209" t="s">
        <v>96</v>
      </c>
      <c r="H179" s="210">
        <v>388</v>
      </c>
      <c r="I179" s="211"/>
      <c r="J179" s="212">
        <f>ROUND(I179*H179,2)</f>
        <v>0</v>
      </c>
      <c r="K179" s="208" t="s">
        <v>194</v>
      </c>
      <c r="L179" s="213"/>
      <c r="M179" s="214" t="s">
        <v>5</v>
      </c>
      <c r="N179" s="215" t="s">
        <v>43</v>
      </c>
      <c r="O179" s="41"/>
      <c r="P179" s="183">
        <f>O179*H179</f>
        <v>0</v>
      </c>
      <c r="Q179" s="183">
        <v>0.1125</v>
      </c>
      <c r="R179" s="183">
        <f>Q179*H179</f>
        <v>43.65</v>
      </c>
      <c r="S179" s="183">
        <v>0</v>
      </c>
      <c r="T179" s="184">
        <f>S179*H179</f>
        <v>0</v>
      </c>
      <c r="AR179" s="23" t="s">
        <v>219</v>
      </c>
      <c r="AT179" s="23" t="s">
        <v>268</v>
      </c>
      <c r="AU179" s="23" t="s">
        <v>82</v>
      </c>
      <c r="AY179" s="23" t="s">
        <v>189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23" t="s">
        <v>80</v>
      </c>
      <c r="BK179" s="185">
        <f>ROUND(I179*H179,2)</f>
        <v>0</v>
      </c>
      <c r="BL179" s="23" t="s">
        <v>195</v>
      </c>
      <c r="BM179" s="23" t="s">
        <v>352</v>
      </c>
    </row>
    <row r="180" spans="2:65" s="11" customFormat="1" ht="12">
      <c r="B180" s="186"/>
      <c r="D180" s="187" t="s">
        <v>197</v>
      </c>
      <c r="E180" s="188" t="s">
        <v>5</v>
      </c>
      <c r="F180" s="189" t="s">
        <v>152</v>
      </c>
      <c r="H180" s="190">
        <v>388</v>
      </c>
      <c r="I180" s="191"/>
      <c r="L180" s="186"/>
      <c r="M180" s="192"/>
      <c r="N180" s="193"/>
      <c r="O180" s="193"/>
      <c r="P180" s="193"/>
      <c r="Q180" s="193"/>
      <c r="R180" s="193"/>
      <c r="S180" s="193"/>
      <c r="T180" s="194"/>
      <c r="AT180" s="188" t="s">
        <v>197</v>
      </c>
      <c r="AU180" s="188" t="s">
        <v>82</v>
      </c>
      <c r="AV180" s="11" t="s">
        <v>82</v>
      </c>
      <c r="AW180" s="11" t="s">
        <v>36</v>
      </c>
      <c r="AX180" s="11" t="s">
        <v>80</v>
      </c>
      <c r="AY180" s="188" t="s">
        <v>189</v>
      </c>
    </row>
    <row r="181" spans="2:65" s="1" customFormat="1" ht="25.5" customHeight="1">
      <c r="B181" s="173"/>
      <c r="C181" s="174" t="s">
        <v>353</v>
      </c>
      <c r="D181" s="174" t="s">
        <v>191</v>
      </c>
      <c r="E181" s="175" t="s">
        <v>354</v>
      </c>
      <c r="F181" s="176" t="s">
        <v>355</v>
      </c>
      <c r="G181" s="177" t="s">
        <v>96</v>
      </c>
      <c r="H181" s="178">
        <v>102.4</v>
      </c>
      <c r="I181" s="179"/>
      <c r="J181" s="180">
        <f>ROUND(I181*H181,2)</f>
        <v>0</v>
      </c>
      <c r="K181" s="176" t="s">
        <v>5</v>
      </c>
      <c r="L181" s="40"/>
      <c r="M181" s="181" t="s">
        <v>5</v>
      </c>
      <c r="N181" s="182" t="s">
        <v>43</v>
      </c>
      <c r="O181" s="41"/>
      <c r="P181" s="183">
        <f>O181*H181</f>
        <v>0</v>
      </c>
      <c r="Q181" s="183">
        <v>0.10100000000000001</v>
      </c>
      <c r="R181" s="183">
        <f>Q181*H181</f>
        <v>10.342400000000001</v>
      </c>
      <c r="S181" s="183">
        <v>0</v>
      </c>
      <c r="T181" s="184">
        <f>S181*H181</f>
        <v>0</v>
      </c>
      <c r="AR181" s="23" t="s">
        <v>195</v>
      </c>
      <c r="AT181" s="23" t="s">
        <v>191</v>
      </c>
      <c r="AU181" s="23" t="s">
        <v>82</v>
      </c>
      <c r="AY181" s="23" t="s">
        <v>189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23" t="s">
        <v>80</v>
      </c>
      <c r="BK181" s="185">
        <f>ROUND(I181*H181,2)</f>
        <v>0</v>
      </c>
      <c r="BL181" s="23" t="s">
        <v>195</v>
      </c>
      <c r="BM181" s="23" t="s">
        <v>356</v>
      </c>
    </row>
    <row r="182" spans="2:65" s="11" customFormat="1" ht="12">
      <c r="B182" s="186"/>
      <c r="D182" s="187" t="s">
        <v>197</v>
      </c>
      <c r="E182" s="188" t="s">
        <v>5</v>
      </c>
      <c r="F182" s="189" t="s">
        <v>155</v>
      </c>
      <c r="H182" s="190">
        <v>102.4</v>
      </c>
      <c r="I182" s="191"/>
      <c r="L182" s="186"/>
      <c r="M182" s="192"/>
      <c r="N182" s="193"/>
      <c r="O182" s="193"/>
      <c r="P182" s="193"/>
      <c r="Q182" s="193"/>
      <c r="R182" s="193"/>
      <c r="S182" s="193"/>
      <c r="T182" s="194"/>
      <c r="AT182" s="188" t="s">
        <v>197</v>
      </c>
      <c r="AU182" s="188" t="s">
        <v>82</v>
      </c>
      <c r="AV182" s="11" t="s">
        <v>82</v>
      </c>
      <c r="AW182" s="11" t="s">
        <v>36</v>
      </c>
      <c r="AX182" s="11" t="s">
        <v>80</v>
      </c>
      <c r="AY182" s="188" t="s">
        <v>189</v>
      </c>
    </row>
    <row r="183" spans="2:65" s="1" customFormat="1" ht="16.5" customHeight="1">
      <c r="B183" s="173"/>
      <c r="C183" s="206" t="s">
        <v>357</v>
      </c>
      <c r="D183" s="206" t="s">
        <v>268</v>
      </c>
      <c r="E183" s="207" t="s">
        <v>358</v>
      </c>
      <c r="F183" s="208" t="s">
        <v>359</v>
      </c>
      <c r="G183" s="209" t="s">
        <v>96</v>
      </c>
      <c r="H183" s="210">
        <v>102.4</v>
      </c>
      <c r="I183" s="211"/>
      <c r="J183" s="212">
        <f>ROUND(I183*H183,2)</f>
        <v>0</v>
      </c>
      <c r="K183" s="208" t="s">
        <v>5</v>
      </c>
      <c r="L183" s="213"/>
      <c r="M183" s="214" t="s">
        <v>5</v>
      </c>
      <c r="N183" s="215" t="s">
        <v>43</v>
      </c>
      <c r="O183" s="41"/>
      <c r="P183" s="183">
        <f>O183*H183</f>
        <v>0</v>
      </c>
      <c r="Q183" s="183">
        <v>0.14166999999999999</v>
      </c>
      <c r="R183" s="183">
        <f>Q183*H183</f>
        <v>14.507007999999999</v>
      </c>
      <c r="S183" s="183">
        <v>0</v>
      </c>
      <c r="T183" s="184">
        <f>S183*H183</f>
        <v>0</v>
      </c>
      <c r="AR183" s="23" t="s">
        <v>219</v>
      </c>
      <c r="AT183" s="23" t="s">
        <v>268</v>
      </c>
      <c r="AU183" s="23" t="s">
        <v>82</v>
      </c>
      <c r="AY183" s="23" t="s">
        <v>189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23" t="s">
        <v>80</v>
      </c>
      <c r="BK183" s="185">
        <f>ROUND(I183*H183,2)</f>
        <v>0</v>
      </c>
      <c r="BL183" s="23" t="s">
        <v>195</v>
      </c>
      <c r="BM183" s="23" t="s">
        <v>360</v>
      </c>
    </row>
    <row r="184" spans="2:65" s="10" customFormat="1" ht="29.85" customHeight="1">
      <c r="B184" s="160"/>
      <c r="D184" s="161" t="s">
        <v>71</v>
      </c>
      <c r="E184" s="171" t="s">
        <v>223</v>
      </c>
      <c r="F184" s="171" t="s">
        <v>361</v>
      </c>
      <c r="I184" s="163"/>
      <c r="J184" s="172">
        <f>BK184</f>
        <v>0</v>
      </c>
      <c r="L184" s="160"/>
      <c r="M184" s="165"/>
      <c r="N184" s="166"/>
      <c r="O184" s="166"/>
      <c r="P184" s="167">
        <f>SUM(P185:P214)</f>
        <v>0</v>
      </c>
      <c r="Q184" s="166"/>
      <c r="R184" s="167">
        <f>SUM(R185:R214)</f>
        <v>103.6373708</v>
      </c>
      <c r="S184" s="166"/>
      <c r="T184" s="168">
        <f>SUM(T185:T214)</f>
        <v>0</v>
      </c>
      <c r="AR184" s="161" t="s">
        <v>80</v>
      </c>
      <c r="AT184" s="169" t="s">
        <v>71</v>
      </c>
      <c r="AU184" s="169" t="s">
        <v>80</v>
      </c>
      <c r="AY184" s="161" t="s">
        <v>189</v>
      </c>
      <c r="BK184" s="170">
        <f>SUM(BK185:BK214)</f>
        <v>0</v>
      </c>
    </row>
    <row r="185" spans="2:65" s="1" customFormat="1" ht="25.5" customHeight="1">
      <c r="B185" s="173"/>
      <c r="C185" s="174" t="s">
        <v>362</v>
      </c>
      <c r="D185" s="174" t="s">
        <v>191</v>
      </c>
      <c r="E185" s="175" t="s">
        <v>363</v>
      </c>
      <c r="F185" s="176" t="s">
        <v>364</v>
      </c>
      <c r="G185" s="177" t="s">
        <v>320</v>
      </c>
      <c r="H185" s="178">
        <v>1</v>
      </c>
      <c r="I185" s="179"/>
      <c r="J185" s="180">
        <f t="shared" ref="J185:J194" si="0">ROUND(I185*H185,2)</f>
        <v>0</v>
      </c>
      <c r="K185" s="176" t="s">
        <v>194</v>
      </c>
      <c r="L185" s="40"/>
      <c r="M185" s="181" t="s">
        <v>5</v>
      </c>
      <c r="N185" s="182" t="s">
        <v>43</v>
      </c>
      <c r="O185" s="41"/>
      <c r="P185" s="183">
        <f t="shared" ref="P185:P194" si="1">O185*H185</f>
        <v>0</v>
      </c>
      <c r="Q185" s="183">
        <v>6.9999999999999999E-4</v>
      </c>
      <c r="R185" s="183">
        <f t="shared" ref="R185:R194" si="2">Q185*H185</f>
        <v>6.9999999999999999E-4</v>
      </c>
      <c r="S185" s="183">
        <v>0</v>
      </c>
      <c r="T185" s="184">
        <f t="shared" ref="T185:T194" si="3">S185*H185</f>
        <v>0</v>
      </c>
      <c r="AR185" s="23" t="s">
        <v>195</v>
      </c>
      <c r="AT185" s="23" t="s">
        <v>191</v>
      </c>
      <c r="AU185" s="23" t="s">
        <v>82</v>
      </c>
      <c r="AY185" s="23" t="s">
        <v>189</v>
      </c>
      <c r="BE185" s="185">
        <f t="shared" ref="BE185:BE194" si="4">IF(N185="základní",J185,0)</f>
        <v>0</v>
      </c>
      <c r="BF185" s="185">
        <f t="shared" ref="BF185:BF194" si="5">IF(N185="snížená",J185,0)</f>
        <v>0</v>
      </c>
      <c r="BG185" s="185">
        <f t="shared" ref="BG185:BG194" si="6">IF(N185="zákl. přenesená",J185,0)</f>
        <v>0</v>
      </c>
      <c r="BH185" s="185">
        <f t="shared" ref="BH185:BH194" si="7">IF(N185="sníž. přenesená",J185,0)</f>
        <v>0</v>
      </c>
      <c r="BI185" s="185">
        <f t="shared" ref="BI185:BI194" si="8">IF(N185="nulová",J185,0)</f>
        <v>0</v>
      </c>
      <c r="BJ185" s="23" t="s">
        <v>80</v>
      </c>
      <c r="BK185" s="185">
        <f t="shared" ref="BK185:BK194" si="9">ROUND(I185*H185,2)</f>
        <v>0</v>
      </c>
      <c r="BL185" s="23" t="s">
        <v>195</v>
      </c>
      <c r="BM185" s="23" t="s">
        <v>365</v>
      </c>
    </row>
    <row r="186" spans="2:65" s="1" customFormat="1" ht="51" customHeight="1">
      <c r="B186" s="173"/>
      <c r="C186" s="206" t="s">
        <v>366</v>
      </c>
      <c r="D186" s="206" t="s">
        <v>268</v>
      </c>
      <c r="E186" s="207" t="s">
        <v>367</v>
      </c>
      <c r="F186" s="208" t="s">
        <v>368</v>
      </c>
      <c r="G186" s="209" t="s">
        <v>320</v>
      </c>
      <c r="H186" s="210">
        <v>1</v>
      </c>
      <c r="I186" s="211"/>
      <c r="J186" s="212">
        <f t="shared" si="0"/>
        <v>0</v>
      </c>
      <c r="K186" s="208" t="s">
        <v>369</v>
      </c>
      <c r="L186" s="213"/>
      <c r="M186" s="214" t="s">
        <v>5</v>
      </c>
      <c r="N186" s="215" t="s">
        <v>43</v>
      </c>
      <c r="O186" s="41"/>
      <c r="P186" s="183">
        <f t="shared" si="1"/>
        <v>0</v>
      </c>
      <c r="Q186" s="183">
        <v>3.0000000000000001E-3</v>
      </c>
      <c r="R186" s="183">
        <f t="shared" si="2"/>
        <v>3.0000000000000001E-3</v>
      </c>
      <c r="S186" s="183">
        <v>0</v>
      </c>
      <c r="T186" s="184">
        <f t="shared" si="3"/>
        <v>0</v>
      </c>
      <c r="AR186" s="23" t="s">
        <v>219</v>
      </c>
      <c r="AT186" s="23" t="s">
        <v>268</v>
      </c>
      <c r="AU186" s="23" t="s">
        <v>82</v>
      </c>
      <c r="AY186" s="23" t="s">
        <v>189</v>
      </c>
      <c r="BE186" s="185">
        <f t="shared" si="4"/>
        <v>0</v>
      </c>
      <c r="BF186" s="185">
        <f t="shared" si="5"/>
        <v>0</v>
      </c>
      <c r="BG186" s="185">
        <f t="shared" si="6"/>
        <v>0</v>
      </c>
      <c r="BH186" s="185">
        <f t="shared" si="7"/>
        <v>0</v>
      </c>
      <c r="BI186" s="185">
        <f t="shared" si="8"/>
        <v>0</v>
      </c>
      <c r="BJ186" s="23" t="s">
        <v>80</v>
      </c>
      <c r="BK186" s="185">
        <f t="shared" si="9"/>
        <v>0</v>
      </c>
      <c r="BL186" s="23" t="s">
        <v>195</v>
      </c>
      <c r="BM186" s="23" t="s">
        <v>370</v>
      </c>
    </row>
    <row r="187" spans="2:65" s="1" customFormat="1" ht="16.5" customHeight="1">
      <c r="B187" s="173"/>
      <c r="C187" s="174" t="s">
        <v>371</v>
      </c>
      <c r="D187" s="174" t="s">
        <v>191</v>
      </c>
      <c r="E187" s="175" t="s">
        <v>372</v>
      </c>
      <c r="F187" s="176" t="s">
        <v>373</v>
      </c>
      <c r="G187" s="177" t="s">
        <v>320</v>
      </c>
      <c r="H187" s="178">
        <v>1</v>
      </c>
      <c r="I187" s="179"/>
      <c r="J187" s="180">
        <f t="shared" si="0"/>
        <v>0</v>
      </c>
      <c r="K187" s="176" t="s">
        <v>194</v>
      </c>
      <c r="L187" s="40"/>
      <c r="M187" s="181" t="s">
        <v>5</v>
      </c>
      <c r="N187" s="182" t="s">
        <v>43</v>
      </c>
      <c r="O187" s="41"/>
      <c r="P187" s="183">
        <f t="shared" si="1"/>
        <v>0</v>
      </c>
      <c r="Q187" s="183">
        <v>0.10940999999999999</v>
      </c>
      <c r="R187" s="183">
        <f t="shared" si="2"/>
        <v>0.10940999999999999</v>
      </c>
      <c r="S187" s="183">
        <v>0</v>
      </c>
      <c r="T187" s="184">
        <f t="shared" si="3"/>
        <v>0</v>
      </c>
      <c r="AR187" s="23" t="s">
        <v>195</v>
      </c>
      <c r="AT187" s="23" t="s">
        <v>191</v>
      </c>
      <c r="AU187" s="23" t="s">
        <v>82</v>
      </c>
      <c r="AY187" s="23" t="s">
        <v>189</v>
      </c>
      <c r="BE187" s="185">
        <f t="shared" si="4"/>
        <v>0</v>
      </c>
      <c r="BF187" s="185">
        <f t="shared" si="5"/>
        <v>0</v>
      </c>
      <c r="BG187" s="185">
        <f t="shared" si="6"/>
        <v>0</v>
      </c>
      <c r="BH187" s="185">
        <f t="shared" si="7"/>
        <v>0</v>
      </c>
      <c r="BI187" s="185">
        <f t="shared" si="8"/>
        <v>0</v>
      </c>
      <c r="BJ187" s="23" t="s">
        <v>80</v>
      </c>
      <c r="BK187" s="185">
        <f t="shared" si="9"/>
        <v>0</v>
      </c>
      <c r="BL187" s="23" t="s">
        <v>195</v>
      </c>
      <c r="BM187" s="23" t="s">
        <v>374</v>
      </c>
    </row>
    <row r="188" spans="2:65" s="1" customFormat="1" ht="25.5" customHeight="1">
      <c r="B188" s="173"/>
      <c r="C188" s="206" t="s">
        <v>375</v>
      </c>
      <c r="D188" s="206" t="s">
        <v>268</v>
      </c>
      <c r="E188" s="207" t="s">
        <v>376</v>
      </c>
      <c r="F188" s="208" t="s">
        <v>377</v>
      </c>
      <c r="G188" s="209" t="s">
        <v>320</v>
      </c>
      <c r="H188" s="210">
        <v>1</v>
      </c>
      <c r="I188" s="211"/>
      <c r="J188" s="212">
        <f t="shared" si="0"/>
        <v>0</v>
      </c>
      <c r="K188" s="208" t="s">
        <v>194</v>
      </c>
      <c r="L188" s="213"/>
      <c r="M188" s="214" t="s">
        <v>5</v>
      </c>
      <c r="N188" s="215" t="s">
        <v>43</v>
      </c>
      <c r="O188" s="41"/>
      <c r="P188" s="183">
        <f t="shared" si="1"/>
        <v>0</v>
      </c>
      <c r="Q188" s="183">
        <v>6.4999999999999997E-3</v>
      </c>
      <c r="R188" s="183">
        <f t="shared" si="2"/>
        <v>6.4999999999999997E-3</v>
      </c>
      <c r="S188" s="183">
        <v>0</v>
      </c>
      <c r="T188" s="184">
        <f t="shared" si="3"/>
        <v>0</v>
      </c>
      <c r="AR188" s="23" t="s">
        <v>219</v>
      </c>
      <c r="AT188" s="23" t="s">
        <v>268</v>
      </c>
      <c r="AU188" s="23" t="s">
        <v>82</v>
      </c>
      <c r="AY188" s="23" t="s">
        <v>189</v>
      </c>
      <c r="BE188" s="185">
        <f t="shared" si="4"/>
        <v>0</v>
      </c>
      <c r="BF188" s="185">
        <f t="shared" si="5"/>
        <v>0</v>
      </c>
      <c r="BG188" s="185">
        <f t="shared" si="6"/>
        <v>0</v>
      </c>
      <c r="BH188" s="185">
        <f t="shared" si="7"/>
        <v>0</v>
      </c>
      <c r="BI188" s="185">
        <f t="shared" si="8"/>
        <v>0</v>
      </c>
      <c r="BJ188" s="23" t="s">
        <v>80</v>
      </c>
      <c r="BK188" s="185">
        <f t="shared" si="9"/>
        <v>0</v>
      </c>
      <c r="BL188" s="23" t="s">
        <v>195</v>
      </c>
      <c r="BM188" s="23" t="s">
        <v>378</v>
      </c>
    </row>
    <row r="189" spans="2:65" s="1" customFormat="1" ht="25.5" customHeight="1">
      <c r="B189" s="173"/>
      <c r="C189" s="206" t="s">
        <v>379</v>
      </c>
      <c r="D189" s="206" t="s">
        <v>268</v>
      </c>
      <c r="E189" s="207" t="s">
        <v>380</v>
      </c>
      <c r="F189" s="208" t="s">
        <v>381</v>
      </c>
      <c r="G189" s="209" t="s">
        <v>320</v>
      </c>
      <c r="H189" s="210">
        <v>1</v>
      </c>
      <c r="I189" s="211"/>
      <c r="J189" s="212">
        <f t="shared" si="0"/>
        <v>0</v>
      </c>
      <c r="K189" s="208" t="s">
        <v>194</v>
      </c>
      <c r="L189" s="213"/>
      <c r="M189" s="214" t="s">
        <v>5</v>
      </c>
      <c r="N189" s="215" t="s">
        <v>43</v>
      </c>
      <c r="O189" s="41"/>
      <c r="P189" s="183">
        <f t="shared" si="1"/>
        <v>0</v>
      </c>
      <c r="Q189" s="183">
        <v>1.4999999999999999E-4</v>
      </c>
      <c r="R189" s="183">
        <f t="shared" si="2"/>
        <v>1.4999999999999999E-4</v>
      </c>
      <c r="S189" s="183">
        <v>0</v>
      </c>
      <c r="T189" s="184">
        <f t="shared" si="3"/>
        <v>0</v>
      </c>
      <c r="AR189" s="23" t="s">
        <v>219</v>
      </c>
      <c r="AT189" s="23" t="s">
        <v>268</v>
      </c>
      <c r="AU189" s="23" t="s">
        <v>82</v>
      </c>
      <c r="AY189" s="23" t="s">
        <v>189</v>
      </c>
      <c r="BE189" s="185">
        <f t="shared" si="4"/>
        <v>0</v>
      </c>
      <c r="BF189" s="185">
        <f t="shared" si="5"/>
        <v>0</v>
      </c>
      <c r="BG189" s="185">
        <f t="shared" si="6"/>
        <v>0</v>
      </c>
      <c r="BH189" s="185">
        <f t="shared" si="7"/>
        <v>0</v>
      </c>
      <c r="BI189" s="185">
        <f t="shared" si="8"/>
        <v>0</v>
      </c>
      <c r="BJ189" s="23" t="s">
        <v>80</v>
      </c>
      <c r="BK189" s="185">
        <f t="shared" si="9"/>
        <v>0</v>
      </c>
      <c r="BL189" s="23" t="s">
        <v>195</v>
      </c>
      <c r="BM189" s="23" t="s">
        <v>382</v>
      </c>
    </row>
    <row r="190" spans="2:65" s="1" customFormat="1" ht="25.5" customHeight="1">
      <c r="B190" s="173"/>
      <c r="C190" s="206" t="s">
        <v>383</v>
      </c>
      <c r="D190" s="206" t="s">
        <v>268</v>
      </c>
      <c r="E190" s="207" t="s">
        <v>384</v>
      </c>
      <c r="F190" s="208" t="s">
        <v>385</v>
      </c>
      <c r="G190" s="209" t="s">
        <v>320</v>
      </c>
      <c r="H190" s="210">
        <v>1</v>
      </c>
      <c r="I190" s="211"/>
      <c r="J190" s="212">
        <f t="shared" si="0"/>
        <v>0</v>
      </c>
      <c r="K190" s="208" t="s">
        <v>194</v>
      </c>
      <c r="L190" s="213"/>
      <c r="M190" s="214" t="s">
        <v>5</v>
      </c>
      <c r="N190" s="215" t="s">
        <v>43</v>
      </c>
      <c r="O190" s="41"/>
      <c r="P190" s="183">
        <f t="shared" si="1"/>
        <v>0</v>
      </c>
      <c r="Q190" s="183">
        <v>4.0000000000000002E-4</v>
      </c>
      <c r="R190" s="183">
        <f t="shared" si="2"/>
        <v>4.0000000000000002E-4</v>
      </c>
      <c r="S190" s="183">
        <v>0</v>
      </c>
      <c r="T190" s="184">
        <f t="shared" si="3"/>
        <v>0</v>
      </c>
      <c r="AR190" s="23" t="s">
        <v>219</v>
      </c>
      <c r="AT190" s="23" t="s">
        <v>268</v>
      </c>
      <c r="AU190" s="23" t="s">
        <v>82</v>
      </c>
      <c r="AY190" s="23" t="s">
        <v>189</v>
      </c>
      <c r="BE190" s="185">
        <f t="shared" si="4"/>
        <v>0</v>
      </c>
      <c r="BF190" s="185">
        <f t="shared" si="5"/>
        <v>0</v>
      </c>
      <c r="BG190" s="185">
        <f t="shared" si="6"/>
        <v>0</v>
      </c>
      <c r="BH190" s="185">
        <f t="shared" si="7"/>
        <v>0</v>
      </c>
      <c r="BI190" s="185">
        <f t="shared" si="8"/>
        <v>0</v>
      </c>
      <c r="BJ190" s="23" t="s">
        <v>80</v>
      </c>
      <c r="BK190" s="185">
        <f t="shared" si="9"/>
        <v>0</v>
      </c>
      <c r="BL190" s="23" t="s">
        <v>195</v>
      </c>
      <c r="BM190" s="23" t="s">
        <v>386</v>
      </c>
    </row>
    <row r="191" spans="2:65" s="1" customFormat="1" ht="25.5" customHeight="1">
      <c r="B191" s="173"/>
      <c r="C191" s="174" t="s">
        <v>387</v>
      </c>
      <c r="D191" s="174" t="s">
        <v>191</v>
      </c>
      <c r="E191" s="175" t="s">
        <v>388</v>
      </c>
      <c r="F191" s="176" t="s">
        <v>389</v>
      </c>
      <c r="G191" s="177" t="s">
        <v>137</v>
      </c>
      <c r="H191" s="178">
        <v>188</v>
      </c>
      <c r="I191" s="179"/>
      <c r="J191" s="180">
        <f t="shared" si="0"/>
        <v>0</v>
      </c>
      <c r="K191" s="176" t="s">
        <v>194</v>
      </c>
      <c r="L191" s="40"/>
      <c r="M191" s="181" t="s">
        <v>5</v>
      </c>
      <c r="N191" s="182" t="s">
        <v>43</v>
      </c>
      <c r="O191" s="41"/>
      <c r="P191" s="183">
        <f t="shared" si="1"/>
        <v>0</v>
      </c>
      <c r="Q191" s="183">
        <v>2.0000000000000001E-4</v>
      </c>
      <c r="R191" s="183">
        <f t="shared" si="2"/>
        <v>3.7600000000000001E-2</v>
      </c>
      <c r="S191" s="183">
        <v>0</v>
      </c>
      <c r="T191" s="184">
        <f t="shared" si="3"/>
        <v>0</v>
      </c>
      <c r="AR191" s="23" t="s">
        <v>195</v>
      </c>
      <c r="AT191" s="23" t="s">
        <v>191</v>
      </c>
      <c r="AU191" s="23" t="s">
        <v>82</v>
      </c>
      <c r="AY191" s="23" t="s">
        <v>189</v>
      </c>
      <c r="BE191" s="185">
        <f t="shared" si="4"/>
        <v>0</v>
      </c>
      <c r="BF191" s="185">
        <f t="shared" si="5"/>
        <v>0</v>
      </c>
      <c r="BG191" s="185">
        <f t="shared" si="6"/>
        <v>0</v>
      </c>
      <c r="BH191" s="185">
        <f t="shared" si="7"/>
        <v>0</v>
      </c>
      <c r="BI191" s="185">
        <f t="shared" si="8"/>
        <v>0</v>
      </c>
      <c r="BJ191" s="23" t="s">
        <v>80</v>
      </c>
      <c r="BK191" s="185">
        <f t="shared" si="9"/>
        <v>0</v>
      </c>
      <c r="BL191" s="23" t="s">
        <v>195</v>
      </c>
      <c r="BM191" s="23" t="s">
        <v>390</v>
      </c>
    </row>
    <row r="192" spans="2:65" s="1" customFormat="1" ht="16.5" customHeight="1">
      <c r="B192" s="173"/>
      <c r="C192" s="174" t="s">
        <v>391</v>
      </c>
      <c r="D192" s="174" t="s">
        <v>191</v>
      </c>
      <c r="E192" s="175" t="s">
        <v>392</v>
      </c>
      <c r="F192" s="176" t="s">
        <v>393</v>
      </c>
      <c r="G192" s="177" t="s">
        <v>137</v>
      </c>
      <c r="H192" s="178">
        <v>88</v>
      </c>
      <c r="I192" s="179"/>
      <c r="J192" s="180">
        <f t="shared" si="0"/>
        <v>0</v>
      </c>
      <c r="K192" s="176" t="s">
        <v>194</v>
      </c>
      <c r="L192" s="40"/>
      <c r="M192" s="181" t="s">
        <v>5</v>
      </c>
      <c r="N192" s="182" t="s">
        <v>43</v>
      </c>
      <c r="O192" s="41"/>
      <c r="P192" s="183">
        <f t="shared" si="1"/>
        <v>0</v>
      </c>
      <c r="Q192" s="183">
        <v>6.9999999999999994E-5</v>
      </c>
      <c r="R192" s="183">
        <f t="shared" si="2"/>
        <v>6.1599999999999997E-3</v>
      </c>
      <c r="S192" s="183">
        <v>0</v>
      </c>
      <c r="T192" s="184">
        <f t="shared" si="3"/>
        <v>0</v>
      </c>
      <c r="AR192" s="23" t="s">
        <v>195</v>
      </c>
      <c r="AT192" s="23" t="s">
        <v>191</v>
      </c>
      <c r="AU192" s="23" t="s">
        <v>82</v>
      </c>
      <c r="AY192" s="23" t="s">
        <v>189</v>
      </c>
      <c r="BE192" s="185">
        <f t="shared" si="4"/>
        <v>0</v>
      </c>
      <c r="BF192" s="185">
        <f t="shared" si="5"/>
        <v>0</v>
      </c>
      <c r="BG192" s="185">
        <f t="shared" si="6"/>
        <v>0</v>
      </c>
      <c r="BH192" s="185">
        <f t="shared" si="7"/>
        <v>0</v>
      </c>
      <c r="BI192" s="185">
        <f t="shared" si="8"/>
        <v>0</v>
      </c>
      <c r="BJ192" s="23" t="s">
        <v>80</v>
      </c>
      <c r="BK192" s="185">
        <f t="shared" si="9"/>
        <v>0</v>
      </c>
      <c r="BL192" s="23" t="s">
        <v>195</v>
      </c>
      <c r="BM192" s="23" t="s">
        <v>394</v>
      </c>
    </row>
    <row r="193" spans="2:65" s="1" customFormat="1" ht="25.5" customHeight="1">
      <c r="B193" s="173"/>
      <c r="C193" s="174" t="s">
        <v>395</v>
      </c>
      <c r="D193" s="174" t="s">
        <v>191</v>
      </c>
      <c r="E193" s="175" t="s">
        <v>396</v>
      </c>
      <c r="F193" s="176" t="s">
        <v>397</v>
      </c>
      <c r="G193" s="177" t="s">
        <v>96</v>
      </c>
      <c r="H193" s="178">
        <v>6</v>
      </c>
      <c r="I193" s="179"/>
      <c r="J193" s="180">
        <f t="shared" si="0"/>
        <v>0</v>
      </c>
      <c r="K193" s="176" t="s">
        <v>194</v>
      </c>
      <c r="L193" s="40"/>
      <c r="M193" s="181" t="s">
        <v>5</v>
      </c>
      <c r="N193" s="182" t="s">
        <v>43</v>
      </c>
      <c r="O193" s="41"/>
      <c r="P193" s="183">
        <f t="shared" si="1"/>
        <v>0</v>
      </c>
      <c r="Q193" s="183">
        <v>1.6000000000000001E-3</v>
      </c>
      <c r="R193" s="183">
        <f t="shared" si="2"/>
        <v>9.6000000000000009E-3</v>
      </c>
      <c r="S193" s="183">
        <v>0</v>
      </c>
      <c r="T193" s="184">
        <f t="shared" si="3"/>
        <v>0</v>
      </c>
      <c r="AR193" s="23" t="s">
        <v>195</v>
      </c>
      <c r="AT193" s="23" t="s">
        <v>191</v>
      </c>
      <c r="AU193" s="23" t="s">
        <v>82</v>
      </c>
      <c r="AY193" s="23" t="s">
        <v>189</v>
      </c>
      <c r="BE193" s="185">
        <f t="shared" si="4"/>
        <v>0</v>
      </c>
      <c r="BF193" s="185">
        <f t="shared" si="5"/>
        <v>0</v>
      </c>
      <c r="BG193" s="185">
        <f t="shared" si="6"/>
        <v>0</v>
      </c>
      <c r="BH193" s="185">
        <f t="shared" si="7"/>
        <v>0</v>
      </c>
      <c r="BI193" s="185">
        <f t="shared" si="8"/>
        <v>0</v>
      </c>
      <c r="BJ193" s="23" t="s">
        <v>80</v>
      </c>
      <c r="BK193" s="185">
        <f t="shared" si="9"/>
        <v>0</v>
      </c>
      <c r="BL193" s="23" t="s">
        <v>195</v>
      </c>
      <c r="BM193" s="23" t="s">
        <v>398</v>
      </c>
    </row>
    <row r="194" spans="2:65" s="1" customFormat="1" ht="25.5" customHeight="1">
      <c r="B194" s="173"/>
      <c r="C194" s="174" t="s">
        <v>399</v>
      </c>
      <c r="D194" s="174" t="s">
        <v>191</v>
      </c>
      <c r="E194" s="175" t="s">
        <v>400</v>
      </c>
      <c r="F194" s="176" t="s">
        <v>401</v>
      </c>
      <c r="G194" s="177" t="s">
        <v>137</v>
      </c>
      <c r="H194" s="178">
        <v>276</v>
      </c>
      <c r="I194" s="179"/>
      <c r="J194" s="180">
        <f t="shared" si="0"/>
        <v>0</v>
      </c>
      <c r="K194" s="176" t="s">
        <v>194</v>
      </c>
      <c r="L194" s="40"/>
      <c r="M194" s="181" t="s">
        <v>5</v>
      </c>
      <c r="N194" s="182" t="s">
        <v>43</v>
      </c>
      <c r="O194" s="41"/>
      <c r="P194" s="183">
        <f t="shared" si="1"/>
        <v>0</v>
      </c>
      <c r="Q194" s="183">
        <v>0</v>
      </c>
      <c r="R194" s="183">
        <f t="shared" si="2"/>
        <v>0</v>
      </c>
      <c r="S194" s="183">
        <v>0</v>
      </c>
      <c r="T194" s="184">
        <f t="shared" si="3"/>
        <v>0</v>
      </c>
      <c r="AR194" s="23" t="s">
        <v>195</v>
      </c>
      <c r="AT194" s="23" t="s">
        <v>191</v>
      </c>
      <c r="AU194" s="23" t="s">
        <v>82</v>
      </c>
      <c r="AY194" s="23" t="s">
        <v>189</v>
      </c>
      <c r="BE194" s="185">
        <f t="shared" si="4"/>
        <v>0</v>
      </c>
      <c r="BF194" s="185">
        <f t="shared" si="5"/>
        <v>0</v>
      </c>
      <c r="BG194" s="185">
        <f t="shared" si="6"/>
        <v>0</v>
      </c>
      <c r="BH194" s="185">
        <f t="shared" si="7"/>
        <v>0</v>
      </c>
      <c r="BI194" s="185">
        <f t="shared" si="8"/>
        <v>0</v>
      </c>
      <c r="BJ194" s="23" t="s">
        <v>80</v>
      </c>
      <c r="BK194" s="185">
        <f t="shared" si="9"/>
        <v>0</v>
      </c>
      <c r="BL194" s="23" t="s">
        <v>195</v>
      </c>
      <c r="BM194" s="23" t="s">
        <v>402</v>
      </c>
    </row>
    <row r="195" spans="2:65" s="11" customFormat="1" ht="12">
      <c r="B195" s="186"/>
      <c r="D195" s="187" t="s">
        <v>197</v>
      </c>
      <c r="E195" s="188" t="s">
        <v>5</v>
      </c>
      <c r="F195" s="189" t="s">
        <v>403</v>
      </c>
      <c r="H195" s="190">
        <v>276</v>
      </c>
      <c r="I195" s="191"/>
      <c r="L195" s="186"/>
      <c r="M195" s="192"/>
      <c r="N195" s="193"/>
      <c r="O195" s="193"/>
      <c r="P195" s="193"/>
      <c r="Q195" s="193"/>
      <c r="R195" s="193"/>
      <c r="S195" s="193"/>
      <c r="T195" s="194"/>
      <c r="AT195" s="188" t="s">
        <v>197</v>
      </c>
      <c r="AU195" s="188" t="s">
        <v>82</v>
      </c>
      <c r="AV195" s="11" t="s">
        <v>82</v>
      </c>
      <c r="AW195" s="11" t="s">
        <v>36</v>
      </c>
      <c r="AX195" s="11" t="s">
        <v>80</v>
      </c>
      <c r="AY195" s="188" t="s">
        <v>189</v>
      </c>
    </row>
    <row r="196" spans="2:65" s="1" customFormat="1" ht="25.5" customHeight="1">
      <c r="B196" s="173"/>
      <c r="C196" s="174" t="s">
        <v>404</v>
      </c>
      <c r="D196" s="174" t="s">
        <v>191</v>
      </c>
      <c r="E196" s="175" t="s">
        <v>405</v>
      </c>
      <c r="F196" s="176" t="s">
        <v>406</v>
      </c>
      <c r="G196" s="177" t="s">
        <v>96</v>
      </c>
      <c r="H196" s="178">
        <v>6</v>
      </c>
      <c r="I196" s="179"/>
      <c r="J196" s="180">
        <f>ROUND(I196*H196,2)</f>
        <v>0</v>
      </c>
      <c r="K196" s="176" t="s">
        <v>194</v>
      </c>
      <c r="L196" s="40"/>
      <c r="M196" s="181" t="s">
        <v>5</v>
      </c>
      <c r="N196" s="182" t="s">
        <v>43</v>
      </c>
      <c r="O196" s="41"/>
      <c r="P196" s="183">
        <f>O196*H196</f>
        <v>0</v>
      </c>
      <c r="Q196" s="183">
        <v>1.0000000000000001E-5</v>
      </c>
      <c r="R196" s="183">
        <f>Q196*H196</f>
        <v>6.0000000000000008E-5</v>
      </c>
      <c r="S196" s="183">
        <v>0</v>
      </c>
      <c r="T196" s="184">
        <f>S196*H196</f>
        <v>0</v>
      </c>
      <c r="AR196" s="23" t="s">
        <v>195</v>
      </c>
      <c r="AT196" s="23" t="s">
        <v>191</v>
      </c>
      <c r="AU196" s="23" t="s">
        <v>82</v>
      </c>
      <c r="AY196" s="23" t="s">
        <v>189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23" t="s">
        <v>80</v>
      </c>
      <c r="BK196" s="185">
        <f>ROUND(I196*H196,2)</f>
        <v>0</v>
      </c>
      <c r="BL196" s="23" t="s">
        <v>195</v>
      </c>
      <c r="BM196" s="23" t="s">
        <v>407</v>
      </c>
    </row>
    <row r="197" spans="2:65" s="1" customFormat="1" ht="38.25" customHeight="1">
      <c r="B197" s="173"/>
      <c r="C197" s="174" t="s">
        <v>408</v>
      </c>
      <c r="D197" s="174" t="s">
        <v>191</v>
      </c>
      <c r="E197" s="175" t="s">
        <v>409</v>
      </c>
      <c r="F197" s="176" t="s">
        <v>410</v>
      </c>
      <c r="G197" s="177" t="s">
        <v>137</v>
      </c>
      <c r="H197" s="178">
        <v>323</v>
      </c>
      <c r="I197" s="179"/>
      <c r="J197" s="180">
        <f>ROUND(I197*H197,2)</f>
        <v>0</v>
      </c>
      <c r="K197" s="176" t="s">
        <v>194</v>
      </c>
      <c r="L197" s="40"/>
      <c r="M197" s="181" t="s">
        <v>5</v>
      </c>
      <c r="N197" s="182" t="s">
        <v>43</v>
      </c>
      <c r="O197" s="41"/>
      <c r="P197" s="183">
        <f>O197*H197</f>
        <v>0</v>
      </c>
      <c r="Q197" s="183">
        <v>0.15540000000000001</v>
      </c>
      <c r="R197" s="183">
        <f>Q197*H197</f>
        <v>50.194200000000002</v>
      </c>
      <c r="S197" s="183">
        <v>0</v>
      </c>
      <c r="T197" s="184">
        <f>S197*H197</f>
        <v>0</v>
      </c>
      <c r="AR197" s="23" t="s">
        <v>195</v>
      </c>
      <c r="AT197" s="23" t="s">
        <v>191</v>
      </c>
      <c r="AU197" s="23" t="s">
        <v>82</v>
      </c>
      <c r="AY197" s="23" t="s">
        <v>189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23" t="s">
        <v>80</v>
      </c>
      <c r="BK197" s="185">
        <f>ROUND(I197*H197,2)</f>
        <v>0</v>
      </c>
      <c r="BL197" s="23" t="s">
        <v>195</v>
      </c>
      <c r="BM197" s="23" t="s">
        <v>411</v>
      </c>
    </row>
    <row r="198" spans="2:65" s="11" customFormat="1" ht="12">
      <c r="B198" s="186"/>
      <c r="D198" s="187" t="s">
        <v>197</v>
      </c>
      <c r="E198" s="188" t="s">
        <v>5</v>
      </c>
      <c r="F198" s="189" t="s">
        <v>135</v>
      </c>
      <c r="H198" s="190">
        <v>231</v>
      </c>
      <c r="I198" s="191"/>
      <c r="L198" s="186"/>
      <c r="M198" s="192"/>
      <c r="N198" s="193"/>
      <c r="O198" s="193"/>
      <c r="P198" s="193"/>
      <c r="Q198" s="193"/>
      <c r="R198" s="193"/>
      <c r="S198" s="193"/>
      <c r="T198" s="194"/>
      <c r="AT198" s="188" t="s">
        <v>197</v>
      </c>
      <c r="AU198" s="188" t="s">
        <v>82</v>
      </c>
      <c r="AV198" s="11" t="s">
        <v>82</v>
      </c>
      <c r="AW198" s="11" t="s">
        <v>36</v>
      </c>
      <c r="AX198" s="11" t="s">
        <v>72</v>
      </c>
      <c r="AY198" s="188" t="s">
        <v>189</v>
      </c>
    </row>
    <row r="199" spans="2:65" s="11" customFormat="1" ht="12">
      <c r="B199" s="186"/>
      <c r="D199" s="187" t="s">
        <v>197</v>
      </c>
      <c r="E199" s="188" t="s">
        <v>5</v>
      </c>
      <c r="F199" s="189" t="s">
        <v>139</v>
      </c>
      <c r="H199" s="190">
        <v>90</v>
      </c>
      <c r="I199" s="191"/>
      <c r="L199" s="186"/>
      <c r="M199" s="192"/>
      <c r="N199" s="193"/>
      <c r="O199" s="193"/>
      <c r="P199" s="193"/>
      <c r="Q199" s="193"/>
      <c r="R199" s="193"/>
      <c r="S199" s="193"/>
      <c r="T199" s="194"/>
      <c r="AT199" s="188" t="s">
        <v>197</v>
      </c>
      <c r="AU199" s="188" t="s">
        <v>82</v>
      </c>
      <c r="AV199" s="11" t="s">
        <v>82</v>
      </c>
      <c r="AW199" s="11" t="s">
        <v>36</v>
      </c>
      <c r="AX199" s="11" t="s">
        <v>72</v>
      </c>
      <c r="AY199" s="188" t="s">
        <v>189</v>
      </c>
    </row>
    <row r="200" spans="2:65" s="11" customFormat="1" ht="12">
      <c r="B200" s="186"/>
      <c r="D200" s="187" t="s">
        <v>197</v>
      </c>
      <c r="E200" s="188" t="s">
        <v>5</v>
      </c>
      <c r="F200" s="189" t="s">
        <v>141</v>
      </c>
      <c r="H200" s="190">
        <v>2</v>
      </c>
      <c r="I200" s="191"/>
      <c r="L200" s="186"/>
      <c r="M200" s="192"/>
      <c r="N200" s="193"/>
      <c r="O200" s="193"/>
      <c r="P200" s="193"/>
      <c r="Q200" s="193"/>
      <c r="R200" s="193"/>
      <c r="S200" s="193"/>
      <c r="T200" s="194"/>
      <c r="AT200" s="188" t="s">
        <v>197</v>
      </c>
      <c r="AU200" s="188" t="s">
        <v>82</v>
      </c>
      <c r="AV200" s="11" t="s">
        <v>82</v>
      </c>
      <c r="AW200" s="11" t="s">
        <v>36</v>
      </c>
      <c r="AX200" s="11" t="s">
        <v>72</v>
      </c>
      <c r="AY200" s="188" t="s">
        <v>189</v>
      </c>
    </row>
    <row r="201" spans="2:65" s="12" customFormat="1" ht="12">
      <c r="B201" s="198"/>
      <c r="D201" s="187" t="s">
        <v>197</v>
      </c>
      <c r="E201" s="199" t="s">
        <v>5</v>
      </c>
      <c r="F201" s="200" t="s">
        <v>251</v>
      </c>
      <c r="H201" s="201">
        <v>323</v>
      </c>
      <c r="I201" s="202"/>
      <c r="L201" s="198"/>
      <c r="M201" s="203"/>
      <c r="N201" s="204"/>
      <c r="O201" s="204"/>
      <c r="P201" s="204"/>
      <c r="Q201" s="204"/>
      <c r="R201" s="204"/>
      <c r="S201" s="204"/>
      <c r="T201" s="205"/>
      <c r="AT201" s="199" t="s">
        <v>197</v>
      </c>
      <c r="AU201" s="199" t="s">
        <v>82</v>
      </c>
      <c r="AV201" s="12" t="s">
        <v>195</v>
      </c>
      <c r="AW201" s="12" t="s">
        <v>36</v>
      </c>
      <c r="AX201" s="12" t="s">
        <v>80</v>
      </c>
      <c r="AY201" s="199" t="s">
        <v>189</v>
      </c>
    </row>
    <row r="202" spans="2:65" s="1" customFormat="1" ht="16.5" customHeight="1">
      <c r="B202" s="173"/>
      <c r="C202" s="206" t="s">
        <v>412</v>
      </c>
      <c r="D202" s="206" t="s">
        <v>268</v>
      </c>
      <c r="E202" s="207" t="s">
        <v>413</v>
      </c>
      <c r="F202" s="208" t="s">
        <v>414</v>
      </c>
      <c r="G202" s="209" t="s">
        <v>137</v>
      </c>
      <c r="H202" s="210">
        <v>231</v>
      </c>
      <c r="I202" s="211"/>
      <c r="J202" s="212">
        <f>ROUND(I202*H202,2)</f>
        <v>0</v>
      </c>
      <c r="K202" s="208" t="s">
        <v>194</v>
      </c>
      <c r="L202" s="213"/>
      <c r="M202" s="214" t="s">
        <v>5</v>
      </c>
      <c r="N202" s="215" t="s">
        <v>43</v>
      </c>
      <c r="O202" s="41"/>
      <c r="P202" s="183">
        <f>O202*H202</f>
        <v>0</v>
      </c>
      <c r="Q202" s="183">
        <v>8.1000000000000003E-2</v>
      </c>
      <c r="R202" s="183">
        <f>Q202*H202</f>
        <v>18.711000000000002</v>
      </c>
      <c r="S202" s="183">
        <v>0</v>
      </c>
      <c r="T202" s="184">
        <f>S202*H202</f>
        <v>0</v>
      </c>
      <c r="AR202" s="23" t="s">
        <v>219</v>
      </c>
      <c r="AT202" s="23" t="s">
        <v>268</v>
      </c>
      <c r="AU202" s="23" t="s">
        <v>82</v>
      </c>
      <c r="AY202" s="23" t="s">
        <v>189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23" t="s">
        <v>80</v>
      </c>
      <c r="BK202" s="185">
        <f>ROUND(I202*H202,2)</f>
        <v>0</v>
      </c>
      <c r="BL202" s="23" t="s">
        <v>195</v>
      </c>
      <c r="BM202" s="23" t="s">
        <v>415</v>
      </c>
    </row>
    <row r="203" spans="2:65" s="11" customFormat="1" ht="12">
      <c r="B203" s="186"/>
      <c r="D203" s="187" t="s">
        <v>197</v>
      </c>
      <c r="E203" s="188" t="s">
        <v>5</v>
      </c>
      <c r="F203" s="189" t="s">
        <v>135</v>
      </c>
      <c r="H203" s="190">
        <v>231</v>
      </c>
      <c r="I203" s="191"/>
      <c r="L203" s="186"/>
      <c r="M203" s="192"/>
      <c r="N203" s="193"/>
      <c r="O203" s="193"/>
      <c r="P203" s="193"/>
      <c r="Q203" s="193"/>
      <c r="R203" s="193"/>
      <c r="S203" s="193"/>
      <c r="T203" s="194"/>
      <c r="AT203" s="188" t="s">
        <v>197</v>
      </c>
      <c r="AU203" s="188" t="s">
        <v>82</v>
      </c>
      <c r="AV203" s="11" t="s">
        <v>82</v>
      </c>
      <c r="AW203" s="11" t="s">
        <v>36</v>
      </c>
      <c r="AX203" s="11" t="s">
        <v>80</v>
      </c>
      <c r="AY203" s="188" t="s">
        <v>189</v>
      </c>
    </row>
    <row r="204" spans="2:65" s="1" customFormat="1" ht="16.5" customHeight="1">
      <c r="B204" s="173"/>
      <c r="C204" s="206" t="s">
        <v>416</v>
      </c>
      <c r="D204" s="206" t="s">
        <v>268</v>
      </c>
      <c r="E204" s="207" t="s">
        <v>417</v>
      </c>
      <c r="F204" s="208" t="s">
        <v>418</v>
      </c>
      <c r="G204" s="209" t="s">
        <v>137</v>
      </c>
      <c r="H204" s="210">
        <v>90</v>
      </c>
      <c r="I204" s="211"/>
      <c r="J204" s="212">
        <f>ROUND(I204*H204,2)</f>
        <v>0</v>
      </c>
      <c r="K204" s="208" t="s">
        <v>194</v>
      </c>
      <c r="L204" s="213"/>
      <c r="M204" s="214" t="s">
        <v>5</v>
      </c>
      <c r="N204" s="215" t="s">
        <v>43</v>
      </c>
      <c r="O204" s="41"/>
      <c r="P204" s="183">
        <f>O204*H204</f>
        <v>0</v>
      </c>
      <c r="Q204" s="183">
        <v>4.8300000000000003E-2</v>
      </c>
      <c r="R204" s="183">
        <f>Q204*H204</f>
        <v>4.3470000000000004</v>
      </c>
      <c r="S204" s="183">
        <v>0</v>
      </c>
      <c r="T204" s="184">
        <f>S204*H204</f>
        <v>0</v>
      </c>
      <c r="AR204" s="23" t="s">
        <v>219</v>
      </c>
      <c r="AT204" s="23" t="s">
        <v>268</v>
      </c>
      <c r="AU204" s="23" t="s">
        <v>82</v>
      </c>
      <c r="AY204" s="23" t="s">
        <v>189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23" t="s">
        <v>80</v>
      </c>
      <c r="BK204" s="185">
        <f>ROUND(I204*H204,2)</f>
        <v>0</v>
      </c>
      <c r="BL204" s="23" t="s">
        <v>195</v>
      </c>
      <c r="BM204" s="23" t="s">
        <v>419</v>
      </c>
    </row>
    <row r="205" spans="2:65" s="11" customFormat="1" ht="12">
      <c r="B205" s="186"/>
      <c r="D205" s="187" t="s">
        <v>197</v>
      </c>
      <c r="E205" s="188" t="s">
        <v>5</v>
      </c>
      <c r="F205" s="189" t="s">
        <v>139</v>
      </c>
      <c r="H205" s="190">
        <v>90</v>
      </c>
      <c r="I205" s="191"/>
      <c r="L205" s="186"/>
      <c r="M205" s="192"/>
      <c r="N205" s="193"/>
      <c r="O205" s="193"/>
      <c r="P205" s="193"/>
      <c r="Q205" s="193"/>
      <c r="R205" s="193"/>
      <c r="S205" s="193"/>
      <c r="T205" s="194"/>
      <c r="AT205" s="188" t="s">
        <v>197</v>
      </c>
      <c r="AU205" s="188" t="s">
        <v>82</v>
      </c>
      <c r="AV205" s="11" t="s">
        <v>82</v>
      </c>
      <c r="AW205" s="11" t="s">
        <v>36</v>
      </c>
      <c r="AX205" s="11" t="s">
        <v>80</v>
      </c>
      <c r="AY205" s="188" t="s">
        <v>189</v>
      </c>
    </row>
    <row r="206" spans="2:65" s="1" customFormat="1" ht="16.5" customHeight="1">
      <c r="B206" s="173"/>
      <c r="C206" s="206" t="s">
        <v>420</v>
      </c>
      <c r="D206" s="206" t="s">
        <v>268</v>
      </c>
      <c r="E206" s="207" t="s">
        <v>421</v>
      </c>
      <c r="F206" s="208" t="s">
        <v>422</v>
      </c>
      <c r="G206" s="209" t="s">
        <v>137</v>
      </c>
      <c r="H206" s="210">
        <v>2</v>
      </c>
      <c r="I206" s="211"/>
      <c r="J206" s="212">
        <f>ROUND(I206*H206,2)</f>
        <v>0</v>
      </c>
      <c r="K206" s="208" t="s">
        <v>194</v>
      </c>
      <c r="L206" s="213"/>
      <c r="M206" s="214" t="s">
        <v>5</v>
      </c>
      <c r="N206" s="215" t="s">
        <v>43</v>
      </c>
      <c r="O206" s="41"/>
      <c r="P206" s="183">
        <f>O206*H206</f>
        <v>0</v>
      </c>
      <c r="Q206" s="183">
        <v>6.4000000000000001E-2</v>
      </c>
      <c r="R206" s="183">
        <f>Q206*H206</f>
        <v>0.128</v>
      </c>
      <c r="S206" s="183">
        <v>0</v>
      </c>
      <c r="T206" s="184">
        <f>S206*H206</f>
        <v>0</v>
      </c>
      <c r="AR206" s="23" t="s">
        <v>219</v>
      </c>
      <c r="AT206" s="23" t="s">
        <v>268</v>
      </c>
      <c r="AU206" s="23" t="s">
        <v>82</v>
      </c>
      <c r="AY206" s="23" t="s">
        <v>189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23" t="s">
        <v>80</v>
      </c>
      <c r="BK206" s="185">
        <f>ROUND(I206*H206,2)</f>
        <v>0</v>
      </c>
      <c r="BL206" s="23" t="s">
        <v>195</v>
      </c>
      <c r="BM206" s="23" t="s">
        <v>423</v>
      </c>
    </row>
    <row r="207" spans="2:65" s="11" customFormat="1" ht="12">
      <c r="B207" s="186"/>
      <c r="D207" s="187" t="s">
        <v>197</v>
      </c>
      <c r="E207" s="188" t="s">
        <v>5</v>
      </c>
      <c r="F207" s="189" t="s">
        <v>141</v>
      </c>
      <c r="H207" s="190">
        <v>2</v>
      </c>
      <c r="I207" s="191"/>
      <c r="L207" s="186"/>
      <c r="M207" s="192"/>
      <c r="N207" s="193"/>
      <c r="O207" s="193"/>
      <c r="P207" s="193"/>
      <c r="Q207" s="193"/>
      <c r="R207" s="193"/>
      <c r="S207" s="193"/>
      <c r="T207" s="194"/>
      <c r="AT207" s="188" t="s">
        <v>197</v>
      </c>
      <c r="AU207" s="188" t="s">
        <v>82</v>
      </c>
      <c r="AV207" s="11" t="s">
        <v>82</v>
      </c>
      <c r="AW207" s="11" t="s">
        <v>36</v>
      </c>
      <c r="AX207" s="11" t="s">
        <v>80</v>
      </c>
      <c r="AY207" s="188" t="s">
        <v>189</v>
      </c>
    </row>
    <row r="208" spans="2:65" s="1" customFormat="1" ht="38.25" customHeight="1">
      <c r="B208" s="173"/>
      <c r="C208" s="174" t="s">
        <v>424</v>
      </c>
      <c r="D208" s="174" t="s">
        <v>191</v>
      </c>
      <c r="E208" s="175" t="s">
        <v>425</v>
      </c>
      <c r="F208" s="176" t="s">
        <v>426</v>
      </c>
      <c r="G208" s="177" t="s">
        <v>137</v>
      </c>
      <c r="H208" s="178">
        <v>111</v>
      </c>
      <c r="I208" s="179"/>
      <c r="J208" s="180">
        <f>ROUND(I208*H208,2)</f>
        <v>0</v>
      </c>
      <c r="K208" s="176" t="s">
        <v>194</v>
      </c>
      <c r="L208" s="40"/>
      <c r="M208" s="181" t="s">
        <v>5</v>
      </c>
      <c r="N208" s="182" t="s">
        <v>43</v>
      </c>
      <c r="O208" s="41"/>
      <c r="P208" s="183">
        <f>O208*H208</f>
        <v>0</v>
      </c>
      <c r="Q208" s="183">
        <v>0.1295</v>
      </c>
      <c r="R208" s="183">
        <f>Q208*H208</f>
        <v>14.374500000000001</v>
      </c>
      <c r="S208" s="183">
        <v>0</v>
      </c>
      <c r="T208" s="184">
        <f>S208*H208</f>
        <v>0</v>
      </c>
      <c r="AR208" s="23" t="s">
        <v>195</v>
      </c>
      <c r="AT208" s="23" t="s">
        <v>191</v>
      </c>
      <c r="AU208" s="23" t="s">
        <v>82</v>
      </c>
      <c r="AY208" s="23" t="s">
        <v>189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23" t="s">
        <v>80</v>
      </c>
      <c r="BK208" s="185">
        <f>ROUND(I208*H208,2)</f>
        <v>0</v>
      </c>
      <c r="BL208" s="23" t="s">
        <v>195</v>
      </c>
      <c r="BM208" s="23" t="s">
        <v>427</v>
      </c>
    </row>
    <row r="209" spans="2:65" s="11" customFormat="1" ht="12">
      <c r="B209" s="186"/>
      <c r="D209" s="187" t="s">
        <v>197</v>
      </c>
      <c r="E209" s="188" t="s">
        <v>5</v>
      </c>
      <c r="F209" s="189" t="s">
        <v>143</v>
      </c>
      <c r="H209" s="190">
        <v>111</v>
      </c>
      <c r="I209" s="191"/>
      <c r="L209" s="186"/>
      <c r="M209" s="192"/>
      <c r="N209" s="193"/>
      <c r="O209" s="193"/>
      <c r="P209" s="193"/>
      <c r="Q209" s="193"/>
      <c r="R209" s="193"/>
      <c r="S209" s="193"/>
      <c r="T209" s="194"/>
      <c r="AT209" s="188" t="s">
        <v>197</v>
      </c>
      <c r="AU209" s="188" t="s">
        <v>82</v>
      </c>
      <c r="AV209" s="11" t="s">
        <v>82</v>
      </c>
      <c r="AW209" s="11" t="s">
        <v>36</v>
      </c>
      <c r="AX209" s="11" t="s">
        <v>80</v>
      </c>
      <c r="AY209" s="188" t="s">
        <v>189</v>
      </c>
    </row>
    <row r="210" spans="2:65" s="1" customFormat="1" ht="16.5" customHeight="1">
      <c r="B210" s="173"/>
      <c r="C210" s="206" t="s">
        <v>428</v>
      </c>
      <c r="D210" s="206" t="s">
        <v>268</v>
      </c>
      <c r="E210" s="207" t="s">
        <v>429</v>
      </c>
      <c r="F210" s="208" t="s">
        <v>430</v>
      </c>
      <c r="G210" s="209" t="s">
        <v>137</v>
      </c>
      <c r="H210" s="210">
        <v>111</v>
      </c>
      <c r="I210" s="211"/>
      <c r="J210" s="212">
        <f>ROUND(I210*H210,2)</f>
        <v>0</v>
      </c>
      <c r="K210" s="208" t="s">
        <v>194</v>
      </c>
      <c r="L210" s="213"/>
      <c r="M210" s="214" t="s">
        <v>5</v>
      </c>
      <c r="N210" s="215" t="s">
        <v>43</v>
      </c>
      <c r="O210" s="41"/>
      <c r="P210" s="183">
        <f>O210*H210</f>
        <v>0</v>
      </c>
      <c r="Q210" s="183">
        <v>4.4999999999999998E-2</v>
      </c>
      <c r="R210" s="183">
        <f>Q210*H210</f>
        <v>4.9950000000000001</v>
      </c>
      <c r="S210" s="183">
        <v>0</v>
      </c>
      <c r="T210" s="184">
        <f>S210*H210</f>
        <v>0</v>
      </c>
      <c r="AR210" s="23" t="s">
        <v>219</v>
      </c>
      <c r="AT210" s="23" t="s">
        <v>268</v>
      </c>
      <c r="AU210" s="23" t="s">
        <v>82</v>
      </c>
      <c r="AY210" s="23" t="s">
        <v>189</v>
      </c>
      <c r="BE210" s="185">
        <f>IF(N210="základní",J210,0)</f>
        <v>0</v>
      </c>
      <c r="BF210" s="185">
        <f>IF(N210="snížená",J210,0)</f>
        <v>0</v>
      </c>
      <c r="BG210" s="185">
        <f>IF(N210="zákl. přenesená",J210,0)</f>
        <v>0</v>
      </c>
      <c r="BH210" s="185">
        <f>IF(N210="sníž. přenesená",J210,0)</f>
        <v>0</v>
      </c>
      <c r="BI210" s="185">
        <f>IF(N210="nulová",J210,0)</f>
        <v>0</v>
      </c>
      <c r="BJ210" s="23" t="s">
        <v>80</v>
      </c>
      <c r="BK210" s="185">
        <f>ROUND(I210*H210,2)</f>
        <v>0</v>
      </c>
      <c r="BL210" s="23" t="s">
        <v>195</v>
      </c>
      <c r="BM210" s="23" t="s">
        <v>431</v>
      </c>
    </row>
    <row r="211" spans="2:65" s="1" customFormat="1" ht="25.5" customHeight="1">
      <c r="B211" s="173"/>
      <c r="C211" s="174" t="s">
        <v>432</v>
      </c>
      <c r="D211" s="174" t="s">
        <v>191</v>
      </c>
      <c r="E211" s="175" t="s">
        <v>433</v>
      </c>
      <c r="F211" s="176" t="s">
        <v>434</v>
      </c>
      <c r="G211" s="177" t="s">
        <v>110</v>
      </c>
      <c r="H211" s="178">
        <v>4.62</v>
      </c>
      <c r="I211" s="179"/>
      <c r="J211" s="180">
        <f>ROUND(I211*H211,2)</f>
        <v>0</v>
      </c>
      <c r="K211" s="176" t="s">
        <v>194</v>
      </c>
      <c r="L211" s="40"/>
      <c r="M211" s="181" t="s">
        <v>5</v>
      </c>
      <c r="N211" s="182" t="s">
        <v>43</v>
      </c>
      <c r="O211" s="41"/>
      <c r="P211" s="183">
        <f>O211*H211</f>
        <v>0</v>
      </c>
      <c r="Q211" s="183">
        <v>2.2563399999999998</v>
      </c>
      <c r="R211" s="183">
        <f>Q211*H211</f>
        <v>10.4242908</v>
      </c>
      <c r="S211" s="183">
        <v>0</v>
      </c>
      <c r="T211" s="184">
        <f>S211*H211</f>
        <v>0</v>
      </c>
      <c r="AR211" s="23" t="s">
        <v>195</v>
      </c>
      <c r="AT211" s="23" t="s">
        <v>191</v>
      </c>
      <c r="AU211" s="23" t="s">
        <v>82</v>
      </c>
      <c r="AY211" s="23" t="s">
        <v>189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23" t="s">
        <v>80</v>
      </c>
      <c r="BK211" s="185">
        <f>ROUND(I211*H211,2)</f>
        <v>0</v>
      </c>
      <c r="BL211" s="23" t="s">
        <v>195</v>
      </c>
      <c r="BM211" s="23" t="s">
        <v>435</v>
      </c>
    </row>
    <row r="212" spans="2:65" s="11" customFormat="1" ht="12">
      <c r="B212" s="186"/>
      <c r="D212" s="187" t="s">
        <v>197</v>
      </c>
      <c r="E212" s="188" t="s">
        <v>5</v>
      </c>
      <c r="F212" s="189" t="s">
        <v>436</v>
      </c>
      <c r="H212" s="190">
        <v>4.62</v>
      </c>
      <c r="I212" s="191"/>
      <c r="L212" s="186"/>
      <c r="M212" s="192"/>
      <c r="N212" s="193"/>
      <c r="O212" s="193"/>
      <c r="P212" s="193"/>
      <c r="Q212" s="193"/>
      <c r="R212" s="193"/>
      <c r="S212" s="193"/>
      <c r="T212" s="194"/>
      <c r="AT212" s="188" t="s">
        <v>197</v>
      </c>
      <c r="AU212" s="188" t="s">
        <v>82</v>
      </c>
      <c r="AV212" s="11" t="s">
        <v>82</v>
      </c>
      <c r="AW212" s="11" t="s">
        <v>36</v>
      </c>
      <c r="AX212" s="11" t="s">
        <v>80</v>
      </c>
      <c r="AY212" s="188" t="s">
        <v>189</v>
      </c>
    </row>
    <row r="213" spans="2:65" s="1" customFormat="1" ht="25.5" customHeight="1">
      <c r="B213" s="173"/>
      <c r="C213" s="174" t="s">
        <v>437</v>
      </c>
      <c r="D213" s="174" t="s">
        <v>191</v>
      </c>
      <c r="E213" s="175" t="s">
        <v>438</v>
      </c>
      <c r="F213" s="176" t="s">
        <v>439</v>
      </c>
      <c r="G213" s="177" t="s">
        <v>96</v>
      </c>
      <c r="H213" s="178">
        <v>420</v>
      </c>
      <c r="I213" s="179"/>
      <c r="J213" s="180">
        <f>ROUND(I213*H213,2)</f>
        <v>0</v>
      </c>
      <c r="K213" s="176" t="s">
        <v>194</v>
      </c>
      <c r="L213" s="40"/>
      <c r="M213" s="181" t="s">
        <v>5</v>
      </c>
      <c r="N213" s="182" t="s">
        <v>43</v>
      </c>
      <c r="O213" s="41"/>
      <c r="P213" s="183">
        <f>O213*H213</f>
        <v>0</v>
      </c>
      <c r="Q213" s="183">
        <v>6.8999999999999997E-4</v>
      </c>
      <c r="R213" s="183">
        <f>Q213*H213</f>
        <v>0.2898</v>
      </c>
      <c r="S213" s="183">
        <v>0</v>
      </c>
      <c r="T213" s="184">
        <f>S213*H213</f>
        <v>0</v>
      </c>
      <c r="AR213" s="23" t="s">
        <v>195</v>
      </c>
      <c r="AT213" s="23" t="s">
        <v>191</v>
      </c>
      <c r="AU213" s="23" t="s">
        <v>82</v>
      </c>
      <c r="AY213" s="23" t="s">
        <v>189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23" t="s">
        <v>80</v>
      </c>
      <c r="BK213" s="185">
        <f>ROUND(I213*H213,2)</f>
        <v>0</v>
      </c>
      <c r="BL213" s="23" t="s">
        <v>195</v>
      </c>
      <c r="BM213" s="23" t="s">
        <v>440</v>
      </c>
    </row>
    <row r="214" spans="2:65" s="1" customFormat="1" ht="25.5" customHeight="1">
      <c r="B214" s="173"/>
      <c r="C214" s="174" t="s">
        <v>441</v>
      </c>
      <c r="D214" s="174" t="s">
        <v>191</v>
      </c>
      <c r="E214" s="175" t="s">
        <v>442</v>
      </c>
      <c r="F214" s="176" t="s">
        <v>443</v>
      </c>
      <c r="G214" s="177" t="s">
        <v>137</v>
      </c>
      <c r="H214" s="178">
        <v>205</v>
      </c>
      <c r="I214" s="179"/>
      <c r="J214" s="180">
        <f>ROUND(I214*H214,2)</f>
        <v>0</v>
      </c>
      <c r="K214" s="176" t="s">
        <v>194</v>
      </c>
      <c r="L214" s="40"/>
      <c r="M214" s="181" t="s">
        <v>5</v>
      </c>
      <c r="N214" s="182" t="s">
        <v>43</v>
      </c>
      <c r="O214" s="41"/>
      <c r="P214" s="183">
        <f>O214*H214</f>
        <v>0</v>
      </c>
      <c r="Q214" s="183">
        <v>0</v>
      </c>
      <c r="R214" s="183">
        <f>Q214*H214</f>
        <v>0</v>
      </c>
      <c r="S214" s="183">
        <v>0</v>
      </c>
      <c r="T214" s="184">
        <f>S214*H214</f>
        <v>0</v>
      </c>
      <c r="AR214" s="23" t="s">
        <v>195</v>
      </c>
      <c r="AT214" s="23" t="s">
        <v>191</v>
      </c>
      <c r="AU214" s="23" t="s">
        <v>82</v>
      </c>
      <c r="AY214" s="23" t="s">
        <v>189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23" t="s">
        <v>80</v>
      </c>
      <c r="BK214" s="185">
        <f>ROUND(I214*H214,2)</f>
        <v>0</v>
      </c>
      <c r="BL214" s="23" t="s">
        <v>195</v>
      </c>
      <c r="BM214" s="23" t="s">
        <v>444</v>
      </c>
    </row>
    <row r="215" spans="2:65" s="10" customFormat="1" ht="29.85" customHeight="1">
      <c r="B215" s="160"/>
      <c r="D215" s="161" t="s">
        <v>71</v>
      </c>
      <c r="E215" s="171" t="s">
        <v>445</v>
      </c>
      <c r="F215" s="171" t="s">
        <v>446</v>
      </c>
      <c r="I215" s="163"/>
      <c r="J215" s="172">
        <f>BK215</f>
        <v>0</v>
      </c>
      <c r="L215" s="160"/>
      <c r="M215" s="165"/>
      <c r="N215" s="166"/>
      <c r="O215" s="166"/>
      <c r="P215" s="167">
        <f>SUM(P216:P225)</f>
        <v>0</v>
      </c>
      <c r="Q215" s="166"/>
      <c r="R215" s="167">
        <f>SUM(R216:R225)</f>
        <v>0</v>
      </c>
      <c r="S215" s="166"/>
      <c r="T215" s="168">
        <f>SUM(T216:T225)</f>
        <v>0</v>
      </c>
      <c r="AR215" s="161" t="s">
        <v>80</v>
      </c>
      <c r="AT215" s="169" t="s">
        <v>71</v>
      </c>
      <c r="AU215" s="169" t="s">
        <v>80</v>
      </c>
      <c r="AY215" s="161" t="s">
        <v>189</v>
      </c>
      <c r="BK215" s="170">
        <f>SUM(BK216:BK225)</f>
        <v>0</v>
      </c>
    </row>
    <row r="216" spans="2:65" s="1" customFormat="1" ht="25.5" customHeight="1">
      <c r="B216" s="173"/>
      <c r="C216" s="174" t="s">
        <v>447</v>
      </c>
      <c r="D216" s="174" t="s">
        <v>191</v>
      </c>
      <c r="E216" s="175" t="s">
        <v>448</v>
      </c>
      <c r="F216" s="176" t="s">
        <v>449</v>
      </c>
      <c r="G216" s="177" t="s">
        <v>148</v>
      </c>
      <c r="H216" s="178">
        <v>350.98</v>
      </c>
      <c r="I216" s="179"/>
      <c r="J216" s="180">
        <f>ROUND(I216*H216,2)</f>
        <v>0</v>
      </c>
      <c r="K216" s="176" t="s">
        <v>194</v>
      </c>
      <c r="L216" s="40"/>
      <c r="M216" s="181" t="s">
        <v>5</v>
      </c>
      <c r="N216" s="182" t="s">
        <v>43</v>
      </c>
      <c r="O216" s="41"/>
      <c r="P216" s="183">
        <f>O216*H216</f>
        <v>0</v>
      </c>
      <c r="Q216" s="183">
        <v>0</v>
      </c>
      <c r="R216" s="183">
        <f>Q216*H216</f>
        <v>0</v>
      </c>
      <c r="S216" s="183">
        <v>0</v>
      </c>
      <c r="T216" s="184">
        <f>S216*H216</f>
        <v>0</v>
      </c>
      <c r="AR216" s="23" t="s">
        <v>195</v>
      </c>
      <c r="AT216" s="23" t="s">
        <v>191</v>
      </c>
      <c r="AU216" s="23" t="s">
        <v>82</v>
      </c>
      <c r="AY216" s="23" t="s">
        <v>189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23" t="s">
        <v>80</v>
      </c>
      <c r="BK216" s="185">
        <f>ROUND(I216*H216,2)</f>
        <v>0</v>
      </c>
      <c r="BL216" s="23" t="s">
        <v>195</v>
      </c>
      <c r="BM216" s="23" t="s">
        <v>450</v>
      </c>
    </row>
    <row r="217" spans="2:65" s="11" customFormat="1" ht="12">
      <c r="B217" s="186"/>
      <c r="D217" s="187" t="s">
        <v>197</v>
      </c>
      <c r="E217" s="188" t="s">
        <v>5</v>
      </c>
      <c r="F217" s="189" t="s">
        <v>451</v>
      </c>
      <c r="H217" s="190">
        <v>350.98</v>
      </c>
      <c r="I217" s="191"/>
      <c r="L217" s="186"/>
      <c r="M217" s="192"/>
      <c r="N217" s="193"/>
      <c r="O217" s="193"/>
      <c r="P217" s="193"/>
      <c r="Q217" s="193"/>
      <c r="R217" s="193"/>
      <c r="S217" s="193"/>
      <c r="T217" s="194"/>
      <c r="AT217" s="188" t="s">
        <v>197</v>
      </c>
      <c r="AU217" s="188" t="s">
        <v>82</v>
      </c>
      <c r="AV217" s="11" t="s">
        <v>82</v>
      </c>
      <c r="AW217" s="11" t="s">
        <v>36</v>
      </c>
      <c r="AX217" s="11" t="s">
        <v>80</v>
      </c>
      <c r="AY217" s="188" t="s">
        <v>189</v>
      </c>
    </row>
    <row r="218" spans="2:65" s="1" customFormat="1" ht="25.5" customHeight="1">
      <c r="B218" s="173"/>
      <c r="C218" s="174" t="s">
        <v>452</v>
      </c>
      <c r="D218" s="174" t="s">
        <v>191</v>
      </c>
      <c r="E218" s="175" t="s">
        <v>453</v>
      </c>
      <c r="F218" s="176" t="s">
        <v>454</v>
      </c>
      <c r="G218" s="177" t="s">
        <v>148</v>
      </c>
      <c r="H218" s="178">
        <v>6668.62</v>
      </c>
      <c r="I218" s="179"/>
      <c r="J218" s="180">
        <f>ROUND(I218*H218,2)</f>
        <v>0</v>
      </c>
      <c r="K218" s="176" t="s">
        <v>194</v>
      </c>
      <c r="L218" s="40"/>
      <c r="M218" s="181" t="s">
        <v>5</v>
      </c>
      <c r="N218" s="182" t="s">
        <v>43</v>
      </c>
      <c r="O218" s="41"/>
      <c r="P218" s="183">
        <f>O218*H218</f>
        <v>0</v>
      </c>
      <c r="Q218" s="183">
        <v>0</v>
      </c>
      <c r="R218" s="183">
        <f>Q218*H218</f>
        <v>0</v>
      </c>
      <c r="S218" s="183">
        <v>0</v>
      </c>
      <c r="T218" s="184">
        <f>S218*H218</f>
        <v>0</v>
      </c>
      <c r="AR218" s="23" t="s">
        <v>195</v>
      </c>
      <c r="AT218" s="23" t="s">
        <v>191</v>
      </c>
      <c r="AU218" s="23" t="s">
        <v>82</v>
      </c>
      <c r="AY218" s="23" t="s">
        <v>189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23" t="s">
        <v>80</v>
      </c>
      <c r="BK218" s="185">
        <f>ROUND(I218*H218,2)</f>
        <v>0</v>
      </c>
      <c r="BL218" s="23" t="s">
        <v>195</v>
      </c>
      <c r="BM218" s="23" t="s">
        <v>455</v>
      </c>
    </row>
    <row r="219" spans="2:65" s="1" customFormat="1" ht="24">
      <c r="B219" s="40"/>
      <c r="D219" s="187" t="s">
        <v>231</v>
      </c>
      <c r="F219" s="195" t="s">
        <v>456</v>
      </c>
      <c r="I219" s="196"/>
      <c r="L219" s="40"/>
      <c r="M219" s="197"/>
      <c r="N219" s="41"/>
      <c r="O219" s="41"/>
      <c r="P219" s="41"/>
      <c r="Q219" s="41"/>
      <c r="R219" s="41"/>
      <c r="S219" s="41"/>
      <c r="T219" s="69"/>
      <c r="AT219" s="23" t="s">
        <v>231</v>
      </c>
      <c r="AU219" s="23" t="s">
        <v>82</v>
      </c>
    </row>
    <row r="220" spans="2:65" s="11" customFormat="1" ht="12">
      <c r="B220" s="186"/>
      <c r="D220" s="187" t="s">
        <v>197</v>
      </c>
      <c r="F220" s="189" t="s">
        <v>457</v>
      </c>
      <c r="H220" s="190">
        <v>6668.62</v>
      </c>
      <c r="I220" s="191"/>
      <c r="L220" s="186"/>
      <c r="M220" s="192"/>
      <c r="N220" s="193"/>
      <c r="O220" s="193"/>
      <c r="P220" s="193"/>
      <c r="Q220" s="193"/>
      <c r="R220" s="193"/>
      <c r="S220" s="193"/>
      <c r="T220" s="194"/>
      <c r="AT220" s="188" t="s">
        <v>197</v>
      </c>
      <c r="AU220" s="188" t="s">
        <v>82</v>
      </c>
      <c r="AV220" s="11" t="s">
        <v>82</v>
      </c>
      <c r="AW220" s="11" t="s">
        <v>6</v>
      </c>
      <c r="AX220" s="11" t="s">
        <v>80</v>
      </c>
      <c r="AY220" s="188" t="s">
        <v>189</v>
      </c>
    </row>
    <row r="221" spans="2:65" s="1" customFormat="1" ht="16.5" customHeight="1">
      <c r="B221" s="173"/>
      <c r="C221" s="174" t="s">
        <v>458</v>
      </c>
      <c r="D221" s="174" t="s">
        <v>191</v>
      </c>
      <c r="E221" s="175" t="s">
        <v>459</v>
      </c>
      <c r="F221" s="176" t="s">
        <v>460</v>
      </c>
      <c r="G221" s="177" t="s">
        <v>148</v>
      </c>
      <c r="H221" s="178">
        <v>350.98</v>
      </c>
      <c r="I221" s="179"/>
      <c r="J221" s="180">
        <f>ROUND(I221*H221,2)</f>
        <v>0</v>
      </c>
      <c r="K221" s="176" t="s">
        <v>194</v>
      </c>
      <c r="L221" s="40"/>
      <c r="M221" s="181" t="s">
        <v>5</v>
      </c>
      <c r="N221" s="182" t="s">
        <v>43</v>
      </c>
      <c r="O221" s="41"/>
      <c r="P221" s="183">
        <f>O221*H221</f>
        <v>0</v>
      </c>
      <c r="Q221" s="183">
        <v>0</v>
      </c>
      <c r="R221" s="183">
        <f>Q221*H221</f>
        <v>0</v>
      </c>
      <c r="S221" s="183">
        <v>0</v>
      </c>
      <c r="T221" s="184">
        <f>S221*H221</f>
        <v>0</v>
      </c>
      <c r="AR221" s="23" t="s">
        <v>195</v>
      </c>
      <c r="AT221" s="23" t="s">
        <v>191</v>
      </c>
      <c r="AU221" s="23" t="s">
        <v>82</v>
      </c>
      <c r="AY221" s="23" t="s">
        <v>189</v>
      </c>
      <c r="BE221" s="185">
        <f>IF(N221="základní",J221,0)</f>
        <v>0</v>
      </c>
      <c r="BF221" s="185">
        <f>IF(N221="snížená",J221,0)</f>
        <v>0</v>
      </c>
      <c r="BG221" s="185">
        <f>IF(N221="zákl. přenesená",J221,0)</f>
        <v>0</v>
      </c>
      <c r="BH221" s="185">
        <f>IF(N221="sníž. přenesená",J221,0)</f>
        <v>0</v>
      </c>
      <c r="BI221" s="185">
        <f>IF(N221="nulová",J221,0)</f>
        <v>0</v>
      </c>
      <c r="BJ221" s="23" t="s">
        <v>80</v>
      </c>
      <c r="BK221" s="185">
        <f>ROUND(I221*H221,2)</f>
        <v>0</v>
      </c>
      <c r="BL221" s="23" t="s">
        <v>195</v>
      </c>
      <c r="BM221" s="23" t="s">
        <v>461</v>
      </c>
    </row>
    <row r="222" spans="2:65" s="1" customFormat="1" ht="25.5" customHeight="1">
      <c r="B222" s="173"/>
      <c r="C222" s="174" t="s">
        <v>462</v>
      </c>
      <c r="D222" s="174" t="s">
        <v>191</v>
      </c>
      <c r="E222" s="175" t="s">
        <v>463</v>
      </c>
      <c r="F222" s="176" t="s">
        <v>464</v>
      </c>
      <c r="G222" s="177" t="s">
        <v>148</v>
      </c>
      <c r="H222" s="178">
        <v>256.26</v>
      </c>
      <c r="I222" s="179"/>
      <c r="J222" s="180">
        <f>ROUND(I222*H222,2)</f>
        <v>0</v>
      </c>
      <c r="K222" s="176" t="s">
        <v>194</v>
      </c>
      <c r="L222" s="40"/>
      <c r="M222" s="181" t="s">
        <v>5</v>
      </c>
      <c r="N222" s="182" t="s">
        <v>43</v>
      </c>
      <c r="O222" s="41"/>
      <c r="P222" s="183">
        <f>O222*H222</f>
        <v>0</v>
      </c>
      <c r="Q222" s="183">
        <v>0</v>
      </c>
      <c r="R222" s="183">
        <f>Q222*H222</f>
        <v>0</v>
      </c>
      <c r="S222" s="183">
        <v>0</v>
      </c>
      <c r="T222" s="184">
        <f>S222*H222</f>
        <v>0</v>
      </c>
      <c r="AR222" s="23" t="s">
        <v>195</v>
      </c>
      <c r="AT222" s="23" t="s">
        <v>191</v>
      </c>
      <c r="AU222" s="23" t="s">
        <v>82</v>
      </c>
      <c r="AY222" s="23" t="s">
        <v>189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23" t="s">
        <v>80</v>
      </c>
      <c r="BK222" s="185">
        <f>ROUND(I222*H222,2)</f>
        <v>0</v>
      </c>
      <c r="BL222" s="23" t="s">
        <v>195</v>
      </c>
      <c r="BM222" s="23" t="s">
        <v>465</v>
      </c>
    </row>
    <row r="223" spans="2:65" s="11" customFormat="1" ht="12">
      <c r="B223" s="186"/>
      <c r="D223" s="187" t="s">
        <v>197</v>
      </c>
      <c r="E223" s="188" t="s">
        <v>146</v>
      </c>
      <c r="F223" s="189" t="s">
        <v>466</v>
      </c>
      <c r="H223" s="190">
        <v>256.26</v>
      </c>
      <c r="I223" s="191"/>
      <c r="L223" s="186"/>
      <c r="M223" s="192"/>
      <c r="N223" s="193"/>
      <c r="O223" s="193"/>
      <c r="P223" s="193"/>
      <c r="Q223" s="193"/>
      <c r="R223" s="193"/>
      <c r="S223" s="193"/>
      <c r="T223" s="194"/>
      <c r="AT223" s="188" t="s">
        <v>197</v>
      </c>
      <c r="AU223" s="188" t="s">
        <v>82</v>
      </c>
      <c r="AV223" s="11" t="s">
        <v>82</v>
      </c>
      <c r="AW223" s="11" t="s">
        <v>36</v>
      </c>
      <c r="AX223" s="11" t="s">
        <v>80</v>
      </c>
      <c r="AY223" s="188" t="s">
        <v>189</v>
      </c>
    </row>
    <row r="224" spans="2:65" s="1" customFormat="1" ht="25.5" customHeight="1">
      <c r="B224" s="173"/>
      <c r="C224" s="174" t="s">
        <v>467</v>
      </c>
      <c r="D224" s="174" t="s">
        <v>191</v>
      </c>
      <c r="E224" s="175" t="s">
        <v>468</v>
      </c>
      <c r="F224" s="176" t="s">
        <v>469</v>
      </c>
      <c r="G224" s="177" t="s">
        <v>148</v>
      </c>
      <c r="H224" s="178">
        <v>94.72</v>
      </c>
      <c r="I224" s="179"/>
      <c r="J224" s="180">
        <f>ROUND(I224*H224,2)</f>
        <v>0</v>
      </c>
      <c r="K224" s="176" t="s">
        <v>194</v>
      </c>
      <c r="L224" s="40"/>
      <c r="M224" s="181" t="s">
        <v>5</v>
      </c>
      <c r="N224" s="182" t="s">
        <v>43</v>
      </c>
      <c r="O224" s="41"/>
      <c r="P224" s="183">
        <f>O224*H224</f>
        <v>0</v>
      </c>
      <c r="Q224" s="183">
        <v>0</v>
      </c>
      <c r="R224" s="183">
        <f>Q224*H224</f>
        <v>0</v>
      </c>
      <c r="S224" s="183">
        <v>0</v>
      </c>
      <c r="T224" s="184">
        <f>S224*H224</f>
        <v>0</v>
      </c>
      <c r="AR224" s="23" t="s">
        <v>195</v>
      </c>
      <c r="AT224" s="23" t="s">
        <v>191</v>
      </c>
      <c r="AU224" s="23" t="s">
        <v>82</v>
      </c>
      <c r="AY224" s="23" t="s">
        <v>189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23" t="s">
        <v>80</v>
      </c>
      <c r="BK224" s="185">
        <f>ROUND(I224*H224,2)</f>
        <v>0</v>
      </c>
      <c r="BL224" s="23" t="s">
        <v>195</v>
      </c>
      <c r="BM224" s="23" t="s">
        <v>470</v>
      </c>
    </row>
    <row r="225" spans="2:65" s="11" customFormat="1" ht="12">
      <c r="B225" s="186"/>
      <c r="D225" s="187" t="s">
        <v>197</v>
      </c>
      <c r="E225" s="188" t="s">
        <v>150</v>
      </c>
      <c r="F225" s="189" t="s">
        <v>471</v>
      </c>
      <c r="H225" s="190">
        <v>94.72</v>
      </c>
      <c r="I225" s="191"/>
      <c r="L225" s="186"/>
      <c r="M225" s="192"/>
      <c r="N225" s="193"/>
      <c r="O225" s="193"/>
      <c r="P225" s="193"/>
      <c r="Q225" s="193"/>
      <c r="R225" s="193"/>
      <c r="S225" s="193"/>
      <c r="T225" s="194"/>
      <c r="AT225" s="188" t="s">
        <v>197</v>
      </c>
      <c r="AU225" s="188" t="s">
        <v>82</v>
      </c>
      <c r="AV225" s="11" t="s">
        <v>82</v>
      </c>
      <c r="AW225" s="11" t="s">
        <v>36</v>
      </c>
      <c r="AX225" s="11" t="s">
        <v>80</v>
      </c>
      <c r="AY225" s="188" t="s">
        <v>189</v>
      </c>
    </row>
    <row r="226" spans="2:65" s="10" customFormat="1" ht="29.85" customHeight="1">
      <c r="B226" s="160"/>
      <c r="D226" s="161" t="s">
        <v>71</v>
      </c>
      <c r="E226" s="171" t="s">
        <v>472</v>
      </c>
      <c r="F226" s="171" t="s">
        <v>473</v>
      </c>
      <c r="I226" s="163"/>
      <c r="J226" s="172">
        <f>BK226</f>
        <v>0</v>
      </c>
      <c r="L226" s="160"/>
      <c r="M226" s="165"/>
      <c r="N226" s="166"/>
      <c r="O226" s="166"/>
      <c r="P226" s="167">
        <f>P227</f>
        <v>0</v>
      </c>
      <c r="Q226" s="166"/>
      <c r="R226" s="167">
        <f>R227</f>
        <v>0</v>
      </c>
      <c r="S226" s="166"/>
      <c r="T226" s="168">
        <f>T227</f>
        <v>0</v>
      </c>
      <c r="AR226" s="161" t="s">
        <v>80</v>
      </c>
      <c r="AT226" s="169" t="s">
        <v>71</v>
      </c>
      <c r="AU226" s="169" t="s">
        <v>80</v>
      </c>
      <c r="AY226" s="161" t="s">
        <v>189</v>
      </c>
      <c r="BK226" s="170">
        <f>BK227</f>
        <v>0</v>
      </c>
    </row>
    <row r="227" spans="2:65" s="1" customFormat="1" ht="25.5" customHeight="1">
      <c r="B227" s="173"/>
      <c r="C227" s="174" t="s">
        <v>474</v>
      </c>
      <c r="D227" s="174" t="s">
        <v>191</v>
      </c>
      <c r="E227" s="175" t="s">
        <v>475</v>
      </c>
      <c r="F227" s="176" t="s">
        <v>476</v>
      </c>
      <c r="G227" s="177" t="s">
        <v>148</v>
      </c>
      <c r="H227" s="178">
        <v>290.54399999999998</v>
      </c>
      <c r="I227" s="179"/>
      <c r="J227" s="180">
        <f>ROUND(I227*H227,2)</f>
        <v>0</v>
      </c>
      <c r="K227" s="176" t="s">
        <v>194</v>
      </c>
      <c r="L227" s="40"/>
      <c r="M227" s="181" t="s">
        <v>5</v>
      </c>
      <c r="N227" s="182" t="s">
        <v>43</v>
      </c>
      <c r="O227" s="41"/>
      <c r="P227" s="183">
        <f>O227*H227</f>
        <v>0</v>
      </c>
      <c r="Q227" s="183">
        <v>0</v>
      </c>
      <c r="R227" s="183">
        <f>Q227*H227</f>
        <v>0</v>
      </c>
      <c r="S227" s="183">
        <v>0</v>
      </c>
      <c r="T227" s="184">
        <f>S227*H227</f>
        <v>0</v>
      </c>
      <c r="AR227" s="23" t="s">
        <v>195</v>
      </c>
      <c r="AT227" s="23" t="s">
        <v>191</v>
      </c>
      <c r="AU227" s="23" t="s">
        <v>82</v>
      </c>
      <c r="AY227" s="23" t="s">
        <v>189</v>
      </c>
      <c r="BE227" s="185">
        <f>IF(N227="základní",J227,0)</f>
        <v>0</v>
      </c>
      <c r="BF227" s="185">
        <f>IF(N227="snížená",J227,0)</f>
        <v>0</v>
      </c>
      <c r="BG227" s="185">
        <f>IF(N227="zákl. přenesená",J227,0)</f>
        <v>0</v>
      </c>
      <c r="BH227" s="185">
        <f>IF(N227="sníž. přenesená",J227,0)</f>
        <v>0</v>
      </c>
      <c r="BI227" s="185">
        <f>IF(N227="nulová",J227,0)</f>
        <v>0</v>
      </c>
      <c r="BJ227" s="23" t="s">
        <v>80</v>
      </c>
      <c r="BK227" s="185">
        <f>ROUND(I227*H227,2)</f>
        <v>0</v>
      </c>
      <c r="BL227" s="23" t="s">
        <v>195</v>
      </c>
      <c r="BM227" s="23" t="s">
        <v>477</v>
      </c>
    </row>
    <row r="228" spans="2:65" s="10" customFormat="1" ht="37.35" customHeight="1">
      <c r="B228" s="160"/>
      <c r="D228" s="161" t="s">
        <v>71</v>
      </c>
      <c r="E228" s="162" t="s">
        <v>478</v>
      </c>
      <c r="F228" s="162" t="s">
        <v>479</v>
      </c>
      <c r="I228" s="163"/>
      <c r="J228" s="164">
        <f>BK228</f>
        <v>0</v>
      </c>
      <c r="L228" s="160"/>
      <c r="M228" s="165"/>
      <c r="N228" s="166"/>
      <c r="O228" s="166"/>
      <c r="P228" s="167">
        <f>SUM(P229:P234)</f>
        <v>0</v>
      </c>
      <c r="Q228" s="166"/>
      <c r="R228" s="167">
        <f>SUM(R229:R234)</f>
        <v>0</v>
      </c>
      <c r="S228" s="166"/>
      <c r="T228" s="168">
        <f>SUM(T229:T234)</f>
        <v>0</v>
      </c>
      <c r="AR228" s="161" t="s">
        <v>195</v>
      </c>
      <c r="AT228" s="169" t="s">
        <v>71</v>
      </c>
      <c r="AU228" s="169" t="s">
        <v>72</v>
      </c>
      <c r="AY228" s="161" t="s">
        <v>189</v>
      </c>
      <c r="BK228" s="170">
        <f>SUM(BK229:BK234)</f>
        <v>0</v>
      </c>
    </row>
    <row r="229" spans="2:65" s="1" customFormat="1" ht="16.5" customHeight="1">
      <c r="B229" s="173"/>
      <c r="C229" s="174" t="s">
        <v>480</v>
      </c>
      <c r="D229" s="174" t="s">
        <v>191</v>
      </c>
      <c r="E229" s="175" t="s">
        <v>481</v>
      </c>
      <c r="F229" s="176" t="s">
        <v>482</v>
      </c>
      <c r="G229" s="177" t="s">
        <v>483</v>
      </c>
      <c r="H229" s="178">
        <v>50</v>
      </c>
      <c r="I229" s="179"/>
      <c r="J229" s="180">
        <f>ROUND(I229*H229,2)</f>
        <v>0</v>
      </c>
      <c r="K229" s="176" t="s">
        <v>369</v>
      </c>
      <c r="L229" s="40"/>
      <c r="M229" s="181" t="s">
        <v>5</v>
      </c>
      <c r="N229" s="182" t="s">
        <v>43</v>
      </c>
      <c r="O229" s="41"/>
      <c r="P229" s="183">
        <f>O229*H229</f>
        <v>0</v>
      </c>
      <c r="Q229" s="183">
        <v>0</v>
      </c>
      <c r="R229" s="183">
        <f>Q229*H229</f>
        <v>0</v>
      </c>
      <c r="S229" s="183">
        <v>0</v>
      </c>
      <c r="T229" s="184">
        <f>S229*H229</f>
        <v>0</v>
      </c>
      <c r="AR229" s="23" t="s">
        <v>484</v>
      </c>
      <c r="AT229" s="23" t="s">
        <v>191</v>
      </c>
      <c r="AU229" s="23" t="s">
        <v>80</v>
      </c>
      <c r="AY229" s="23" t="s">
        <v>189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23" t="s">
        <v>80</v>
      </c>
      <c r="BK229" s="185">
        <f>ROUND(I229*H229,2)</f>
        <v>0</v>
      </c>
      <c r="BL229" s="23" t="s">
        <v>484</v>
      </c>
      <c r="BM229" s="23" t="s">
        <v>485</v>
      </c>
    </row>
    <row r="230" spans="2:65" s="11" customFormat="1" ht="12">
      <c r="B230" s="186"/>
      <c r="D230" s="187" t="s">
        <v>197</v>
      </c>
      <c r="E230" s="188" t="s">
        <v>5</v>
      </c>
      <c r="F230" s="189" t="s">
        <v>486</v>
      </c>
      <c r="H230" s="190">
        <v>50</v>
      </c>
      <c r="I230" s="191"/>
      <c r="L230" s="186"/>
      <c r="M230" s="192"/>
      <c r="N230" s="193"/>
      <c r="O230" s="193"/>
      <c r="P230" s="193"/>
      <c r="Q230" s="193"/>
      <c r="R230" s="193"/>
      <c r="S230" s="193"/>
      <c r="T230" s="194"/>
      <c r="AT230" s="188" t="s">
        <v>197</v>
      </c>
      <c r="AU230" s="188" t="s">
        <v>80</v>
      </c>
      <c r="AV230" s="11" t="s">
        <v>82</v>
      </c>
      <c r="AW230" s="11" t="s">
        <v>36</v>
      </c>
      <c r="AX230" s="11" t="s">
        <v>80</v>
      </c>
      <c r="AY230" s="188" t="s">
        <v>189</v>
      </c>
    </row>
    <row r="231" spans="2:65" s="1" customFormat="1" ht="25.5" customHeight="1">
      <c r="B231" s="173"/>
      <c r="C231" s="174" t="s">
        <v>487</v>
      </c>
      <c r="D231" s="174" t="s">
        <v>191</v>
      </c>
      <c r="E231" s="175" t="s">
        <v>488</v>
      </c>
      <c r="F231" s="176" t="s">
        <v>489</v>
      </c>
      <c r="G231" s="177" t="s">
        <v>483</v>
      </c>
      <c r="H231" s="178">
        <v>50</v>
      </c>
      <c r="I231" s="179"/>
      <c r="J231" s="180">
        <f>ROUND(I231*H231,2)</f>
        <v>0</v>
      </c>
      <c r="K231" s="176" t="s">
        <v>369</v>
      </c>
      <c r="L231" s="40"/>
      <c r="M231" s="181" t="s">
        <v>5</v>
      </c>
      <c r="N231" s="182" t="s">
        <v>43</v>
      </c>
      <c r="O231" s="41"/>
      <c r="P231" s="183">
        <f>O231*H231</f>
        <v>0</v>
      </c>
      <c r="Q231" s="183">
        <v>0</v>
      </c>
      <c r="R231" s="183">
        <f>Q231*H231</f>
        <v>0</v>
      </c>
      <c r="S231" s="183">
        <v>0</v>
      </c>
      <c r="T231" s="184">
        <f>S231*H231</f>
        <v>0</v>
      </c>
      <c r="AR231" s="23" t="s">
        <v>484</v>
      </c>
      <c r="AT231" s="23" t="s">
        <v>191</v>
      </c>
      <c r="AU231" s="23" t="s">
        <v>80</v>
      </c>
      <c r="AY231" s="23" t="s">
        <v>189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23" t="s">
        <v>80</v>
      </c>
      <c r="BK231" s="185">
        <f>ROUND(I231*H231,2)</f>
        <v>0</v>
      </c>
      <c r="BL231" s="23" t="s">
        <v>484</v>
      </c>
      <c r="BM231" s="23" t="s">
        <v>490</v>
      </c>
    </row>
    <row r="232" spans="2:65" s="11" customFormat="1" ht="12">
      <c r="B232" s="186"/>
      <c r="D232" s="187" t="s">
        <v>197</v>
      </c>
      <c r="E232" s="188" t="s">
        <v>5</v>
      </c>
      <c r="F232" s="189" t="s">
        <v>486</v>
      </c>
      <c r="H232" s="190">
        <v>50</v>
      </c>
      <c r="I232" s="191"/>
      <c r="L232" s="186"/>
      <c r="M232" s="192"/>
      <c r="N232" s="193"/>
      <c r="O232" s="193"/>
      <c r="P232" s="193"/>
      <c r="Q232" s="193"/>
      <c r="R232" s="193"/>
      <c r="S232" s="193"/>
      <c r="T232" s="194"/>
      <c r="AT232" s="188" t="s">
        <v>197</v>
      </c>
      <c r="AU232" s="188" t="s">
        <v>80</v>
      </c>
      <c r="AV232" s="11" t="s">
        <v>82</v>
      </c>
      <c r="AW232" s="11" t="s">
        <v>36</v>
      </c>
      <c r="AX232" s="11" t="s">
        <v>80</v>
      </c>
      <c r="AY232" s="188" t="s">
        <v>189</v>
      </c>
    </row>
    <row r="233" spans="2:65" s="1" customFormat="1" ht="16.5" customHeight="1">
      <c r="B233" s="173"/>
      <c r="C233" s="174" t="s">
        <v>491</v>
      </c>
      <c r="D233" s="174" t="s">
        <v>191</v>
      </c>
      <c r="E233" s="175" t="s">
        <v>492</v>
      </c>
      <c r="F233" s="176" t="s">
        <v>493</v>
      </c>
      <c r="G233" s="177" t="s">
        <v>483</v>
      </c>
      <c r="H233" s="178">
        <v>50</v>
      </c>
      <c r="I233" s="179"/>
      <c r="J233" s="180">
        <f>ROUND(I233*H233,2)</f>
        <v>0</v>
      </c>
      <c r="K233" s="176" t="s">
        <v>369</v>
      </c>
      <c r="L233" s="40"/>
      <c r="M233" s="181" t="s">
        <v>5</v>
      </c>
      <c r="N233" s="182" t="s">
        <v>43</v>
      </c>
      <c r="O233" s="41"/>
      <c r="P233" s="183">
        <f>O233*H233</f>
        <v>0</v>
      </c>
      <c r="Q233" s="183">
        <v>0</v>
      </c>
      <c r="R233" s="183">
        <f>Q233*H233</f>
        <v>0</v>
      </c>
      <c r="S233" s="183">
        <v>0</v>
      </c>
      <c r="T233" s="184">
        <f>S233*H233</f>
        <v>0</v>
      </c>
      <c r="AR233" s="23" t="s">
        <v>484</v>
      </c>
      <c r="AT233" s="23" t="s">
        <v>191</v>
      </c>
      <c r="AU233" s="23" t="s">
        <v>80</v>
      </c>
      <c r="AY233" s="23" t="s">
        <v>189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23" t="s">
        <v>80</v>
      </c>
      <c r="BK233" s="185">
        <f>ROUND(I233*H233,2)</f>
        <v>0</v>
      </c>
      <c r="BL233" s="23" t="s">
        <v>484</v>
      </c>
      <c r="BM233" s="23" t="s">
        <v>494</v>
      </c>
    </row>
    <row r="234" spans="2:65" s="11" customFormat="1" ht="12">
      <c r="B234" s="186"/>
      <c r="D234" s="187" t="s">
        <v>197</v>
      </c>
      <c r="E234" s="188" t="s">
        <v>5</v>
      </c>
      <c r="F234" s="189" t="s">
        <v>495</v>
      </c>
      <c r="H234" s="190">
        <v>50</v>
      </c>
      <c r="I234" s="191"/>
      <c r="L234" s="186"/>
      <c r="M234" s="216"/>
      <c r="N234" s="217"/>
      <c r="O234" s="217"/>
      <c r="P234" s="217"/>
      <c r="Q234" s="217"/>
      <c r="R234" s="217"/>
      <c r="S234" s="217"/>
      <c r="T234" s="218"/>
      <c r="AT234" s="188" t="s">
        <v>197</v>
      </c>
      <c r="AU234" s="188" t="s">
        <v>80</v>
      </c>
      <c r="AV234" s="11" t="s">
        <v>82</v>
      </c>
      <c r="AW234" s="11" t="s">
        <v>36</v>
      </c>
      <c r="AX234" s="11" t="s">
        <v>80</v>
      </c>
      <c r="AY234" s="188" t="s">
        <v>189</v>
      </c>
    </row>
    <row r="235" spans="2:65" s="1" customFormat="1" ht="6.9" customHeight="1">
      <c r="B235" s="55"/>
      <c r="C235" s="56"/>
      <c r="D235" s="56"/>
      <c r="E235" s="56"/>
      <c r="F235" s="56"/>
      <c r="G235" s="56"/>
      <c r="H235" s="56"/>
      <c r="I235" s="127"/>
      <c r="J235" s="56"/>
      <c r="K235" s="56"/>
      <c r="L235" s="40"/>
    </row>
  </sheetData>
  <autoFilter ref="C82:K234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tabSelected="1" workbookViewId="0">
      <pane ySplit="1" topLeftCell="A83" activePane="bottomLeft" state="frozen"/>
      <selection pane="bottomLeft" activeCell="G92" sqref="G92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8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89</v>
      </c>
      <c r="G1" s="354" t="s">
        <v>90</v>
      </c>
      <c r="H1" s="354"/>
      <c r="I1" s="102"/>
      <c r="J1" s="101" t="s">
        <v>91</v>
      </c>
      <c r="K1" s="100" t="s">
        <v>92</v>
      </c>
      <c r="L1" s="101" t="s">
        <v>93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44" t="s">
        <v>8</v>
      </c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23" t="s">
        <v>85</v>
      </c>
    </row>
    <row r="3" spans="1:70" ht="6.9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82</v>
      </c>
    </row>
    <row r="4" spans="1:70" ht="36.9" customHeight="1">
      <c r="B4" s="27"/>
      <c r="C4" s="28"/>
      <c r="D4" s="29" t="s">
        <v>101</v>
      </c>
      <c r="E4" s="28"/>
      <c r="F4" s="28"/>
      <c r="G4" s="28"/>
      <c r="H4" s="28"/>
      <c r="I4" s="105"/>
      <c r="J4" s="28"/>
      <c r="K4" s="30"/>
      <c r="M4" s="31" t="s">
        <v>13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105"/>
      <c r="J5" s="28"/>
      <c r="K5" s="30"/>
    </row>
    <row r="6" spans="1:70" ht="13.2">
      <c r="B6" s="27"/>
      <c r="C6" s="28"/>
      <c r="D6" s="36" t="s">
        <v>19</v>
      </c>
      <c r="E6" s="28"/>
      <c r="F6" s="28"/>
      <c r="G6" s="28"/>
      <c r="H6" s="28"/>
      <c r="I6" s="105"/>
      <c r="J6" s="28"/>
      <c r="K6" s="30"/>
    </row>
    <row r="7" spans="1:70" ht="16.5" customHeight="1">
      <c r="B7" s="27"/>
      <c r="C7" s="28"/>
      <c r="D7" s="28"/>
      <c r="E7" s="346" t="str">
        <f>'Rekapitulace stavby'!K6</f>
        <v>PARKOVIŠTĚ KARLA BURIÁNA CHOMUTOV</v>
      </c>
      <c r="F7" s="347"/>
      <c r="G7" s="347"/>
      <c r="H7" s="347"/>
      <c r="I7" s="105"/>
      <c r="J7" s="28"/>
      <c r="K7" s="30"/>
    </row>
    <row r="8" spans="1:70" s="1" customFormat="1" ht="13.2">
      <c r="B8" s="40"/>
      <c r="C8" s="41"/>
      <c r="D8" s="36" t="s">
        <v>115</v>
      </c>
      <c r="E8" s="41"/>
      <c r="F8" s="41"/>
      <c r="G8" s="41"/>
      <c r="H8" s="41"/>
      <c r="I8" s="106"/>
      <c r="J8" s="41"/>
      <c r="K8" s="44"/>
    </row>
    <row r="9" spans="1:70" s="1" customFormat="1" ht="36.9" customHeight="1">
      <c r="B9" s="40"/>
      <c r="C9" s="41"/>
      <c r="D9" s="41"/>
      <c r="E9" s="348" t="s">
        <v>496</v>
      </c>
      <c r="F9" s="349"/>
      <c r="G9" s="349"/>
      <c r="H9" s="349"/>
      <c r="I9" s="106"/>
      <c r="J9" s="41"/>
      <c r="K9" s="44"/>
    </row>
    <row r="10" spans="1:70" s="1" customFormat="1" ht="12">
      <c r="B10" s="40"/>
      <c r="C10" s="41"/>
      <c r="D10" s="41"/>
      <c r="E10" s="41"/>
      <c r="F10" s="41"/>
      <c r="G10" s="41"/>
      <c r="H10" s="41"/>
      <c r="I10" s="106"/>
      <c r="J10" s="41"/>
      <c r="K10" s="44"/>
    </row>
    <row r="11" spans="1:70" s="1" customFormat="1" ht="14.4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7" t="s">
        <v>22</v>
      </c>
      <c r="J11" s="34" t="s">
        <v>5</v>
      </c>
      <c r="K11" s="44"/>
    </row>
    <row r="12" spans="1:70" s="1" customFormat="1" ht="14.4" customHeight="1">
      <c r="B12" s="40"/>
      <c r="C12" s="41"/>
      <c r="D12" s="36" t="s">
        <v>23</v>
      </c>
      <c r="E12" s="41"/>
      <c r="F12" s="34" t="s">
        <v>29</v>
      </c>
      <c r="G12" s="41"/>
      <c r="H12" s="41"/>
      <c r="I12" s="107" t="s">
        <v>25</v>
      </c>
      <c r="J12" s="108" t="str">
        <f>'Rekapitulace stavby'!AN8</f>
        <v>13. 4. 2018</v>
      </c>
      <c r="K12" s="44"/>
    </row>
    <row r="13" spans="1:70" s="1" customFormat="1" ht="10.8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" customHeight="1">
      <c r="B14" s="40"/>
      <c r="C14" s="41"/>
      <c r="D14" s="36" t="s">
        <v>27</v>
      </c>
      <c r="E14" s="41"/>
      <c r="F14" s="41"/>
      <c r="G14" s="41"/>
      <c r="H14" s="41"/>
      <c r="I14" s="107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7" t="s">
        <v>30</v>
      </c>
      <c r="J15" s="34" t="str">
        <f>IF('Rekapitulace stavby'!AN11="","",'Rekapitulace stavby'!AN11)</f>
        <v/>
      </c>
      <c r="K15" s="44"/>
    </row>
    <row r="16" spans="1:70" s="1" customFormat="1" ht="6.9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" customHeight="1">
      <c r="B17" s="40"/>
      <c r="C17" s="41"/>
      <c r="D17" s="36" t="s">
        <v>31</v>
      </c>
      <c r="E17" s="41"/>
      <c r="F17" s="41"/>
      <c r="G17" s="41"/>
      <c r="H17" s="41"/>
      <c r="I17" s="10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" customHeight="1">
      <c r="B20" s="40"/>
      <c r="C20" s="41"/>
      <c r="D20" s="36" t="s">
        <v>33</v>
      </c>
      <c r="E20" s="41"/>
      <c r="F20" s="41"/>
      <c r="G20" s="41"/>
      <c r="H20" s="41"/>
      <c r="I20" s="107" t="s">
        <v>28</v>
      </c>
      <c r="J20" s="34" t="s">
        <v>34</v>
      </c>
      <c r="K20" s="44"/>
    </row>
    <row r="21" spans="2:11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07" t="s">
        <v>30</v>
      </c>
      <c r="J21" s="34" t="s">
        <v>5</v>
      </c>
      <c r="K21" s="44"/>
    </row>
    <row r="22" spans="2:11" s="1" customFormat="1" ht="6.9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" customHeight="1">
      <c r="B23" s="40"/>
      <c r="C23" s="41"/>
      <c r="D23" s="36" t="s">
        <v>37</v>
      </c>
      <c r="E23" s="41"/>
      <c r="F23" s="41"/>
      <c r="G23" s="41"/>
      <c r="H23" s="41"/>
      <c r="I23" s="106"/>
      <c r="J23" s="41"/>
      <c r="K23" s="44"/>
    </row>
    <row r="24" spans="2:11" s="6" customFormat="1" ht="16.5" customHeight="1">
      <c r="B24" s="109"/>
      <c r="C24" s="110"/>
      <c r="D24" s="110"/>
      <c r="E24" s="316" t="s">
        <v>5</v>
      </c>
      <c r="F24" s="316"/>
      <c r="G24" s="316"/>
      <c r="H24" s="316"/>
      <c r="I24" s="111"/>
      <c r="J24" s="110"/>
      <c r="K24" s="112"/>
    </row>
    <row r="25" spans="2:11" s="1" customFormat="1" ht="6.9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" customHeight="1">
      <c r="B26" s="40"/>
      <c r="C26" s="41"/>
      <c r="D26" s="67"/>
      <c r="E26" s="67"/>
      <c r="F26" s="67"/>
      <c r="G26" s="67"/>
      <c r="H26" s="67"/>
      <c r="I26" s="113"/>
      <c r="J26" s="67"/>
      <c r="K26" s="114"/>
    </row>
    <row r="27" spans="2:11" s="1" customFormat="1" ht="25.35" customHeight="1">
      <c r="B27" s="40"/>
      <c r="C27" s="41"/>
      <c r="D27" s="115" t="s">
        <v>38</v>
      </c>
      <c r="E27" s="41"/>
      <c r="F27" s="41"/>
      <c r="G27" s="41"/>
      <c r="H27" s="41"/>
      <c r="I27" s="106"/>
      <c r="J27" s="116">
        <f>ROUND(J80,2)</f>
        <v>0</v>
      </c>
      <c r="K27" s="44"/>
    </row>
    <row r="28" spans="2:11" s="1" customFormat="1" ht="6.9" customHeight="1">
      <c r="B28" s="40"/>
      <c r="C28" s="41"/>
      <c r="D28" s="67"/>
      <c r="E28" s="67"/>
      <c r="F28" s="67"/>
      <c r="G28" s="67"/>
      <c r="H28" s="67"/>
      <c r="I28" s="113"/>
      <c r="J28" s="67"/>
      <c r="K28" s="114"/>
    </row>
    <row r="29" spans="2:11" s="1" customFormat="1" ht="14.4" customHeight="1">
      <c r="B29" s="40"/>
      <c r="C29" s="41"/>
      <c r="D29" s="41"/>
      <c r="E29" s="41"/>
      <c r="F29" s="45" t="s">
        <v>40</v>
      </c>
      <c r="G29" s="41"/>
      <c r="H29" s="41"/>
      <c r="I29" s="117" t="s">
        <v>39</v>
      </c>
      <c r="J29" s="45" t="s">
        <v>41</v>
      </c>
      <c r="K29" s="44"/>
    </row>
    <row r="30" spans="2:11" s="1" customFormat="1" ht="14.4" customHeight="1">
      <c r="B30" s="40"/>
      <c r="C30" s="41"/>
      <c r="D30" s="48" t="s">
        <v>42</v>
      </c>
      <c r="E30" s="48" t="s">
        <v>43</v>
      </c>
      <c r="F30" s="118">
        <f>ROUND(SUM(BE80:BE94), 2)</f>
        <v>0</v>
      </c>
      <c r="G30" s="41"/>
      <c r="H30" s="41"/>
      <c r="I30" s="119">
        <v>0.21</v>
      </c>
      <c r="J30" s="118">
        <f>ROUND(ROUND((SUM(BE80:BE94)), 2)*I30, 2)</f>
        <v>0</v>
      </c>
      <c r="K30" s="44"/>
    </row>
    <row r="31" spans="2:11" s="1" customFormat="1" ht="14.4" customHeight="1">
      <c r="B31" s="40"/>
      <c r="C31" s="41"/>
      <c r="D31" s="41"/>
      <c r="E31" s="48" t="s">
        <v>44</v>
      </c>
      <c r="F31" s="118">
        <f>ROUND(SUM(BF80:BF94), 2)</f>
        <v>0</v>
      </c>
      <c r="G31" s="41"/>
      <c r="H31" s="41"/>
      <c r="I31" s="119">
        <v>0.15</v>
      </c>
      <c r="J31" s="118">
        <f>ROUND(ROUND((SUM(BF80:BF94)), 2)*I31, 2)</f>
        <v>0</v>
      </c>
      <c r="K31" s="44"/>
    </row>
    <row r="32" spans="2:11" s="1" customFormat="1" ht="14.4" hidden="1" customHeight="1">
      <c r="B32" s="40"/>
      <c r="C32" s="41"/>
      <c r="D32" s="41"/>
      <c r="E32" s="48" t="s">
        <v>45</v>
      </c>
      <c r="F32" s="118">
        <f>ROUND(SUM(BG80:BG94), 2)</f>
        <v>0</v>
      </c>
      <c r="G32" s="41"/>
      <c r="H32" s="41"/>
      <c r="I32" s="119">
        <v>0.21</v>
      </c>
      <c r="J32" s="118">
        <v>0</v>
      </c>
      <c r="K32" s="44"/>
    </row>
    <row r="33" spans="2:11" s="1" customFormat="1" ht="14.4" hidden="1" customHeight="1">
      <c r="B33" s="40"/>
      <c r="C33" s="41"/>
      <c r="D33" s="41"/>
      <c r="E33" s="48" t="s">
        <v>46</v>
      </c>
      <c r="F33" s="118">
        <f>ROUND(SUM(BH80:BH94), 2)</f>
        <v>0</v>
      </c>
      <c r="G33" s="41"/>
      <c r="H33" s="41"/>
      <c r="I33" s="119">
        <v>0.15</v>
      </c>
      <c r="J33" s="118">
        <v>0</v>
      </c>
      <c r="K33" s="44"/>
    </row>
    <row r="34" spans="2:11" s="1" customFormat="1" ht="14.4" hidden="1" customHeight="1">
      <c r="B34" s="40"/>
      <c r="C34" s="41"/>
      <c r="D34" s="41"/>
      <c r="E34" s="48" t="s">
        <v>47</v>
      </c>
      <c r="F34" s="118">
        <f>ROUND(SUM(BI80:BI94), 2)</f>
        <v>0</v>
      </c>
      <c r="G34" s="41"/>
      <c r="H34" s="41"/>
      <c r="I34" s="119">
        <v>0</v>
      </c>
      <c r="J34" s="118">
        <v>0</v>
      </c>
      <c r="K34" s="44"/>
    </row>
    <row r="35" spans="2:11" s="1" customFormat="1" ht="6.9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0"/>
      <c r="D36" s="121" t="s">
        <v>48</v>
      </c>
      <c r="E36" s="70"/>
      <c r="F36" s="70"/>
      <c r="G36" s="122" t="s">
        <v>49</v>
      </c>
      <c r="H36" s="123" t="s">
        <v>50</v>
      </c>
      <c r="I36" s="124"/>
      <c r="J36" s="125">
        <f>SUM(J27:J34)</f>
        <v>0</v>
      </c>
      <c r="K36" s="126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27"/>
      <c r="J37" s="56"/>
      <c r="K37" s="57"/>
    </row>
    <row r="41" spans="2:11" s="1" customFormat="1" ht="6.9" customHeight="1">
      <c r="B41" s="58"/>
      <c r="C41" s="59"/>
      <c r="D41" s="59"/>
      <c r="E41" s="59"/>
      <c r="F41" s="59"/>
      <c r="G41" s="59"/>
      <c r="H41" s="59"/>
      <c r="I41" s="128"/>
      <c r="J41" s="59"/>
      <c r="K41" s="129"/>
    </row>
    <row r="42" spans="2:11" s="1" customFormat="1" ht="36.9" customHeight="1">
      <c r="B42" s="40"/>
      <c r="C42" s="29" t="s">
        <v>161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" customHeight="1">
      <c r="B44" s="40"/>
      <c r="C44" s="36" t="s">
        <v>19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16.5" customHeight="1">
      <c r="B45" s="40"/>
      <c r="C45" s="41"/>
      <c r="D45" s="41"/>
      <c r="E45" s="346" t="str">
        <f>E7</f>
        <v>PARKOVIŠTĚ KARLA BURIÁNA CHOMUTOV</v>
      </c>
      <c r="F45" s="347"/>
      <c r="G45" s="347"/>
      <c r="H45" s="347"/>
      <c r="I45" s="106"/>
      <c r="J45" s="41"/>
      <c r="K45" s="44"/>
    </row>
    <row r="46" spans="2:11" s="1" customFormat="1" ht="14.4" customHeight="1">
      <c r="B46" s="40"/>
      <c r="C46" s="36" t="s">
        <v>115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17.25" customHeight="1">
      <c r="B47" s="40"/>
      <c r="C47" s="41"/>
      <c r="D47" s="41"/>
      <c r="E47" s="348" t="str">
        <f>E9</f>
        <v>VON - VEDLEJŠÍ A OSTATNÍ NÁKLADY</v>
      </c>
      <c r="F47" s="349"/>
      <c r="G47" s="349"/>
      <c r="H47" s="349"/>
      <c r="I47" s="106"/>
      <c r="J47" s="41"/>
      <c r="K47" s="44"/>
    </row>
    <row r="48" spans="2:11" s="1" customFormat="1" ht="6.9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7" t="s">
        <v>25</v>
      </c>
      <c r="J49" s="108" t="str">
        <f>IF(J12="","",J12)</f>
        <v>13. 4. 2018</v>
      </c>
      <c r="K49" s="44"/>
    </row>
    <row r="50" spans="2:47" s="1" customFormat="1" ht="6.9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 ht="13.2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7" t="s">
        <v>33</v>
      </c>
      <c r="J51" s="316" t="str">
        <f>E21</f>
        <v>NED2D PROJEKT S.R.O.</v>
      </c>
      <c r="K51" s="44"/>
    </row>
    <row r="52" spans="2:47" s="1" customFormat="1" ht="14.4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6"/>
      <c r="J52" s="350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0" t="s">
        <v>162</v>
      </c>
      <c r="D54" s="120"/>
      <c r="E54" s="120"/>
      <c r="F54" s="120"/>
      <c r="G54" s="120"/>
      <c r="H54" s="120"/>
      <c r="I54" s="131"/>
      <c r="J54" s="132" t="s">
        <v>163</v>
      </c>
      <c r="K54" s="133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4" t="s">
        <v>164</v>
      </c>
      <c r="D56" s="41"/>
      <c r="E56" s="41"/>
      <c r="F56" s="41"/>
      <c r="G56" s="41"/>
      <c r="H56" s="41"/>
      <c r="I56" s="106"/>
      <c r="J56" s="116">
        <f>J80</f>
        <v>0</v>
      </c>
      <c r="K56" s="44"/>
      <c r="AU56" s="23" t="s">
        <v>165</v>
      </c>
    </row>
    <row r="57" spans="2:47" s="7" customFormat="1" ht="24.9" customHeight="1">
      <c r="B57" s="135"/>
      <c r="C57" s="136"/>
      <c r="D57" s="137" t="s">
        <v>497</v>
      </c>
      <c r="E57" s="138"/>
      <c r="F57" s="138"/>
      <c r="G57" s="138"/>
      <c r="H57" s="138"/>
      <c r="I57" s="139"/>
      <c r="J57" s="140">
        <f>J81</f>
        <v>0</v>
      </c>
      <c r="K57" s="141"/>
    </row>
    <row r="58" spans="2:47" s="8" customFormat="1" ht="19.95" customHeight="1">
      <c r="B58" s="142"/>
      <c r="C58" s="143"/>
      <c r="D58" s="144" t="s">
        <v>498</v>
      </c>
      <c r="E58" s="145"/>
      <c r="F58" s="145"/>
      <c r="G58" s="145"/>
      <c r="H58" s="145"/>
      <c r="I58" s="146"/>
      <c r="J58" s="147">
        <f>J82</f>
        <v>0</v>
      </c>
      <c r="K58" s="148"/>
    </row>
    <row r="59" spans="2:47" s="8" customFormat="1" ht="19.95" customHeight="1">
      <c r="B59" s="142"/>
      <c r="C59" s="143"/>
      <c r="D59" s="144" t="s">
        <v>499</v>
      </c>
      <c r="E59" s="145"/>
      <c r="F59" s="145"/>
      <c r="G59" s="145"/>
      <c r="H59" s="145"/>
      <c r="I59" s="146"/>
      <c r="J59" s="147">
        <f>J89</f>
        <v>0</v>
      </c>
      <c r="K59" s="148"/>
    </row>
    <row r="60" spans="2:47" s="8" customFormat="1" ht="19.95" customHeight="1">
      <c r="B60" s="142"/>
      <c r="C60" s="143"/>
      <c r="D60" s="144" t="s">
        <v>500</v>
      </c>
      <c r="E60" s="145"/>
      <c r="F60" s="145"/>
      <c r="G60" s="145"/>
      <c r="H60" s="145"/>
      <c r="I60" s="146"/>
      <c r="J60" s="147">
        <f>J91</f>
        <v>0</v>
      </c>
      <c r="K60" s="148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06"/>
      <c r="J61" s="41"/>
      <c r="K61" s="44"/>
    </row>
    <row r="62" spans="2:47" s="1" customFormat="1" ht="6.9" customHeight="1">
      <c r="B62" s="55"/>
      <c r="C62" s="56"/>
      <c r="D62" s="56"/>
      <c r="E62" s="56"/>
      <c r="F62" s="56"/>
      <c r="G62" s="56"/>
      <c r="H62" s="56"/>
      <c r="I62" s="127"/>
      <c r="J62" s="56"/>
      <c r="K62" s="57"/>
    </row>
    <row r="66" spans="2:63" s="1" customFormat="1" ht="6.9" customHeight="1">
      <c r="B66" s="58"/>
      <c r="C66" s="59"/>
      <c r="D66" s="59"/>
      <c r="E66" s="59"/>
      <c r="F66" s="59"/>
      <c r="G66" s="59"/>
      <c r="H66" s="59"/>
      <c r="I66" s="128"/>
      <c r="J66" s="59"/>
      <c r="K66" s="59"/>
      <c r="L66" s="40"/>
    </row>
    <row r="67" spans="2:63" s="1" customFormat="1" ht="36.9" customHeight="1">
      <c r="B67" s="40"/>
      <c r="C67" s="60" t="s">
        <v>173</v>
      </c>
      <c r="L67" s="40"/>
    </row>
    <row r="68" spans="2:63" s="1" customFormat="1" ht="6.9" customHeight="1">
      <c r="B68" s="40"/>
      <c r="L68" s="40"/>
    </row>
    <row r="69" spans="2:63" s="1" customFormat="1" ht="14.4" customHeight="1">
      <c r="B69" s="40"/>
      <c r="C69" s="62" t="s">
        <v>19</v>
      </c>
      <c r="L69" s="40"/>
    </row>
    <row r="70" spans="2:63" s="1" customFormat="1" ht="16.5" customHeight="1">
      <c r="B70" s="40"/>
      <c r="E70" s="351" t="str">
        <f>E7</f>
        <v>PARKOVIŠTĚ KARLA BURIÁNA CHOMUTOV</v>
      </c>
      <c r="F70" s="352"/>
      <c r="G70" s="352"/>
      <c r="H70" s="352"/>
      <c r="L70" s="40"/>
    </row>
    <row r="71" spans="2:63" s="1" customFormat="1" ht="14.4" customHeight="1">
      <c r="B71" s="40"/>
      <c r="C71" s="62" t="s">
        <v>115</v>
      </c>
      <c r="L71" s="40"/>
    </row>
    <row r="72" spans="2:63" s="1" customFormat="1" ht="17.25" customHeight="1">
      <c r="B72" s="40"/>
      <c r="E72" s="327" t="str">
        <f>E9</f>
        <v>VON - VEDLEJŠÍ A OSTATNÍ NÁKLADY</v>
      </c>
      <c r="F72" s="353"/>
      <c r="G72" s="353"/>
      <c r="H72" s="353"/>
      <c r="L72" s="40"/>
    </row>
    <row r="73" spans="2:63" s="1" customFormat="1" ht="6.9" customHeight="1">
      <c r="B73" s="40"/>
      <c r="L73" s="40"/>
    </row>
    <row r="74" spans="2:63" s="1" customFormat="1" ht="18" customHeight="1">
      <c r="B74" s="40"/>
      <c r="C74" s="62" t="s">
        <v>23</v>
      </c>
      <c r="F74" s="149" t="str">
        <f>F12</f>
        <v xml:space="preserve"> </v>
      </c>
      <c r="I74" s="150" t="s">
        <v>25</v>
      </c>
      <c r="J74" s="66" t="str">
        <f>IF(J12="","",J12)</f>
        <v>13. 4. 2018</v>
      </c>
      <c r="L74" s="40"/>
    </row>
    <row r="75" spans="2:63" s="1" customFormat="1" ht="6.9" customHeight="1">
      <c r="B75" s="40"/>
      <c r="L75" s="40"/>
    </row>
    <row r="76" spans="2:63" s="1" customFormat="1" ht="13.2">
      <c r="B76" s="40"/>
      <c r="C76" s="62" t="s">
        <v>27</v>
      </c>
      <c r="F76" s="149" t="str">
        <f>E15</f>
        <v xml:space="preserve"> </v>
      </c>
      <c r="I76" s="150" t="s">
        <v>33</v>
      </c>
      <c r="J76" s="149" t="str">
        <f>E21</f>
        <v>NED2D PROJEKT S.R.O.</v>
      </c>
      <c r="L76" s="40"/>
    </row>
    <row r="77" spans="2:63" s="1" customFormat="1" ht="14.4" customHeight="1">
      <c r="B77" s="40"/>
      <c r="C77" s="62" t="s">
        <v>31</v>
      </c>
      <c r="F77" s="149" t="str">
        <f>IF(E18="","",E18)</f>
        <v/>
      </c>
      <c r="L77" s="40"/>
    </row>
    <row r="78" spans="2:63" s="1" customFormat="1" ht="10.35" customHeight="1">
      <c r="B78" s="40"/>
      <c r="L78" s="40"/>
    </row>
    <row r="79" spans="2:63" s="9" customFormat="1" ht="29.25" customHeight="1">
      <c r="B79" s="151"/>
      <c r="C79" s="152" t="s">
        <v>174</v>
      </c>
      <c r="D79" s="153" t="s">
        <v>57</v>
      </c>
      <c r="E79" s="153" t="s">
        <v>53</v>
      </c>
      <c r="F79" s="153" t="s">
        <v>175</v>
      </c>
      <c r="G79" s="153" t="s">
        <v>176</v>
      </c>
      <c r="H79" s="153" t="s">
        <v>177</v>
      </c>
      <c r="I79" s="154" t="s">
        <v>178</v>
      </c>
      <c r="J79" s="153" t="s">
        <v>163</v>
      </c>
      <c r="K79" s="155" t="s">
        <v>179</v>
      </c>
      <c r="L79" s="151"/>
      <c r="M79" s="72" t="s">
        <v>180</v>
      </c>
      <c r="N79" s="73" t="s">
        <v>42</v>
      </c>
      <c r="O79" s="73" t="s">
        <v>181</v>
      </c>
      <c r="P79" s="73" t="s">
        <v>182</v>
      </c>
      <c r="Q79" s="73" t="s">
        <v>183</v>
      </c>
      <c r="R79" s="73" t="s">
        <v>184</v>
      </c>
      <c r="S79" s="73" t="s">
        <v>185</v>
      </c>
      <c r="T79" s="74" t="s">
        <v>186</v>
      </c>
    </row>
    <row r="80" spans="2:63" s="1" customFormat="1" ht="29.25" customHeight="1">
      <c r="B80" s="40"/>
      <c r="C80" s="76" t="s">
        <v>164</v>
      </c>
      <c r="J80" s="156">
        <f>BK80</f>
        <v>0</v>
      </c>
      <c r="L80" s="40"/>
      <c r="M80" s="75"/>
      <c r="N80" s="67"/>
      <c r="O80" s="67"/>
      <c r="P80" s="157">
        <f>P81</f>
        <v>0</v>
      </c>
      <c r="Q80" s="67"/>
      <c r="R80" s="157">
        <f>R81</f>
        <v>0</v>
      </c>
      <c r="S80" s="67"/>
      <c r="T80" s="158">
        <f>T81</f>
        <v>0</v>
      </c>
      <c r="AT80" s="23" t="s">
        <v>71</v>
      </c>
      <c r="AU80" s="23" t="s">
        <v>165</v>
      </c>
      <c r="BK80" s="159">
        <f>BK81</f>
        <v>0</v>
      </c>
    </row>
    <row r="81" spans="2:65" s="10" customFormat="1" ht="37.35" customHeight="1">
      <c r="B81" s="160"/>
      <c r="D81" s="161" t="s">
        <v>71</v>
      </c>
      <c r="E81" s="162" t="s">
        <v>501</v>
      </c>
      <c r="F81" s="162" t="s">
        <v>502</v>
      </c>
      <c r="I81" s="163"/>
      <c r="J81" s="164">
        <f>BK81</f>
        <v>0</v>
      </c>
      <c r="L81" s="160"/>
      <c r="M81" s="165"/>
      <c r="N81" s="166"/>
      <c r="O81" s="166"/>
      <c r="P81" s="167">
        <f>P82+P89+P91</f>
        <v>0</v>
      </c>
      <c r="Q81" s="166"/>
      <c r="R81" s="167">
        <f>R82+R89+R91</f>
        <v>0</v>
      </c>
      <c r="S81" s="166"/>
      <c r="T81" s="168">
        <f>T82+T89+T91</f>
        <v>0</v>
      </c>
      <c r="AR81" s="161" t="s">
        <v>208</v>
      </c>
      <c r="AT81" s="169" t="s">
        <v>71</v>
      </c>
      <c r="AU81" s="169" t="s">
        <v>72</v>
      </c>
      <c r="AY81" s="161" t="s">
        <v>189</v>
      </c>
      <c r="BK81" s="170">
        <f>BK82+BK89+BK91</f>
        <v>0</v>
      </c>
    </row>
    <row r="82" spans="2:65" s="10" customFormat="1" ht="19.95" customHeight="1">
      <c r="B82" s="160"/>
      <c r="D82" s="161" t="s">
        <v>71</v>
      </c>
      <c r="E82" s="171" t="s">
        <v>503</v>
      </c>
      <c r="F82" s="171" t="s">
        <v>504</v>
      </c>
      <c r="I82" s="163"/>
      <c r="J82" s="172">
        <f>BK82</f>
        <v>0</v>
      </c>
      <c r="L82" s="160"/>
      <c r="M82" s="165"/>
      <c r="N82" s="166"/>
      <c r="O82" s="166"/>
      <c r="P82" s="167">
        <f>SUM(P83:P88)</f>
        <v>0</v>
      </c>
      <c r="Q82" s="166"/>
      <c r="R82" s="167">
        <f>SUM(R83:R88)</f>
        <v>0</v>
      </c>
      <c r="S82" s="166"/>
      <c r="T82" s="168">
        <f>SUM(T83:T88)</f>
        <v>0</v>
      </c>
      <c r="AR82" s="161" t="s">
        <v>208</v>
      </c>
      <c r="AT82" s="169" t="s">
        <v>71</v>
      </c>
      <c r="AU82" s="169" t="s">
        <v>80</v>
      </c>
      <c r="AY82" s="161" t="s">
        <v>189</v>
      </c>
      <c r="BK82" s="170">
        <f>SUM(BK83:BK88)</f>
        <v>0</v>
      </c>
    </row>
    <row r="83" spans="2:65" s="1" customFormat="1" ht="16.5" customHeight="1">
      <c r="B83" s="173"/>
      <c r="C83" s="174" t="s">
        <v>80</v>
      </c>
      <c r="D83" s="174" t="s">
        <v>191</v>
      </c>
      <c r="E83" s="175" t="s">
        <v>505</v>
      </c>
      <c r="F83" s="176" t="s">
        <v>506</v>
      </c>
      <c r="G83" s="177" t="s">
        <v>507</v>
      </c>
      <c r="H83" s="178">
        <v>8</v>
      </c>
      <c r="I83" s="179"/>
      <c r="J83" s="180">
        <f>ROUND(I83*H83,2)</f>
        <v>0</v>
      </c>
      <c r="K83" s="176" t="s">
        <v>194</v>
      </c>
      <c r="L83" s="40"/>
      <c r="M83" s="181" t="s">
        <v>5</v>
      </c>
      <c r="N83" s="182" t="s">
        <v>43</v>
      </c>
      <c r="O83" s="41"/>
      <c r="P83" s="183">
        <f>O83*H83</f>
        <v>0</v>
      </c>
      <c r="Q83" s="183">
        <v>0</v>
      </c>
      <c r="R83" s="183">
        <f>Q83*H83</f>
        <v>0</v>
      </c>
      <c r="S83" s="183">
        <v>0</v>
      </c>
      <c r="T83" s="184">
        <f>S83*H83</f>
        <v>0</v>
      </c>
      <c r="AR83" s="23" t="s">
        <v>508</v>
      </c>
      <c r="AT83" s="23" t="s">
        <v>191</v>
      </c>
      <c r="AU83" s="23" t="s">
        <v>82</v>
      </c>
      <c r="AY83" s="23" t="s">
        <v>189</v>
      </c>
      <c r="BE83" s="185">
        <f>IF(N83="základní",J83,0)</f>
        <v>0</v>
      </c>
      <c r="BF83" s="185">
        <f>IF(N83="snížená",J83,0)</f>
        <v>0</v>
      </c>
      <c r="BG83" s="185">
        <f>IF(N83="zákl. přenesená",J83,0)</f>
        <v>0</v>
      </c>
      <c r="BH83" s="185">
        <f>IF(N83="sníž. přenesená",J83,0)</f>
        <v>0</v>
      </c>
      <c r="BI83" s="185">
        <f>IF(N83="nulová",J83,0)</f>
        <v>0</v>
      </c>
      <c r="BJ83" s="23" t="s">
        <v>80</v>
      </c>
      <c r="BK83" s="185">
        <f>ROUND(I83*H83,2)</f>
        <v>0</v>
      </c>
      <c r="BL83" s="23" t="s">
        <v>508</v>
      </c>
      <c r="BM83" s="23" t="s">
        <v>509</v>
      </c>
    </row>
    <row r="84" spans="2:65" s="11" customFormat="1" ht="12">
      <c r="B84" s="186"/>
      <c r="D84" s="187" t="s">
        <v>197</v>
      </c>
      <c r="E84" s="188" t="s">
        <v>5</v>
      </c>
      <c r="F84" s="189" t="s">
        <v>510</v>
      </c>
      <c r="H84" s="190">
        <v>8</v>
      </c>
      <c r="I84" s="191"/>
      <c r="L84" s="186"/>
      <c r="M84" s="192"/>
      <c r="N84" s="193"/>
      <c r="O84" s="193"/>
      <c r="P84" s="193"/>
      <c r="Q84" s="193"/>
      <c r="R84" s="193"/>
      <c r="S84" s="193"/>
      <c r="T84" s="194"/>
      <c r="AT84" s="188" t="s">
        <v>197</v>
      </c>
      <c r="AU84" s="188" t="s">
        <v>82</v>
      </c>
      <c r="AV84" s="11" t="s">
        <v>82</v>
      </c>
      <c r="AW84" s="11" t="s">
        <v>36</v>
      </c>
      <c r="AX84" s="11" t="s">
        <v>80</v>
      </c>
      <c r="AY84" s="188" t="s">
        <v>189</v>
      </c>
    </row>
    <row r="85" spans="2:65" s="1" customFormat="1" ht="16.5" customHeight="1">
      <c r="B85" s="173"/>
      <c r="C85" s="174" t="s">
        <v>82</v>
      </c>
      <c r="D85" s="174" t="s">
        <v>191</v>
      </c>
      <c r="E85" s="175" t="s">
        <v>511</v>
      </c>
      <c r="F85" s="176" t="s">
        <v>512</v>
      </c>
      <c r="G85" s="177" t="s">
        <v>507</v>
      </c>
      <c r="H85" s="178">
        <v>8</v>
      </c>
      <c r="I85" s="179"/>
      <c r="J85" s="180">
        <f>ROUND(I85*H85,2)</f>
        <v>0</v>
      </c>
      <c r="K85" s="176" t="s">
        <v>194</v>
      </c>
      <c r="L85" s="40"/>
      <c r="M85" s="181" t="s">
        <v>5</v>
      </c>
      <c r="N85" s="182" t="s">
        <v>43</v>
      </c>
      <c r="O85" s="41"/>
      <c r="P85" s="183">
        <f>O85*H85</f>
        <v>0</v>
      </c>
      <c r="Q85" s="183">
        <v>0</v>
      </c>
      <c r="R85" s="183">
        <f>Q85*H85</f>
        <v>0</v>
      </c>
      <c r="S85" s="183">
        <v>0</v>
      </c>
      <c r="T85" s="184">
        <f>S85*H85</f>
        <v>0</v>
      </c>
      <c r="AR85" s="23" t="s">
        <v>508</v>
      </c>
      <c r="AT85" s="23" t="s">
        <v>191</v>
      </c>
      <c r="AU85" s="23" t="s">
        <v>82</v>
      </c>
      <c r="AY85" s="23" t="s">
        <v>189</v>
      </c>
      <c r="BE85" s="185">
        <f>IF(N85="základní",J85,0)</f>
        <v>0</v>
      </c>
      <c r="BF85" s="185">
        <f>IF(N85="snížená",J85,0)</f>
        <v>0</v>
      </c>
      <c r="BG85" s="185">
        <f>IF(N85="zákl. přenesená",J85,0)</f>
        <v>0</v>
      </c>
      <c r="BH85" s="185">
        <f>IF(N85="sníž. přenesená",J85,0)</f>
        <v>0</v>
      </c>
      <c r="BI85" s="185">
        <f>IF(N85="nulová",J85,0)</f>
        <v>0</v>
      </c>
      <c r="BJ85" s="23" t="s">
        <v>80</v>
      </c>
      <c r="BK85" s="185">
        <f>ROUND(I85*H85,2)</f>
        <v>0</v>
      </c>
      <c r="BL85" s="23" t="s">
        <v>508</v>
      </c>
      <c r="BM85" s="23" t="s">
        <v>513</v>
      </c>
    </row>
    <row r="86" spans="2:65" s="11" customFormat="1" ht="12">
      <c r="B86" s="186"/>
      <c r="D86" s="187" t="s">
        <v>197</v>
      </c>
      <c r="E86" s="188" t="s">
        <v>5</v>
      </c>
      <c r="F86" s="189" t="s">
        <v>510</v>
      </c>
      <c r="H86" s="190">
        <v>8</v>
      </c>
      <c r="I86" s="191"/>
      <c r="L86" s="186"/>
      <c r="M86" s="192"/>
      <c r="N86" s="193"/>
      <c r="O86" s="193"/>
      <c r="P86" s="193"/>
      <c r="Q86" s="193"/>
      <c r="R86" s="193"/>
      <c r="S86" s="193"/>
      <c r="T86" s="194"/>
      <c r="AT86" s="188" t="s">
        <v>197</v>
      </c>
      <c r="AU86" s="188" t="s">
        <v>82</v>
      </c>
      <c r="AV86" s="11" t="s">
        <v>82</v>
      </c>
      <c r="AW86" s="11" t="s">
        <v>36</v>
      </c>
      <c r="AX86" s="11" t="s">
        <v>80</v>
      </c>
      <c r="AY86" s="188" t="s">
        <v>189</v>
      </c>
    </row>
    <row r="87" spans="2:65" s="1" customFormat="1" ht="16.5" customHeight="1">
      <c r="B87" s="173"/>
      <c r="C87" s="174" t="s">
        <v>97</v>
      </c>
      <c r="D87" s="174" t="s">
        <v>191</v>
      </c>
      <c r="E87" s="175" t="s">
        <v>514</v>
      </c>
      <c r="F87" s="176" t="s">
        <v>515</v>
      </c>
      <c r="G87" s="177" t="s">
        <v>507</v>
      </c>
      <c r="H87" s="178">
        <v>10</v>
      </c>
      <c r="I87" s="179"/>
      <c r="J87" s="180">
        <f>ROUND(I87*H87,2)</f>
        <v>0</v>
      </c>
      <c r="K87" s="176" t="s">
        <v>194</v>
      </c>
      <c r="L87" s="40"/>
      <c r="M87" s="181" t="s">
        <v>5</v>
      </c>
      <c r="N87" s="182" t="s">
        <v>43</v>
      </c>
      <c r="O87" s="41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AR87" s="23" t="s">
        <v>508</v>
      </c>
      <c r="AT87" s="23" t="s">
        <v>191</v>
      </c>
      <c r="AU87" s="23" t="s">
        <v>82</v>
      </c>
      <c r="AY87" s="23" t="s">
        <v>189</v>
      </c>
      <c r="BE87" s="185">
        <f>IF(N87="základní",J87,0)</f>
        <v>0</v>
      </c>
      <c r="BF87" s="185">
        <f>IF(N87="snížená",J87,0)</f>
        <v>0</v>
      </c>
      <c r="BG87" s="185">
        <f>IF(N87="zákl. přenesená",J87,0)</f>
        <v>0</v>
      </c>
      <c r="BH87" s="185">
        <f>IF(N87="sníž. přenesená",J87,0)</f>
        <v>0</v>
      </c>
      <c r="BI87" s="185">
        <f>IF(N87="nulová",J87,0)</f>
        <v>0</v>
      </c>
      <c r="BJ87" s="23" t="s">
        <v>80</v>
      </c>
      <c r="BK87" s="185">
        <f>ROUND(I87*H87,2)</f>
        <v>0</v>
      </c>
      <c r="BL87" s="23" t="s">
        <v>508</v>
      </c>
      <c r="BM87" s="23" t="s">
        <v>516</v>
      </c>
    </row>
    <row r="88" spans="2:65" s="11" customFormat="1" ht="12">
      <c r="B88" s="186"/>
      <c r="D88" s="187" t="s">
        <v>197</v>
      </c>
      <c r="E88" s="188" t="s">
        <v>5</v>
      </c>
      <c r="F88" s="189" t="s">
        <v>517</v>
      </c>
      <c r="H88" s="190">
        <v>10</v>
      </c>
      <c r="I88" s="191"/>
      <c r="L88" s="186"/>
      <c r="M88" s="192"/>
      <c r="N88" s="193"/>
      <c r="O88" s="193"/>
      <c r="P88" s="193"/>
      <c r="Q88" s="193"/>
      <c r="R88" s="193"/>
      <c r="S88" s="193"/>
      <c r="T88" s="194"/>
      <c r="AT88" s="188" t="s">
        <v>197</v>
      </c>
      <c r="AU88" s="188" t="s">
        <v>82</v>
      </c>
      <c r="AV88" s="11" t="s">
        <v>82</v>
      </c>
      <c r="AW88" s="11" t="s">
        <v>36</v>
      </c>
      <c r="AX88" s="11" t="s">
        <v>80</v>
      </c>
      <c r="AY88" s="188" t="s">
        <v>189</v>
      </c>
    </row>
    <row r="89" spans="2:65" s="10" customFormat="1" ht="29.85" customHeight="1">
      <c r="B89" s="160"/>
      <c r="D89" s="161" t="s">
        <v>71</v>
      </c>
      <c r="E89" s="171" t="s">
        <v>518</v>
      </c>
      <c r="F89" s="171" t="s">
        <v>519</v>
      </c>
      <c r="I89" s="163"/>
      <c r="J89" s="172">
        <f>BK89</f>
        <v>0</v>
      </c>
      <c r="L89" s="160"/>
      <c r="M89" s="165"/>
      <c r="N89" s="166"/>
      <c r="O89" s="166"/>
      <c r="P89" s="167">
        <f>P90</f>
        <v>0</v>
      </c>
      <c r="Q89" s="166"/>
      <c r="R89" s="167">
        <f>R90</f>
        <v>0</v>
      </c>
      <c r="S89" s="166"/>
      <c r="T89" s="168">
        <f>T90</f>
        <v>0</v>
      </c>
      <c r="AR89" s="161" t="s">
        <v>208</v>
      </c>
      <c r="AT89" s="169" t="s">
        <v>71</v>
      </c>
      <c r="AU89" s="169" t="s">
        <v>80</v>
      </c>
      <c r="AY89" s="161" t="s">
        <v>189</v>
      </c>
      <c r="BK89" s="170">
        <f>BK90</f>
        <v>0</v>
      </c>
    </row>
    <row r="90" spans="2:65" s="1" customFormat="1" ht="16.5" customHeight="1">
      <c r="B90" s="173"/>
      <c r="C90" s="174" t="s">
        <v>195</v>
      </c>
      <c r="D90" s="174" t="s">
        <v>191</v>
      </c>
      <c r="E90" s="175" t="s">
        <v>520</v>
      </c>
      <c r="F90" s="176" t="s">
        <v>870</v>
      </c>
      <c r="G90" s="177" t="s">
        <v>521</v>
      </c>
      <c r="H90" s="178">
        <v>1</v>
      </c>
      <c r="I90" s="179"/>
      <c r="J90" s="180">
        <f>ROUND(I90*H90,2)</f>
        <v>0</v>
      </c>
      <c r="K90" s="176" t="s">
        <v>194</v>
      </c>
      <c r="L90" s="40"/>
      <c r="M90" s="181" t="s">
        <v>5</v>
      </c>
      <c r="N90" s="182" t="s">
        <v>43</v>
      </c>
      <c r="O90" s="41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AR90" s="23" t="s">
        <v>508</v>
      </c>
      <c r="AT90" s="23" t="s">
        <v>191</v>
      </c>
      <c r="AU90" s="23" t="s">
        <v>82</v>
      </c>
      <c r="AY90" s="23" t="s">
        <v>189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23" t="s">
        <v>80</v>
      </c>
      <c r="BK90" s="185">
        <f>ROUND(I90*H90,2)</f>
        <v>0</v>
      </c>
      <c r="BL90" s="23" t="s">
        <v>508</v>
      </c>
      <c r="BM90" s="23" t="s">
        <v>522</v>
      </c>
    </row>
    <row r="91" spans="2:65" s="10" customFormat="1" ht="29.85" customHeight="1">
      <c r="B91" s="160"/>
      <c r="D91" s="161" t="s">
        <v>71</v>
      </c>
      <c r="E91" s="171" t="s">
        <v>523</v>
      </c>
      <c r="F91" s="171" t="s">
        <v>524</v>
      </c>
      <c r="I91" s="163"/>
      <c r="J91" s="172">
        <f>BK91</f>
        <v>0</v>
      </c>
      <c r="L91" s="160"/>
      <c r="M91" s="165"/>
      <c r="N91" s="166"/>
      <c r="O91" s="166"/>
      <c r="P91" s="167">
        <f>SUM(P92:P94)</f>
        <v>0</v>
      </c>
      <c r="Q91" s="166"/>
      <c r="R91" s="167">
        <f>SUM(R92:R94)</f>
        <v>0</v>
      </c>
      <c r="S91" s="166"/>
      <c r="T91" s="168">
        <f>SUM(T92:T94)</f>
        <v>0</v>
      </c>
      <c r="AR91" s="161" t="s">
        <v>208</v>
      </c>
      <c r="AT91" s="169" t="s">
        <v>71</v>
      </c>
      <c r="AU91" s="169" t="s">
        <v>80</v>
      </c>
      <c r="AY91" s="161" t="s">
        <v>189</v>
      </c>
      <c r="BK91" s="170">
        <f>SUM(BK92:BK94)</f>
        <v>0</v>
      </c>
    </row>
    <row r="92" spans="2:65" s="1" customFormat="1" ht="16.5" customHeight="1">
      <c r="B92" s="173"/>
      <c r="C92" s="174" t="s">
        <v>208</v>
      </c>
      <c r="D92" s="174" t="s">
        <v>191</v>
      </c>
      <c r="E92" s="175" t="s">
        <v>525</v>
      </c>
      <c r="F92" s="176" t="s">
        <v>526</v>
      </c>
      <c r="G92" s="177" t="s">
        <v>521</v>
      </c>
      <c r="H92" s="178">
        <v>6</v>
      </c>
      <c r="I92" s="179"/>
      <c r="J92" s="180">
        <f>ROUND(I92*H92,2)</f>
        <v>0</v>
      </c>
      <c r="K92" s="176" t="s">
        <v>194</v>
      </c>
      <c r="L92" s="40"/>
      <c r="M92" s="181" t="s">
        <v>5</v>
      </c>
      <c r="N92" s="182" t="s">
        <v>43</v>
      </c>
      <c r="O92" s="41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AR92" s="23" t="s">
        <v>508</v>
      </c>
      <c r="AT92" s="23" t="s">
        <v>191</v>
      </c>
      <c r="AU92" s="23" t="s">
        <v>82</v>
      </c>
      <c r="AY92" s="23" t="s">
        <v>189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23" t="s">
        <v>80</v>
      </c>
      <c r="BK92" s="185">
        <f>ROUND(I92*H92,2)</f>
        <v>0</v>
      </c>
      <c r="BL92" s="23" t="s">
        <v>508</v>
      </c>
      <c r="BM92" s="23" t="s">
        <v>527</v>
      </c>
    </row>
    <row r="93" spans="2:65" s="13" customFormat="1" ht="12">
      <c r="B93" s="219"/>
      <c r="D93" s="187" t="s">
        <v>197</v>
      </c>
      <c r="E93" s="220" t="s">
        <v>5</v>
      </c>
      <c r="F93" s="221" t="s">
        <v>528</v>
      </c>
      <c r="H93" s="220" t="s">
        <v>5</v>
      </c>
      <c r="I93" s="222"/>
      <c r="L93" s="219"/>
      <c r="M93" s="223"/>
      <c r="N93" s="224"/>
      <c r="O93" s="224"/>
      <c r="P93" s="224"/>
      <c r="Q93" s="224"/>
      <c r="R93" s="224"/>
      <c r="S93" s="224"/>
      <c r="T93" s="225"/>
      <c r="AT93" s="220" t="s">
        <v>197</v>
      </c>
      <c r="AU93" s="220" t="s">
        <v>82</v>
      </c>
      <c r="AV93" s="13" t="s">
        <v>80</v>
      </c>
      <c r="AW93" s="13" t="s">
        <v>36</v>
      </c>
      <c r="AX93" s="13" t="s">
        <v>72</v>
      </c>
      <c r="AY93" s="220" t="s">
        <v>189</v>
      </c>
    </row>
    <row r="94" spans="2:65" s="11" customFormat="1" ht="12">
      <c r="B94" s="186"/>
      <c r="D94" s="187" t="s">
        <v>197</v>
      </c>
      <c r="E94" s="188" t="s">
        <v>5</v>
      </c>
      <c r="F94" s="189" t="s">
        <v>529</v>
      </c>
      <c r="H94" s="190">
        <v>6</v>
      </c>
      <c r="I94" s="191"/>
      <c r="L94" s="186"/>
      <c r="M94" s="216"/>
      <c r="N94" s="217"/>
      <c r="O94" s="217"/>
      <c r="P94" s="217"/>
      <c r="Q94" s="217"/>
      <c r="R94" s="217"/>
      <c r="S94" s="217"/>
      <c r="T94" s="218"/>
      <c r="AT94" s="188" t="s">
        <v>197</v>
      </c>
      <c r="AU94" s="188" t="s">
        <v>82</v>
      </c>
      <c r="AV94" s="11" t="s">
        <v>82</v>
      </c>
      <c r="AW94" s="11" t="s">
        <v>36</v>
      </c>
      <c r="AX94" s="11" t="s">
        <v>80</v>
      </c>
      <c r="AY94" s="188" t="s">
        <v>189</v>
      </c>
    </row>
    <row r="95" spans="2:65" s="1" customFormat="1" ht="6.9" customHeight="1">
      <c r="B95" s="55"/>
      <c r="C95" s="56"/>
      <c r="D95" s="56"/>
      <c r="E95" s="56"/>
      <c r="F95" s="56"/>
      <c r="G95" s="56"/>
      <c r="H95" s="56"/>
      <c r="I95" s="127"/>
      <c r="J95" s="56"/>
      <c r="K95" s="56"/>
      <c r="L95" s="40"/>
    </row>
  </sheetData>
  <autoFilter ref="C79:K94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7"/>
  <sheetViews>
    <sheetView showGridLines="0" workbookViewId="0">
      <pane ySplit="1" topLeftCell="A146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8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89</v>
      </c>
      <c r="G1" s="354" t="s">
        <v>90</v>
      </c>
      <c r="H1" s="354"/>
      <c r="I1" s="102"/>
      <c r="J1" s="101" t="s">
        <v>91</v>
      </c>
      <c r="K1" s="100" t="s">
        <v>92</v>
      </c>
      <c r="L1" s="101" t="s">
        <v>93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44" t="s">
        <v>8</v>
      </c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23" t="s">
        <v>88</v>
      </c>
      <c r="AZ2" s="103" t="s">
        <v>530</v>
      </c>
      <c r="BA2" s="103" t="s">
        <v>531</v>
      </c>
      <c r="BB2" s="103" t="s">
        <v>137</v>
      </c>
      <c r="BC2" s="103" t="s">
        <v>532</v>
      </c>
      <c r="BD2" s="103" t="s">
        <v>97</v>
      </c>
    </row>
    <row r="3" spans="1:70" ht="6.9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82</v>
      </c>
      <c r="AZ3" s="103" t="s">
        <v>533</v>
      </c>
      <c r="BA3" s="103" t="s">
        <v>534</v>
      </c>
      <c r="BB3" s="103" t="s">
        <v>320</v>
      </c>
      <c r="BC3" s="103" t="s">
        <v>227</v>
      </c>
      <c r="BD3" s="103" t="s">
        <v>97</v>
      </c>
    </row>
    <row r="4" spans="1:70" ht="36.9" customHeight="1">
      <c r="B4" s="27"/>
      <c r="C4" s="28"/>
      <c r="D4" s="29" t="s">
        <v>101</v>
      </c>
      <c r="E4" s="28"/>
      <c r="F4" s="28"/>
      <c r="G4" s="28"/>
      <c r="H4" s="28"/>
      <c r="I4" s="105"/>
      <c r="J4" s="28"/>
      <c r="K4" s="30"/>
      <c r="M4" s="31" t="s">
        <v>13</v>
      </c>
      <c r="AT4" s="23" t="s">
        <v>6</v>
      </c>
      <c r="AZ4" s="103" t="s">
        <v>535</v>
      </c>
      <c r="BA4" s="103" t="s">
        <v>536</v>
      </c>
      <c r="BB4" s="103" t="s">
        <v>320</v>
      </c>
      <c r="BC4" s="103" t="s">
        <v>107</v>
      </c>
      <c r="BD4" s="103" t="s">
        <v>97</v>
      </c>
    </row>
    <row r="5" spans="1:70" ht="6.9" customHeight="1">
      <c r="B5" s="27"/>
      <c r="C5" s="28"/>
      <c r="D5" s="28"/>
      <c r="E5" s="28"/>
      <c r="F5" s="28"/>
      <c r="G5" s="28"/>
      <c r="H5" s="28"/>
      <c r="I5" s="105"/>
      <c r="J5" s="28"/>
      <c r="K5" s="30"/>
      <c r="AZ5" s="103" t="s">
        <v>537</v>
      </c>
      <c r="BA5" s="103" t="s">
        <v>538</v>
      </c>
      <c r="BB5" s="103" t="s">
        <v>137</v>
      </c>
      <c r="BC5" s="103" t="s">
        <v>539</v>
      </c>
      <c r="BD5" s="103" t="s">
        <v>97</v>
      </c>
    </row>
    <row r="6" spans="1:70" ht="13.2">
      <c r="B6" s="27"/>
      <c r="C6" s="28"/>
      <c r="D6" s="36" t="s">
        <v>19</v>
      </c>
      <c r="E6" s="28"/>
      <c r="F6" s="28"/>
      <c r="G6" s="28"/>
      <c r="H6" s="28"/>
      <c r="I6" s="105"/>
      <c r="J6" s="28"/>
      <c r="K6" s="30"/>
      <c r="AZ6" s="103" t="s">
        <v>540</v>
      </c>
      <c r="BA6" s="103" t="s">
        <v>541</v>
      </c>
      <c r="BB6" s="103" t="s">
        <v>137</v>
      </c>
      <c r="BC6" s="103" t="s">
        <v>542</v>
      </c>
      <c r="BD6" s="103" t="s">
        <v>97</v>
      </c>
    </row>
    <row r="7" spans="1:70" ht="16.5" customHeight="1">
      <c r="B7" s="27"/>
      <c r="C7" s="28"/>
      <c r="D7" s="28"/>
      <c r="E7" s="346" t="str">
        <f>'Rekapitulace stavby'!K6</f>
        <v>PARKOVIŠTĚ KARLA BURIÁNA CHOMUTOV</v>
      </c>
      <c r="F7" s="347"/>
      <c r="G7" s="347"/>
      <c r="H7" s="347"/>
      <c r="I7" s="105"/>
      <c r="J7" s="28"/>
      <c r="K7" s="30"/>
    </row>
    <row r="8" spans="1:70" s="1" customFormat="1" ht="13.2">
      <c r="B8" s="40"/>
      <c r="C8" s="41"/>
      <c r="D8" s="36" t="s">
        <v>115</v>
      </c>
      <c r="E8" s="41"/>
      <c r="F8" s="41"/>
      <c r="G8" s="41"/>
      <c r="H8" s="41"/>
      <c r="I8" s="106"/>
      <c r="J8" s="41"/>
      <c r="K8" s="44"/>
    </row>
    <row r="9" spans="1:70" s="1" customFormat="1" ht="36.9" customHeight="1">
      <c r="B9" s="40"/>
      <c r="C9" s="41"/>
      <c r="D9" s="41"/>
      <c r="E9" s="348" t="s">
        <v>543</v>
      </c>
      <c r="F9" s="349"/>
      <c r="G9" s="349"/>
      <c r="H9" s="349"/>
      <c r="I9" s="106"/>
      <c r="J9" s="41"/>
      <c r="K9" s="44"/>
    </row>
    <row r="10" spans="1:70" s="1" customFormat="1" ht="12">
      <c r="B10" s="40"/>
      <c r="C10" s="41"/>
      <c r="D10" s="41"/>
      <c r="E10" s="41"/>
      <c r="F10" s="41"/>
      <c r="G10" s="41"/>
      <c r="H10" s="41"/>
      <c r="I10" s="106"/>
      <c r="J10" s="41"/>
      <c r="K10" s="44"/>
    </row>
    <row r="11" spans="1:70" s="1" customFormat="1" ht="14.4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7" t="s">
        <v>22</v>
      </c>
      <c r="J11" s="34" t="s">
        <v>5</v>
      </c>
      <c r="K11" s="44"/>
    </row>
    <row r="12" spans="1:70" s="1" customFormat="1" ht="14.4" customHeight="1">
      <c r="B12" s="40"/>
      <c r="C12" s="41"/>
      <c r="D12" s="36" t="s">
        <v>23</v>
      </c>
      <c r="E12" s="41"/>
      <c r="F12" s="34" t="s">
        <v>29</v>
      </c>
      <c r="G12" s="41"/>
      <c r="H12" s="41"/>
      <c r="I12" s="107" t="s">
        <v>25</v>
      </c>
      <c r="J12" s="108" t="str">
        <f>'Rekapitulace stavby'!AN8</f>
        <v>13. 4. 2018</v>
      </c>
      <c r="K12" s="44"/>
    </row>
    <row r="13" spans="1:70" s="1" customFormat="1" ht="10.8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" customHeight="1">
      <c r="B14" s="40"/>
      <c r="C14" s="41"/>
      <c r="D14" s="36" t="s">
        <v>27</v>
      </c>
      <c r="E14" s="41"/>
      <c r="F14" s="41"/>
      <c r="G14" s="41"/>
      <c r="H14" s="41"/>
      <c r="I14" s="107" t="s">
        <v>28</v>
      </c>
      <c r="J14" s="34" t="s">
        <v>544</v>
      </c>
      <c r="K14" s="44"/>
    </row>
    <row r="15" spans="1:70" s="1" customFormat="1" ht="18" customHeight="1">
      <c r="B15" s="40"/>
      <c r="C15" s="41"/>
      <c r="D15" s="41"/>
      <c r="E15" s="34" t="s">
        <v>5</v>
      </c>
      <c r="F15" s="41"/>
      <c r="G15" s="41"/>
      <c r="H15" s="41"/>
      <c r="I15" s="107" t="s">
        <v>30</v>
      </c>
      <c r="J15" s="34" t="s">
        <v>545</v>
      </c>
      <c r="K15" s="44"/>
    </row>
    <row r="16" spans="1:70" s="1" customFormat="1" ht="6.9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" customHeight="1">
      <c r="B17" s="40"/>
      <c r="C17" s="41"/>
      <c r="D17" s="36" t="s">
        <v>31</v>
      </c>
      <c r="E17" s="41"/>
      <c r="F17" s="41"/>
      <c r="G17" s="41"/>
      <c r="H17" s="41"/>
      <c r="I17" s="10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" customHeight="1">
      <c r="B20" s="40"/>
      <c r="C20" s="41"/>
      <c r="D20" s="36" t="s">
        <v>33</v>
      </c>
      <c r="E20" s="41"/>
      <c r="F20" s="41"/>
      <c r="G20" s="41"/>
      <c r="H20" s="41"/>
      <c r="I20" s="107" t="s">
        <v>28</v>
      </c>
      <c r="J20" s="34" t="s">
        <v>34</v>
      </c>
      <c r="K20" s="44"/>
    </row>
    <row r="21" spans="2:11" s="1" customFormat="1" ht="18" customHeight="1">
      <c r="B21" s="40"/>
      <c r="C21" s="41"/>
      <c r="D21" s="41"/>
      <c r="E21" s="34" t="s">
        <v>546</v>
      </c>
      <c r="F21" s="41"/>
      <c r="G21" s="41"/>
      <c r="H21" s="41"/>
      <c r="I21" s="107" t="s">
        <v>30</v>
      </c>
      <c r="J21" s="34" t="s">
        <v>547</v>
      </c>
      <c r="K21" s="44"/>
    </row>
    <row r="22" spans="2:11" s="1" customFormat="1" ht="6.9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" customHeight="1">
      <c r="B23" s="40"/>
      <c r="C23" s="41"/>
      <c r="D23" s="36" t="s">
        <v>37</v>
      </c>
      <c r="E23" s="41"/>
      <c r="F23" s="41"/>
      <c r="G23" s="41"/>
      <c r="H23" s="41"/>
      <c r="I23" s="106"/>
      <c r="J23" s="41"/>
      <c r="K23" s="44"/>
    </row>
    <row r="24" spans="2:11" s="6" customFormat="1" ht="16.5" customHeight="1">
      <c r="B24" s="109"/>
      <c r="C24" s="110"/>
      <c r="D24" s="110"/>
      <c r="E24" s="316" t="s">
        <v>5</v>
      </c>
      <c r="F24" s="316"/>
      <c r="G24" s="316"/>
      <c r="H24" s="316"/>
      <c r="I24" s="111"/>
      <c r="J24" s="110"/>
      <c r="K24" s="112"/>
    </row>
    <row r="25" spans="2:11" s="1" customFormat="1" ht="6.9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" customHeight="1">
      <c r="B26" s="40"/>
      <c r="C26" s="41"/>
      <c r="D26" s="67"/>
      <c r="E26" s="67"/>
      <c r="F26" s="67"/>
      <c r="G26" s="67"/>
      <c r="H26" s="67"/>
      <c r="I26" s="113"/>
      <c r="J26" s="67"/>
      <c r="K26" s="114"/>
    </row>
    <row r="27" spans="2:11" s="1" customFormat="1" ht="25.35" customHeight="1">
      <c r="B27" s="40"/>
      <c r="C27" s="41"/>
      <c r="D27" s="115" t="s">
        <v>38</v>
      </c>
      <c r="E27" s="41"/>
      <c r="F27" s="41"/>
      <c r="G27" s="41"/>
      <c r="H27" s="41"/>
      <c r="I27" s="106"/>
      <c r="J27" s="116">
        <f>ROUND(J80,2)</f>
        <v>0</v>
      </c>
      <c r="K27" s="44"/>
    </row>
    <row r="28" spans="2:11" s="1" customFormat="1" ht="6.9" customHeight="1">
      <c r="B28" s="40"/>
      <c r="C28" s="41"/>
      <c r="D28" s="67"/>
      <c r="E28" s="67"/>
      <c r="F28" s="67"/>
      <c r="G28" s="67"/>
      <c r="H28" s="67"/>
      <c r="I28" s="113"/>
      <c r="J28" s="67"/>
      <c r="K28" s="114"/>
    </row>
    <row r="29" spans="2:11" s="1" customFormat="1" ht="14.4" customHeight="1">
      <c r="B29" s="40"/>
      <c r="C29" s="41"/>
      <c r="D29" s="41"/>
      <c r="E29" s="41"/>
      <c r="F29" s="45" t="s">
        <v>40</v>
      </c>
      <c r="G29" s="41"/>
      <c r="H29" s="41"/>
      <c r="I29" s="117" t="s">
        <v>39</v>
      </c>
      <c r="J29" s="45" t="s">
        <v>41</v>
      </c>
      <c r="K29" s="44"/>
    </row>
    <row r="30" spans="2:11" s="1" customFormat="1" ht="14.4" customHeight="1">
      <c r="B30" s="40"/>
      <c r="C30" s="41"/>
      <c r="D30" s="48" t="s">
        <v>42</v>
      </c>
      <c r="E30" s="48" t="s">
        <v>43</v>
      </c>
      <c r="F30" s="118">
        <f>ROUND(SUM(BE80:BE156), 2)</f>
        <v>0</v>
      </c>
      <c r="G30" s="41"/>
      <c r="H30" s="41"/>
      <c r="I30" s="119">
        <v>0.21</v>
      </c>
      <c r="J30" s="118">
        <f>ROUND(ROUND((SUM(BE80:BE156)), 2)*I30, 2)</f>
        <v>0</v>
      </c>
      <c r="K30" s="44"/>
    </row>
    <row r="31" spans="2:11" s="1" customFormat="1" ht="14.4" customHeight="1">
      <c r="B31" s="40"/>
      <c r="C31" s="41"/>
      <c r="D31" s="41"/>
      <c r="E31" s="48" t="s">
        <v>44</v>
      </c>
      <c r="F31" s="118">
        <f>ROUND(SUM(BF80:BF156), 2)</f>
        <v>0</v>
      </c>
      <c r="G31" s="41"/>
      <c r="H31" s="41"/>
      <c r="I31" s="119">
        <v>0.15</v>
      </c>
      <c r="J31" s="118">
        <f>ROUND(ROUND((SUM(BF80:BF156)), 2)*I31, 2)</f>
        <v>0</v>
      </c>
      <c r="K31" s="44"/>
    </row>
    <row r="32" spans="2:11" s="1" customFormat="1" ht="14.4" hidden="1" customHeight="1">
      <c r="B32" s="40"/>
      <c r="C32" s="41"/>
      <c r="D32" s="41"/>
      <c r="E32" s="48" t="s">
        <v>45</v>
      </c>
      <c r="F32" s="118">
        <f>ROUND(SUM(BG80:BG156), 2)</f>
        <v>0</v>
      </c>
      <c r="G32" s="41"/>
      <c r="H32" s="41"/>
      <c r="I32" s="119">
        <v>0.21</v>
      </c>
      <c r="J32" s="118">
        <v>0</v>
      </c>
      <c r="K32" s="44"/>
    </row>
    <row r="33" spans="2:11" s="1" customFormat="1" ht="14.4" hidden="1" customHeight="1">
      <c r="B33" s="40"/>
      <c r="C33" s="41"/>
      <c r="D33" s="41"/>
      <c r="E33" s="48" t="s">
        <v>46</v>
      </c>
      <c r="F33" s="118">
        <f>ROUND(SUM(BH80:BH156), 2)</f>
        <v>0</v>
      </c>
      <c r="G33" s="41"/>
      <c r="H33" s="41"/>
      <c r="I33" s="119">
        <v>0.15</v>
      </c>
      <c r="J33" s="118">
        <v>0</v>
      </c>
      <c r="K33" s="44"/>
    </row>
    <row r="34" spans="2:11" s="1" customFormat="1" ht="14.4" hidden="1" customHeight="1">
      <c r="B34" s="40"/>
      <c r="C34" s="41"/>
      <c r="D34" s="41"/>
      <c r="E34" s="48" t="s">
        <v>47</v>
      </c>
      <c r="F34" s="118">
        <f>ROUND(SUM(BI80:BI156), 2)</f>
        <v>0</v>
      </c>
      <c r="G34" s="41"/>
      <c r="H34" s="41"/>
      <c r="I34" s="119">
        <v>0</v>
      </c>
      <c r="J34" s="118">
        <v>0</v>
      </c>
      <c r="K34" s="44"/>
    </row>
    <row r="35" spans="2:11" s="1" customFormat="1" ht="6.9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0"/>
      <c r="D36" s="121" t="s">
        <v>48</v>
      </c>
      <c r="E36" s="70"/>
      <c r="F36" s="70"/>
      <c r="G36" s="122" t="s">
        <v>49</v>
      </c>
      <c r="H36" s="123" t="s">
        <v>50</v>
      </c>
      <c r="I36" s="124"/>
      <c r="J36" s="125">
        <f>SUM(J27:J34)</f>
        <v>0</v>
      </c>
      <c r="K36" s="126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27"/>
      <c r="J37" s="56"/>
      <c r="K37" s="57"/>
    </row>
    <row r="41" spans="2:11" s="1" customFormat="1" ht="6.9" customHeight="1">
      <c r="B41" s="58"/>
      <c r="C41" s="59"/>
      <c r="D41" s="59"/>
      <c r="E41" s="59"/>
      <c r="F41" s="59"/>
      <c r="G41" s="59"/>
      <c r="H41" s="59"/>
      <c r="I41" s="128"/>
      <c r="J41" s="59"/>
      <c r="K41" s="129"/>
    </row>
    <row r="42" spans="2:11" s="1" customFormat="1" ht="36.9" customHeight="1">
      <c r="B42" s="40"/>
      <c r="C42" s="29" t="s">
        <v>161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" customHeight="1">
      <c r="B44" s="40"/>
      <c r="C44" s="36" t="s">
        <v>19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16.5" customHeight="1">
      <c r="B45" s="40"/>
      <c r="C45" s="41"/>
      <c r="D45" s="41"/>
      <c r="E45" s="346" t="str">
        <f>E7</f>
        <v>PARKOVIŠTĚ KARLA BURIÁNA CHOMUTOV</v>
      </c>
      <c r="F45" s="347"/>
      <c r="G45" s="347"/>
      <c r="H45" s="347"/>
      <c r="I45" s="106"/>
      <c r="J45" s="41"/>
      <c r="K45" s="44"/>
    </row>
    <row r="46" spans="2:11" s="1" customFormat="1" ht="14.4" customHeight="1">
      <c r="B46" s="40"/>
      <c r="C46" s="36" t="s">
        <v>115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17.25" customHeight="1">
      <c r="B47" s="40"/>
      <c r="C47" s="41"/>
      <c r="D47" s="41"/>
      <c r="E47" s="348" t="str">
        <f>E9</f>
        <v>ZRN2 - VEŘEJNÉ OSVĚTLENÍ</v>
      </c>
      <c r="F47" s="349"/>
      <c r="G47" s="349"/>
      <c r="H47" s="349"/>
      <c r="I47" s="106"/>
      <c r="J47" s="41"/>
      <c r="K47" s="44"/>
    </row>
    <row r="48" spans="2:11" s="1" customFormat="1" ht="6.9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7" t="s">
        <v>25</v>
      </c>
      <c r="J49" s="108" t="str">
        <f>IF(J12="","",J12)</f>
        <v>13. 4. 2018</v>
      </c>
      <c r="K49" s="44"/>
    </row>
    <row r="50" spans="2:47" s="1" customFormat="1" ht="6.9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 ht="13.2">
      <c r="B51" s="40"/>
      <c r="C51" s="36" t="s">
        <v>27</v>
      </c>
      <c r="D51" s="41"/>
      <c r="E51" s="41"/>
      <c r="F51" s="34" t="str">
        <f>E15</f>
        <v/>
      </c>
      <c r="G51" s="41"/>
      <c r="H51" s="41"/>
      <c r="I51" s="107" t="s">
        <v>33</v>
      </c>
      <c r="J51" s="316" t="str">
        <f>E21</f>
        <v>NE2D PROJEKT</v>
      </c>
      <c r="K51" s="44"/>
    </row>
    <row r="52" spans="2:47" s="1" customFormat="1" ht="14.4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6"/>
      <c r="J52" s="350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0" t="s">
        <v>162</v>
      </c>
      <c r="D54" s="120"/>
      <c r="E54" s="120"/>
      <c r="F54" s="120"/>
      <c r="G54" s="120"/>
      <c r="H54" s="120"/>
      <c r="I54" s="131"/>
      <c r="J54" s="132" t="s">
        <v>163</v>
      </c>
      <c r="K54" s="133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4" t="s">
        <v>164</v>
      </c>
      <c r="D56" s="41"/>
      <c r="E56" s="41"/>
      <c r="F56" s="41"/>
      <c r="G56" s="41"/>
      <c r="H56" s="41"/>
      <c r="I56" s="106"/>
      <c r="J56" s="116">
        <f>J80</f>
        <v>0</v>
      </c>
      <c r="K56" s="44"/>
      <c r="AU56" s="23" t="s">
        <v>165</v>
      </c>
    </row>
    <row r="57" spans="2:47" s="7" customFormat="1" ht="24.9" customHeight="1">
      <c r="B57" s="135"/>
      <c r="C57" s="136"/>
      <c r="D57" s="137" t="s">
        <v>548</v>
      </c>
      <c r="E57" s="138"/>
      <c r="F57" s="138"/>
      <c r="G57" s="138"/>
      <c r="H57" s="138"/>
      <c r="I57" s="139"/>
      <c r="J57" s="140">
        <f>J81</f>
        <v>0</v>
      </c>
      <c r="K57" s="141"/>
    </row>
    <row r="58" spans="2:47" s="8" customFormat="1" ht="19.95" customHeight="1">
      <c r="B58" s="142"/>
      <c r="C58" s="143"/>
      <c r="D58" s="144" t="s">
        <v>549</v>
      </c>
      <c r="E58" s="145"/>
      <c r="F58" s="145"/>
      <c r="G58" s="145"/>
      <c r="H58" s="145"/>
      <c r="I58" s="146"/>
      <c r="J58" s="147">
        <f>J82</f>
        <v>0</v>
      </c>
      <c r="K58" s="148"/>
    </row>
    <row r="59" spans="2:47" s="8" customFormat="1" ht="19.95" customHeight="1">
      <c r="B59" s="142"/>
      <c r="C59" s="143"/>
      <c r="D59" s="144" t="s">
        <v>550</v>
      </c>
      <c r="E59" s="145"/>
      <c r="F59" s="145"/>
      <c r="G59" s="145"/>
      <c r="H59" s="145"/>
      <c r="I59" s="146"/>
      <c r="J59" s="147">
        <f>J131</f>
        <v>0</v>
      </c>
      <c r="K59" s="148"/>
    </row>
    <row r="60" spans="2:47" s="8" customFormat="1" ht="19.95" customHeight="1">
      <c r="B60" s="142"/>
      <c r="C60" s="143"/>
      <c r="D60" s="144" t="s">
        <v>551</v>
      </c>
      <c r="E60" s="145"/>
      <c r="F60" s="145"/>
      <c r="G60" s="145"/>
      <c r="H60" s="145"/>
      <c r="I60" s="146"/>
      <c r="J60" s="147">
        <f>J153</f>
        <v>0</v>
      </c>
      <c r="K60" s="148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06"/>
      <c r="J61" s="41"/>
      <c r="K61" s="44"/>
    </row>
    <row r="62" spans="2:47" s="1" customFormat="1" ht="6.9" customHeight="1">
      <c r="B62" s="55"/>
      <c r="C62" s="56"/>
      <c r="D62" s="56"/>
      <c r="E62" s="56"/>
      <c r="F62" s="56"/>
      <c r="G62" s="56"/>
      <c r="H62" s="56"/>
      <c r="I62" s="127"/>
      <c r="J62" s="56"/>
      <c r="K62" s="57"/>
    </row>
    <row r="66" spans="2:63" s="1" customFormat="1" ht="6.9" customHeight="1">
      <c r="B66" s="58"/>
      <c r="C66" s="59"/>
      <c r="D66" s="59"/>
      <c r="E66" s="59"/>
      <c r="F66" s="59"/>
      <c r="G66" s="59"/>
      <c r="H66" s="59"/>
      <c r="I66" s="128"/>
      <c r="J66" s="59"/>
      <c r="K66" s="59"/>
      <c r="L66" s="40"/>
    </row>
    <row r="67" spans="2:63" s="1" customFormat="1" ht="36.9" customHeight="1">
      <c r="B67" s="40"/>
      <c r="C67" s="60" t="s">
        <v>173</v>
      </c>
      <c r="L67" s="40"/>
    </row>
    <row r="68" spans="2:63" s="1" customFormat="1" ht="6.9" customHeight="1">
      <c r="B68" s="40"/>
      <c r="L68" s="40"/>
    </row>
    <row r="69" spans="2:63" s="1" customFormat="1" ht="14.4" customHeight="1">
      <c r="B69" s="40"/>
      <c r="C69" s="62" t="s">
        <v>19</v>
      </c>
      <c r="L69" s="40"/>
    </row>
    <row r="70" spans="2:63" s="1" customFormat="1" ht="16.5" customHeight="1">
      <c r="B70" s="40"/>
      <c r="E70" s="351" t="str">
        <f>E7</f>
        <v>PARKOVIŠTĚ KARLA BURIÁNA CHOMUTOV</v>
      </c>
      <c r="F70" s="352"/>
      <c r="G70" s="352"/>
      <c r="H70" s="352"/>
      <c r="L70" s="40"/>
    </row>
    <row r="71" spans="2:63" s="1" customFormat="1" ht="14.4" customHeight="1">
      <c r="B71" s="40"/>
      <c r="C71" s="62" t="s">
        <v>115</v>
      </c>
      <c r="L71" s="40"/>
    </row>
    <row r="72" spans="2:63" s="1" customFormat="1" ht="17.25" customHeight="1">
      <c r="B72" s="40"/>
      <c r="E72" s="327" t="str">
        <f>E9</f>
        <v>ZRN2 - VEŘEJNÉ OSVĚTLENÍ</v>
      </c>
      <c r="F72" s="353"/>
      <c r="G72" s="353"/>
      <c r="H72" s="353"/>
      <c r="L72" s="40"/>
    </row>
    <row r="73" spans="2:63" s="1" customFormat="1" ht="6.9" customHeight="1">
      <c r="B73" s="40"/>
      <c r="L73" s="40"/>
    </row>
    <row r="74" spans="2:63" s="1" customFormat="1" ht="18" customHeight="1">
      <c r="B74" s="40"/>
      <c r="C74" s="62" t="s">
        <v>23</v>
      </c>
      <c r="F74" s="149" t="str">
        <f>F12</f>
        <v xml:space="preserve"> </v>
      </c>
      <c r="I74" s="150" t="s">
        <v>25</v>
      </c>
      <c r="J74" s="66" t="str">
        <f>IF(J12="","",J12)</f>
        <v>13. 4. 2018</v>
      </c>
      <c r="L74" s="40"/>
    </row>
    <row r="75" spans="2:63" s="1" customFormat="1" ht="6.9" customHeight="1">
      <c r="B75" s="40"/>
      <c r="L75" s="40"/>
    </row>
    <row r="76" spans="2:63" s="1" customFormat="1" ht="13.2">
      <c r="B76" s="40"/>
      <c r="C76" s="62" t="s">
        <v>27</v>
      </c>
      <c r="F76" s="149" t="str">
        <f>E15</f>
        <v/>
      </c>
      <c r="I76" s="150" t="s">
        <v>33</v>
      </c>
      <c r="J76" s="149" t="str">
        <f>E21</f>
        <v>NE2D PROJEKT</v>
      </c>
      <c r="L76" s="40"/>
    </row>
    <row r="77" spans="2:63" s="1" customFormat="1" ht="14.4" customHeight="1">
      <c r="B77" s="40"/>
      <c r="C77" s="62" t="s">
        <v>31</v>
      </c>
      <c r="F77" s="149" t="str">
        <f>IF(E18="","",E18)</f>
        <v/>
      </c>
      <c r="L77" s="40"/>
    </row>
    <row r="78" spans="2:63" s="1" customFormat="1" ht="10.35" customHeight="1">
      <c r="B78" s="40"/>
      <c r="L78" s="40"/>
    </row>
    <row r="79" spans="2:63" s="9" customFormat="1" ht="29.25" customHeight="1">
      <c r="B79" s="151"/>
      <c r="C79" s="152" t="s">
        <v>174</v>
      </c>
      <c r="D79" s="153" t="s">
        <v>57</v>
      </c>
      <c r="E79" s="153" t="s">
        <v>53</v>
      </c>
      <c r="F79" s="153" t="s">
        <v>175</v>
      </c>
      <c r="G79" s="153" t="s">
        <v>176</v>
      </c>
      <c r="H79" s="153" t="s">
        <v>177</v>
      </c>
      <c r="I79" s="154" t="s">
        <v>178</v>
      </c>
      <c r="J79" s="153" t="s">
        <v>163</v>
      </c>
      <c r="K79" s="155" t="s">
        <v>179</v>
      </c>
      <c r="L79" s="151"/>
      <c r="M79" s="72" t="s">
        <v>180</v>
      </c>
      <c r="N79" s="73" t="s">
        <v>42</v>
      </c>
      <c r="O79" s="73" t="s">
        <v>181</v>
      </c>
      <c r="P79" s="73" t="s">
        <v>182</v>
      </c>
      <c r="Q79" s="73" t="s">
        <v>183</v>
      </c>
      <c r="R79" s="73" t="s">
        <v>184</v>
      </c>
      <c r="S79" s="73" t="s">
        <v>185</v>
      </c>
      <c r="T79" s="74" t="s">
        <v>186</v>
      </c>
    </row>
    <row r="80" spans="2:63" s="1" customFormat="1" ht="29.25" customHeight="1">
      <c r="B80" s="40"/>
      <c r="C80" s="76" t="s">
        <v>164</v>
      </c>
      <c r="J80" s="156">
        <f>BK80</f>
        <v>0</v>
      </c>
      <c r="L80" s="40"/>
      <c r="M80" s="75"/>
      <c r="N80" s="67"/>
      <c r="O80" s="67"/>
      <c r="P80" s="157">
        <f>P81</f>
        <v>0</v>
      </c>
      <c r="Q80" s="67"/>
      <c r="R80" s="157">
        <f>R81</f>
        <v>88.48440287999999</v>
      </c>
      <c r="S80" s="67"/>
      <c r="T80" s="158">
        <f>T81</f>
        <v>0</v>
      </c>
      <c r="AT80" s="23" t="s">
        <v>71</v>
      </c>
      <c r="AU80" s="23" t="s">
        <v>165</v>
      </c>
      <c r="BK80" s="159">
        <f>BK81</f>
        <v>0</v>
      </c>
    </row>
    <row r="81" spans="2:65" s="10" customFormat="1" ht="37.35" customHeight="1">
      <c r="B81" s="160"/>
      <c r="D81" s="161" t="s">
        <v>71</v>
      </c>
      <c r="E81" s="162" t="s">
        <v>268</v>
      </c>
      <c r="F81" s="162" t="s">
        <v>552</v>
      </c>
      <c r="I81" s="163"/>
      <c r="J81" s="164">
        <f>BK81</f>
        <v>0</v>
      </c>
      <c r="L81" s="160"/>
      <c r="M81" s="165"/>
      <c r="N81" s="166"/>
      <c r="O81" s="166"/>
      <c r="P81" s="167">
        <f>P82+P131+P153</f>
        <v>0</v>
      </c>
      <c r="Q81" s="166"/>
      <c r="R81" s="167">
        <f>R82+R131+R153</f>
        <v>88.48440287999999</v>
      </c>
      <c r="S81" s="166"/>
      <c r="T81" s="168">
        <f>T82+T131+T153</f>
        <v>0</v>
      </c>
      <c r="AR81" s="161" t="s">
        <v>97</v>
      </c>
      <c r="AT81" s="169" t="s">
        <v>71</v>
      </c>
      <c r="AU81" s="169" t="s">
        <v>72</v>
      </c>
      <c r="AY81" s="161" t="s">
        <v>189</v>
      </c>
      <c r="BK81" s="170">
        <f>BK82+BK131+BK153</f>
        <v>0</v>
      </c>
    </row>
    <row r="82" spans="2:65" s="10" customFormat="1" ht="19.95" customHeight="1">
      <c r="B82" s="160"/>
      <c r="D82" s="161" t="s">
        <v>71</v>
      </c>
      <c r="E82" s="171" t="s">
        <v>553</v>
      </c>
      <c r="F82" s="171" t="s">
        <v>554</v>
      </c>
      <c r="I82" s="163"/>
      <c r="J82" s="172">
        <f>BK82</f>
        <v>0</v>
      </c>
      <c r="L82" s="160"/>
      <c r="M82" s="165"/>
      <c r="N82" s="166"/>
      <c r="O82" s="166"/>
      <c r="P82" s="167">
        <f>SUM(P83:P130)</f>
        <v>0</v>
      </c>
      <c r="Q82" s="166"/>
      <c r="R82" s="167">
        <f>SUM(R83:R130)</f>
        <v>0.8196</v>
      </c>
      <c r="S82" s="166"/>
      <c r="T82" s="168">
        <f>SUM(T83:T130)</f>
        <v>0</v>
      </c>
      <c r="AR82" s="161" t="s">
        <v>97</v>
      </c>
      <c r="AT82" s="169" t="s">
        <v>71</v>
      </c>
      <c r="AU82" s="169" t="s">
        <v>80</v>
      </c>
      <c r="AY82" s="161" t="s">
        <v>189</v>
      </c>
      <c r="BK82" s="170">
        <f>SUM(BK83:BK130)</f>
        <v>0</v>
      </c>
    </row>
    <row r="83" spans="2:65" s="1" customFormat="1" ht="25.5" customHeight="1">
      <c r="B83" s="173"/>
      <c r="C83" s="174" t="s">
        <v>80</v>
      </c>
      <c r="D83" s="174" t="s">
        <v>191</v>
      </c>
      <c r="E83" s="175" t="s">
        <v>555</v>
      </c>
      <c r="F83" s="176" t="s">
        <v>556</v>
      </c>
      <c r="G83" s="177" t="s">
        <v>137</v>
      </c>
      <c r="H83" s="178">
        <v>560</v>
      </c>
      <c r="I83" s="179"/>
      <c r="J83" s="180">
        <f>ROUND(I83*H83,2)</f>
        <v>0</v>
      </c>
      <c r="K83" s="176" t="s">
        <v>194</v>
      </c>
      <c r="L83" s="40"/>
      <c r="M83" s="181" t="s">
        <v>5</v>
      </c>
      <c r="N83" s="182" t="s">
        <v>43</v>
      </c>
      <c r="O83" s="41"/>
      <c r="P83" s="183">
        <f>O83*H83</f>
        <v>0</v>
      </c>
      <c r="Q83" s="183">
        <v>0</v>
      </c>
      <c r="R83" s="183">
        <f>Q83*H83</f>
        <v>0</v>
      </c>
      <c r="S83" s="183">
        <v>0</v>
      </c>
      <c r="T83" s="184">
        <f>S83*H83</f>
        <v>0</v>
      </c>
      <c r="AR83" s="23" t="s">
        <v>467</v>
      </c>
      <c r="AT83" s="23" t="s">
        <v>191</v>
      </c>
      <c r="AU83" s="23" t="s">
        <v>82</v>
      </c>
      <c r="AY83" s="23" t="s">
        <v>189</v>
      </c>
      <c r="BE83" s="185">
        <f>IF(N83="základní",J83,0)</f>
        <v>0</v>
      </c>
      <c r="BF83" s="185">
        <f>IF(N83="snížená",J83,0)</f>
        <v>0</v>
      </c>
      <c r="BG83" s="185">
        <f>IF(N83="zákl. přenesená",J83,0)</f>
        <v>0</v>
      </c>
      <c r="BH83" s="185">
        <f>IF(N83="sníž. přenesená",J83,0)</f>
        <v>0</v>
      </c>
      <c r="BI83" s="185">
        <f>IF(N83="nulová",J83,0)</f>
        <v>0</v>
      </c>
      <c r="BJ83" s="23" t="s">
        <v>80</v>
      </c>
      <c r="BK83" s="185">
        <f>ROUND(I83*H83,2)</f>
        <v>0</v>
      </c>
      <c r="BL83" s="23" t="s">
        <v>467</v>
      </c>
      <c r="BM83" s="23" t="s">
        <v>557</v>
      </c>
    </row>
    <row r="84" spans="2:65" s="11" customFormat="1" ht="12">
      <c r="B84" s="186"/>
      <c r="D84" s="187" t="s">
        <v>197</v>
      </c>
      <c r="E84" s="188" t="s">
        <v>5</v>
      </c>
      <c r="F84" s="189" t="s">
        <v>530</v>
      </c>
      <c r="H84" s="190">
        <v>280</v>
      </c>
      <c r="I84" s="191"/>
      <c r="L84" s="186"/>
      <c r="M84" s="192"/>
      <c r="N84" s="193"/>
      <c r="O84" s="193"/>
      <c r="P84" s="193"/>
      <c r="Q84" s="193"/>
      <c r="R84" s="193"/>
      <c r="S84" s="193"/>
      <c r="T84" s="194"/>
      <c r="AT84" s="188" t="s">
        <v>197</v>
      </c>
      <c r="AU84" s="188" t="s">
        <v>82</v>
      </c>
      <c r="AV84" s="11" t="s">
        <v>82</v>
      </c>
      <c r="AW84" s="11" t="s">
        <v>36</v>
      </c>
      <c r="AX84" s="11" t="s">
        <v>72</v>
      </c>
      <c r="AY84" s="188" t="s">
        <v>189</v>
      </c>
    </row>
    <row r="85" spans="2:65" s="11" customFormat="1" ht="12">
      <c r="B85" s="186"/>
      <c r="D85" s="187" t="s">
        <v>197</v>
      </c>
      <c r="E85" s="188" t="s">
        <v>5</v>
      </c>
      <c r="F85" s="189" t="s">
        <v>558</v>
      </c>
      <c r="H85" s="190">
        <v>280</v>
      </c>
      <c r="I85" s="191"/>
      <c r="L85" s="186"/>
      <c r="M85" s="192"/>
      <c r="N85" s="193"/>
      <c r="O85" s="193"/>
      <c r="P85" s="193"/>
      <c r="Q85" s="193"/>
      <c r="R85" s="193"/>
      <c r="S85" s="193"/>
      <c r="T85" s="194"/>
      <c r="AT85" s="188" t="s">
        <v>197</v>
      </c>
      <c r="AU85" s="188" t="s">
        <v>82</v>
      </c>
      <c r="AV85" s="11" t="s">
        <v>82</v>
      </c>
      <c r="AW85" s="11" t="s">
        <v>36</v>
      </c>
      <c r="AX85" s="11" t="s">
        <v>72</v>
      </c>
      <c r="AY85" s="188" t="s">
        <v>189</v>
      </c>
    </row>
    <row r="86" spans="2:65" s="12" customFormat="1" ht="12">
      <c r="B86" s="198"/>
      <c r="D86" s="187" t="s">
        <v>197</v>
      </c>
      <c r="E86" s="199" t="s">
        <v>5</v>
      </c>
      <c r="F86" s="200" t="s">
        <v>251</v>
      </c>
      <c r="H86" s="201">
        <v>560</v>
      </c>
      <c r="I86" s="202"/>
      <c r="L86" s="198"/>
      <c r="M86" s="203"/>
      <c r="N86" s="204"/>
      <c r="O86" s="204"/>
      <c r="P86" s="204"/>
      <c r="Q86" s="204"/>
      <c r="R86" s="204"/>
      <c r="S86" s="204"/>
      <c r="T86" s="205"/>
      <c r="AT86" s="199" t="s">
        <v>197</v>
      </c>
      <c r="AU86" s="199" t="s">
        <v>82</v>
      </c>
      <c r="AV86" s="12" t="s">
        <v>195</v>
      </c>
      <c r="AW86" s="12" t="s">
        <v>36</v>
      </c>
      <c r="AX86" s="12" t="s">
        <v>80</v>
      </c>
      <c r="AY86" s="199" t="s">
        <v>189</v>
      </c>
    </row>
    <row r="87" spans="2:65" s="1" customFormat="1" ht="38.25" customHeight="1">
      <c r="B87" s="173"/>
      <c r="C87" s="206" t="s">
        <v>82</v>
      </c>
      <c r="D87" s="206" t="s">
        <v>268</v>
      </c>
      <c r="E87" s="207" t="s">
        <v>559</v>
      </c>
      <c r="F87" s="208" t="s">
        <v>560</v>
      </c>
      <c r="G87" s="209" t="s">
        <v>137</v>
      </c>
      <c r="H87" s="210">
        <v>560</v>
      </c>
      <c r="I87" s="211"/>
      <c r="J87" s="212">
        <f>ROUND(I87*H87,2)</f>
        <v>0</v>
      </c>
      <c r="K87" s="208" t="s">
        <v>194</v>
      </c>
      <c r="L87" s="213"/>
      <c r="M87" s="214" t="s">
        <v>5</v>
      </c>
      <c r="N87" s="215" t="s">
        <v>43</v>
      </c>
      <c r="O87" s="41"/>
      <c r="P87" s="183">
        <f>O87*H87</f>
        <v>0</v>
      </c>
      <c r="Q87" s="183">
        <v>5.5000000000000003E-4</v>
      </c>
      <c r="R87" s="183">
        <f>Q87*H87</f>
        <v>0.308</v>
      </c>
      <c r="S87" s="183">
        <v>0</v>
      </c>
      <c r="T87" s="184">
        <f>S87*H87</f>
        <v>0</v>
      </c>
      <c r="AR87" s="23" t="s">
        <v>561</v>
      </c>
      <c r="AT87" s="23" t="s">
        <v>268</v>
      </c>
      <c r="AU87" s="23" t="s">
        <v>82</v>
      </c>
      <c r="AY87" s="23" t="s">
        <v>189</v>
      </c>
      <c r="BE87" s="185">
        <f>IF(N87="základní",J87,0)</f>
        <v>0</v>
      </c>
      <c r="BF87" s="185">
        <f>IF(N87="snížená",J87,0)</f>
        <v>0</v>
      </c>
      <c r="BG87" s="185">
        <f>IF(N87="zákl. přenesená",J87,0)</f>
        <v>0</v>
      </c>
      <c r="BH87" s="185">
        <f>IF(N87="sníž. přenesená",J87,0)</f>
        <v>0</v>
      </c>
      <c r="BI87" s="185">
        <f>IF(N87="nulová",J87,0)</f>
        <v>0</v>
      </c>
      <c r="BJ87" s="23" t="s">
        <v>80</v>
      </c>
      <c r="BK87" s="185">
        <f>ROUND(I87*H87,2)</f>
        <v>0</v>
      </c>
      <c r="BL87" s="23" t="s">
        <v>561</v>
      </c>
      <c r="BM87" s="23" t="s">
        <v>562</v>
      </c>
    </row>
    <row r="88" spans="2:65" s="1" customFormat="1" ht="24">
      <c r="B88" s="40"/>
      <c r="D88" s="187" t="s">
        <v>231</v>
      </c>
      <c r="F88" s="195" t="s">
        <v>563</v>
      </c>
      <c r="I88" s="196"/>
      <c r="L88" s="40"/>
      <c r="M88" s="197"/>
      <c r="N88" s="41"/>
      <c r="O88" s="41"/>
      <c r="P88" s="41"/>
      <c r="Q88" s="41"/>
      <c r="R88" s="41"/>
      <c r="S88" s="41"/>
      <c r="T88" s="69"/>
      <c r="AT88" s="23" t="s">
        <v>231</v>
      </c>
      <c r="AU88" s="23" t="s">
        <v>82</v>
      </c>
    </row>
    <row r="89" spans="2:65" s="1" customFormat="1" ht="25.5" customHeight="1">
      <c r="B89" s="173"/>
      <c r="C89" s="174" t="s">
        <v>97</v>
      </c>
      <c r="D89" s="174" t="s">
        <v>191</v>
      </c>
      <c r="E89" s="175" t="s">
        <v>564</v>
      </c>
      <c r="F89" s="176" t="s">
        <v>565</v>
      </c>
      <c r="G89" s="177" t="s">
        <v>320</v>
      </c>
      <c r="H89" s="178">
        <v>30</v>
      </c>
      <c r="I89" s="179"/>
      <c r="J89" s="180">
        <f>ROUND(I89*H89,2)</f>
        <v>0</v>
      </c>
      <c r="K89" s="176" t="s">
        <v>194</v>
      </c>
      <c r="L89" s="40"/>
      <c r="M89" s="181" t="s">
        <v>5</v>
      </c>
      <c r="N89" s="182" t="s">
        <v>43</v>
      </c>
      <c r="O89" s="41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AR89" s="23" t="s">
        <v>467</v>
      </c>
      <c r="AT89" s="23" t="s">
        <v>191</v>
      </c>
      <c r="AU89" s="23" t="s">
        <v>82</v>
      </c>
      <c r="AY89" s="23" t="s">
        <v>189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23" t="s">
        <v>80</v>
      </c>
      <c r="BK89" s="185">
        <f>ROUND(I89*H89,2)</f>
        <v>0</v>
      </c>
      <c r="BL89" s="23" t="s">
        <v>467</v>
      </c>
      <c r="BM89" s="23" t="s">
        <v>566</v>
      </c>
    </row>
    <row r="90" spans="2:65" s="11" customFormat="1" ht="12">
      <c r="B90" s="186"/>
      <c r="D90" s="187" t="s">
        <v>197</v>
      </c>
      <c r="E90" s="188" t="s">
        <v>5</v>
      </c>
      <c r="F90" s="189" t="s">
        <v>533</v>
      </c>
      <c r="H90" s="190">
        <v>10</v>
      </c>
      <c r="I90" s="191"/>
      <c r="L90" s="186"/>
      <c r="M90" s="192"/>
      <c r="N90" s="193"/>
      <c r="O90" s="193"/>
      <c r="P90" s="193"/>
      <c r="Q90" s="193"/>
      <c r="R90" s="193"/>
      <c r="S90" s="193"/>
      <c r="T90" s="194"/>
      <c r="AT90" s="188" t="s">
        <v>197</v>
      </c>
      <c r="AU90" s="188" t="s">
        <v>82</v>
      </c>
      <c r="AV90" s="11" t="s">
        <v>82</v>
      </c>
      <c r="AW90" s="11" t="s">
        <v>36</v>
      </c>
      <c r="AX90" s="11" t="s">
        <v>80</v>
      </c>
      <c r="AY90" s="188" t="s">
        <v>189</v>
      </c>
    </row>
    <row r="91" spans="2:65" s="11" customFormat="1" ht="12">
      <c r="B91" s="186"/>
      <c r="D91" s="187" t="s">
        <v>197</v>
      </c>
      <c r="F91" s="189" t="s">
        <v>567</v>
      </c>
      <c r="H91" s="190">
        <v>30</v>
      </c>
      <c r="I91" s="191"/>
      <c r="L91" s="186"/>
      <c r="M91" s="192"/>
      <c r="N91" s="193"/>
      <c r="O91" s="193"/>
      <c r="P91" s="193"/>
      <c r="Q91" s="193"/>
      <c r="R91" s="193"/>
      <c r="S91" s="193"/>
      <c r="T91" s="194"/>
      <c r="AT91" s="188" t="s">
        <v>197</v>
      </c>
      <c r="AU91" s="188" t="s">
        <v>82</v>
      </c>
      <c r="AV91" s="11" t="s">
        <v>82</v>
      </c>
      <c r="AW91" s="11" t="s">
        <v>6</v>
      </c>
      <c r="AX91" s="11" t="s">
        <v>80</v>
      </c>
      <c r="AY91" s="188" t="s">
        <v>189</v>
      </c>
    </row>
    <row r="92" spans="2:65" s="1" customFormat="1" ht="25.5" customHeight="1">
      <c r="B92" s="173"/>
      <c r="C92" s="174" t="s">
        <v>195</v>
      </c>
      <c r="D92" s="174" t="s">
        <v>191</v>
      </c>
      <c r="E92" s="175" t="s">
        <v>568</v>
      </c>
      <c r="F92" s="176" t="s">
        <v>569</v>
      </c>
      <c r="G92" s="177" t="s">
        <v>320</v>
      </c>
      <c r="H92" s="178">
        <v>80</v>
      </c>
      <c r="I92" s="179"/>
      <c r="J92" s="180">
        <f>ROUND(I92*H92,2)</f>
        <v>0</v>
      </c>
      <c r="K92" s="176" t="s">
        <v>194</v>
      </c>
      <c r="L92" s="40"/>
      <c r="M92" s="181" t="s">
        <v>5</v>
      </c>
      <c r="N92" s="182" t="s">
        <v>43</v>
      </c>
      <c r="O92" s="41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AR92" s="23" t="s">
        <v>467</v>
      </c>
      <c r="AT92" s="23" t="s">
        <v>191</v>
      </c>
      <c r="AU92" s="23" t="s">
        <v>82</v>
      </c>
      <c r="AY92" s="23" t="s">
        <v>189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23" t="s">
        <v>80</v>
      </c>
      <c r="BK92" s="185">
        <f>ROUND(I92*H92,2)</f>
        <v>0</v>
      </c>
      <c r="BL92" s="23" t="s">
        <v>467</v>
      </c>
      <c r="BM92" s="23" t="s">
        <v>570</v>
      </c>
    </row>
    <row r="93" spans="2:65" s="11" customFormat="1" ht="12">
      <c r="B93" s="186"/>
      <c r="D93" s="187" t="s">
        <v>197</v>
      </c>
      <c r="F93" s="189" t="s">
        <v>571</v>
      </c>
      <c r="H93" s="190">
        <v>80</v>
      </c>
      <c r="I93" s="191"/>
      <c r="L93" s="186"/>
      <c r="M93" s="192"/>
      <c r="N93" s="193"/>
      <c r="O93" s="193"/>
      <c r="P93" s="193"/>
      <c r="Q93" s="193"/>
      <c r="R93" s="193"/>
      <c r="S93" s="193"/>
      <c r="T93" s="194"/>
      <c r="AT93" s="188" t="s">
        <v>197</v>
      </c>
      <c r="AU93" s="188" t="s">
        <v>82</v>
      </c>
      <c r="AV93" s="11" t="s">
        <v>82</v>
      </c>
      <c r="AW93" s="11" t="s">
        <v>6</v>
      </c>
      <c r="AX93" s="11" t="s">
        <v>80</v>
      </c>
      <c r="AY93" s="188" t="s">
        <v>189</v>
      </c>
    </row>
    <row r="94" spans="2:65" s="1" customFormat="1" ht="25.5" customHeight="1">
      <c r="B94" s="173"/>
      <c r="C94" s="174" t="s">
        <v>208</v>
      </c>
      <c r="D94" s="174" t="s">
        <v>191</v>
      </c>
      <c r="E94" s="175" t="s">
        <v>572</v>
      </c>
      <c r="F94" s="176" t="s">
        <v>573</v>
      </c>
      <c r="G94" s="177" t="s">
        <v>320</v>
      </c>
      <c r="H94" s="178">
        <v>20</v>
      </c>
      <c r="I94" s="179"/>
      <c r="J94" s="180">
        <f>ROUND(I94*H94,2)</f>
        <v>0</v>
      </c>
      <c r="K94" s="176" t="s">
        <v>194</v>
      </c>
      <c r="L94" s="40"/>
      <c r="M94" s="181" t="s">
        <v>5</v>
      </c>
      <c r="N94" s="182" t="s">
        <v>43</v>
      </c>
      <c r="O94" s="41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AR94" s="23" t="s">
        <v>467</v>
      </c>
      <c r="AT94" s="23" t="s">
        <v>191</v>
      </c>
      <c r="AU94" s="23" t="s">
        <v>82</v>
      </c>
      <c r="AY94" s="23" t="s">
        <v>189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23" t="s">
        <v>80</v>
      </c>
      <c r="BK94" s="185">
        <f>ROUND(I94*H94,2)</f>
        <v>0</v>
      </c>
      <c r="BL94" s="23" t="s">
        <v>467</v>
      </c>
      <c r="BM94" s="23" t="s">
        <v>574</v>
      </c>
    </row>
    <row r="95" spans="2:65" s="11" customFormat="1" ht="12">
      <c r="B95" s="186"/>
      <c r="D95" s="187" t="s">
        <v>197</v>
      </c>
      <c r="E95" s="188" t="s">
        <v>5</v>
      </c>
      <c r="F95" s="189" t="s">
        <v>535</v>
      </c>
      <c r="H95" s="190">
        <v>20</v>
      </c>
      <c r="I95" s="191"/>
      <c r="L95" s="186"/>
      <c r="M95" s="192"/>
      <c r="N95" s="193"/>
      <c r="O95" s="193"/>
      <c r="P95" s="193"/>
      <c r="Q95" s="193"/>
      <c r="R95" s="193"/>
      <c r="S95" s="193"/>
      <c r="T95" s="194"/>
      <c r="AT95" s="188" t="s">
        <v>197</v>
      </c>
      <c r="AU95" s="188" t="s">
        <v>82</v>
      </c>
      <c r="AV95" s="11" t="s">
        <v>82</v>
      </c>
      <c r="AW95" s="11" t="s">
        <v>36</v>
      </c>
      <c r="AX95" s="11" t="s">
        <v>80</v>
      </c>
      <c r="AY95" s="188" t="s">
        <v>189</v>
      </c>
    </row>
    <row r="96" spans="2:65" s="1" customFormat="1" ht="25.5" customHeight="1">
      <c r="B96" s="173"/>
      <c r="C96" s="206" t="s">
        <v>212</v>
      </c>
      <c r="D96" s="206" t="s">
        <v>268</v>
      </c>
      <c r="E96" s="207" t="s">
        <v>575</v>
      </c>
      <c r="F96" s="208" t="s">
        <v>576</v>
      </c>
      <c r="G96" s="209" t="s">
        <v>320</v>
      </c>
      <c r="H96" s="210">
        <v>20</v>
      </c>
      <c r="I96" s="211"/>
      <c r="J96" s="212">
        <f>ROUND(I96*H96,2)</f>
        <v>0</v>
      </c>
      <c r="K96" s="208" t="s">
        <v>194</v>
      </c>
      <c r="L96" s="213"/>
      <c r="M96" s="214" t="s">
        <v>5</v>
      </c>
      <c r="N96" s="215" t="s">
        <v>43</v>
      </c>
      <c r="O96" s="41"/>
      <c r="P96" s="183">
        <f>O96*H96</f>
        <v>0</v>
      </c>
      <c r="Q96" s="183">
        <v>3.7000000000000002E-3</v>
      </c>
      <c r="R96" s="183">
        <f>Q96*H96</f>
        <v>7.400000000000001E-2</v>
      </c>
      <c r="S96" s="183">
        <v>0</v>
      </c>
      <c r="T96" s="184">
        <f>S96*H96</f>
        <v>0</v>
      </c>
      <c r="AR96" s="23" t="s">
        <v>561</v>
      </c>
      <c r="AT96" s="23" t="s">
        <v>268</v>
      </c>
      <c r="AU96" s="23" t="s">
        <v>82</v>
      </c>
      <c r="AY96" s="23" t="s">
        <v>189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23" t="s">
        <v>80</v>
      </c>
      <c r="BK96" s="185">
        <f>ROUND(I96*H96,2)</f>
        <v>0</v>
      </c>
      <c r="BL96" s="23" t="s">
        <v>561</v>
      </c>
      <c r="BM96" s="23" t="s">
        <v>577</v>
      </c>
    </row>
    <row r="97" spans="2:65" s="1" customFormat="1" ht="25.5" customHeight="1">
      <c r="B97" s="173"/>
      <c r="C97" s="174" t="s">
        <v>134</v>
      </c>
      <c r="D97" s="174" t="s">
        <v>191</v>
      </c>
      <c r="E97" s="175" t="s">
        <v>578</v>
      </c>
      <c r="F97" s="176" t="s">
        <v>579</v>
      </c>
      <c r="G97" s="177" t="s">
        <v>320</v>
      </c>
      <c r="H97" s="178">
        <v>10</v>
      </c>
      <c r="I97" s="179"/>
      <c r="J97" s="180">
        <f>ROUND(I97*H97,2)</f>
        <v>0</v>
      </c>
      <c r="K97" s="176" t="s">
        <v>194</v>
      </c>
      <c r="L97" s="40"/>
      <c r="M97" s="181" t="s">
        <v>5</v>
      </c>
      <c r="N97" s="182" t="s">
        <v>43</v>
      </c>
      <c r="O97" s="41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AR97" s="23" t="s">
        <v>467</v>
      </c>
      <c r="AT97" s="23" t="s">
        <v>191</v>
      </c>
      <c r="AU97" s="23" t="s">
        <v>82</v>
      </c>
      <c r="AY97" s="23" t="s">
        <v>189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23" t="s">
        <v>80</v>
      </c>
      <c r="BK97" s="185">
        <f>ROUND(I97*H97,2)</f>
        <v>0</v>
      </c>
      <c r="BL97" s="23" t="s">
        <v>467</v>
      </c>
      <c r="BM97" s="23" t="s">
        <v>580</v>
      </c>
    </row>
    <row r="98" spans="2:65" s="11" customFormat="1" ht="12">
      <c r="B98" s="186"/>
      <c r="D98" s="187" t="s">
        <v>197</v>
      </c>
      <c r="E98" s="188" t="s">
        <v>5</v>
      </c>
      <c r="F98" s="189" t="s">
        <v>533</v>
      </c>
      <c r="H98" s="190">
        <v>10</v>
      </c>
      <c r="I98" s="191"/>
      <c r="L98" s="186"/>
      <c r="M98" s="192"/>
      <c r="N98" s="193"/>
      <c r="O98" s="193"/>
      <c r="P98" s="193"/>
      <c r="Q98" s="193"/>
      <c r="R98" s="193"/>
      <c r="S98" s="193"/>
      <c r="T98" s="194"/>
      <c r="AT98" s="188" t="s">
        <v>197</v>
      </c>
      <c r="AU98" s="188" t="s">
        <v>82</v>
      </c>
      <c r="AV98" s="11" t="s">
        <v>82</v>
      </c>
      <c r="AW98" s="11" t="s">
        <v>36</v>
      </c>
      <c r="AX98" s="11" t="s">
        <v>80</v>
      </c>
      <c r="AY98" s="188" t="s">
        <v>189</v>
      </c>
    </row>
    <row r="99" spans="2:65" s="1" customFormat="1" ht="16.5" customHeight="1">
      <c r="B99" s="173"/>
      <c r="C99" s="206" t="s">
        <v>219</v>
      </c>
      <c r="D99" s="206" t="s">
        <v>268</v>
      </c>
      <c r="E99" s="207" t="s">
        <v>581</v>
      </c>
      <c r="F99" s="208" t="s">
        <v>582</v>
      </c>
      <c r="G99" s="209" t="s">
        <v>320</v>
      </c>
      <c r="H99" s="210">
        <v>10</v>
      </c>
      <c r="I99" s="211"/>
      <c r="J99" s="212">
        <f>ROUND(I99*H99,2)</f>
        <v>0</v>
      </c>
      <c r="K99" s="208" t="s">
        <v>5</v>
      </c>
      <c r="L99" s="213"/>
      <c r="M99" s="214" t="s">
        <v>5</v>
      </c>
      <c r="N99" s="215" t="s">
        <v>43</v>
      </c>
      <c r="O99" s="41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AR99" s="23" t="s">
        <v>583</v>
      </c>
      <c r="AT99" s="23" t="s">
        <v>268</v>
      </c>
      <c r="AU99" s="23" t="s">
        <v>82</v>
      </c>
      <c r="AY99" s="23" t="s">
        <v>189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23" t="s">
        <v>80</v>
      </c>
      <c r="BK99" s="185">
        <f>ROUND(I99*H99,2)</f>
        <v>0</v>
      </c>
      <c r="BL99" s="23" t="s">
        <v>467</v>
      </c>
      <c r="BM99" s="23" t="s">
        <v>584</v>
      </c>
    </row>
    <row r="100" spans="2:65" s="11" customFormat="1" ht="12">
      <c r="B100" s="186"/>
      <c r="D100" s="187" t="s">
        <v>197</v>
      </c>
      <c r="E100" s="188" t="s">
        <v>5</v>
      </c>
      <c r="F100" s="189" t="s">
        <v>533</v>
      </c>
      <c r="H100" s="190">
        <v>10</v>
      </c>
      <c r="I100" s="191"/>
      <c r="L100" s="186"/>
      <c r="M100" s="192"/>
      <c r="N100" s="193"/>
      <c r="O100" s="193"/>
      <c r="P100" s="193"/>
      <c r="Q100" s="193"/>
      <c r="R100" s="193"/>
      <c r="S100" s="193"/>
      <c r="T100" s="194"/>
      <c r="AT100" s="188" t="s">
        <v>197</v>
      </c>
      <c r="AU100" s="188" t="s">
        <v>82</v>
      </c>
      <c r="AV100" s="11" t="s">
        <v>82</v>
      </c>
      <c r="AW100" s="11" t="s">
        <v>36</v>
      </c>
      <c r="AX100" s="11" t="s">
        <v>80</v>
      </c>
      <c r="AY100" s="188" t="s">
        <v>189</v>
      </c>
    </row>
    <row r="101" spans="2:65" s="1" customFormat="1" ht="25.5" customHeight="1">
      <c r="B101" s="173"/>
      <c r="C101" s="174" t="s">
        <v>223</v>
      </c>
      <c r="D101" s="174" t="s">
        <v>191</v>
      </c>
      <c r="E101" s="175" t="s">
        <v>585</v>
      </c>
      <c r="F101" s="176" t="s">
        <v>586</v>
      </c>
      <c r="G101" s="177" t="s">
        <v>320</v>
      </c>
      <c r="H101" s="178">
        <v>4</v>
      </c>
      <c r="I101" s="179"/>
      <c r="J101" s="180">
        <f>ROUND(I101*H101,2)</f>
        <v>0</v>
      </c>
      <c r="K101" s="176" t="s">
        <v>194</v>
      </c>
      <c r="L101" s="40"/>
      <c r="M101" s="181" t="s">
        <v>5</v>
      </c>
      <c r="N101" s="182" t="s">
        <v>43</v>
      </c>
      <c r="O101" s="41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AR101" s="23" t="s">
        <v>467</v>
      </c>
      <c r="AT101" s="23" t="s">
        <v>191</v>
      </c>
      <c r="AU101" s="23" t="s">
        <v>82</v>
      </c>
      <c r="AY101" s="23" t="s">
        <v>189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23" t="s">
        <v>80</v>
      </c>
      <c r="BK101" s="185">
        <f>ROUND(I101*H101,2)</f>
        <v>0</v>
      </c>
      <c r="BL101" s="23" t="s">
        <v>467</v>
      </c>
      <c r="BM101" s="23" t="s">
        <v>587</v>
      </c>
    </row>
    <row r="102" spans="2:65" s="1" customFormat="1" ht="25.5" customHeight="1">
      <c r="B102" s="173"/>
      <c r="C102" s="174" t="s">
        <v>227</v>
      </c>
      <c r="D102" s="174" t="s">
        <v>191</v>
      </c>
      <c r="E102" s="175" t="s">
        <v>588</v>
      </c>
      <c r="F102" s="176" t="s">
        <v>589</v>
      </c>
      <c r="G102" s="177" t="s">
        <v>320</v>
      </c>
      <c r="H102" s="178">
        <v>10</v>
      </c>
      <c r="I102" s="179"/>
      <c r="J102" s="180">
        <f>ROUND(I102*H102,2)</f>
        <v>0</v>
      </c>
      <c r="K102" s="176" t="s">
        <v>194</v>
      </c>
      <c r="L102" s="40"/>
      <c r="M102" s="181" t="s">
        <v>5</v>
      </c>
      <c r="N102" s="182" t="s">
        <v>43</v>
      </c>
      <c r="O102" s="41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AR102" s="23" t="s">
        <v>467</v>
      </c>
      <c r="AT102" s="23" t="s">
        <v>191</v>
      </c>
      <c r="AU102" s="23" t="s">
        <v>82</v>
      </c>
      <c r="AY102" s="23" t="s">
        <v>189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23" t="s">
        <v>80</v>
      </c>
      <c r="BK102" s="185">
        <f>ROUND(I102*H102,2)</f>
        <v>0</v>
      </c>
      <c r="BL102" s="23" t="s">
        <v>467</v>
      </c>
      <c r="BM102" s="23" t="s">
        <v>590</v>
      </c>
    </row>
    <row r="103" spans="2:65" s="11" customFormat="1" ht="12">
      <c r="B103" s="186"/>
      <c r="D103" s="187" t="s">
        <v>197</v>
      </c>
      <c r="E103" s="188" t="s">
        <v>5</v>
      </c>
      <c r="F103" s="189" t="s">
        <v>533</v>
      </c>
      <c r="H103" s="190">
        <v>10</v>
      </c>
      <c r="I103" s="191"/>
      <c r="L103" s="186"/>
      <c r="M103" s="192"/>
      <c r="N103" s="193"/>
      <c r="O103" s="193"/>
      <c r="P103" s="193"/>
      <c r="Q103" s="193"/>
      <c r="R103" s="193"/>
      <c r="S103" s="193"/>
      <c r="T103" s="194"/>
      <c r="AT103" s="188" t="s">
        <v>197</v>
      </c>
      <c r="AU103" s="188" t="s">
        <v>82</v>
      </c>
      <c r="AV103" s="11" t="s">
        <v>82</v>
      </c>
      <c r="AW103" s="11" t="s">
        <v>36</v>
      </c>
      <c r="AX103" s="11" t="s">
        <v>80</v>
      </c>
      <c r="AY103" s="188" t="s">
        <v>189</v>
      </c>
    </row>
    <row r="104" spans="2:65" s="1" customFormat="1" ht="16.5" customHeight="1">
      <c r="B104" s="173"/>
      <c r="C104" s="206" t="s">
        <v>234</v>
      </c>
      <c r="D104" s="206" t="s">
        <v>268</v>
      </c>
      <c r="E104" s="207" t="s">
        <v>591</v>
      </c>
      <c r="F104" s="208" t="s">
        <v>592</v>
      </c>
      <c r="G104" s="209" t="s">
        <v>320</v>
      </c>
      <c r="H104" s="210">
        <v>10</v>
      </c>
      <c r="I104" s="211"/>
      <c r="J104" s="212">
        <f>ROUND(I104*H104,2)</f>
        <v>0</v>
      </c>
      <c r="K104" s="208" t="s">
        <v>5</v>
      </c>
      <c r="L104" s="213"/>
      <c r="M104" s="214" t="s">
        <v>5</v>
      </c>
      <c r="N104" s="215" t="s">
        <v>43</v>
      </c>
      <c r="O104" s="41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AR104" s="23" t="s">
        <v>583</v>
      </c>
      <c r="AT104" s="23" t="s">
        <v>268</v>
      </c>
      <c r="AU104" s="23" t="s">
        <v>82</v>
      </c>
      <c r="AY104" s="23" t="s">
        <v>189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23" t="s">
        <v>80</v>
      </c>
      <c r="BK104" s="185">
        <f>ROUND(I104*H104,2)</f>
        <v>0</v>
      </c>
      <c r="BL104" s="23" t="s">
        <v>467</v>
      </c>
      <c r="BM104" s="23" t="s">
        <v>593</v>
      </c>
    </row>
    <row r="105" spans="2:65" s="11" customFormat="1" ht="12">
      <c r="B105" s="186"/>
      <c r="D105" s="187" t="s">
        <v>197</v>
      </c>
      <c r="E105" s="188" t="s">
        <v>5</v>
      </c>
      <c r="F105" s="189" t="s">
        <v>533</v>
      </c>
      <c r="H105" s="190">
        <v>10</v>
      </c>
      <c r="I105" s="191"/>
      <c r="L105" s="186"/>
      <c r="M105" s="192"/>
      <c r="N105" s="193"/>
      <c r="O105" s="193"/>
      <c r="P105" s="193"/>
      <c r="Q105" s="193"/>
      <c r="R105" s="193"/>
      <c r="S105" s="193"/>
      <c r="T105" s="194"/>
      <c r="AT105" s="188" t="s">
        <v>197</v>
      </c>
      <c r="AU105" s="188" t="s">
        <v>82</v>
      </c>
      <c r="AV105" s="11" t="s">
        <v>82</v>
      </c>
      <c r="AW105" s="11" t="s">
        <v>36</v>
      </c>
      <c r="AX105" s="11" t="s">
        <v>80</v>
      </c>
      <c r="AY105" s="188" t="s">
        <v>189</v>
      </c>
    </row>
    <row r="106" spans="2:65" s="1" customFormat="1" ht="25.5" customHeight="1">
      <c r="B106" s="173"/>
      <c r="C106" s="174" t="s">
        <v>238</v>
      </c>
      <c r="D106" s="174" t="s">
        <v>191</v>
      </c>
      <c r="E106" s="175" t="s">
        <v>594</v>
      </c>
      <c r="F106" s="176" t="s">
        <v>595</v>
      </c>
      <c r="G106" s="177" t="s">
        <v>320</v>
      </c>
      <c r="H106" s="178">
        <v>4</v>
      </c>
      <c r="I106" s="179"/>
      <c r="J106" s="180">
        <f>ROUND(I106*H106,2)</f>
        <v>0</v>
      </c>
      <c r="K106" s="176" t="s">
        <v>194</v>
      </c>
      <c r="L106" s="40"/>
      <c r="M106" s="181" t="s">
        <v>5</v>
      </c>
      <c r="N106" s="182" t="s">
        <v>43</v>
      </c>
      <c r="O106" s="41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AR106" s="23" t="s">
        <v>467</v>
      </c>
      <c r="AT106" s="23" t="s">
        <v>191</v>
      </c>
      <c r="AU106" s="23" t="s">
        <v>82</v>
      </c>
      <c r="AY106" s="23" t="s">
        <v>189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23" t="s">
        <v>80</v>
      </c>
      <c r="BK106" s="185">
        <f>ROUND(I106*H106,2)</f>
        <v>0</v>
      </c>
      <c r="BL106" s="23" t="s">
        <v>467</v>
      </c>
      <c r="BM106" s="23" t="s">
        <v>596</v>
      </c>
    </row>
    <row r="107" spans="2:65" s="1" customFormat="1" ht="16.5" customHeight="1">
      <c r="B107" s="173"/>
      <c r="C107" s="174" t="s">
        <v>243</v>
      </c>
      <c r="D107" s="174" t="s">
        <v>191</v>
      </c>
      <c r="E107" s="175" t="s">
        <v>597</v>
      </c>
      <c r="F107" s="176" t="s">
        <v>598</v>
      </c>
      <c r="G107" s="177" t="s">
        <v>320</v>
      </c>
      <c r="H107" s="178">
        <v>10</v>
      </c>
      <c r="I107" s="179"/>
      <c r="J107" s="180">
        <f>ROUND(I107*H107,2)</f>
        <v>0</v>
      </c>
      <c r="K107" s="176" t="s">
        <v>194</v>
      </c>
      <c r="L107" s="40"/>
      <c r="M107" s="181" t="s">
        <v>5</v>
      </c>
      <c r="N107" s="182" t="s">
        <v>43</v>
      </c>
      <c r="O107" s="41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AR107" s="23" t="s">
        <v>467</v>
      </c>
      <c r="AT107" s="23" t="s">
        <v>191</v>
      </c>
      <c r="AU107" s="23" t="s">
        <v>82</v>
      </c>
      <c r="AY107" s="23" t="s">
        <v>189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23" t="s">
        <v>80</v>
      </c>
      <c r="BK107" s="185">
        <f>ROUND(I107*H107,2)</f>
        <v>0</v>
      </c>
      <c r="BL107" s="23" t="s">
        <v>467</v>
      </c>
      <c r="BM107" s="23" t="s">
        <v>599</v>
      </c>
    </row>
    <row r="108" spans="2:65" s="11" customFormat="1" ht="12">
      <c r="B108" s="186"/>
      <c r="D108" s="187" t="s">
        <v>197</v>
      </c>
      <c r="E108" s="188" t="s">
        <v>5</v>
      </c>
      <c r="F108" s="189" t="s">
        <v>533</v>
      </c>
      <c r="H108" s="190">
        <v>10</v>
      </c>
      <c r="I108" s="191"/>
      <c r="L108" s="186"/>
      <c r="M108" s="192"/>
      <c r="N108" s="193"/>
      <c r="O108" s="193"/>
      <c r="P108" s="193"/>
      <c r="Q108" s="193"/>
      <c r="R108" s="193"/>
      <c r="S108" s="193"/>
      <c r="T108" s="194"/>
      <c r="AT108" s="188" t="s">
        <v>197</v>
      </c>
      <c r="AU108" s="188" t="s">
        <v>82</v>
      </c>
      <c r="AV108" s="11" t="s">
        <v>82</v>
      </c>
      <c r="AW108" s="11" t="s">
        <v>36</v>
      </c>
      <c r="AX108" s="11" t="s">
        <v>80</v>
      </c>
      <c r="AY108" s="188" t="s">
        <v>189</v>
      </c>
    </row>
    <row r="109" spans="2:65" s="1" customFormat="1" ht="16.5" customHeight="1">
      <c r="B109" s="173"/>
      <c r="C109" s="206" t="s">
        <v>247</v>
      </c>
      <c r="D109" s="206" t="s">
        <v>268</v>
      </c>
      <c r="E109" s="207" t="s">
        <v>600</v>
      </c>
      <c r="F109" s="208" t="s">
        <v>601</v>
      </c>
      <c r="G109" s="209" t="s">
        <v>320</v>
      </c>
      <c r="H109" s="210">
        <v>10</v>
      </c>
      <c r="I109" s="211"/>
      <c r="J109" s="212">
        <f>ROUND(I109*H109,2)</f>
        <v>0</v>
      </c>
      <c r="K109" s="208" t="s">
        <v>5</v>
      </c>
      <c r="L109" s="213"/>
      <c r="M109" s="214" t="s">
        <v>5</v>
      </c>
      <c r="N109" s="215" t="s">
        <v>43</v>
      </c>
      <c r="O109" s="41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AR109" s="23" t="s">
        <v>583</v>
      </c>
      <c r="AT109" s="23" t="s">
        <v>268</v>
      </c>
      <c r="AU109" s="23" t="s">
        <v>82</v>
      </c>
      <c r="AY109" s="23" t="s">
        <v>189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23" t="s">
        <v>80</v>
      </c>
      <c r="BK109" s="185">
        <f>ROUND(I109*H109,2)</f>
        <v>0</v>
      </c>
      <c r="BL109" s="23" t="s">
        <v>467</v>
      </c>
      <c r="BM109" s="23" t="s">
        <v>602</v>
      </c>
    </row>
    <row r="110" spans="2:65" s="11" customFormat="1" ht="12">
      <c r="B110" s="186"/>
      <c r="D110" s="187" t="s">
        <v>197</v>
      </c>
      <c r="E110" s="188" t="s">
        <v>5</v>
      </c>
      <c r="F110" s="189" t="s">
        <v>533</v>
      </c>
      <c r="H110" s="190">
        <v>10</v>
      </c>
      <c r="I110" s="191"/>
      <c r="L110" s="186"/>
      <c r="M110" s="192"/>
      <c r="N110" s="193"/>
      <c r="O110" s="193"/>
      <c r="P110" s="193"/>
      <c r="Q110" s="193"/>
      <c r="R110" s="193"/>
      <c r="S110" s="193"/>
      <c r="T110" s="194"/>
      <c r="AT110" s="188" t="s">
        <v>197</v>
      </c>
      <c r="AU110" s="188" t="s">
        <v>82</v>
      </c>
      <c r="AV110" s="11" t="s">
        <v>82</v>
      </c>
      <c r="AW110" s="11" t="s">
        <v>36</v>
      </c>
      <c r="AX110" s="11" t="s">
        <v>80</v>
      </c>
      <c r="AY110" s="188" t="s">
        <v>189</v>
      </c>
    </row>
    <row r="111" spans="2:65" s="1" customFormat="1" ht="16.5" customHeight="1">
      <c r="B111" s="173"/>
      <c r="C111" s="174" t="s">
        <v>11</v>
      </c>
      <c r="D111" s="174" t="s">
        <v>191</v>
      </c>
      <c r="E111" s="175" t="s">
        <v>603</v>
      </c>
      <c r="F111" s="176" t="s">
        <v>604</v>
      </c>
      <c r="G111" s="177" t="s">
        <v>320</v>
      </c>
      <c r="H111" s="178">
        <v>10</v>
      </c>
      <c r="I111" s="179"/>
      <c r="J111" s="180">
        <f>ROUND(I111*H111,2)</f>
        <v>0</v>
      </c>
      <c r="K111" s="176" t="s">
        <v>194</v>
      </c>
      <c r="L111" s="40"/>
      <c r="M111" s="181" t="s">
        <v>5</v>
      </c>
      <c r="N111" s="182" t="s">
        <v>43</v>
      </c>
      <c r="O111" s="41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AR111" s="23" t="s">
        <v>467</v>
      </c>
      <c r="AT111" s="23" t="s">
        <v>191</v>
      </c>
      <c r="AU111" s="23" t="s">
        <v>82</v>
      </c>
      <c r="AY111" s="23" t="s">
        <v>189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23" t="s">
        <v>80</v>
      </c>
      <c r="BK111" s="185">
        <f>ROUND(I111*H111,2)</f>
        <v>0</v>
      </c>
      <c r="BL111" s="23" t="s">
        <v>467</v>
      </c>
      <c r="BM111" s="23" t="s">
        <v>605</v>
      </c>
    </row>
    <row r="112" spans="2:65" s="11" customFormat="1" ht="12">
      <c r="B112" s="186"/>
      <c r="D112" s="187" t="s">
        <v>197</v>
      </c>
      <c r="E112" s="188" t="s">
        <v>5</v>
      </c>
      <c r="F112" s="189" t="s">
        <v>533</v>
      </c>
      <c r="H112" s="190">
        <v>10</v>
      </c>
      <c r="I112" s="191"/>
      <c r="L112" s="186"/>
      <c r="M112" s="192"/>
      <c r="N112" s="193"/>
      <c r="O112" s="193"/>
      <c r="P112" s="193"/>
      <c r="Q112" s="193"/>
      <c r="R112" s="193"/>
      <c r="S112" s="193"/>
      <c r="T112" s="194"/>
      <c r="AT112" s="188" t="s">
        <v>197</v>
      </c>
      <c r="AU112" s="188" t="s">
        <v>82</v>
      </c>
      <c r="AV112" s="11" t="s">
        <v>82</v>
      </c>
      <c r="AW112" s="11" t="s">
        <v>36</v>
      </c>
      <c r="AX112" s="11" t="s">
        <v>80</v>
      </c>
      <c r="AY112" s="188" t="s">
        <v>189</v>
      </c>
    </row>
    <row r="113" spans="2:65" s="1" customFormat="1" ht="16.5" customHeight="1">
      <c r="B113" s="173"/>
      <c r="C113" s="206" t="s">
        <v>257</v>
      </c>
      <c r="D113" s="206" t="s">
        <v>268</v>
      </c>
      <c r="E113" s="207" t="s">
        <v>606</v>
      </c>
      <c r="F113" s="208" t="s">
        <v>607</v>
      </c>
      <c r="G113" s="209" t="s">
        <v>5</v>
      </c>
      <c r="H113" s="210">
        <v>10</v>
      </c>
      <c r="I113" s="211"/>
      <c r="J113" s="212">
        <f>ROUND(I113*H113,2)</f>
        <v>0</v>
      </c>
      <c r="K113" s="208" t="s">
        <v>5</v>
      </c>
      <c r="L113" s="213"/>
      <c r="M113" s="214" t="s">
        <v>5</v>
      </c>
      <c r="N113" s="215" t="s">
        <v>43</v>
      </c>
      <c r="O113" s="41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AR113" s="23" t="s">
        <v>583</v>
      </c>
      <c r="AT113" s="23" t="s">
        <v>268</v>
      </c>
      <c r="AU113" s="23" t="s">
        <v>82</v>
      </c>
      <c r="AY113" s="23" t="s">
        <v>189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23" t="s">
        <v>80</v>
      </c>
      <c r="BK113" s="185">
        <f>ROUND(I113*H113,2)</f>
        <v>0</v>
      </c>
      <c r="BL113" s="23" t="s">
        <v>467</v>
      </c>
      <c r="BM113" s="23" t="s">
        <v>608</v>
      </c>
    </row>
    <row r="114" spans="2:65" s="11" customFormat="1" ht="12">
      <c r="B114" s="186"/>
      <c r="D114" s="187" t="s">
        <v>197</v>
      </c>
      <c r="E114" s="188" t="s">
        <v>5</v>
      </c>
      <c r="F114" s="189" t="s">
        <v>533</v>
      </c>
      <c r="H114" s="190">
        <v>10</v>
      </c>
      <c r="I114" s="191"/>
      <c r="L114" s="186"/>
      <c r="M114" s="192"/>
      <c r="N114" s="193"/>
      <c r="O114" s="193"/>
      <c r="P114" s="193"/>
      <c r="Q114" s="193"/>
      <c r="R114" s="193"/>
      <c r="S114" s="193"/>
      <c r="T114" s="194"/>
      <c r="AT114" s="188" t="s">
        <v>197</v>
      </c>
      <c r="AU114" s="188" t="s">
        <v>82</v>
      </c>
      <c r="AV114" s="11" t="s">
        <v>82</v>
      </c>
      <c r="AW114" s="11" t="s">
        <v>36</v>
      </c>
      <c r="AX114" s="11" t="s">
        <v>80</v>
      </c>
      <c r="AY114" s="188" t="s">
        <v>189</v>
      </c>
    </row>
    <row r="115" spans="2:65" s="1" customFormat="1" ht="16.5" customHeight="1">
      <c r="B115" s="173"/>
      <c r="C115" s="174" t="s">
        <v>263</v>
      </c>
      <c r="D115" s="174" t="s">
        <v>191</v>
      </c>
      <c r="E115" s="175" t="s">
        <v>609</v>
      </c>
      <c r="F115" s="176" t="s">
        <v>604</v>
      </c>
      <c r="G115" s="177" t="s">
        <v>320</v>
      </c>
      <c r="H115" s="178">
        <v>4</v>
      </c>
      <c r="I115" s="179"/>
      <c r="J115" s="180">
        <f>ROUND(I115*H115,2)</f>
        <v>0</v>
      </c>
      <c r="K115" s="176" t="s">
        <v>5</v>
      </c>
      <c r="L115" s="40"/>
      <c r="M115" s="181" t="s">
        <v>5</v>
      </c>
      <c r="N115" s="182" t="s">
        <v>43</v>
      </c>
      <c r="O115" s="41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AR115" s="23" t="s">
        <v>467</v>
      </c>
      <c r="AT115" s="23" t="s">
        <v>191</v>
      </c>
      <c r="AU115" s="23" t="s">
        <v>82</v>
      </c>
      <c r="AY115" s="23" t="s">
        <v>189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23" t="s">
        <v>80</v>
      </c>
      <c r="BK115" s="185">
        <f>ROUND(I115*H115,2)</f>
        <v>0</v>
      </c>
      <c r="BL115" s="23" t="s">
        <v>467</v>
      </c>
      <c r="BM115" s="23" t="s">
        <v>610</v>
      </c>
    </row>
    <row r="116" spans="2:65" s="1" customFormat="1" ht="38.25" customHeight="1">
      <c r="B116" s="173"/>
      <c r="C116" s="174" t="s">
        <v>267</v>
      </c>
      <c r="D116" s="174" t="s">
        <v>191</v>
      </c>
      <c r="E116" s="175" t="s">
        <v>611</v>
      </c>
      <c r="F116" s="176" t="s">
        <v>612</v>
      </c>
      <c r="G116" s="177" t="s">
        <v>137</v>
      </c>
      <c r="H116" s="178">
        <v>252</v>
      </c>
      <c r="I116" s="179"/>
      <c r="J116" s="180">
        <f>ROUND(I116*H116,2)</f>
        <v>0</v>
      </c>
      <c r="K116" s="176" t="s">
        <v>194</v>
      </c>
      <c r="L116" s="40"/>
      <c r="M116" s="181" t="s">
        <v>5</v>
      </c>
      <c r="N116" s="182" t="s">
        <v>43</v>
      </c>
      <c r="O116" s="41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AR116" s="23" t="s">
        <v>467</v>
      </c>
      <c r="AT116" s="23" t="s">
        <v>191</v>
      </c>
      <c r="AU116" s="23" t="s">
        <v>82</v>
      </c>
      <c r="AY116" s="23" t="s">
        <v>189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23" t="s">
        <v>80</v>
      </c>
      <c r="BK116" s="185">
        <f>ROUND(I116*H116,2)</f>
        <v>0</v>
      </c>
      <c r="BL116" s="23" t="s">
        <v>467</v>
      </c>
      <c r="BM116" s="23" t="s">
        <v>613</v>
      </c>
    </row>
    <row r="117" spans="2:65" s="11" customFormat="1" ht="12">
      <c r="B117" s="186"/>
      <c r="D117" s="187" t="s">
        <v>197</v>
      </c>
      <c r="E117" s="188" t="s">
        <v>5</v>
      </c>
      <c r="F117" s="189" t="s">
        <v>530</v>
      </c>
      <c r="H117" s="190">
        <v>280</v>
      </c>
      <c r="I117" s="191"/>
      <c r="L117" s="186"/>
      <c r="M117" s="192"/>
      <c r="N117" s="193"/>
      <c r="O117" s="193"/>
      <c r="P117" s="193"/>
      <c r="Q117" s="193"/>
      <c r="R117" s="193"/>
      <c r="S117" s="193"/>
      <c r="T117" s="194"/>
      <c r="AT117" s="188" t="s">
        <v>197</v>
      </c>
      <c r="AU117" s="188" t="s">
        <v>82</v>
      </c>
      <c r="AV117" s="11" t="s">
        <v>82</v>
      </c>
      <c r="AW117" s="11" t="s">
        <v>36</v>
      </c>
      <c r="AX117" s="11" t="s">
        <v>80</v>
      </c>
      <c r="AY117" s="188" t="s">
        <v>189</v>
      </c>
    </row>
    <row r="118" spans="2:65" s="11" customFormat="1" ht="12">
      <c r="B118" s="186"/>
      <c r="D118" s="187" t="s">
        <v>197</v>
      </c>
      <c r="F118" s="189" t="s">
        <v>614</v>
      </c>
      <c r="H118" s="190">
        <v>252</v>
      </c>
      <c r="I118" s="191"/>
      <c r="L118" s="186"/>
      <c r="M118" s="192"/>
      <c r="N118" s="193"/>
      <c r="O118" s="193"/>
      <c r="P118" s="193"/>
      <c r="Q118" s="193"/>
      <c r="R118" s="193"/>
      <c r="S118" s="193"/>
      <c r="T118" s="194"/>
      <c r="AT118" s="188" t="s">
        <v>197</v>
      </c>
      <c r="AU118" s="188" t="s">
        <v>82</v>
      </c>
      <c r="AV118" s="11" t="s">
        <v>82</v>
      </c>
      <c r="AW118" s="11" t="s">
        <v>6</v>
      </c>
      <c r="AX118" s="11" t="s">
        <v>80</v>
      </c>
      <c r="AY118" s="188" t="s">
        <v>189</v>
      </c>
    </row>
    <row r="119" spans="2:65" s="1" customFormat="1" ht="25.5" customHeight="1">
      <c r="B119" s="173"/>
      <c r="C119" s="206" t="s">
        <v>274</v>
      </c>
      <c r="D119" s="206" t="s">
        <v>268</v>
      </c>
      <c r="E119" s="207" t="s">
        <v>615</v>
      </c>
      <c r="F119" s="208" t="s">
        <v>616</v>
      </c>
      <c r="G119" s="209" t="s">
        <v>271</v>
      </c>
      <c r="H119" s="210">
        <v>173.6</v>
      </c>
      <c r="I119" s="211"/>
      <c r="J119" s="212">
        <f>ROUND(I119*H119,2)</f>
        <v>0</v>
      </c>
      <c r="K119" s="208" t="s">
        <v>194</v>
      </c>
      <c r="L119" s="213"/>
      <c r="M119" s="214" t="s">
        <v>5</v>
      </c>
      <c r="N119" s="215" t="s">
        <v>43</v>
      </c>
      <c r="O119" s="41"/>
      <c r="P119" s="183">
        <f>O119*H119</f>
        <v>0</v>
      </c>
      <c r="Q119" s="183">
        <v>1E-3</v>
      </c>
      <c r="R119" s="183">
        <f>Q119*H119</f>
        <v>0.1736</v>
      </c>
      <c r="S119" s="183">
        <v>0</v>
      </c>
      <c r="T119" s="184">
        <f>S119*H119</f>
        <v>0</v>
      </c>
      <c r="AR119" s="23" t="s">
        <v>561</v>
      </c>
      <c r="AT119" s="23" t="s">
        <v>268</v>
      </c>
      <c r="AU119" s="23" t="s">
        <v>82</v>
      </c>
      <c r="AY119" s="23" t="s">
        <v>189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23" t="s">
        <v>80</v>
      </c>
      <c r="BK119" s="185">
        <f>ROUND(I119*H119,2)</f>
        <v>0</v>
      </c>
      <c r="BL119" s="23" t="s">
        <v>561</v>
      </c>
      <c r="BM119" s="23" t="s">
        <v>617</v>
      </c>
    </row>
    <row r="120" spans="2:65" s="1" customFormat="1" ht="24">
      <c r="B120" s="40"/>
      <c r="D120" s="187" t="s">
        <v>231</v>
      </c>
      <c r="F120" s="195" t="s">
        <v>618</v>
      </c>
      <c r="I120" s="196"/>
      <c r="L120" s="40"/>
      <c r="M120" s="197"/>
      <c r="N120" s="41"/>
      <c r="O120" s="41"/>
      <c r="P120" s="41"/>
      <c r="Q120" s="41"/>
      <c r="R120" s="41"/>
      <c r="S120" s="41"/>
      <c r="T120" s="69"/>
      <c r="AT120" s="23" t="s">
        <v>231</v>
      </c>
      <c r="AU120" s="23" t="s">
        <v>82</v>
      </c>
    </row>
    <row r="121" spans="2:65" s="11" customFormat="1" ht="12">
      <c r="B121" s="186"/>
      <c r="D121" s="187" t="s">
        <v>197</v>
      </c>
      <c r="F121" s="189" t="s">
        <v>619</v>
      </c>
      <c r="H121" s="190">
        <v>173.6</v>
      </c>
      <c r="I121" s="191"/>
      <c r="L121" s="186"/>
      <c r="M121" s="192"/>
      <c r="N121" s="193"/>
      <c r="O121" s="193"/>
      <c r="P121" s="193"/>
      <c r="Q121" s="193"/>
      <c r="R121" s="193"/>
      <c r="S121" s="193"/>
      <c r="T121" s="194"/>
      <c r="AT121" s="188" t="s">
        <v>197</v>
      </c>
      <c r="AU121" s="188" t="s">
        <v>82</v>
      </c>
      <c r="AV121" s="11" t="s">
        <v>82</v>
      </c>
      <c r="AW121" s="11" t="s">
        <v>6</v>
      </c>
      <c r="AX121" s="11" t="s">
        <v>80</v>
      </c>
      <c r="AY121" s="188" t="s">
        <v>189</v>
      </c>
    </row>
    <row r="122" spans="2:65" s="1" customFormat="1" ht="38.25" customHeight="1">
      <c r="B122" s="173"/>
      <c r="C122" s="174" t="s">
        <v>107</v>
      </c>
      <c r="D122" s="174" t="s">
        <v>191</v>
      </c>
      <c r="E122" s="175" t="s">
        <v>620</v>
      </c>
      <c r="F122" s="176" t="s">
        <v>621</v>
      </c>
      <c r="G122" s="177" t="s">
        <v>137</v>
      </c>
      <c r="H122" s="178">
        <v>100</v>
      </c>
      <c r="I122" s="179"/>
      <c r="J122" s="180">
        <f>ROUND(I122*H122,2)</f>
        <v>0</v>
      </c>
      <c r="K122" s="176" t="s">
        <v>194</v>
      </c>
      <c r="L122" s="40"/>
      <c r="M122" s="181" t="s">
        <v>5</v>
      </c>
      <c r="N122" s="182" t="s">
        <v>43</v>
      </c>
      <c r="O122" s="41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AR122" s="23" t="s">
        <v>467</v>
      </c>
      <c r="AT122" s="23" t="s">
        <v>191</v>
      </c>
      <c r="AU122" s="23" t="s">
        <v>82</v>
      </c>
      <c r="AY122" s="23" t="s">
        <v>189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23" t="s">
        <v>80</v>
      </c>
      <c r="BK122" s="185">
        <f>ROUND(I122*H122,2)</f>
        <v>0</v>
      </c>
      <c r="BL122" s="23" t="s">
        <v>467</v>
      </c>
      <c r="BM122" s="23" t="s">
        <v>622</v>
      </c>
    </row>
    <row r="123" spans="2:65" s="11" customFormat="1" ht="12">
      <c r="B123" s="186"/>
      <c r="D123" s="187" t="s">
        <v>197</v>
      </c>
      <c r="E123" s="188" t="s">
        <v>5</v>
      </c>
      <c r="F123" s="189" t="s">
        <v>537</v>
      </c>
      <c r="H123" s="190">
        <v>100</v>
      </c>
      <c r="I123" s="191"/>
      <c r="L123" s="186"/>
      <c r="M123" s="192"/>
      <c r="N123" s="193"/>
      <c r="O123" s="193"/>
      <c r="P123" s="193"/>
      <c r="Q123" s="193"/>
      <c r="R123" s="193"/>
      <c r="S123" s="193"/>
      <c r="T123" s="194"/>
      <c r="AT123" s="188" t="s">
        <v>197</v>
      </c>
      <c r="AU123" s="188" t="s">
        <v>82</v>
      </c>
      <c r="AV123" s="11" t="s">
        <v>82</v>
      </c>
      <c r="AW123" s="11" t="s">
        <v>36</v>
      </c>
      <c r="AX123" s="11" t="s">
        <v>80</v>
      </c>
      <c r="AY123" s="188" t="s">
        <v>189</v>
      </c>
    </row>
    <row r="124" spans="2:65" s="1" customFormat="1" ht="38.25" customHeight="1">
      <c r="B124" s="173"/>
      <c r="C124" s="206" t="s">
        <v>10</v>
      </c>
      <c r="D124" s="206" t="s">
        <v>268</v>
      </c>
      <c r="E124" s="207" t="s">
        <v>623</v>
      </c>
      <c r="F124" s="208" t="s">
        <v>624</v>
      </c>
      <c r="G124" s="209" t="s">
        <v>137</v>
      </c>
      <c r="H124" s="210">
        <v>100</v>
      </c>
      <c r="I124" s="211"/>
      <c r="J124" s="212">
        <f>ROUND(I124*H124,2)</f>
        <v>0</v>
      </c>
      <c r="K124" s="208" t="s">
        <v>194</v>
      </c>
      <c r="L124" s="213"/>
      <c r="M124" s="214" t="s">
        <v>5</v>
      </c>
      <c r="N124" s="215" t="s">
        <v>43</v>
      </c>
      <c r="O124" s="41"/>
      <c r="P124" s="183">
        <f>O124*H124</f>
        <v>0</v>
      </c>
      <c r="Q124" s="183">
        <v>1.2E-4</v>
      </c>
      <c r="R124" s="183">
        <f>Q124*H124</f>
        <v>1.2E-2</v>
      </c>
      <c r="S124" s="183">
        <v>0</v>
      </c>
      <c r="T124" s="184">
        <f>S124*H124</f>
        <v>0</v>
      </c>
      <c r="AR124" s="23" t="s">
        <v>561</v>
      </c>
      <c r="AT124" s="23" t="s">
        <v>268</v>
      </c>
      <c r="AU124" s="23" t="s">
        <v>82</v>
      </c>
      <c r="AY124" s="23" t="s">
        <v>189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23" t="s">
        <v>80</v>
      </c>
      <c r="BK124" s="185">
        <f>ROUND(I124*H124,2)</f>
        <v>0</v>
      </c>
      <c r="BL124" s="23" t="s">
        <v>561</v>
      </c>
      <c r="BM124" s="23" t="s">
        <v>625</v>
      </c>
    </row>
    <row r="125" spans="2:65" s="1" customFormat="1" ht="38.25" customHeight="1">
      <c r="B125" s="173"/>
      <c r="C125" s="174" t="s">
        <v>286</v>
      </c>
      <c r="D125" s="174" t="s">
        <v>191</v>
      </c>
      <c r="E125" s="175" t="s">
        <v>626</v>
      </c>
      <c r="F125" s="176" t="s">
        <v>627</v>
      </c>
      <c r="G125" s="177" t="s">
        <v>137</v>
      </c>
      <c r="H125" s="178">
        <v>280</v>
      </c>
      <c r="I125" s="179"/>
      <c r="J125" s="180">
        <f>ROUND(I125*H125,2)</f>
        <v>0</v>
      </c>
      <c r="K125" s="176" t="s">
        <v>194</v>
      </c>
      <c r="L125" s="40"/>
      <c r="M125" s="181" t="s">
        <v>5</v>
      </c>
      <c r="N125" s="182" t="s">
        <v>43</v>
      </c>
      <c r="O125" s="41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AR125" s="23" t="s">
        <v>467</v>
      </c>
      <c r="AT125" s="23" t="s">
        <v>191</v>
      </c>
      <c r="AU125" s="23" t="s">
        <v>82</v>
      </c>
      <c r="AY125" s="23" t="s">
        <v>189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23" t="s">
        <v>80</v>
      </c>
      <c r="BK125" s="185">
        <f>ROUND(I125*H125,2)</f>
        <v>0</v>
      </c>
      <c r="BL125" s="23" t="s">
        <v>467</v>
      </c>
      <c r="BM125" s="23" t="s">
        <v>628</v>
      </c>
    </row>
    <row r="126" spans="2:65" s="11" customFormat="1" ht="12">
      <c r="B126" s="186"/>
      <c r="D126" s="187" t="s">
        <v>197</v>
      </c>
      <c r="E126" s="188" t="s">
        <v>5</v>
      </c>
      <c r="F126" s="189" t="s">
        <v>530</v>
      </c>
      <c r="H126" s="190">
        <v>280</v>
      </c>
      <c r="I126" s="191"/>
      <c r="L126" s="186"/>
      <c r="M126" s="192"/>
      <c r="N126" s="193"/>
      <c r="O126" s="193"/>
      <c r="P126" s="193"/>
      <c r="Q126" s="193"/>
      <c r="R126" s="193"/>
      <c r="S126" s="193"/>
      <c r="T126" s="194"/>
      <c r="AT126" s="188" t="s">
        <v>197</v>
      </c>
      <c r="AU126" s="188" t="s">
        <v>82</v>
      </c>
      <c r="AV126" s="11" t="s">
        <v>82</v>
      </c>
      <c r="AW126" s="11" t="s">
        <v>36</v>
      </c>
      <c r="AX126" s="11" t="s">
        <v>80</v>
      </c>
      <c r="AY126" s="188" t="s">
        <v>189</v>
      </c>
    </row>
    <row r="127" spans="2:65" s="1" customFormat="1" ht="38.25" customHeight="1">
      <c r="B127" s="173"/>
      <c r="C127" s="206" t="s">
        <v>290</v>
      </c>
      <c r="D127" s="206" t="s">
        <v>268</v>
      </c>
      <c r="E127" s="207" t="s">
        <v>629</v>
      </c>
      <c r="F127" s="208" t="s">
        <v>630</v>
      </c>
      <c r="G127" s="209" t="s">
        <v>137</v>
      </c>
      <c r="H127" s="210">
        <v>280</v>
      </c>
      <c r="I127" s="211"/>
      <c r="J127" s="212">
        <f>ROUND(I127*H127,2)</f>
        <v>0</v>
      </c>
      <c r="K127" s="208" t="s">
        <v>194</v>
      </c>
      <c r="L127" s="213"/>
      <c r="M127" s="214" t="s">
        <v>5</v>
      </c>
      <c r="N127" s="215" t="s">
        <v>43</v>
      </c>
      <c r="O127" s="41"/>
      <c r="P127" s="183">
        <f>O127*H127</f>
        <v>0</v>
      </c>
      <c r="Q127" s="183">
        <v>8.9999999999999998E-4</v>
      </c>
      <c r="R127" s="183">
        <f>Q127*H127</f>
        <v>0.252</v>
      </c>
      <c r="S127" s="183">
        <v>0</v>
      </c>
      <c r="T127" s="184">
        <f>S127*H127</f>
        <v>0</v>
      </c>
      <c r="AR127" s="23" t="s">
        <v>561</v>
      </c>
      <c r="AT127" s="23" t="s">
        <v>268</v>
      </c>
      <c r="AU127" s="23" t="s">
        <v>82</v>
      </c>
      <c r="AY127" s="23" t="s">
        <v>189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23" t="s">
        <v>80</v>
      </c>
      <c r="BK127" s="185">
        <f>ROUND(I127*H127,2)</f>
        <v>0</v>
      </c>
      <c r="BL127" s="23" t="s">
        <v>561</v>
      </c>
      <c r="BM127" s="23" t="s">
        <v>631</v>
      </c>
    </row>
    <row r="128" spans="2:65" s="1" customFormat="1" ht="16.5" customHeight="1">
      <c r="B128" s="173"/>
      <c r="C128" s="174" t="s">
        <v>295</v>
      </c>
      <c r="D128" s="174" t="s">
        <v>191</v>
      </c>
      <c r="E128" s="175" t="s">
        <v>632</v>
      </c>
      <c r="F128" s="176" t="s">
        <v>633</v>
      </c>
      <c r="G128" s="177" t="s">
        <v>634</v>
      </c>
      <c r="H128" s="226"/>
      <c r="I128" s="179"/>
      <c r="J128" s="180">
        <f>ROUND(I128*H128,2)</f>
        <v>0</v>
      </c>
      <c r="K128" s="176" t="s">
        <v>5</v>
      </c>
      <c r="L128" s="40"/>
      <c r="M128" s="181" t="s">
        <v>5</v>
      </c>
      <c r="N128" s="182" t="s">
        <v>43</v>
      </c>
      <c r="O128" s="41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AR128" s="23" t="s">
        <v>561</v>
      </c>
      <c r="AT128" s="23" t="s">
        <v>191</v>
      </c>
      <c r="AU128" s="23" t="s">
        <v>82</v>
      </c>
      <c r="AY128" s="23" t="s">
        <v>189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23" t="s">
        <v>80</v>
      </c>
      <c r="BK128" s="185">
        <f>ROUND(I128*H128,2)</f>
        <v>0</v>
      </c>
      <c r="BL128" s="23" t="s">
        <v>561</v>
      </c>
      <c r="BM128" s="23" t="s">
        <v>635</v>
      </c>
    </row>
    <row r="129" spans="2:65" s="1" customFormat="1" ht="16.5" customHeight="1">
      <c r="B129" s="173"/>
      <c r="C129" s="174" t="s">
        <v>300</v>
      </c>
      <c r="D129" s="174" t="s">
        <v>191</v>
      </c>
      <c r="E129" s="175" t="s">
        <v>636</v>
      </c>
      <c r="F129" s="176" t="s">
        <v>637</v>
      </c>
      <c r="G129" s="177" t="s">
        <v>634</v>
      </c>
      <c r="H129" s="226"/>
      <c r="I129" s="179"/>
      <c r="J129" s="180">
        <f>ROUND(I129*H129,2)</f>
        <v>0</v>
      </c>
      <c r="K129" s="176" t="s">
        <v>5</v>
      </c>
      <c r="L129" s="40"/>
      <c r="M129" s="181" t="s">
        <v>5</v>
      </c>
      <c r="N129" s="182" t="s">
        <v>43</v>
      </c>
      <c r="O129" s="41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AR129" s="23" t="s">
        <v>467</v>
      </c>
      <c r="AT129" s="23" t="s">
        <v>191</v>
      </c>
      <c r="AU129" s="23" t="s">
        <v>82</v>
      </c>
      <c r="AY129" s="23" t="s">
        <v>189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23" t="s">
        <v>80</v>
      </c>
      <c r="BK129" s="185">
        <f>ROUND(I129*H129,2)</f>
        <v>0</v>
      </c>
      <c r="BL129" s="23" t="s">
        <v>467</v>
      </c>
      <c r="BM129" s="23" t="s">
        <v>638</v>
      </c>
    </row>
    <row r="130" spans="2:65" s="1" customFormat="1" ht="16.5" customHeight="1">
      <c r="B130" s="173"/>
      <c r="C130" s="174" t="s">
        <v>304</v>
      </c>
      <c r="D130" s="174" t="s">
        <v>191</v>
      </c>
      <c r="E130" s="175" t="s">
        <v>639</v>
      </c>
      <c r="F130" s="176" t="s">
        <v>640</v>
      </c>
      <c r="G130" s="177" t="s">
        <v>634</v>
      </c>
      <c r="H130" s="226"/>
      <c r="I130" s="179"/>
      <c r="J130" s="180">
        <f>ROUND(I130*H130,2)</f>
        <v>0</v>
      </c>
      <c r="K130" s="176" t="s">
        <v>5</v>
      </c>
      <c r="L130" s="40"/>
      <c r="M130" s="181" t="s">
        <v>5</v>
      </c>
      <c r="N130" s="182" t="s">
        <v>43</v>
      </c>
      <c r="O130" s="41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AR130" s="23" t="s">
        <v>467</v>
      </c>
      <c r="AT130" s="23" t="s">
        <v>191</v>
      </c>
      <c r="AU130" s="23" t="s">
        <v>82</v>
      </c>
      <c r="AY130" s="23" t="s">
        <v>189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23" t="s">
        <v>80</v>
      </c>
      <c r="BK130" s="185">
        <f>ROUND(I130*H130,2)</f>
        <v>0</v>
      </c>
      <c r="BL130" s="23" t="s">
        <v>467</v>
      </c>
      <c r="BM130" s="23" t="s">
        <v>641</v>
      </c>
    </row>
    <row r="131" spans="2:65" s="10" customFormat="1" ht="29.85" customHeight="1">
      <c r="B131" s="160"/>
      <c r="D131" s="161" t="s">
        <v>71</v>
      </c>
      <c r="E131" s="171" t="s">
        <v>642</v>
      </c>
      <c r="F131" s="171" t="s">
        <v>643</v>
      </c>
      <c r="I131" s="163"/>
      <c r="J131" s="172">
        <f>BK131</f>
        <v>0</v>
      </c>
      <c r="L131" s="160"/>
      <c r="M131" s="165"/>
      <c r="N131" s="166"/>
      <c r="O131" s="166"/>
      <c r="P131" s="167">
        <f>SUM(P132:P152)</f>
        <v>0</v>
      </c>
      <c r="Q131" s="166"/>
      <c r="R131" s="167">
        <f>SUM(R132:R152)</f>
        <v>87.664802879999996</v>
      </c>
      <c r="S131" s="166"/>
      <c r="T131" s="168">
        <f>SUM(T132:T152)</f>
        <v>0</v>
      </c>
      <c r="AR131" s="161" t="s">
        <v>97</v>
      </c>
      <c r="AT131" s="169" t="s">
        <v>71</v>
      </c>
      <c r="AU131" s="169" t="s">
        <v>80</v>
      </c>
      <c r="AY131" s="161" t="s">
        <v>189</v>
      </c>
      <c r="BK131" s="170">
        <f>SUM(BK132:BK152)</f>
        <v>0</v>
      </c>
    </row>
    <row r="132" spans="2:65" s="1" customFormat="1" ht="16.5" customHeight="1">
      <c r="B132" s="173"/>
      <c r="C132" s="174" t="s">
        <v>308</v>
      </c>
      <c r="D132" s="174" t="s">
        <v>191</v>
      </c>
      <c r="E132" s="175" t="s">
        <v>644</v>
      </c>
      <c r="F132" s="176" t="s">
        <v>645</v>
      </c>
      <c r="G132" s="177" t="s">
        <v>646</v>
      </c>
      <c r="H132" s="178">
        <v>0.28000000000000003</v>
      </c>
      <c r="I132" s="179"/>
      <c r="J132" s="180">
        <f>ROUND(I132*H132,2)</f>
        <v>0</v>
      </c>
      <c r="K132" s="176" t="s">
        <v>194</v>
      </c>
      <c r="L132" s="40"/>
      <c r="M132" s="181" t="s">
        <v>5</v>
      </c>
      <c r="N132" s="182" t="s">
        <v>43</v>
      </c>
      <c r="O132" s="41"/>
      <c r="P132" s="183">
        <f>O132*H132</f>
        <v>0</v>
      </c>
      <c r="Q132" s="183">
        <v>8.8000000000000005E-3</v>
      </c>
      <c r="R132" s="183">
        <f>Q132*H132</f>
        <v>2.4640000000000005E-3</v>
      </c>
      <c r="S132" s="183">
        <v>0</v>
      </c>
      <c r="T132" s="184">
        <f>S132*H132</f>
        <v>0</v>
      </c>
      <c r="AR132" s="23" t="s">
        <v>467</v>
      </c>
      <c r="AT132" s="23" t="s">
        <v>191</v>
      </c>
      <c r="AU132" s="23" t="s">
        <v>82</v>
      </c>
      <c r="AY132" s="23" t="s">
        <v>189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23" t="s">
        <v>80</v>
      </c>
      <c r="BK132" s="185">
        <f>ROUND(I132*H132,2)</f>
        <v>0</v>
      </c>
      <c r="BL132" s="23" t="s">
        <v>467</v>
      </c>
      <c r="BM132" s="23" t="s">
        <v>647</v>
      </c>
    </row>
    <row r="133" spans="2:65" s="11" customFormat="1" ht="12">
      <c r="B133" s="186"/>
      <c r="D133" s="187" t="s">
        <v>197</v>
      </c>
      <c r="E133" s="188" t="s">
        <v>5</v>
      </c>
      <c r="F133" s="189" t="s">
        <v>530</v>
      </c>
      <c r="H133" s="190">
        <v>280</v>
      </c>
      <c r="I133" s="191"/>
      <c r="L133" s="186"/>
      <c r="M133" s="192"/>
      <c r="N133" s="193"/>
      <c r="O133" s="193"/>
      <c r="P133" s="193"/>
      <c r="Q133" s="193"/>
      <c r="R133" s="193"/>
      <c r="S133" s="193"/>
      <c r="T133" s="194"/>
      <c r="AT133" s="188" t="s">
        <v>197</v>
      </c>
      <c r="AU133" s="188" t="s">
        <v>82</v>
      </c>
      <c r="AV133" s="11" t="s">
        <v>82</v>
      </c>
      <c r="AW133" s="11" t="s">
        <v>36</v>
      </c>
      <c r="AX133" s="11" t="s">
        <v>80</v>
      </c>
      <c r="AY133" s="188" t="s">
        <v>189</v>
      </c>
    </row>
    <row r="134" spans="2:65" s="11" customFormat="1" ht="12">
      <c r="B134" s="186"/>
      <c r="D134" s="187" t="s">
        <v>197</v>
      </c>
      <c r="F134" s="189" t="s">
        <v>648</v>
      </c>
      <c r="H134" s="190">
        <v>0.28000000000000003</v>
      </c>
      <c r="I134" s="191"/>
      <c r="L134" s="186"/>
      <c r="M134" s="192"/>
      <c r="N134" s="193"/>
      <c r="O134" s="193"/>
      <c r="P134" s="193"/>
      <c r="Q134" s="193"/>
      <c r="R134" s="193"/>
      <c r="S134" s="193"/>
      <c r="T134" s="194"/>
      <c r="AT134" s="188" t="s">
        <v>197</v>
      </c>
      <c r="AU134" s="188" t="s">
        <v>82</v>
      </c>
      <c r="AV134" s="11" t="s">
        <v>82</v>
      </c>
      <c r="AW134" s="11" t="s">
        <v>6</v>
      </c>
      <c r="AX134" s="11" t="s">
        <v>80</v>
      </c>
      <c r="AY134" s="188" t="s">
        <v>189</v>
      </c>
    </row>
    <row r="135" spans="2:65" s="1" customFormat="1" ht="51" customHeight="1">
      <c r="B135" s="173"/>
      <c r="C135" s="174" t="s">
        <v>312</v>
      </c>
      <c r="D135" s="174" t="s">
        <v>191</v>
      </c>
      <c r="E135" s="175" t="s">
        <v>649</v>
      </c>
      <c r="F135" s="176" t="s">
        <v>650</v>
      </c>
      <c r="G135" s="177" t="s">
        <v>320</v>
      </c>
      <c r="H135" s="178">
        <v>10</v>
      </c>
      <c r="I135" s="179"/>
      <c r="J135" s="180">
        <f>ROUND(I135*H135,2)</f>
        <v>0</v>
      </c>
      <c r="K135" s="176" t="s">
        <v>194</v>
      </c>
      <c r="L135" s="40"/>
      <c r="M135" s="181" t="s">
        <v>5</v>
      </c>
      <c r="N135" s="182" t="s">
        <v>43</v>
      </c>
      <c r="O135" s="41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AR135" s="23" t="s">
        <v>467</v>
      </c>
      <c r="AT135" s="23" t="s">
        <v>191</v>
      </c>
      <c r="AU135" s="23" t="s">
        <v>82</v>
      </c>
      <c r="AY135" s="23" t="s">
        <v>189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23" t="s">
        <v>80</v>
      </c>
      <c r="BK135" s="185">
        <f>ROUND(I135*H135,2)</f>
        <v>0</v>
      </c>
      <c r="BL135" s="23" t="s">
        <v>467</v>
      </c>
      <c r="BM135" s="23" t="s">
        <v>651</v>
      </c>
    </row>
    <row r="136" spans="2:65" s="11" customFormat="1" ht="12">
      <c r="B136" s="186"/>
      <c r="D136" s="187" t="s">
        <v>197</v>
      </c>
      <c r="E136" s="188" t="s">
        <v>5</v>
      </c>
      <c r="F136" s="189" t="s">
        <v>533</v>
      </c>
      <c r="H136" s="190">
        <v>10</v>
      </c>
      <c r="I136" s="191"/>
      <c r="L136" s="186"/>
      <c r="M136" s="192"/>
      <c r="N136" s="193"/>
      <c r="O136" s="193"/>
      <c r="P136" s="193"/>
      <c r="Q136" s="193"/>
      <c r="R136" s="193"/>
      <c r="S136" s="193"/>
      <c r="T136" s="194"/>
      <c r="AT136" s="188" t="s">
        <v>197</v>
      </c>
      <c r="AU136" s="188" t="s">
        <v>82</v>
      </c>
      <c r="AV136" s="11" t="s">
        <v>82</v>
      </c>
      <c r="AW136" s="11" t="s">
        <v>36</v>
      </c>
      <c r="AX136" s="11" t="s">
        <v>80</v>
      </c>
      <c r="AY136" s="188" t="s">
        <v>189</v>
      </c>
    </row>
    <row r="137" spans="2:65" s="1" customFormat="1" ht="25.5" customHeight="1">
      <c r="B137" s="173"/>
      <c r="C137" s="174" t="s">
        <v>317</v>
      </c>
      <c r="D137" s="174" t="s">
        <v>191</v>
      </c>
      <c r="E137" s="175" t="s">
        <v>652</v>
      </c>
      <c r="F137" s="176" t="s">
        <v>653</v>
      </c>
      <c r="G137" s="177" t="s">
        <v>110</v>
      </c>
      <c r="H137" s="178">
        <v>6.4320000000000004</v>
      </c>
      <c r="I137" s="179"/>
      <c r="J137" s="180">
        <f>ROUND(I137*H137,2)</f>
        <v>0</v>
      </c>
      <c r="K137" s="176" t="s">
        <v>194</v>
      </c>
      <c r="L137" s="40"/>
      <c r="M137" s="181" t="s">
        <v>5</v>
      </c>
      <c r="N137" s="182" t="s">
        <v>43</v>
      </c>
      <c r="O137" s="41"/>
      <c r="P137" s="183">
        <f>O137*H137</f>
        <v>0</v>
      </c>
      <c r="Q137" s="183">
        <v>2.2563399999999998</v>
      </c>
      <c r="R137" s="183">
        <f>Q137*H137</f>
        <v>14.512778879999999</v>
      </c>
      <c r="S137" s="183">
        <v>0</v>
      </c>
      <c r="T137" s="184">
        <f>S137*H137</f>
        <v>0</v>
      </c>
      <c r="AR137" s="23" t="s">
        <v>467</v>
      </c>
      <c r="AT137" s="23" t="s">
        <v>191</v>
      </c>
      <c r="AU137" s="23" t="s">
        <v>82</v>
      </c>
      <c r="AY137" s="23" t="s">
        <v>189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23" t="s">
        <v>80</v>
      </c>
      <c r="BK137" s="185">
        <f>ROUND(I137*H137,2)</f>
        <v>0</v>
      </c>
      <c r="BL137" s="23" t="s">
        <v>467</v>
      </c>
      <c r="BM137" s="23" t="s">
        <v>654</v>
      </c>
    </row>
    <row r="138" spans="2:65" s="11" customFormat="1" ht="12">
      <c r="B138" s="186"/>
      <c r="D138" s="187" t="s">
        <v>197</v>
      </c>
      <c r="E138" s="188" t="s">
        <v>5</v>
      </c>
      <c r="F138" s="189" t="s">
        <v>655</v>
      </c>
      <c r="H138" s="190">
        <v>3.84</v>
      </c>
      <c r="I138" s="191"/>
      <c r="L138" s="186"/>
      <c r="M138" s="192"/>
      <c r="N138" s="193"/>
      <c r="O138" s="193"/>
      <c r="P138" s="193"/>
      <c r="Q138" s="193"/>
      <c r="R138" s="193"/>
      <c r="S138" s="193"/>
      <c r="T138" s="194"/>
      <c r="AT138" s="188" t="s">
        <v>197</v>
      </c>
      <c r="AU138" s="188" t="s">
        <v>82</v>
      </c>
      <c r="AV138" s="11" t="s">
        <v>82</v>
      </c>
      <c r="AW138" s="11" t="s">
        <v>36</v>
      </c>
      <c r="AX138" s="11" t="s">
        <v>72</v>
      </c>
      <c r="AY138" s="188" t="s">
        <v>189</v>
      </c>
    </row>
    <row r="139" spans="2:65" s="11" customFormat="1" ht="12">
      <c r="B139" s="186"/>
      <c r="D139" s="187" t="s">
        <v>197</v>
      </c>
      <c r="E139" s="188" t="s">
        <v>5</v>
      </c>
      <c r="F139" s="189" t="s">
        <v>656</v>
      </c>
      <c r="H139" s="190">
        <v>2.5920000000000001</v>
      </c>
      <c r="I139" s="191"/>
      <c r="L139" s="186"/>
      <c r="M139" s="192"/>
      <c r="N139" s="193"/>
      <c r="O139" s="193"/>
      <c r="P139" s="193"/>
      <c r="Q139" s="193"/>
      <c r="R139" s="193"/>
      <c r="S139" s="193"/>
      <c r="T139" s="194"/>
      <c r="AT139" s="188" t="s">
        <v>197</v>
      </c>
      <c r="AU139" s="188" t="s">
        <v>82</v>
      </c>
      <c r="AV139" s="11" t="s">
        <v>82</v>
      </c>
      <c r="AW139" s="11" t="s">
        <v>36</v>
      </c>
      <c r="AX139" s="11" t="s">
        <v>72</v>
      </c>
      <c r="AY139" s="188" t="s">
        <v>189</v>
      </c>
    </row>
    <row r="140" spans="2:65" s="12" customFormat="1" ht="12">
      <c r="B140" s="198"/>
      <c r="D140" s="187" t="s">
        <v>197</v>
      </c>
      <c r="E140" s="199" t="s">
        <v>5</v>
      </c>
      <c r="F140" s="200" t="s">
        <v>251</v>
      </c>
      <c r="H140" s="201">
        <v>6.4320000000000004</v>
      </c>
      <c r="I140" s="202"/>
      <c r="L140" s="198"/>
      <c r="M140" s="203"/>
      <c r="N140" s="204"/>
      <c r="O140" s="204"/>
      <c r="P140" s="204"/>
      <c r="Q140" s="204"/>
      <c r="R140" s="204"/>
      <c r="S140" s="204"/>
      <c r="T140" s="205"/>
      <c r="AT140" s="199" t="s">
        <v>197</v>
      </c>
      <c r="AU140" s="199" t="s">
        <v>82</v>
      </c>
      <c r="AV140" s="12" t="s">
        <v>195</v>
      </c>
      <c r="AW140" s="12" t="s">
        <v>36</v>
      </c>
      <c r="AX140" s="12" t="s">
        <v>80</v>
      </c>
      <c r="AY140" s="199" t="s">
        <v>189</v>
      </c>
    </row>
    <row r="141" spans="2:65" s="1" customFormat="1" ht="25.5" customHeight="1">
      <c r="B141" s="173"/>
      <c r="C141" s="174" t="s">
        <v>322</v>
      </c>
      <c r="D141" s="174" t="s">
        <v>191</v>
      </c>
      <c r="E141" s="175" t="s">
        <v>657</v>
      </c>
      <c r="F141" s="176" t="s">
        <v>658</v>
      </c>
      <c r="G141" s="177" t="s">
        <v>110</v>
      </c>
      <c r="H141" s="178">
        <v>1.1519999999999999</v>
      </c>
      <c r="I141" s="179"/>
      <c r="J141" s="180">
        <f>ROUND(I141*H141,2)</f>
        <v>0</v>
      </c>
      <c r="K141" s="176" t="s">
        <v>194</v>
      </c>
      <c r="L141" s="40"/>
      <c r="M141" s="181" t="s">
        <v>5</v>
      </c>
      <c r="N141" s="182" t="s">
        <v>43</v>
      </c>
      <c r="O141" s="41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AR141" s="23" t="s">
        <v>467</v>
      </c>
      <c r="AT141" s="23" t="s">
        <v>191</v>
      </c>
      <c r="AU141" s="23" t="s">
        <v>82</v>
      </c>
      <c r="AY141" s="23" t="s">
        <v>189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23" t="s">
        <v>80</v>
      </c>
      <c r="BK141" s="185">
        <f>ROUND(I141*H141,2)</f>
        <v>0</v>
      </c>
      <c r="BL141" s="23" t="s">
        <v>467</v>
      </c>
      <c r="BM141" s="23" t="s">
        <v>659</v>
      </c>
    </row>
    <row r="142" spans="2:65" s="11" customFormat="1" ht="12">
      <c r="B142" s="186"/>
      <c r="D142" s="187" t="s">
        <v>197</v>
      </c>
      <c r="E142" s="188" t="s">
        <v>5</v>
      </c>
      <c r="F142" s="189" t="s">
        <v>660</v>
      </c>
      <c r="H142" s="190">
        <v>1.1519999999999999</v>
      </c>
      <c r="I142" s="191"/>
      <c r="L142" s="186"/>
      <c r="M142" s="192"/>
      <c r="N142" s="193"/>
      <c r="O142" s="193"/>
      <c r="P142" s="193"/>
      <c r="Q142" s="193"/>
      <c r="R142" s="193"/>
      <c r="S142" s="193"/>
      <c r="T142" s="194"/>
      <c r="AT142" s="188" t="s">
        <v>197</v>
      </c>
      <c r="AU142" s="188" t="s">
        <v>82</v>
      </c>
      <c r="AV142" s="11" t="s">
        <v>82</v>
      </c>
      <c r="AW142" s="11" t="s">
        <v>36</v>
      </c>
      <c r="AX142" s="11" t="s">
        <v>80</v>
      </c>
      <c r="AY142" s="188" t="s">
        <v>189</v>
      </c>
    </row>
    <row r="143" spans="2:65" s="1" customFormat="1" ht="38.25" customHeight="1">
      <c r="B143" s="173"/>
      <c r="C143" s="174" t="s">
        <v>128</v>
      </c>
      <c r="D143" s="174" t="s">
        <v>191</v>
      </c>
      <c r="E143" s="175" t="s">
        <v>661</v>
      </c>
      <c r="F143" s="176" t="s">
        <v>662</v>
      </c>
      <c r="G143" s="177" t="s">
        <v>137</v>
      </c>
      <c r="H143" s="178">
        <v>220</v>
      </c>
      <c r="I143" s="179"/>
      <c r="J143" s="180">
        <f>ROUND(I143*H143,2)</f>
        <v>0</v>
      </c>
      <c r="K143" s="176" t="s">
        <v>194</v>
      </c>
      <c r="L143" s="40"/>
      <c r="M143" s="181" t="s">
        <v>5</v>
      </c>
      <c r="N143" s="182" t="s">
        <v>43</v>
      </c>
      <c r="O143" s="41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AR143" s="23" t="s">
        <v>467</v>
      </c>
      <c r="AT143" s="23" t="s">
        <v>191</v>
      </c>
      <c r="AU143" s="23" t="s">
        <v>82</v>
      </c>
      <c r="AY143" s="23" t="s">
        <v>189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23" t="s">
        <v>80</v>
      </c>
      <c r="BK143" s="185">
        <f>ROUND(I143*H143,2)</f>
        <v>0</v>
      </c>
      <c r="BL143" s="23" t="s">
        <v>467</v>
      </c>
      <c r="BM143" s="23" t="s">
        <v>663</v>
      </c>
    </row>
    <row r="144" spans="2:65" s="11" customFormat="1" ht="12">
      <c r="B144" s="186"/>
      <c r="D144" s="187" t="s">
        <v>197</v>
      </c>
      <c r="E144" s="188" t="s">
        <v>5</v>
      </c>
      <c r="F144" s="189" t="s">
        <v>540</v>
      </c>
      <c r="H144" s="190">
        <v>220</v>
      </c>
      <c r="I144" s="191"/>
      <c r="L144" s="186"/>
      <c r="M144" s="192"/>
      <c r="N144" s="193"/>
      <c r="O144" s="193"/>
      <c r="P144" s="193"/>
      <c r="Q144" s="193"/>
      <c r="R144" s="193"/>
      <c r="S144" s="193"/>
      <c r="T144" s="194"/>
      <c r="AT144" s="188" t="s">
        <v>197</v>
      </c>
      <c r="AU144" s="188" t="s">
        <v>82</v>
      </c>
      <c r="AV144" s="11" t="s">
        <v>82</v>
      </c>
      <c r="AW144" s="11" t="s">
        <v>36</v>
      </c>
      <c r="AX144" s="11" t="s">
        <v>80</v>
      </c>
      <c r="AY144" s="188" t="s">
        <v>189</v>
      </c>
    </row>
    <row r="145" spans="2:65" s="1" customFormat="1" ht="38.25" customHeight="1">
      <c r="B145" s="173"/>
      <c r="C145" s="174" t="s">
        <v>329</v>
      </c>
      <c r="D145" s="174" t="s">
        <v>191</v>
      </c>
      <c r="E145" s="175" t="s">
        <v>664</v>
      </c>
      <c r="F145" s="176" t="s">
        <v>665</v>
      </c>
      <c r="G145" s="177" t="s">
        <v>137</v>
      </c>
      <c r="H145" s="178">
        <v>220</v>
      </c>
      <c r="I145" s="179"/>
      <c r="J145" s="180">
        <f>ROUND(I145*H145,2)</f>
        <v>0</v>
      </c>
      <c r="K145" s="176" t="s">
        <v>194</v>
      </c>
      <c r="L145" s="40"/>
      <c r="M145" s="181" t="s">
        <v>5</v>
      </c>
      <c r="N145" s="182" t="s">
        <v>43</v>
      </c>
      <c r="O145" s="41"/>
      <c r="P145" s="183">
        <f>O145*H145</f>
        <v>0</v>
      </c>
      <c r="Q145" s="183">
        <v>0.20300000000000001</v>
      </c>
      <c r="R145" s="183">
        <f>Q145*H145</f>
        <v>44.660000000000004</v>
      </c>
      <c r="S145" s="183">
        <v>0</v>
      </c>
      <c r="T145" s="184">
        <f>S145*H145</f>
        <v>0</v>
      </c>
      <c r="AR145" s="23" t="s">
        <v>467</v>
      </c>
      <c r="AT145" s="23" t="s">
        <v>191</v>
      </c>
      <c r="AU145" s="23" t="s">
        <v>82</v>
      </c>
      <c r="AY145" s="23" t="s">
        <v>189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23" t="s">
        <v>80</v>
      </c>
      <c r="BK145" s="185">
        <f>ROUND(I145*H145,2)</f>
        <v>0</v>
      </c>
      <c r="BL145" s="23" t="s">
        <v>467</v>
      </c>
      <c r="BM145" s="23" t="s">
        <v>666</v>
      </c>
    </row>
    <row r="146" spans="2:65" s="1" customFormat="1" ht="25.5" customHeight="1">
      <c r="B146" s="173"/>
      <c r="C146" s="206" t="s">
        <v>333</v>
      </c>
      <c r="D146" s="206" t="s">
        <v>268</v>
      </c>
      <c r="E146" s="207" t="s">
        <v>667</v>
      </c>
      <c r="F146" s="208" t="s">
        <v>668</v>
      </c>
      <c r="G146" s="209" t="s">
        <v>148</v>
      </c>
      <c r="H146" s="210">
        <v>28.16</v>
      </c>
      <c r="I146" s="211"/>
      <c r="J146" s="212">
        <f>ROUND(I146*H146,2)</f>
        <v>0</v>
      </c>
      <c r="K146" s="208" t="s">
        <v>194</v>
      </c>
      <c r="L146" s="213"/>
      <c r="M146" s="214" t="s">
        <v>5</v>
      </c>
      <c r="N146" s="215" t="s">
        <v>43</v>
      </c>
      <c r="O146" s="41"/>
      <c r="P146" s="183">
        <f>O146*H146</f>
        <v>0</v>
      </c>
      <c r="Q146" s="183">
        <v>1</v>
      </c>
      <c r="R146" s="183">
        <f>Q146*H146</f>
        <v>28.16</v>
      </c>
      <c r="S146" s="183">
        <v>0</v>
      </c>
      <c r="T146" s="184">
        <f>S146*H146</f>
        <v>0</v>
      </c>
      <c r="AR146" s="23" t="s">
        <v>561</v>
      </c>
      <c r="AT146" s="23" t="s">
        <v>268</v>
      </c>
      <c r="AU146" s="23" t="s">
        <v>82</v>
      </c>
      <c r="AY146" s="23" t="s">
        <v>189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23" t="s">
        <v>80</v>
      </c>
      <c r="BK146" s="185">
        <f>ROUND(I146*H146,2)</f>
        <v>0</v>
      </c>
      <c r="BL146" s="23" t="s">
        <v>561</v>
      </c>
      <c r="BM146" s="23" t="s">
        <v>669</v>
      </c>
    </row>
    <row r="147" spans="2:65" s="11" customFormat="1" ht="12">
      <c r="B147" s="186"/>
      <c r="D147" s="187" t="s">
        <v>197</v>
      </c>
      <c r="E147" s="188" t="s">
        <v>5</v>
      </c>
      <c r="F147" s="189" t="s">
        <v>670</v>
      </c>
      <c r="H147" s="190">
        <v>28.16</v>
      </c>
      <c r="I147" s="191"/>
      <c r="L147" s="186"/>
      <c r="M147" s="192"/>
      <c r="N147" s="193"/>
      <c r="O147" s="193"/>
      <c r="P147" s="193"/>
      <c r="Q147" s="193"/>
      <c r="R147" s="193"/>
      <c r="S147" s="193"/>
      <c r="T147" s="194"/>
      <c r="AT147" s="188" t="s">
        <v>197</v>
      </c>
      <c r="AU147" s="188" t="s">
        <v>82</v>
      </c>
      <c r="AV147" s="11" t="s">
        <v>82</v>
      </c>
      <c r="AW147" s="11" t="s">
        <v>36</v>
      </c>
      <c r="AX147" s="11" t="s">
        <v>80</v>
      </c>
      <c r="AY147" s="188" t="s">
        <v>189</v>
      </c>
    </row>
    <row r="148" spans="2:65" s="1" customFormat="1" ht="38.25" customHeight="1">
      <c r="B148" s="173"/>
      <c r="C148" s="174" t="s">
        <v>337</v>
      </c>
      <c r="D148" s="174" t="s">
        <v>191</v>
      </c>
      <c r="E148" s="175" t="s">
        <v>671</v>
      </c>
      <c r="F148" s="176" t="s">
        <v>672</v>
      </c>
      <c r="G148" s="177" t="s">
        <v>137</v>
      </c>
      <c r="H148" s="178">
        <v>308</v>
      </c>
      <c r="I148" s="179"/>
      <c r="J148" s="180">
        <f>ROUND(I148*H148,2)</f>
        <v>0</v>
      </c>
      <c r="K148" s="176" t="s">
        <v>194</v>
      </c>
      <c r="L148" s="40"/>
      <c r="M148" s="181" t="s">
        <v>5</v>
      </c>
      <c r="N148" s="182" t="s">
        <v>43</v>
      </c>
      <c r="O148" s="41"/>
      <c r="P148" s="183">
        <f>O148*H148</f>
        <v>0</v>
      </c>
      <c r="Q148" s="183">
        <v>9.0000000000000006E-5</v>
      </c>
      <c r="R148" s="183">
        <f>Q148*H148</f>
        <v>2.7720000000000002E-2</v>
      </c>
      <c r="S148" s="183">
        <v>0</v>
      </c>
      <c r="T148" s="184">
        <f>S148*H148</f>
        <v>0</v>
      </c>
      <c r="AR148" s="23" t="s">
        <v>467</v>
      </c>
      <c r="AT148" s="23" t="s">
        <v>191</v>
      </c>
      <c r="AU148" s="23" t="s">
        <v>82</v>
      </c>
      <c r="AY148" s="23" t="s">
        <v>189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23" t="s">
        <v>80</v>
      </c>
      <c r="BK148" s="185">
        <f>ROUND(I148*H148,2)</f>
        <v>0</v>
      </c>
      <c r="BL148" s="23" t="s">
        <v>467</v>
      </c>
      <c r="BM148" s="23" t="s">
        <v>673</v>
      </c>
    </row>
    <row r="149" spans="2:65" s="11" customFormat="1" ht="12">
      <c r="B149" s="186"/>
      <c r="D149" s="187" t="s">
        <v>197</v>
      </c>
      <c r="F149" s="189" t="s">
        <v>674</v>
      </c>
      <c r="H149" s="190">
        <v>308</v>
      </c>
      <c r="I149" s="191"/>
      <c r="L149" s="186"/>
      <c r="M149" s="192"/>
      <c r="N149" s="193"/>
      <c r="O149" s="193"/>
      <c r="P149" s="193"/>
      <c r="Q149" s="193"/>
      <c r="R149" s="193"/>
      <c r="S149" s="193"/>
      <c r="T149" s="194"/>
      <c r="AT149" s="188" t="s">
        <v>197</v>
      </c>
      <c r="AU149" s="188" t="s">
        <v>82</v>
      </c>
      <c r="AV149" s="11" t="s">
        <v>82</v>
      </c>
      <c r="AW149" s="11" t="s">
        <v>6</v>
      </c>
      <c r="AX149" s="11" t="s">
        <v>80</v>
      </c>
      <c r="AY149" s="188" t="s">
        <v>189</v>
      </c>
    </row>
    <row r="150" spans="2:65" s="1" customFormat="1" ht="25.5" customHeight="1">
      <c r="B150" s="173"/>
      <c r="C150" s="206" t="s">
        <v>341</v>
      </c>
      <c r="D150" s="206" t="s">
        <v>268</v>
      </c>
      <c r="E150" s="207" t="s">
        <v>675</v>
      </c>
      <c r="F150" s="208" t="s">
        <v>676</v>
      </c>
      <c r="G150" s="209" t="s">
        <v>137</v>
      </c>
      <c r="H150" s="210">
        <v>308</v>
      </c>
      <c r="I150" s="211"/>
      <c r="J150" s="212">
        <f>ROUND(I150*H150,2)</f>
        <v>0</v>
      </c>
      <c r="K150" s="208" t="s">
        <v>194</v>
      </c>
      <c r="L150" s="213"/>
      <c r="M150" s="214" t="s">
        <v>5</v>
      </c>
      <c r="N150" s="215" t="s">
        <v>43</v>
      </c>
      <c r="O150" s="41"/>
      <c r="P150" s="183">
        <f>O150*H150</f>
        <v>0</v>
      </c>
      <c r="Q150" s="183">
        <v>9.7999999999999997E-4</v>
      </c>
      <c r="R150" s="183">
        <f>Q150*H150</f>
        <v>0.30184</v>
      </c>
      <c r="S150" s="183">
        <v>0</v>
      </c>
      <c r="T150" s="184">
        <f>S150*H150</f>
        <v>0</v>
      </c>
      <c r="AR150" s="23" t="s">
        <v>561</v>
      </c>
      <c r="AT150" s="23" t="s">
        <v>268</v>
      </c>
      <c r="AU150" s="23" t="s">
        <v>82</v>
      </c>
      <c r="AY150" s="23" t="s">
        <v>189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23" t="s">
        <v>80</v>
      </c>
      <c r="BK150" s="185">
        <f>ROUND(I150*H150,2)</f>
        <v>0</v>
      </c>
      <c r="BL150" s="23" t="s">
        <v>561</v>
      </c>
      <c r="BM150" s="23" t="s">
        <v>677</v>
      </c>
    </row>
    <row r="151" spans="2:65" s="11" customFormat="1" ht="12">
      <c r="B151" s="186"/>
      <c r="D151" s="187" t="s">
        <v>197</v>
      </c>
      <c r="F151" s="189" t="s">
        <v>674</v>
      </c>
      <c r="H151" s="190">
        <v>308</v>
      </c>
      <c r="I151" s="191"/>
      <c r="L151" s="186"/>
      <c r="M151" s="192"/>
      <c r="N151" s="193"/>
      <c r="O151" s="193"/>
      <c r="P151" s="193"/>
      <c r="Q151" s="193"/>
      <c r="R151" s="193"/>
      <c r="S151" s="193"/>
      <c r="T151" s="194"/>
      <c r="AT151" s="188" t="s">
        <v>197</v>
      </c>
      <c r="AU151" s="188" t="s">
        <v>82</v>
      </c>
      <c r="AV151" s="11" t="s">
        <v>82</v>
      </c>
      <c r="AW151" s="11" t="s">
        <v>6</v>
      </c>
      <c r="AX151" s="11" t="s">
        <v>80</v>
      </c>
      <c r="AY151" s="188" t="s">
        <v>189</v>
      </c>
    </row>
    <row r="152" spans="2:65" s="1" customFormat="1" ht="25.5" customHeight="1">
      <c r="B152" s="173"/>
      <c r="C152" s="174" t="s">
        <v>345</v>
      </c>
      <c r="D152" s="174" t="s">
        <v>191</v>
      </c>
      <c r="E152" s="175" t="s">
        <v>678</v>
      </c>
      <c r="F152" s="176" t="s">
        <v>679</v>
      </c>
      <c r="G152" s="177" t="s">
        <v>137</v>
      </c>
      <c r="H152" s="178">
        <v>220</v>
      </c>
      <c r="I152" s="179"/>
      <c r="J152" s="180">
        <f>ROUND(I152*H152,2)</f>
        <v>0</v>
      </c>
      <c r="K152" s="176" t="s">
        <v>194</v>
      </c>
      <c r="L152" s="40"/>
      <c r="M152" s="181" t="s">
        <v>5</v>
      </c>
      <c r="N152" s="182" t="s">
        <v>43</v>
      </c>
      <c r="O152" s="41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AR152" s="23" t="s">
        <v>467</v>
      </c>
      <c r="AT152" s="23" t="s">
        <v>191</v>
      </c>
      <c r="AU152" s="23" t="s">
        <v>82</v>
      </c>
      <c r="AY152" s="23" t="s">
        <v>189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23" t="s">
        <v>80</v>
      </c>
      <c r="BK152" s="185">
        <f>ROUND(I152*H152,2)</f>
        <v>0</v>
      </c>
      <c r="BL152" s="23" t="s">
        <v>467</v>
      </c>
      <c r="BM152" s="23" t="s">
        <v>680</v>
      </c>
    </row>
    <row r="153" spans="2:65" s="10" customFormat="1" ht="29.85" customHeight="1">
      <c r="B153" s="160"/>
      <c r="D153" s="161" t="s">
        <v>71</v>
      </c>
      <c r="E153" s="171" t="s">
        <v>681</v>
      </c>
      <c r="F153" s="171" t="s">
        <v>682</v>
      </c>
      <c r="I153" s="163"/>
      <c r="J153" s="172">
        <f>BK153</f>
        <v>0</v>
      </c>
      <c r="L153" s="160"/>
      <c r="M153" s="165"/>
      <c r="N153" s="166"/>
      <c r="O153" s="166"/>
      <c r="P153" s="167">
        <f>SUM(P154:P156)</f>
        <v>0</v>
      </c>
      <c r="Q153" s="166"/>
      <c r="R153" s="167">
        <f>SUM(R154:R156)</f>
        <v>0</v>
      </c>
      <c r="S153" s="166"/>
      <c r="T153" s="168">
        <f>SUM(T154:T156)</f>
        <v>0</v>
      </c>
      <c r="AR153" s="161" t="s">
        <v>97</v>
      </c>
      <c r="AT153" s="169" t="s">
        <v>71</v>
      </c>
      <c r="AU153" s="169" t="s">
        <v>80</v>
      </c>
      <c r="AY153" s="161" t="s">
        <v>189</v>
      </c>
      <c r="BK153" s="170">
        <f>SUM(BK154:BK156)</f>
        <v>0</v>
      </c>
    </row>
    <row r="154" spans="2:65" s="1" customFormat="1" ht="25.5" customHeight="1">
      <c r="B154" s="173"/>
      <c r="C154" s="174" t="s">
        <v>349</v>
      </c>
      <c r="D154" s="174" t="s">
        <v>191</v>
      </c>
      <c r="E154" s="175" t="s">
        <v>683</v>
      </c>
      <c r="F154" s="176" t="s">
        <v>684</v>
      </c>
      <c r="G154" s="177" t="s">
        <v>320</v>
      </c>
      <c r="H154" s="178">
        <v>10</v>
      </c>
      <c r="I154" s="179"/>
      <c r="J154" s="180">
        <f>ROUND(I154*H154,2)</f>
        <v>0</v>
      </c>
      <c r="K154" s="176" t="s">
        <v>194</v>
      </c>
      <c r="L154" s="40"/>
      <c r="M154" s="181" t="s">
        <v>5</v>
      </c>
      <c r="N154" s="182" t="s">
        <v>43</v>
      </c>
      <c r="O154" s="41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AR154" s="23" t="s">
        <v>467</v>
      </c>
      <c r="AT154" s="23" t="s">
        <v>191</v>
      </c>
      <c r="AU154" s="23" t="s">
        <v>82</v>
      </c>
      <c r="AY154" s="23" t="s">
        <v>189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23" t="s">
        <v>80</v>
      </c>
      <c r="BK154" s="185">
        <f>ROUND(I154*H154,2)</f>
        <v>0</v>
      </c>
      <c r="BL154" s="23" t="s">
        <v>467</v>
      </c>
      <c r="BM154" s="23" t="s">
        <v>685</v>
      </c>
    </row>
    <row r="155" spans="2:65" s="11" customFormat="1" ht="12">
      <c r="B155" s="186"/>
      <c r="D155" s="187" t="s">
        <v>197</v>
      </c>
      <c r="E155" s="188" t="s">
        <v>5</v>
      </c>
      <c r="F155" s="189" t="s">
        <v>533</v>
      </c>
      <c r="H155" s="190">
        <v>10</v>
      </c>
      <c r="I155" s="191"/>
      <c r="L155" s="186"/>
      <c r="M155" s="192"/>
      <c r="N155" s="193"/>
      <c r="O155" s="193"/>
      <c r="P155" s="193"/>
      <c r="Q155" s="193"/>
      <c r="R155" s="193"/>
      <c r="S155" s="193"/>
      <c r="T155" s="194"/>
      <c r="AT155" s="188" t="s">
        <v>197</v>
      </c>
      <c r="AU155" s="188" t="s">
        <v>82</v>
      </c>
      <c r="AV155" s="11" t="s">
        <v>82</v>
      </c>
      <c r="AW155" s="11" t="s">
        <v>36</v>
      </c>
      <c r="AX155" s="11" t="s">
        <v>80</v>
      </c>
      <c r="AY155" s="188" t="s">
        <v>189</v>
      </c>
    </row>
    <row r="156" spans="2:65" s="1" customFormat="1" ht="38.25" customHeight="1">
      <c r="B156" s="173"/>
      <c r="C156" s="174" t="s">
        <v>353</v>
      </c>
      <c r="D156" s="174" t="s">
        <v>191</v>
      </c>
      <c r="E156" s="175" t="s">
        <v>686</v>
      </c>
      <c r="F156" s="176" t="s">
        <v>687</v>
      </c>
      <c r="G156" s="177" t="s">
        <v>320</v>
      </c>
      <c r="H156" s="178">
        <v>1</v>
      </c>
      <c r="I156" s="179"/>
      <c r="J156" s="180">
        <f>ROUND(I156*H156,2)</f>
        <v>0</v>
      </c>
      <c r="K156" s="176" t="s">
        <v>194</v>
      </c>
      <c r="L156" s="40"/>
      <c r="M156" s="181" t="s">
        <v>5</v>
      </c>
      <c r="N156" s="227" t="s">
        <v>43</v>
      </c>
      <c r="O156" s="228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AR156" s="23" t="s">
        <v>467</v>
      </c>
      <c r="AT156" s="23" t="s">
        <v>191</v>
      </c>
      <c r="AU156" s="23" t="s">
        <v>82</v>
      </c>
      <c r="AY156" s="23" t="s">
        <v>189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23" t="s">
        <v>80</v>
      </c>
      <c r="BK156" s="185">
        <f>ROUND(I156*H156,2)</f>
        <v>0</v>
      </c>
      <c r="BL156" s="23" t="s">
        <v>467</v>
      </c>
      <c r="BM156" s="23" t="s">
        <v>688</v>
      </c>
    </row>
    <row r="157" spans="2:65" s="1" customFormat="1" ht="6.9" customHeight="1">
      <c r="B157" s="55"/>
      <c r="C157" s="56"/>
      <c r="D157" s="56"/>
      <c r="E157" s="56"/>
      <c r="F157" s="56"/>
      <c r="G157" s="56"/>
      <c r="H157" s="56"/>
      <c r="I157" s="127"/>
      <c r="J157" s="56"/>
      <c r="K157" s="56"/>
      <c r="L157" s="40"/>
    </row>
  </sheetData>
  <autoFilter ref="C79:K156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231" customWidth="1"/>
    <col min="2" max="2" width="1.7109375" style="231" customWidth="1"/>
    <col min="3" max="4" width="5" style="231" customWidth="1"/>
    <col min="5" max="5" width="11.7109375" style="231" customWidth="1"/>
    <col min="6" max="6" width="9.140625" style="231" customWidth="1"/>
    <col min="7" max="7" width="5" style="231" customWidth="1"/>
    <col min="8" max="8" width="77.85546875" style="231" customWidth="1"/>
    <col min="9" max="10" width="20" style="231" customWidth="1"/>
    <col min="11" max="11" width="1.7109375" style="231" customWidth="1"/>
  </cols>
  <sheetData>
    <row r="1" spans="2:11" ht="37.5" customHeight="1"/>
    <row r="2" spans="2:11" ht="7.5" customHeight="1">
      <c r="B2" s="232"/>
      <c r="C2" s="233"/>
      <c r="D2" s="233"/>
      <c r="E2" s="233"/>
      <c r="F2" s="233"/>
      <c r="G2" s="233"/>
      <c r="H2" s="233"/>
      <c r="I2" s="233"/>
      <c r="J2" s="233"/>
      <c r="K2" s="234"/>
    </row>
    <row r="3" spans="2:11" s="14" customFormat="1" ht="45" customHeight="1">
      <c r="B3" s="235"/>
      <c r="C3" s="358" t="s">
        <v>689</v>
      </c>
      <c r="D3" s="358"/>
      <c r="E3" s="358"/>
      <c r="F3" s="358"/>
      <c r="G3" s="358"/>
      <c r="H3" s="358"/>
      <c r="I3" s="358"/>
      <c r="J3" s="358"/>
      <c r="K3" s="236"/>
    </row>
    <row r="4" spans="2:11" ht="25.5" customHeight="1">
      <c r="B4" s="237"/>
      <c r="C4" s="362" t="s">
        <v>690</v>
      </c>
      <c r="D4" s="362"/>
      <c r="E4" s="362"/>
      <c r="F4" s="362"/>
      <c r="G4" s="362"/>
      <c r="H4" s="362"/>
      <c r="I4" s="362"/>
      <c r="J4" s="362"/>
      <c r="K4" s="238"/>
    </row>
    <row r="5" spans="2:11" ht="5.25" customHeight="1">
      <c r="B5" s="237"/>
      <c r="C5" s="239"/>
      <c r="D5" s="239"/>
      <c r="E5" s="239"/>
      <c r="F5" s="239"/>
      <c r="G5" s="239"/>
      <c r="H5" s="239"/>
      <c r="I5" s="239"/>
      <c r="J5" s="239"/>
      <c r="K5" s="238"/>
    </row>
    <row r="6" spans="2:11" ht="15" customHeight="1">
      <c r="B6" s="237"/>
      <c r="C6" s="361" t="s">
        <v>691</v>
      </c>
      <c r="D6" s="361"/>
      <c r="E6" s="361"/>
      <c r="F6" s="361"/>
      <c r="G6" s="361"/>
      <c r="H6" s="361"/>
      <c r="I6" s="361"/>
      <c r="J6" s="361"/>
      <c r="K6" s="238"/>
    </row>
    <row r="7" spans="2:11" ht="15" customHeight="1">
      <c r="B7" s="241"/>
      <c r="C7" s="361" t="s">
        <v>692</v>
      </c>
      <c r="D7" s="361"/>
      <c r="E7" s="361"/>
      <c r="F7" s="361"/>
      <c r="G7" s="361"/>
      <c r="H7" s="361"/>
      <c r="I7" s="361"/>
      <c r="J7" s="361"/>
      <c r="K7" s="238"/>
    </row>
    <row r="8" spans="2:11" ht="12.75" customHeight="1">
      <c r="B8" s="241"/>
      <c r="C8" s="240"/>
      <c r="D8" s="240"/>
      <c r="E8" s="240"/>
      <c r="F8" s="240"/>
      <c r="G8" s="240"/>
      <c r="H8" s="240"/>
      <c r="I8" s="240"/>
      <c r="J8" s="240"/>
      <c r="K8" s="238"/>
    </row>
    <row r="9" spans="2:11" ht="15" customHeight="1">
      <c r="B9" s="241"/>
      <c r="C9" s="361" t="s">
        <v>693</v>
      </c>
      <c r="D9" s="361"/>
      <c r="E9" s="361"/>
      <c r="F9" s="361"/>
      <c r="G9" s="361"/>
      <c r="H9" s="361"/>
      <c r="I9" s="361"/>
      <c r="J9" s="361"/>
      <c r="K9" s="238"/>
    </row>
    <row r="10" spans="2:11" ht="15" customHeight="1">
      <c r="B10" s="241"/>
      <c r="C10" s="240"/>
      <c r="D10" s="361" t="s">
        <v>694</v>
      </c>
      <c r="E10" s="361"/>
      <c r="F10" s="361"/>
      <c r="G10" s="361"/>
      <c r="H10" s="361"/>
      <c r="I10" s="361"/>
      <c r="J10" s="361"/>
      <c r="K10" s="238"/>
    </row>
    <row r="11" spans="2:11" ht="15" customHeight="1">
      <c r="B11" s="241"/>
      <c r="C11" s="242"/>
      <c r="D11" s="361" t="s">
        <v>695</v>
      </c>
      <c r="E11" s="361"/>
      <c r="F11" s="361"/>
      <c r="G11" s="361"/>
      <c r="H11" s="361"/>
      <c r="I11" s="361"/>
      <c r="J11" s="361"/>
      <c r="K11" s="238"/>
    </row>
    <row r="12" spans="2:11" ht="12.75" customHeight="1">
      <c r="B12" s="241"/>
      <c r="C12" s="242"/>
      <c r="D12" s="242"/>
      <c r="E12" s="242"/>
      <c r="F12" s="242"/>
      <c r="G12" s="242"/>
      <c r="H12" s="242"/>
      <c r="I12" s="242"/>
      <c r="J12" s="242"/>
      <c r="K12" s="238"/>
    </row>
    <row r="13" spans="2:11" ht="15" customHeight="1">
      <c r="B13" s="241"/>
      <c r="C13" s="242"/>
      <c r="D13" s="361" t="s">
        <v>696</v>
      </c>
      <c r="E13" s="361"/>
      <c r="F13" s="361"/>
      <c r="G13" s="361"/>
      <c r="H13" s="361"/>
      <c r="I13" s="361"/>
      <c r="J13" s="361"/>
      <c r="K13" s="238"/>
    </row>
    <row r="14" spans="2:11" ht="15" customHeight="1">
      <c r="B14" s="241"/>
      <c r="C14" s="242"/>
      <c r="D14" s="361" t="s">
        <v>697</v>
      </c>
      <c r="E14" s="361"/>
      <c r="F14" s="361"/>
      <c r="G14" s="361"/>
      <c r="H14" s="361"/>
      <c r="I14" s="361"/>
      <c r="J14" s="361"/>
      <c r="K14" s="238"/>
    </row>
    <row r="15" spans="2:11" ht="15" customHeight="1">
      <c r="B15" s="241"/>
      <c r="C15" s="242"/>
      <c r="D15" s="361" t="s">
        <v>698</v>
      </c>
      <c r="E15" s="361"/>
      <c r="F15" s="361"/>
      <c r="G15" s="361"/>
      <c r="H15" s="361"/>
      <c r="I15" s="361"/>
      <c r="J15" s="361"/>
      <c r="K15" s="238"/>
    </row>
    <row r="16" spans="2:11" ht="15" customHeight="1">
      <c r="B16" s="241"/>
      <c r="C16" s="242"/>
      <c r="D16" s="242"/>
      <c r="E16" s="243" t="s">
        <v>699</v>
      </c>
      <c r="F16" s="361" t="s">
        <v>700</v>
      </c>
      <c r="G16" s="361"/>
      <c r="H16" s="361"/>
      <c r="I16" s="361"/>
      <c r="J16" s="361"/>
      <c r="K16" s="238"/>
    </row>
    <row r="17" spans="2:11" ht="15" customHeight="1">
      <c r="B17" s="241"/>
      <c r="C17" s="242"/>
      <c r="D17" s="242"/>
      <c r="E17" s="243" t="s">
        <v>79</v>
      </c>
      <c r="F17" s="361" t="s">
        <v>701</v>
      </c>
      <c r="G17" s="361"/>
      <c r="H17" s="361"/>
      <c r="I17" s="361"/>
      <c r="J17" s="361"/>
      <c r="K17" s="238"/>
    </row>
    <row r="18" spans="2:11" ht="15" customHeight="1">
      <c r="B18" s="241"/>
      <c r="C18" s="242"/>
      <c r="D18" s="242"/>
      <c r="E18" s="243" t="s">
        <v>702</v>
      </c>
      <c r="F18" s="361" t="s">
        <v>703</v>
      </c>
      <c r="G18" s="361"/>
      <c r="H18" s="361"/>
      <c r="I18" s="361"/>
      <c r="J18" s="361"/>
      <c r="K18" s="238"/>
    </row>
    <row r="19" spans="2:11" ht="15" customHeight="1">
      <c r="B19" s="241"/>
      <c r="C19" s="242"/>
      <c r="D19" s="242"/>
      <c r="E19" s="243" t="s">
        <v>83</v>
      </c>
      <c r="F19" s="361" t="s">
        <v>704</v>
      </c>
      <c r="G19" s="361"/>
      <c r="H19" s="361"/>
      <c r="I19" s="361"/>
      <c r="J19" s="361"/>
      <c r="K19" s="238"/>
    </row>
    <row r="20" spans="2:11" ht="15" customHeight="1">
      <c r="B20" s="241"/>
      <c r="C20" s="242"/>
      <c r="D20" s="242"/>
      <c r="E20" s="243" t="s">
        <v>705</v>
      </c>
      <c r="F20" s="361" t="s">
        <v>706</v>
      </c>
      <c r="G20" s="361"/>
      <c r="H20" s="361"/>
      <c r="I20" s="361"/>
      <c r="J20" s="361"/>
      <c r="K20" s="238"/>
    </row>
    <row r="21" spans="2:11" ht="15" customHeight="1">
      <c r="B21" s="241"/>
      <c r="C21" s="242"/>
      <c r="D21" s="242"/>
      <c r="E21" s="243" t="s">
        <v>707</v>
      </c>
      <c r="F21" s="361" t="s">
        <v>708</v>
      </c>
      <c r="G21" s="361"/>
      <c r="H21" s="361"/>
      <c r="I21" s="361"/>
      <c r="J21" s="361"/>
      <c r="K21" s="238"/>
    </row>
    <row r="22" spans="2:11" ht="12.75" customHeight="1">
      <c r="B22" s="241"/>
      <c r="C22" s="242"/>
      <c r="D22" s="242"/>
      <c r="E22" s="242"/>
      <c r="F22" s="242"/>
      <c r="G22" s="242"/>
      <c r="H22" s="242"/>
      <c r="I22" s="242"/>
      <c r="J22" s="242"/>
      <c r="K22" s="238"/>
    </row>
    <row r="23" spans="2:11" ht="15" customHeight="1">
      <c r="B23" s="241"/>
      <c r="C23" s="361" t="s">
        <v>709</v>
      </c>
      <c r="D23" s="361"/>
      <c r="E23" s="361"/>
      <c r="F23" s="361"/>
      <c r="G23" s="361"/>
      <c r="H23" s="361"/>
      <c r="I23" s="361"/>
      <c r="J23" s="361"/>
      <c r="K23" s="238"/>
    </row>
    <row r="24" spans="2:11" ht="15" customHeight="1">
      <c r="B24" s="241"/>
      <c r="C24" s="361" t="s">
        <v>710</v>
      </c>
      <c r="D24" s="361"/>
      <c r="E24" s="361"/>
      <c r="F24" s="361"/>
      <c r="G24" s="361"/>
      <c r="H24" s="361"/>
      <c r="I24" s="361"/>
      <c r="J24" s="361"/>
      <c r="K24" s="238"/>
    </row>
    <row r="25" spans="2:11" ht="15" customHeight="1">
      <c r="B25" s="241"/>
      <c r="C25" s="240"/>
      <c r="D25" s="361" t="s">
        <v>711</v>
      </c>
      <c r="E25" s="361"/>
      <c r="F25" s="361"/>
      <c r="G25" s="361"/>
      <c r="H25" s="361"/>
      <c r="I25" s="361"/>
      <c r="J25" s="361"/>
      <c r="K25" s="238"/>
    </row>
    <row r="26" spans="2:11" ht="15" customHeight="1">
      <c r="B26" s="241"/>
      <c r="C26" s="242"/>
      <c r="D26" s="361" t="s">
        <v>712</v>
      </c>
      <c r="E26" s="361"/>
      <c r="F26" s="361"/>
      <c r="G26" s="361"/>
      <c r="H26" s="361"/>
      <c r="I26" s="361"/>
      <c r="J26" s="361"/>
      <c r="K26" s="238"/>
    </row>
    <row r="27" spans="2:11" ht="12.75" customHeight="1">
      <c r="B27" s="241"/>
      <c r="C27" s="242"/>
      <c r="D27" s="242"/>
      <c r="E27" s="242"/>
      <c r="F27" s="242"/>
      <c r="G27" s="242"/>
      <c r="H27" s="242"/>
      <c r="I27" s="242"/>
      <c r="J27" s="242"/>
      <c r="K27" s="238"/>
    </row>
    <row r="28" spans="2:11" ht="15" customHeight="1">
      <c r="B28" s="241"/>
      <c r="C28" s="242"/>
      <c r="D28" s="361" t="s">
        <v>713</v>
      </c>
      <c r="E28" s="361"/>
      <c r="F28" s="361"/>
      <c r="G28" s="361"/>
      <c r="H28" s="361"/>
      <c r="I28" s="361"/>
      <c r="J28" s="361"/>
      <c r="K28" s="238"/>
    </row>
    <row r="29" spans="2:11" ht="15" customHeight="1">
      <c r="B29" s="241"/>
      <c r="C29" s="242"/>
      <c r="D29" s="361" t="s">
        <v>714</v>
      </c>
      <c r="E29" s="361"/>
      <c r="F29" s="361"/>
      <c r="G29" s="361"/>
      <c r="H29" s="361"/>
      <c r="I29" s="361"/>
      <c r="J29" s="361"/>
      <c r="K29" s="238"/>
    </row>
    <row r="30" spans="2:11" ht="12.75" customHeight="1">
      <c r="B30" s="241"/>
      <c r="C30" s="242"/>
      <c r="D30" s="242"/>
      <c r="E30" s="242"/>
      <c r="F30" s="242"/>
      <c r="G30" s="242"/>
      <c r="H30" s="242"/>
      <c r="I30" s="242"/>
      <c r="J30" s="242"/>
      <c r="K30" s="238"/>
    </row>
    <row r="31" spans="2:11" ht="15" customHeight="1">
      <c r="B31" s="241"/>
      <c r="C31" s="242"/>
      <c r="D31" s="361" t="s">
        <v>715</v>
      </c>
      <c r="E31" s="361"/>
      <c r="F31" s="361"/>
      <c r="G31" s="361"/>
      <c r="H31" s="361"/>
      <c r="I31" s="361"/>
      <c r="J31" s="361"/>
      <c r="K31" s="238"/>
    </row>
    <row r="32" spans="2:11" ht="15" customHeight="1">
      <c r="B32" s="241"/>
      <c r="C32" s="242"/>
      <c r="D32" s="361" t="s">
        <v>716</v>
      </c>
      <c r="E32" s="361"/>
      <c r="F32" s="361"/>
      <c r="G32" s="361"/>
      <c r="H32" s="361"/>
      <c r="I32" s="361"/>
      <c r="J32" s="361"/>
      <c r="K32" s="238"/>
    </row>
    <row r="33" spans="2:11" ht="15" customHeight="1">
      <c r="B33" s="241"/>
      <c r="C33" s="242"/>
      <c r="D33" s="361" t="s">
        <v>717</v>
      </c>
      <c r="E33" s="361"/>
      <c r="F33" s="361"/>
      <c r="G33" s="361"/>
      <c r="H33" s="361"/>
      <c r="I33" s="361"/>
      <c r="J33" s="361"/>
      <c r="K33" s="238"/>
    </row>
    <row r="34" spans="2:11" ht="15" customHeight="1">
      <c r="B34" s="241"/>
      <c r="C34" s="242"/>
      <c r="D34" s="240"/>
      <c r="E34" s="244" t="s">
        <v>174</v>
      </c>
      <c r="F34" s="240"/>
      <c r="G34" s="361" t="s">
        <v>718</v>
      </c>
      <c r="H34" s="361"/>
      <c r="I34" s="361"/>
      <c r="J34" s="361"/>
      <c r="K34" s="238"/>
    </row>
    <row r="35" spans="2:11" ht="30.75" customHeight="1">
      <c r="B35" s="241"/>
      <c r="C35" s="242"/>
      <c r="D35" s="240"/>
      <c r="E35" s="244" t="s">
        <v>719</v>
      </c>
      <c r="F35" s="240"/>
      <c r="G35" s="361" t="s">
        <v>720</v>
      </c>
      <c r="H35" s="361"/>
      <c r="I35" s="361"/>
      <c r="J35" s="361"/>
      <c r="K35" s="238"/>
    </row>
    <row r="36" spans="2:11" ht="15" customHeight="1">
      <c r="B36" s="241"/>
      <c r="C36" s="242"/>
      <c r="D36" s="240"/>
      <c r="E36" s="244" t="s">
        <v>53</v>
      </c>
      <c r="F36" s="240"/>
      <c r="G36" s="361" t="s">
        <v>721</v>
      </c>
      <c r="H36" s="361"/>
      <c r="I36" s="361"/>
      <c r="J36" s="361"/>
      <c r="K36" s="238"/>
    </row>
    <row r="37" spans="2:11" ht="15" customHeight="1">
      <c r="B37" s="241"/>
      <c r="C37" s="242"/>
      <c r="D37" s="240"/>
      <c r="E37" s="244" t="s">
        <v>175</v>
      </c>
      <c r="F37" s="240"/>
      <c r="G37" s="361" t="s">
        <v>722</v>
      </c>
      <c r="H37" s="361"/>
      <c r="I37" s="361"/>
      <c r="J37" s="361"/>
      <c r="K37" s="238"/>
    </row>
    <row r="38" spans="2:11" ht="15" customHeight="1">
      <c r="B38" s="241"/>
      <c r="C38" s="242"/>
      <c r="D38" s="240"/>
      <c r="E38" s="244" t="s">
        <v>176</v>
      </c>
      <c r="F38" s="240"/>
      <c r="G38" s="361" t="s">
        <v>723</v>
      </c>
      <c r="H38" s="361"/>
      <c r="I38" s="361"/>
      <c r="J38" s="361"/>
      <c r="K38" s="238"/>
    </row>
    <row r="39" spans="2:11" ht="15" customHeight="1">
      <c r="B39" s="241"/>
      <c r="C39" s="242"/>
      <c r="D39" s="240"/>
      <c r="E39" s="244" t="s">
        <v>177</v>
      </c>
      <c r="F39" s="240"/>
      <c r="G39" s="361" t="s">
        <v>724</v>
      </c>
      <c r="H39" s="361"/>
      <c r="I39" s="361"/>
      <c r="J39" s="361"/>
      <c r="K39" s="238"/>
    </row>
    <row r="40" spans="2:11" ht="15" customHeight="1">
      <c r="B40" s="241"/>
      <c r="C40" s="242"/>
      <c r="D40" s="240"/>
      <c r="E40" s="244" t="s">
        <v>725</v>
      </c>
      <c r="F40" s="240"/>
      <c r="G40" s="361" t="s">
        <v>726</v>
      </c>
      <c r="H40" s="361"/>
      <c r="I40" s="361"/>
      <c r="J40" s="361"/>
      <c r="K40" s="238"/>
    </row>
    <row r="41" spans="2:11" ht="15" customHeight="1">
      <c r="B41" s="241"/>
      <c r="C41" s="242"/>
      <c r="D41" s="240"/>
      <c r="E41" s="244"/>
      <c r="F41" s="240"/>
      <c r="G41" s="361" t="s">
        <v>727</v>
      </c>
      <c r="H41" s="361"/>
      <c r="I41" s="361"/>
      <c r="J41" s="361"/>
      <c r="K41" s="238"/>
    </row>
    <row r="42" spans="2:11" ht="15" customHeight="1">
      <c r="B42" s="241"/>
      <c r="C42" s="242"/>
      <c r="D42" s="240"/>
      <c r="E42" s="244" t="s">
        <v>728</v>
      </c>
      <c r="F42" s="240"/>
      <c r="G42" s="361" t="s">
        <v>729</v>
      </c>
      <c r="H42" s="361"/>
      <c r="I42" s="361"/>
      <c r="J42" s="361"/>
      <c r="K42" s="238"/>
    </row>
    <row r="43" spans="2:11" ht="15" customHeight="1">
      <c r="B43" s="241"/>
      <c r="C43" s="242"/>
      <c r="D43" s="240"/>
      <c r="E43" s="244" t="s">
        <v>179</v>
      </c>
      <c r="F43" s="240"/>
      <c r="G43" s="361" t="s">
        <v>730</v>
      </c>
      <c r="H43" s="361"/>
      <c r="I43" s="361"/>
      <c r="J43" s="361"/>
      <c r="K43" s="238"/>
    </row>
    <row r="44" spans="2:11" ht="12.75" customHeight="1">
      <c r="B44" s="241"/>
      <c r="C44" s="242"/>
      <c r="D44" s="240"/>
      <c r="E44" s="240"/>
      <c r="F44" s="240"/>
      <c r="G44" s="240"/>
      <c r="H44" s="240"/>
      <c r="I44" s="240"/>
      <c r="J44" s="240"/>
      <c r="K44" s="238"/>
    </row>
    <row r="45" spans="2:11" ht="15" customHeight="1">
      <c r="B45" s="241"/>
      <c r="C45" s="242"/>
      <c r="D45" s="361" t="s">
        <v>731</v>
      </c>
      <c r="E45" s="361"/>
      <c r="F45" s="361"/>
      <c r="G45" s="361"/>
      <c r="H45" s="361"/>
      <c r="I45" s="361"/>
      <c r="J45" s="361"/>
      <c r="K45" s="238"/>
    </row>
    <row r="46" spans="2:11" ht="15" customHeight="1">
      <c r="B46" s="241"/>
      <c r="C46" s="242"/>
      <c r="D46" s="242"/>
      <c r="E46" s="361" t="s">
        <v>732</v>
      </c>
      <c r="F46" s="361"/>
      <c r="G46" s="361"/>
      <c r="H46" s="361"/>
      <c r="I46" s="361"/>
      <c r="J46" s="361"/>
      <c r="K46" s="238"/>
    </row>
    <row r="47" spans="2:11" ht="15" customHeight="1">
      <c r="B47" s="241"/>
      <c r="C47" s="242"/>
      <c r="D47" s="242"/>
      <c r="E47" s="361" t="s">
        <v>733</v>
      </c>
      <c r="F47" s="361"/>
      <c r="G47" s="361"/>
      <c r="H47" s="361"/>
      <c r="I47" s="361"/>
      <c r="J47" s="361"/>
      <c r="K47" s="238"/>
    </row>
    <row r="48" spans="2:11" ht="15" customHeight="1">
      <c r="B48" s="241"/>
      <c r="C48" s="242"/>
      <c r="D48" s="242"/>
      <c r="E48" s="361" t="s">
        <v>734</v>
      </c>
      <c r="F48" s="361"/>
      <c r="G48" s="361"/>
      <c r="H48" s="361"/>
      <c r="I48" s="361"/>
      <c r="J48" s="361"/>
      <c r="K48" s="238"/>
    </row>
    <row r="49" spans="2:11" ht="15" customHeight="1">
      <c r="B49" s="241"/>
      <c r="C49" s="242"/>
      <c r="D49" s="361" t="s">
        <v>735</v>
      </c>
      <c r="E49" s="361"/>
      <c r="F49" s="361"/>
      <c r="G49" s="361"/>
      <c r="H49" s="361"/>
      <c r="I49" s="361"/>
      <c r="J49" s="361"/>
      <c r="K49" s="238"/>
    </row>
    <row r="50" spans="2:11" ht="25.5" customHeight="1">
      <c r="B50" s="237"/>
      <c r="C50" s="362" t="s">
        <v>736</v>
      </c>
      <c r="D50" s="362"/>
      <c r="E50" s="362"/>
      <c r="F50" s="362"/>
      <c r="G50" s="362"/>
      <c r="H50" s="362"/>
      <c r="I50" s="362"/>
      <c r="J50" s="362"/>
      <c r="K50" s="238"/>
    </row>
    <row r="51" spans="2:11" ht="5.25" customHeight="1">
      <c r="B51" s="237"/>
      <c r="C51" s="239"/>
      <c r="D51" s="239"/>
      <c r="E51" s="239"/>
      <c r="F51" s="239"/>
      <c r="G51" s="239"/>
      <c r="H51" s="239"/>
      <c r="I51" s="239"/>
      <c r="J51" s="239"/>
      <c r="K51" s="238"/>
    </row>
    <row r="52" spans="2:11" ht="15" customHeight="1">
      <c r="B52" s="237"/>
      <c r="C52" s="361" t="s">
        <v>737</v>
      </c>
      <c r="D52" s="361"/>
      <c r="E52" s="361"/>
      <c r="F52" s="361"/>
      <c r="G52" s="361"/>
      <c r="H52" s="361"/>
      <c r="I52" s="361"/>
      <c r="J52" s="361"/>
      <c r="K52" s="238"/>
    </row>
    <row r="53" spans="2:11" ht="15" customHeight="1">
      <c r="B53" s="237"/>
      <c r="C53" s="361" t="s">
        <v>738</v>
      </c>
      <c r="D53" s="361"/>
      <c r="E53" s="361"/>
      <c r="F53" s="361"/>
      <c r="G53" s="361"/>
      <c r="H53" s="361"/>
      <c r="I53" s="361"/>
      <c r="J53" s="361"/>
      <c r="K53" s="238"/>
    </row>
    <row r="54" spans="2:11" ht="12.75" customHeight="1">
      <c r="B54" s="237"/>
      <c r="C54" s="240"/>
      <c r="D54" s="240"/>
      <c r="E54" s="240"/>
      <c r="F54" s="240"/>
      <c r="G54" s="240"/>
      <c r="H54" s="240"/>
      <c r="I54" s="240"/>
      <c r="J54" s="240"/>
      <c r="K54" s="238"/>
    </row>
    <row r="55" spans="2:11" ht="15" customHeight="1">
      <c r="B55" s="237"/>
      <c r="C55" s="361" t="s">
        <v>739</v>
      </c>
      <c r="D55" s="361"/>
      <c r="E55" s="361"/>
      <c r="F55" s="361"/>
      <c r="G55" s="361"/>
      <c r="H55" s="361"/>
      <c r="I55" s="361"/>
      <c r="J55" s="361"/>
      <c r="K55" s="238"/>
    </row>
    <row r="56" spans="2:11" ht="15" customHeight="1">
      <c r="B56" s="237"/>
      <c r="C56" s="242"/>
      <c r="D56" s="361" t="s">
        <v>740</v>
      </c>
      <c r="E56" s="361"/>
      <c r="F56" s="361"/>
      <c r="G56" s="361"/>
      <c r="H56" s="361"/>
      <c r="I56" s="361"/>
      <c r="J56" s="361"/>
      <c r="K56" s="238"/>
    </row>
    <row r="57" spans="2:11" ht="15" customHeight="1">
      <c r="B57" s="237"/>
      <c r="C57" s="242"/>
      <c r="D57" s="361" t="s">
        <v>741</v>
      </c>
      <c r="E57" s="361"/>
      <c r="F57" s="361"/>
      <c r="G57" s="361"/>
      <c r="H57" s="361"/>
      <c r="I57" s="361"/>
      <c r="J57" s="361"/>
      <c r="K57" s="238"/>
    </row>
    <row r="58" spans="2:11" ht="15" customHeight="1">
      <c r="B58" s="237"/>
      <c r="C58" s="242"/>
      <c r="D58" s="361" t="s">
        <v>742</v>
      </c>
      <c r="E58" s="361"/>
      <c r="F58" s="361"/>
      <c r="G58" s="361"/>
      <c r="H58" s="361"/>
      <c r="I58" s="361"/>
      <c r="J58" s="361"/>
      <c r="K58" s="238"/>
    </row>
    <row r="59" spans="2:11" ht="15" customHeight="1">
      <c r="B59" s="237"/>
      <c r="C59" s="242"/>
      <c r="D59" s="361" t="s">
        <v>743</v>
      </c>
      <c r="E59" s="361"/>
      <c r="F59" s="361"/>
      <c r="G59" s="361"/>
      <c r="H59" s="361"/>
      <c r="I59" s="361"/>
      <c r="J59" s="361"/>
      <c r="K59" s="238"/>
    </row>
    <row r="60" spans="2:11" ht="15" customHeight="1">
      <c r="B60" s="237"/>
      <c r="C60" s="242"/>
      <c r="D60" s="360" t="s">
        <v>744</v>
      </c>
      <c r="E60" s="360"/>
      <c r="F60" s="360"/>
      <c r="G60" s="360"/>
      <c r="H60" s="360"/>
      <c r="I60" s="360"/>
      <c r="J60" s="360"/>
      <c r="K60" s="238"/>
    </row>
    <row r="61" spans="2:11" ht="15" customHeight="1">
      <c r="B61" s="237"/>
      <c r="C61" s="242"/>
      <c r="D61" s="361" t="s">
        <v>745</v>
      </c>
      <c r="E61" s="361"/>
      <c r="F61" s="361"/>
      <c r="G61" s="361"/>
      <c r="H61" s="361"/>
      <c r="I61" s="361"/>
      <c r="J61" s="361"/>
      <c r="K61" s="238"/>
    </row>
    <row r="62" spans="2:11" ht="12.75" customHeight="1">
      <c r="B62" s="237"/>
      <c r="C62" s="242"/>
      <c r="D62" s="242"/>
      <c r="E62" s="245"/>
      <c r="F62" s="242"/>
      <c r="G62" s="242"/>
      <c r="H62" s="242"/>
      <c r="I62" s="242"/>
      <c r="J62" s="242"/>
      <c r="K62" s="238"/>
    </row>
    <row r="63" spans="2:11" ht="15" customHeight="1">
      <c r="B63" s="237"/>
      <c r="C63" s="242"/>
      <c r="D63" s="361" t="s">
        <v>746</v>
      </c>
      <c r="E63" s="361"/>
      <c r="F63" s="361"/>
      <c r="G63" s="361"/>
      <c r="H63" s="361"/>
      <c r="I63" s="361"/>
      <c r="J63" s="361"/>
      <c r="K63" s="238"/>
    </row>
    <row r="64" spans="2:11" ht="15" customHeight="1">
      <c r="B64" s="237"/>
      <c r="C64" s="242"/>
      <c r="D64" s="360" t="s">
        <v>747</v>
      </c>
      <c r="E64" s="360"/>
      <c r="F64" s="360"/>
      <c r="G64" s="360"/>
      <c r="H64" s="360"/>
      <c r="I64" s="360"/>
      <c r="J64" s="360"/>
      <c r="K64" s="238"/>
    </row>
    <row r="65" spans="2:11" ht="15" customHeight="1">
      <c r="B65" s="237"/>
      <c r="C65" s="242"/>
      <c r="D65" s="361" t="s">
        <v>748</v>
      </c>
      <c r="E65" s="361"/>
      <c r="F65" s="361"/>
      <c r="G65" s="361"/>
      <c r="H65" s="361"/>
      <c r="I65" s="361"/>
      <c r="J65" s="361"/>
      <c r="K65" s="238"/>
    </row>
    <row r="66" spans="2:11" ht="15" customHeight="1">
      <c r="B66" s="237"/>
      <c r="C66" s="242"/>
      <c r="D66" s="361" t="s">
        <v>749</v>
      </c>
      <c r="E66" s="361"/>
      <c r="F66" s="361"/>
      <c r="G66" s="361"/>
      <c r="H66" s="361"/>
      <c r="I66" s="361"/>
      <c r="J66" s="361"/>
      <c r="K66" s="238"/>
    </row>
    <row r="67" spans="2:11" ht="15" customHeight="1">
      <c r="B67" s="237"/>
      <c r="C67" s="242"/>
      <c r="D67" s="361" t="s">
        <v>750</v>
      </c>
      <c r="E67" s="361"/>
      <c r="F67" s="361"/>
      <c r="G67" s="361"/>
      <c r="H67" s="361"/>
      <c r="I67" s="361"/>
      <c r="J67" s="361"/>
      <c r="K67" s="238"/>
    </row>
    <row r="68" spans="2:11" ht="15" customHeight="1">
      <c r="B68" s="237"/>
      <c r="C68" s="242"/>
      <c r="D68" s="361" t="s">
        <v>751</v>
      </c>
      <c r="E68" s="361"/>
      <c r="F68" s="361"/>
      <c r="G68" s="361"/>
      <c r="H68" s="361"/>
      <c r="I68" s="361"/>
      <c r="J68" s="361"/>
      <c r="K68" s="238"/>
    </row>
    <row r="69" spans="2:11" ht="12.75" customHeight="1">
      <c r="B69" s="246"/>
      <c r="C69" s="247"/>
      <c r="D69" s="247"/>
      <c r="E69" s="247"/>
      <c r="F69" s="247"/>
      <c r="G69" s="247"/>
      <c r="H69" s="247"/>
      <c r="I69" s="247"/>
      <c r="J69" s="247"/>
      <c r="K69" s="248"/>
    </row>
    <row r="70" spans="2:11" ht="18.75" customHeight="1">
      <c r="B70" s="249"/>
      <c r="C70" s="249"/>
      <c r="D70" s="249"/>
      <c r="E70" s="249"/>
      <c r="F70" s="249"/>
      <c r="G70" s="249"/>
      <c r="H70" s="249"/>
      <c r="I70" s="249"/>
      <c r="J70" s="249"/>
      <c r="K70" s="250"/>
    </row>
    <row r="71" spans="2:11" ht="18.75" customHeight="1">
      <c r="B71" s="250"/>
      <c r="C71" s="250"/>
      <c r="D71" s="250"/>
      <c r="E71" s="250"/>
      <c r="F71" s="250"/>
      <c r="G71" s="250"/>
      <c r="H71" s="250"/>
      <c r="I71" s="250"/>
      <c r="J71" s="250"/>
      <c r="K71" s="250"/>
    </row>
    <row r="72" spans="2:11" ht="7.5" customHeight="1">
      <c r="B72" s="251"/>
      <c r="C72" s="252"/>
      <c r="D72" s="252"/>
      <c r="E72" s="252"/>
      <c r="F72" s="252"/>
      <c r="G72" s="252"/>
      <c r="H72" s="252"/>
      <c r="I72" s="252"/>
      <c r="J72" s="252"/>
      <c r="K72" s="253"/>
    </row>
    <row r="73" spans="2:11" ht="45" customHeight="1">
      <c r="B73" s="254"/>
      <c r="C73" s="359" t="s">
        <v>93</v>
      </c>
      <c r="D73" s="359"/>
      <c r="E73" s="359"/>
      <c r="F73" s="359"/>
      <c r="G73" s="359"/>
      <c r="H73" s="359"/>
      <c r="I73" s="359"/>
      <c r="J73" s="359"/>
      <c r="K73" s="255"/>
    </row>
    <row r="74" spans="2:11" ht="17.25" customHeight="1">
      <c r="B74" s="254"/>
      <c r="C74" s="256" t="s">
        <v>752</v>
      </c>
      <c r="D74" s="256"/>
      <c r="E74" s="256"/>
      <c r="F74" s="256" t="s">
        <v>753</v>
      </c>
      <c r="G74" s="257"/>
      <c r="H74" s="256" t="s">
        <v>175</v>
      </c>
      <c r="I74" s="256" t="s">
        <v>57</v>
      </c>
      <c r="J74" s="256" t="s">
        <v>754</v>
      </c>
      <c r="K74" s="255"/>
    </row>
    <row r="75" spans="2:11" ht="17.25" customHeight="1">
      <c r="B75" s="254"/>
      <c r="C75" s="258" t="s">
        <v>755</v>
      </c>
      <c r="D75" s="258"/>
      <c r="E75" s="258"/>
      <c r="F75" s="259" t="s">
        <v>756</v>
      </c>
      <c r="G75" s="260"/>
      <c r="H75" s="258"/>
      <c r="I75" s="258"/>
      <c r="J75" s="258" t="s">
        <v>757</v>
      </c>
      <c r="K75" s="255"/>
    </row>
    <row r="76" spans="2:11" ht="5.25" customHeight="1">
      <c r="B76" s="254"/>
      <c r="C76" s="261"/>
      <c r="D76" s="261"/>
      <c r="E76" s="261"/>
      <c r="F76" s="261"/>
      <c r="G76" s="262"/>
      <c r="H76" s="261"/>
      <c r="I76" s="261"/>
      <c r="J76" s="261"/>
      <c r="K76" s="255"/>
    </row>
    <row r="77" spans="2:11" ht="15" customHeight="1">
      <c r="B77" s="254"/>
      <c r="C77" s="244" t="s">
        <v>53</v>
      </c>
      <c r="D77" s="261"/>
      <c r="E77" s="261"/>
      <c r="F77" s="263" t="s">
        <v>758</v>
      </c>
      <c r="G77" s="262"/>
      <c r="H77" s="244" t="s">
        <v>759</v>
      </c>
      <c r="I77" s="244" t="s">
        <v>760</v>
      </c>
      <c r="J77" s="244">
        <v>20</v>
      </c>
      <c r="K77" s="255"/>
    </row>
    <row r="78" spans="2:11" ht="15" customHeight="1">
      <c r="B78" s="254"/>
      <c r="C78" s="244" t="s">
        <v>761</v>
      </c>
      <c r="D78" s="244"/>
      <c r="E78" s="244"/>
      <c r="F78" s="263" t="s">
        <v>758</v>
      </c>
      <c r="G78" s="262"/>
      <c r="H78" s="244" t="s">
        <v>762</v>
      </c>
      <c r="I78" s="244" t="s">
        <v>760</v>
      </c>
      <c r="J78" s="244">
        <v>120</v>
      </c>
      <c r="K78" s="255"/>
    </row>
    <row r="79" spans="2:11" ht="15" customHeight="1">
      <c r="B79" s="264"/>
      <c r="C79" s="244" t="s">
        <v>763</v>
      </c>
      <c r="D79" s="244"/>
      <c r="E79" s="244"/>
      <c r="F79" s="263" t="s">
        <v>764</v>
      </c>
      <c r="G79" s="262"/>
      <c r="H79" s="244" t="s">
        <v>765</v>
      </c>
      <c r="I79" s="244" t="s">
        <v>760</v>
      </c>
      <c r="J79" s="244">
        <v>50</v>
      </c>
      <c r="K79" s="255"/>
    </row>
    <row r="80" spans="2:11" ht="15" customHeight="1">
      <c r="B80" s="264"/>
      <c r="C80" s="244" t="s">
        <v>766</v>
      </c>
      <c r="D80" s="244"/>
      <c r="E80" s="244"/>
      <c r="F80" s="263" t="s">
        <v>758</v>
      </c>
      <c r="G80" s="262"/>
      <c r="H80" s="244" t="s">
        <v>767</v>
      </c>
      <c r="I80" s="244" t="s">
        <v>768</v>
      </c>
      <c r="J80" s="244"/>
      <c r="K80" s="255"/>
    </row>
    <row r="81" spans="2:11" ht="15" customHeight="1">
      <c r="B81" s="264"/>
      <c r="C81" s="265" t="s">
        <v>769</v>
      </c>
      <c r="D81" s="265"/>
      <c r="E81" s="265"/>
      <c r="F81" s="266" t="s">
        <v>764</v>
      </c>
      <c r="G81" s="265"/>
      <c r="H81" s="265" t="s">
        <v>770</v>
      </c>
      <c r="I81" s="265" t="s">
        <v>760</v>
      </c>
      <c r="J81" s="265">
        <v>15</v>
      </c>
      <c r="K81" s="255"/>
    </row>
    <row r="82" spans="2:11" ht="15" customHeight="1">
      <c r="B82" s="264"/>
      <c r="C82" s="265" t="s">
        <v>771</v>
      </c>
      <c r="D82" s="265"/>
      <c r="E82" s="265"/>
      <c r="F82" s="266" t="s">
        <v>764</v>
      </c>
      <c r="G82" s="265"/>
      <c r="H82" s="265" t="s">
        <v>772</v>
      </c>
      <c r="I82" s="265" t="s">
        <v>760</v>
      </c>
      <c r="J82" s="265">
        <v>15</v>
      </c>
      <c r="K82" s="255"/>
    </row>
    <row r="83" spans="2:11" ht="15" customHeight="1">
      <c r="B83" s="264"/>
      <c r="C83" s="265" t="s">
        <v>773</v>
      </c>
      <c r="D83" s="265"/>
      <c r="E83" s="265"/>
      <c r="F83" s="266" t="s">
        <v>764</v>
      </c>
      <c r="G83" s="265"/>
      <c r="H83" s="265" t="s">
        <v>774</v>
      </c>
      <c r="I83" s="265" t="s">
        <v>760</v>
      </c>
      <c r="J83" s="265">
        <v>20</v>
      </c>
      <c r="K83" s="255"/>
    </row>
    <row r="84" spans="2:11" ht="15" customHeight="1">
      <c r="B84" s="264"/>
      <c r="C84" s="265" t="s">
        <v>775</v>
      </c>
      <c r="D84" s="265"/>
      <c r="E84" s="265"/>
      <c r="F84" s="266" t="s">
        <v>764</v>
      </c>
      <c r="G84" s="265"/>
      <c r="H84" s="265" t="s">
        <v>776</v>
      </c>
      <c r="I84" s="265" t="s">
        <v>760</v>
      </c>
      <c r="J84" s="265">
        <v>20</v>
      </c>
      <c r="K84" s="255"/>
    </row>
    <row r="85" spans="2:11" ht="15" customHeight="1">
      <c r="B85" s="264"/>
      <c r="C85" s="244" t="s">
        <v>777</v>
      </c>
      <c r="D85" s="244"/>
      <c r="E85" s="244"/>
      <c r="F85" s="263" t="s">
        <v>764</v>
      </c>
      <c r="G85" s="262"/>
      <c r="H85" s="244" t="s">
        <v>778</v>
      </c>
      <c r="I85" s="244" t="s">
        <v>760</v>
      </c>
      <c r="J85" s="244">
        <v>50</v>
      </c>
      <c r="K85" s="255"/>
    </row>
    <row r="86" spans="2:11" ht="15" customHeight="1">
      <c r="B86" s="264"/>
      <c r="C86" s="244" t="s">
        <v>779</v>
      </c>
      <c r="D86" s="244"/>
      <c r="E86" s="244"/>
      <c r="F86" s="263" t="s">
        <v>764</v>
      </c>
      <c r="G86" s="262"/>
      <c r="H86" s="244" t="s">
        <v>780</v>
      </c>
      <c r="I86" s="244" t="s">
        <v>760</v>
      </c>
      <c r="J86" s="244">
        <v>20</v>
      </c>
      <c r="K86" s="255"/>
    </row>
    <row r="87" spans="2:11" ht="15" customHeight="1">
      <c r="B87" s="264"/>
      <c r="C87" s="244" t="s">
        <v>781</v>
      </c>
      <c r="D87" s="244"/>
      <c r="E87" s="244"/>
      <c r="F87" s="263" t="s">
        <v>764</v>
      </c>
      <c r="G87" s="262"/>
      <c r="H87" s="244" t="s">
        <v>782</v>
      </c>
      <c r="I87" s="244" t="s">
        <v>760</v>
      </c>
      <c r="J87" s="244">
        <v>20</v>
      </c>
      <c r="K87" s="255"/>
    </row>
    <row r="88" spans="2:11" ht="15" customHeight="1">
      <c r="B88" s="264"/>
      <c r="C88" s="244" t="s">
        <v>783</v>
      </c>
      <c r="D88" s="244"/>
      <c r="E88" s="244"/>
      <c r="F88" s="263" t="s">
        <v>764</v>
      </c>
      <c r="G88" s="262"/>
      <c r="H88" s="244" t="s">
        <v>784</v>
      </c>
      <c r="I88" s="244" t="s">
        <v>760</v>
      </c>
      <c r="J88" s="244">
        <v>50</v>
      </c>
      <c r="K88" s="255"/>
    </row>
    <row r="89" spans="2:11" ht="15" customHeight="1">
      <c r="B89" s="264"/>
      <c r="C89" s="244" t="s">
        <v>785</v>
      </c>
      <c r="D89" s="244"/>
      <c r="E89" s="244"/>
      <c r="F89" s="263" t="s">
        <v>764</v>
      </c>
      <c r="G89" s="262"/>
      <c r="H89" s="244" t="s">
        <v>785</v>
      </c>
      <c r="I89" s="244" t="s">
        <v>760</v>
      </c>
      <c r="J89" s="244">
        <v>50</v>
      </c>
      <c r="K89" s="255"/>
    </row>
    <row r="90" spans="2:11" ht="15" customHeight="1">
      <c r="B90" s="264"/>
      <c r="C90" s="244" t="s">
        <v>180</v>
      </c>
      <c r="D90" s="244"/>
      <c r="E90" s="244"/>
      <c r="F90" s="263" t="s">
        <v>764</v>
      </c>
      <c r="G90" s="262"/>
      <c r="H90" s="244" t="s">
        <v>786</v>
      </c>
      <c r="I90" s="244" t="s">
        <v>760</v>
      </c>
      <c r="J90" s="244">
        <v>255</v>
      </c>
      <c r="K90" s="255"/>
    </row>
    <row r="91" spans="2:11" ht="15" customHeight="1">
      <c r="B91" s="264"/>
      <c r="C91" s="244" t="s">
        <v>787</v>
      </c>
      <c r="D91" s="244"/>
      <c r="E91" s="244"/>
      <c r="F91" s="263" t="s">
        <v>758</v>
      </c>
      <c r="G91" s="262"/>
      <c r="H91" s="244" t="s">
        <v>788</v>
      </c>
      <c r="I91" s="244" t="s">
        <v>789</v>
      </c>
      <c r="J91" s="244"/>
      <c r="K91" s="255"/>
    </row>
    <row r="92" spans="2:11" ht="15" customHeight="1">
      <c r="B92" s="264"/>
      <c r="C92" s="244" t="s">
        <v>790</v>
      </c>
      <c r="D92" s="244"/>
      <c r="E92" s="244"/>
      <c r="F92" s="263" t="s">
        <v>758</v>
      </c>
      <c r="G92" s="262"/>
      <c r="H92" s="244" t="s">
        <v>791</v>
      </c>
      <c r="I92" s="244" t="s">
        <v>792</v>
      </c>
      <c r="J92" s="244"/>
      <c r="K92" s="255"/>
    </row>
    <row r="93" spans="2:11" ht="15" customHeight="1">
      <c r="B93" s="264"/>
      <c r="C93" s="244" t="s">
        <v>793</v>
      </c>
      <c r="D93" s="244"/>
      <c r="E93" s="244"/>
      <c r="F93" s="263" t="s">
        <v>758</v>
      </c>
      <c r="G93" s="262"/>
      <c r="H93" s="244" t="s">
        <v>793</v>
      </c>
      <c r="I93" s="244" t="s">
        <v>792</v>
      </c>
      <c r="J93" s="244"/>
      <c r="K93" s="255"/>
    </row>
    <row r="94" spans="2:11" ht="15" customHeight="1">
      <c r="B94" s="264"/>
      <c r="C94" s="244" t="s">
        <v>38</v>
      </c>
      <c r="D94" s="244"/>
      <c r="E94" s="244"/>
      <c r="F94" s="263" t="s">
        <v>758</v>
      </c>
      <c r="G94" s="262"/>
      <c r="H94" s="244" t="s">
        <v>794</v>
      </c>
      <c r="I94" s="244" t="s">
        <v>792</v>
      </c>
      <c r="J94" s="244"/>
      <c r="K94" s="255"/>
    </row>
    <row r="95" spans="2:11" ht="15" customHeight="1">
      <c r="B95" s="264"/>
      <c r="C95" s="244" t="s">
        <v>48</v>
      </c>
      <c r="D95" s="244"/>
      <c r="E95" s="244"/>
      <c r="F95" s="263" t="s">
        <v>758</v>
      </c>
      <c r="G95" s="262"/>
      <c r="H95" s="244" t="s">
        <v>795</v>
      </c>
      <c r="I95" s="244" t="s">
        <v>792</v>
      </c>
      <c r="J95" s="244"/>
      <c r="K95" s="255"/>
    </row>
    <row r="96" spans="2:11" ht="15" customHeight="1">
      <c r="B96" s="267"/>
      <c r="C96" s="268"/>
      <c r="D96" s="268"/>
      <c r="E96" s="268"/>
      <c r="F96" s="268"/>
      <c r="G96" s="268"/>
      <c r="H96" s="268"/>
      <c r="I96" s="268"/>
      <c r="J96" s="268"/>
      <c r="K96" s="269"/>
    </row>
    <row r="97" spans="2:11" ht="18.75" customHeight="1">
      <c r="B97" s="270"/>
      <c r="C97" s="271"/>
      <c r="D97" s="271"/>
      <c r="E97" s="271"/>
      <c r="F97" s="271"/>
      <c r="G97" s="271"/>
      <c r="H97" s="271"/>
      <c r="I97" s="271"/>
      <c r="J97" s="271"/>
      <c r="K97" s="270"/>
    </row>
    <row r="98" spans="2:11" ht="18.75" customHeight="1">
      <c r="B98" s="250"/>
      <c r="C98" s="250"/>
      <c r="D98" s="250"/>
      <c r="E98" s="250"/>
      <c r="F98" s="250"/>
      <c r="G98" s="250"/>
      <c r="H98" s="250"/>
      <c r="I98" s="250"/>
      <c r="J98" s="250"/>
      <c r="K98" s="250"/>
    </row>
    <row r="99" spans="2:11" ht="7.5" customHeight="1">
      <c r="B99" s="251"/>
      <c r="C99" s="252"/>
      <c r="D99" s="252"/>
      <c r="E99" s="252"/>
      <c r="F99" s="252"/>
      <c r="G99" s="252"/>
      <c r="H99" s="252"/>
      <c r="I99" s="252"/>
      <c r="J99" s="252"/>
      <c r="K99" s="253"/>
    </row>
    <row r="100" spans="2:11" ht="45" customHeight="1">
      <c r="B100" s="254"/>
      <c r="C100" s="359" t="s">
        <v>796</v>
      </c>
      <c r="D100" s="359"/>
      <c r="E100" s="359"/>
      <c r="F100" s="359"/>
      <c r="G100" s="359"/>
      <c r="H100" s="359"/>
      <c r="I100" s="359"/>
      <c r="J100" s="359"/>
      <c r="K100" s="255"/>
    </row>
    <row r="101" spans="2:11" ht="17.25" customHeight="1">
      <c r="B101" s="254"/>
      <c r="C101" s="256" t="s">
        <v>752</v>
      </c>
      <c r="D101" s="256"/>
      <c r="E101" s="256"/>
      <c r="F101" s="256" t="s">
        <v>753</v>
      </c>
      <c r="G101" s="257"/>
      <c r="H101" s="256" t="s">
        <v>175</v>
      </c>
      <c r="I101" s="256" t="s">
        <v>57</v>
      </c>
      <c r="J101" s="256" t="s">
        <v>754</v>
      </c>
      <c r="K101" s="255"/>
    </row>
    <row r="102" spans="2:11" ht="17.25" customHeight="1">
      <c r="B102" s="254"/>
      <c r="C102" s="258" t="s">
        <v>755</v>
      </c>
      <c r="D102" s="258"/>
      <c r="E102" s="258"/>
      <c r="F102" s="259" t="s">
        <v>756</v>
      </c>
      <c r="G102" s="260"/>
      <c r="H102" s="258"/>
      <c r="I102" s="258"/>
      <c r="J102" s="258" t="s">
        <v>757</v>
      </c>
      <c r="K102" s="255"/>
    </row>
    <row r="103" spans="2:11" ht="5.25" customHeight="1">
      <c r="B103" s="254"/>
      <c r="C103" s="256"/>
      <c r="D103" s="256"/>
      <c r="E103" s="256"/>
      <c r="F103" s="256"/>
      <c r="G103" s="272"/>
      <c r="H103" s="256"/>
      <c r="I103" s="256"/>
      <c r="J103" s="256"/>
      <c r="K103" s="255"/>
    </row>
    <row r="104" spans="2:11" ht="15" customHeight="1">
      <c r="B104" s="254"/>
      <c r="C104" s="244" t="s">
        <v>53</v>
      </c>
      <c r="D104" s="261"/>
      <c r="E104" s="261"/>
      <c r="F104" s="263" t="s">
        <v>758</v>
      </c>
      <c r="G104" s="272"/>
      <c r="H104" s="244" t="s">
        <v>797</v>
      </c>
      <c r="I104" s="244" t="s">
        <v>760</v>
      </c>
      <c r="J104" s="244">
        <v>20</v>
      </c>
      <c r="K104" s="255"/>
    </row>
    <row r="105" spans="2:11" ht="15" customHeight="1">
      <c r="B105" s="254"/>
      <c r="C105" s="244" t="s">
        <v>761</v>
      </c>
      <c r="D105" s="244"/>
      <c r="E105" s="244"/>
      <c r="F105" s="263" t="s">
        <v>758</v>
      </c>
      <c r="G105" s="244"/>
      <c r="H105" s="244" t="s">
        <v>797</v>
      </c>
      <c r="I105" s="244" t="s">
        <v>760</v>
      </c>
      <c r="J105" s="244">
        <v>120</v>
      </c>
      <c r="K105" s="255"/>
    </row>
    <row r="106" spans="2:11" ht="15" customHeight="1">
      <c r="B106" s="264"/>
      <c r="C106" s="244" t="s">
        <v>763</v>
      </c>
      <c r="D106" s="244"/>
      <c r="E106" s="244"/>
      <c r="F106" s="263" t="s">
        <v>764</v>
      </c>
      <c r="G106" s="244"/>
      <c r="H106" s="244" t="s">
        <v>797</v>
      </c>
      <c r="I106" s="244" t="s">
        <v>760</v>
      </c>
      <c r="J106" s="244">
        <v>50</v>
      </c>
      <c r="K106" s="255"/>
    </row>
    <row r="107" spans="2:11" ht="15" customHeight="1">
      <c r="B107" s="264"/>
      <c r="C107" s="244" t="s">
        <v>766</v>
      </c>
      <c r="D107" s="244"/>
      <c r="E107" s="244"/>
      <c r="F107" s="263" t="s">
        <v>758</v>
      </c>
      <c r="G107" s="244"/>
      <c r="H107" s="244" t="s">
        <v>797</v>
      </c>
      <c r="I107" s="244" t="s">
        <v>768</v>
      </c>
      <c r="J107" s="244"/>
      <c r="K107" s="255"/>
    </row>
    <row r="108" spans="2:11" ht="15" customHeight="1">
      <c r="B108" s="264"/>
      <c r="C108" s="244" t="s">
        <v>777</v>
      </c>
      <c r="D108" s="244"/>
      <c r="E108" s="244"/>
      <c r="F108" s="263" t="s">
        <v>764</v>
      </c>
      <c r="G108" s="244"/>
      <c r="H108" s="244" t="s">
        <v>797</v>
      </c>
      <c r="I108" s="244" t="s">
        <v>760</v>
      </c>
      <c r="J108" s="244">
        <v>50</v>
      </c>
      <c r="K108" s="255"/>
    </row>
    <row r="109" spans="2:11" ht="15" customHeight="1">
      <c r="B109" s="264"/>
      <c r="C109" s="244" t="s">
        <v>785</v>
      </c>
      <c r="D109" s="244"/>
      <c r="E109" s="244"/>
      <c r="F109" s="263" t="s">
        <v>764</v>
      </c>
      <c r="G109" s="244"/>
      <c r="H109" s="244" t="s">
        <v>797</v>
      </c>
      <c r="I109" s="244" t="s">
        <v>760</v>
      </c>
      <c r="J109" s="244">
        <v>50</v>
      </c>
      <c r="K109" s="255"/>
    </row>
    <row r="110" spans="2:11" ht="15" customHeight="1">
      <c r="B110" s="264"/>
      <c r="C110" s="244" t="s">
        <v>783</v>
      </c>
      <c r="D110" s="244"/>
      <c r="E110" s="244"/>
      <c r="F110" s="263" t="s">
        <v>764</v>
      </c>
      <c r="G110" s="244"/>
      <c r="H110" s="244" t="s">
        <v>797</v>
      </c>
      <c r="I110" s="244" t="s">
        <v>760</v>
      </c>
      <c r="J110" s="244">
        <v>50</v>
      </c>
      <c r="K110" s="255"/>
    </row>
    <row r="111" spans="2:11" ht="15" customHeight="1">
      <c r="B111" s="264"/>
      <c r="C111" s="244" t="s">
        <v>53</v>
      </c>
      <c r="D111" s="244"/>
      <c r="E111" s="244"/>
      <c r="F111" s="263" t="s">
        <v>758</v>
      </c>
      <c r="G111" s="244"/>
      <c r="H111" s="244" t="s">
        <v>798</v>
      </c>
      <c r="I111" s="244" t="s">
        <v>760</v>
      </c>
      <c r="J111" s="244">
        <v>20</v>
      </c>
      <c r="K111" s="255"/>
    </row>
    <row r="112" spans="2:11" ht="15" customHeight="1">
      <c r="B112" s="264"/>
      <c r="C112" s="244" t="s">
        <v>799</v>
      </c>
      <c r="D112" s="244"/>
      <c r="E112" s="244"/>
      <c r="F112" s="263" t="s">
        <v>758</v>
      </c>
      <c r="G112" s="244"/>
      <c r="H112" s="244" t="s">
        <v>800</v>
      </c>
      <c r="I112" s="244" t="s">
        <v>760</v>
      </c>
      <c r="J112" s="244">
        <v>120</v>
      </c>
      <c r="K112" s="255"/>
    </row>
    <row r="113" spans="2:11" ht="15" customHeight="1">
      <c r="B113" s="264"/>
      <c r="C113" s="244" t="s">
        <v>38</v>
      </c>
      <c r="D113" s="244"/>
      <c r="E113" s="244"/>
      <c r="F113" s="263" t="s">
        <v>758</v>
      </c>
      <c r="G113" s="244"/>
      <c r="H113" s="244" t="s">
        <v>801</v>
      </c>
      <c r="I113" s="244" t="s">
        <v>792</v>
      </c>
      <c r="J113" s="244"/>
      <c r="K113" s="255"/>
    </row>
    <row r="114" spans="2:11" ht="15" customHeight="1">
      <c r="B114" s="264"/>
      <c r="C114" s="244" t="s">
        <v>48</v>
      </c>
      <c r="D114" s="244"/>
      <c r="E114" s="244"/>
      <c r="F114" s="263" t="s">
        <v>758</v>
      </c>
      <c r="G114" s="244"/>
      <c r="H114" s="244" t="s">
        <v>802</v>
      </c>
      <c r="I114" s="244" t="s">
        <v>792</v>
      </c>
      <c r="J114" s="244"/>
      <c r="K114" s="255"/>
    </row>
    <row r="115" spans="2:11" ht="15" customHeight="1">
      <c r="B115" s="264"/>
      <c r="C115" s="244" t="s">
        <v>57</v>
      </c>
      <c r="D115" s="244"/>
      <c r="E115" s="244"/>
      <c r="F115" s="263" t="s">
        <v>758</v>
      </c>
      <c r="G115" s="244"/>
      <c r="H115" s="244" t="s">
        <v>803</v>
      </c>
      <c r="I115" s="244" t="s">
        <v>804</v>
      </c>
      <c r="J115" s="244"/>
      <c r="K115" s="255"/>
    </row>
    <row r="116" spans="2:11" ht="15" customHeight="1">
      <c r="B116" s="267"/>
      <c r="C116" s="273"/>
      <c r="D116" s="273"/>
      <c r="E116" s="273"/>
      <c r="F116" s="273"/>
      <c r="G116" s="273"/>
      <c r="H116" s="273"/>
      <c r="I116" s="273"/>
      <c r="J116" s="273"/>
      <c r="K116" s="269"/>
    </row>
    <row r="117" spans="2:11" ht="18.75" customHeight="1">
      <c r="B117" s="274"/>
      <c r="C117" s="240"/>
      <c r="D117" s="240"/>
      <c r="E117" s="240"/>
      <c r="F117" s="275"/>
      <c r="G117" s="240"/>
      <c r="H117" s="240"/>
      <c r="I117" s="240"/>
      <c r="J117" s="240"/>
      <c r="K117" s="274"/>
    </row>
    <row r="118" spans="2:11" ht="18.75" customHeight="1"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</row>
    <row r="119" spans="2:11" ht="7.5" customHeight="1">
      <c r="B119" s="276"/>
      <c r="C119" s="277"/>
      <c r="D119" s="277"/>
      <c r="E119" s="277"/>
      <c r="F119" s="277"/>
      <c r="G119" s="277"/>
      <c r="H119" s="277"/>
      <c r="I119" s="277"/>
      <c r="J119" s="277"/>
      <c r="K119" s="278"/>
    </row>
    <row r="120" spans="2:11" ht="45" customHeight="1">
      <c r="B120" s="279"/>
      <c r="C120" s="358" t="s">
        <v>805</v>
      </c>
      <c r="D120" s="358"/>
      <c r="E120" s="358"/>
      <c r="F120" s="358"/>
      <c r="G120" s="358"/>
      <c r="H120" s="358"/>
      <c r="I120" s="358"/>
      <c r="J120" s="358"/>
      <c r="K120" s="280"/>
    </row>
    <row r="121" spans="2:11" ht="17.25" customHeight="1">
      <c r="B121" s="281"/>
      <c r="C121" s="256" t="s">
        <v>752</v>
      </c>
      <c r="D121" s="256"/>
      <c r="E121" s="256"/>
      <c r="F121" s="256" t="s">
        <v>753</v>
      </c>
      <c r="G121" s="257"/>
      <c r="H121" s="256" t="s">
        <v>175</v>
      </c>
      <c r="I121" s="256" t="s">
        <v>57</v>
      </c>
      <c r="J121" s="256" t="s">
        <v>754</v>
      </c>
      <c r="K121" s="282"/>
    </row>
    <row r="122" spans="2:11" ht="17.25" customHeight="1">
      <c r="B122" s="281"/>
      <c r="C122" s="258" t="s">
        <v>755</v>
      </c>
      <c r="D122" s="258"/>
      <c r="E122" s="258"/>
      <c r="F122" s="259" t="s">
        <v>756</v>
      </c>
      <c r="G122" s="260"/>
      <c r="H122" s="258"/>
      <c r="I122" s="258"/>
      <c r="J122" s="258" t="s">
        <v>757</v>
      </c>
      <c r="K122" s="282"/>
    </row>
    <row r="123" spans="2:11" ht="5.25" customHeight="1">
      <c r="B123" s="283"/>
      <c r="C123" s="261"/>
      <c r="D123" s="261"/>
      <c r="E123" s="261"/>
      <c r="F123" s="261"/>
      <c r="G123" s="244"/>
      <c r="H123" s="261"/>
      <c r="I123" s="261"/>
      <c r="J123" s="261"/>
      <c r="K123" s="284"/>
    </row>
    <row r="124" spans="2:11" ht="15" customHeight="1">
      <c r="B124" s="283"/>
      <c r="C124" s="244" t="s">
        <v>761</v>
      </c>
      <c r="D124" s="261"/>
      <c r="E124" s="261"/>
      <c r="F124" s="263" t="s">
        <v>758</v>
      </c>
      <c r="G124" s="244"/>
      <c r="H124" s="244" t="s">
        <v>797</v>
      </c>
      <c r="I124" s="244" t="s">
        <v>760</v>
      </c>
      <c r="J124" s="244">
        <v>120</v>
      </c>
      <c r="K124" s="285"/>
    </row>
    <row r="125" spans="2:11" ht="15" customHeight="1">
      <c r="B125" s="283"/>
      <c r="C125" s="244" t="s">
        <v>806</v>
      </c>
      <c r="D125" s="244"/>
      <c r="E125" s="244"/>
      <c r="F125" s="263" t="s">
        <v>758</v>
      </c>
      <c r="G125" s="244"/>
      <c r="H125" s="244" t="s">
        <v>807</v>
      </c>
      <c r="I125" s="244" t="s">
        <v>760</v>
      </c>
      <c r="J125" s="244" t="s">
        <v>808</v>
      </c>
      <c r="K125" s="285"/>
    </row>
    <row r="126" spans="2:11" ht="15" customHeight="1">
      <c r="B126" s="283"/>
      <c r="C126" s="244" t="s">
        <v>707</v>
      </c>
      <c r="D126" s="244"/>
      <c r="E126" s="244"/>
      <c r="F126" s="263" t="s">
        <v>758</v>
      </c>
      <c r="G126" s="244"/>
      <c r="H126" s="244" t="s">
        <v>809</v>
      </c>
      <c r="I126" s="244" t="s">
        <v>760</v>
      </c>
      <c r="J126" s="244" t="s">
        <v>808</v>
      </c>
      <c r="K126" s="285"/>
    </row>
    <row r="127" spans="2:11" ht="15" customHeight="1">
      <c r="B127" s="283"/>
      <c r="C127" s="244" t="s">
        <v>769</v>
      </c>
      <c r="D127" s="244"/>
      <c r="E127" s="244"/>
      <c r="F127" s="263" t="s">
        <v>764</v>
      </c>
      <c r="G127" s="244"/>
      <c r="H127" s="244" t="s">
        <v>770</v>
      </c>
      <c r="I127" s="244" t="s">
        <v>760</v>
      </c>
      <c r="J127" s="244">
        <v>15</v>
      </c>
      <c r="K127" s="285"/>
    </row>
    <row r="128" spans="2:11" ht="15" customHeight="1">
      <c r="B128" s="283"/>
      <c r="C128" s="265" t="s">
        <v>771</v>
      </c>
      <c r="D128" s="265"/>
      <c r="E128" s="265"/>
      <c r="F128" s="266" t="s">
        <v>764</v>
      </c>
      <c r="G128" s="265"/>
      <c r="H128" s="265" t="s">
        <v>772</v>
      </c>
      <c r="I128" s="265" t="s">
        <v>760</v>
      </c>
      <c r="J128" s="265">
        <v>15</v>
      </c>
      <c r="K128" s="285"/>
    </row>
    <row r="129" spans="2:11" ht="15" customHeight="1">
      <c r="B129" s="283"/>
      <c r="C129" s="265" t="s">
        <v>773</v>
      </c>
      <c r="D129" s="265"/>
      <c r="E129" s="265"/>
      <c r="F129" s="266" t="s">
        <v>764</v>
      </c>
      <c r="G129" s="265"/>
      <c r="H129" s="265" t="s">
        <v>774</v>
      </c>
      <c r="I129" s="265" t="s">
        <v>760</v>
      </c>
      <c r="J129" s="265">
        <v>20</v>
      </c>
      <c r="K129" s="285"/>
    </row>
    <row r="130" spans="2:11" ht="15" customHeight="1">
      <c r="B130" s="283"/>
      <c r="C130" s="265" t="s">
        <v>775</v>
      </c>
      <c r="D130" s="265"/>
      <c r="E130" s="265"/>
      <c r="F130" s="266" t="s">
        <v>764</v>
      </c>
      <c r="G130" s="265"/>
      <c r="H130" s="265" t="s">
        <v>776</v>
      </c>
      <c r="I130" s="265" t="s">
        <v>760</v>
      </c>
      <c r="J130" s="265">
        <v>20</v>
      </c>
      <c r="K130" s="285"/>
    </row>
    <row r="131" spans="2:11" ht="15" customHeight="1">
      <c r="B131" s="283"/>
      <c r="C131" s="244" t="s">
        <v>763</v>
      </c>
      <c r="D131" s="244"/>
      <c r="E131" s="244"/>
      <c r="F131" s="263" t="s">
        <v>764</v>
      </c>
      <c r="G131" s="244"/>
      <c r="H131" s="244" t="s">
        <v>797</v>
      </c>
      <c r="I131" s="244" t="s">
        <v>760</v>
      </c>
      <c r="J131" s="244">
        <v>50</v>
      </c>
      <c r="K131" s="285"/>
    </row>
    <row r="132" spans="2:11" ht="15" customHeight="1">
      <c r="B132" s="283"/>
      <c r="C132" s="244" t="s">
        <v>777</v>
      </c>
      <c r="D132" s="244"/>
      <c r="E132" s="244"/>
      <c r="F132" s="263" t="s">
        <v>764</v>
      </c>
      <c r="G132" s="244"/>
      <c r="H132" s="244" t="s">
        <v>797</v>
      </c>
      <c r="I132" s="244" t="s">
        <v>760</v>
      </c>
      <c r="J132" s="244">
        <v>50</v>
      </c>
      <c r="K132" s="285"/>
    </row>
    <row r="133" spans="2:11" ht="15" customHeight="1">
      <c r="B133" s="283"/>
      <c r="C133" s="244" t="s">
        <v>783</v>
      </c>
      <c r="D133" s="244"/>
      <c r="E133" s="244"/>
      <c r="F133" s="263" t="s">
        <v>764</v>
      </c>
      <c r="G133" s="244"/>
      <c r="H133" s="244" t="s">
        <v>797</v>
      </c>
      <c r="I133" s="244" t="s">
        <v>760</v>
      </c>
      <c r="J133" s="244">
        <v>50</v>
      </c>
      <c r="K133" s="285"/>
    </row>
    <row r="134" spans="2:11" ht="15" customHeight="1">
      <c r="B134" s="283"/>
      <c r="C134" s="244" t="s">
        <v>785</v>
      </c>
      <c r="D134" s="244"/>
      <c r="E134" s="244"/>
      <c r="F134" s="263" t="s">
        <v>764</v>
      </c>
      <c r="G134" s="244"/>
      <c r="H134" s="244" t="s">
        <v>797</v>
      </c>
      <c r="I134" s="244" t="s">
        <v>760</v>
      </c>
      <c r="J134" s="244">
        <v>50</v>
      </c>
      <c r="K134" s="285"/>
    </row>
    <row r="135" spans="2:11" ht="15" customHeight="1">
      <c r="B135" s="283"/>
      <c r="C135" s="244" t="s">
        <v>180</v>
      </c>
      <c r="D135" s="244"/>
      <c r="E135" s="244"/>
      <c r="F135" s="263" t="s">
        <v>764</v>
      </c>
      <c r="G135" s="244"/>
      <c r="H135" s="244" t="s">
        <v>810</v>
      </c>
      <c r="I135" s="244" t="s">
        <v>760</v>
      </c>
      <c r="J135" s="244">
        <v>255</v>
      </c>
      <c r="K135" s="285"/>
    </row>
    <row r="136" spans="2:11" ht="15" customHeight="1">
      <c r="B136" s="283"/>
      <c r="C136" s="244" t="s">
        <v>787</v>
      </c>
      <c r="D136" s="244"/>
      <c r="E136" s="244"/>
      <c r="F136" s="263" t="s">
        <v>758</v>
      </c>
      <c r="G136" s="244"/>
      <c r="H136" s="244" t="s">
        <v>811</v>
      </c>
      <c r="I136" s="244" t="s">
        <v>789</v>
      </c>
      <c r="J136" s="244"/>
      <c r="K136" s="285"/>
    </row>
    <row r="137" spans="2:11" ht="15" customHeight="1">
      <c r="B137" s="283"/>
      <c r="C137" s="244" t="s">
        <v>790</v>
      </c>
      <c r="D137" s="244"/>
      <c r="E137" s="244"/>
      <c r="F137" s="263" t="s">
        <v>758</v>
      </c>
      <c r="G137" s="244"/>
      <c r="H137" s="244" t="s">
        <v>812</v>
      </c>
      <c r="I137" s="244" t="s">
        <v>792</v>
      </c>
      <c r="J137" s="244"/>
      <c r="K137" s="285"/>
    </row>
    <row r="138" spans="2:11" ht="15" customHeight="1">
      <c r="B138" s="283"/>
      <c r="C138" s="244" t="s">
        <v>793</v>
      </c>
      <c r="D138" s="244"/>
      <c r="E138" s="244"/>
      <c r="F138" s="263" t="s">
        <v>758</v>
      </c>
      <c r="G138" s="244"/>
      <c r="H138" s="244" t="s">
        <v>793</v>
      </c>
      <c r="I138" s="244" t="s">
        <v>792</v>
      </c>
      <c r="J138" s="244"/>
      <c r="K138" s="285"/>
    </row>
    <row r="139" spans="2:11" ht="15" customHeight="1">
      <c r="B139" s="283"/>
      <c r="C139" s="244" t="s">
        <v>38</v>
      </c>
      <c r="D139" s="244"/>
      <c r="E139" s="244"/>
      <c r="F139" s="263" t="s">
        <v>758</v>
      </c>
      <c r="G139" s="244"/>
      <c r="H139" s="244" t="s">
        <v>813</v>
      </c>
      <c r="I139" s="244" t="s">
        <v>792</v>
      </c>
      <c r="J139" s="244"/>
      <c r="K139" s="285"/>
    </row>
    <row r="140" spans="2:11" ht="15" customHeight="1">
      <c r="B140" s="283"/>
      <c r="C140" s="244" t="s">
        <v>814</v>
      </c>
      <c r="D140" s="244"/>
      <c r="E140" s="244"/>
      <c r="F140" s="263" t="s">
        <v>758</v>
      </c>
      <c r="G140" s="244"/>
      <c r="H140" s="244" t="s">
        <v>815</v>
      </c>
      <c r="I140" s="244" t="s">
        <v>792</v>
      </c>
      <c r="J140" s="244"/>
      <c r="K140" s="285"/>
    </row>
    <row r="141" spans="2:11" ht="15" customHeight="1">
      <c r="B141" s="286"/>
      <c r="C141" s="287"/>
      <c r="D141" s="287"/>
      <c r="E141" s="287"/>
      <c r="F141" s="287"/>
      <c r="G141" s="287"/>
      <c r="H141" s="287"/>
      <c r="I141" s="287"/>
      <c r="J141" s="287"/>
      <c r="K141" s="288"/>
    </row>
    <row r="142" spans="2:11" ht="18.75" customHeight="1">
      <c r="B142" s="240"/>
      <c r="C142" s="240"/>
      <c r="D142" s="240"/>
      <c r="E142" s="240"/>
      <c r="F142" s="275"/>
      <c r="G142" s="240"/>
      <c r="H142" s="240"/>
      <c r="I142" s="240"/>
      <c r="J142" s="240"/>
      <c r="K142" s="240"/>
    </row>
    <row r="143" spans="2:11" ht="18.75" customHeight="1"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</row>
    <row r="144" spans="2:11" ht="7.5" customHeight="1">
      <c r="B144" s="251"/>
      <c r="C144" s="252"/>
      <c r="D144" s="252"/>
      <c r="E144" s="252"/>
      <c r="F144" s="252"/>
      <c r="G144" s="252"/>
      <c r="H144" s="252"/>
      <c r="I144" s="252"/>
      <c r="J144" s="252"/>
      <c r="K144" s="253"/>
    </row>
    <row r="145" spans="2:11" ht="45" customHeight="1">
      <c r="B145" s="254"/>
      <c r="C145" s="359" t="s">
        <v>816</v>
      </c>
      <c r="D145" s="359"/>
      <c r="E145" s="359"/>
      <c r="F145" s="359"/>
      <c r="G145" s="359"/>
      <c r="H145" s="359"/>
      <c r="I145" s="359"/>
      <c r="J145" s="359"/>
      <c r="K145" s="255"/>
    </row>
    <row r="146" spans="2:11" ht="17.25" customHeight="1">
      <c r="B146" s="254"/>
      <c r="C146" s="256" t="s">
        <v>752</v>
      </c>
      <c r="D146" s="256"/>
      <c r="E146" s="256"/>
      <c r="F146" s="256" t="s">
        <v>753</v>
      </c>
      <c r="G146" s="257"/>
      <c r="H146" s="256" t="s">
        <v>175</v>
      </c>
      <c r="I146" s="256" t="s">
        <v>57</v>
      </c>
      <c r="J146" s="256" t="s">
        <v>754</v>
      </c>
      <c r="K146" s="255"/>
    </row>
    <row r="147" spans="2:11" ht="17.25" customHeight="1">
      <c r="B147" s="254"/>
      <c r="C147" s="258" t="s">
        <v>755</v>
      </c>
      <c r="D147" s="258"/>
      <c r="E147" s="258"/>
      <c r="F147" s="259" t="s">
        <v>756</v>
      </c>
      <c r="G147" s="260"/>
      <c r="H147" s="258"/>
      <c r="I147" s="258"/>
      <c r="J147" s="258" t="s">
        <v>757</v>
      </c>
      <c r="K147" s="255"/>
    </row>
    <row r="148" spans="2:11" ht="5.25" customHeight="1">
      <c r="B148" s="264"/>
      <c r="C148" s="261"/>
      <c r="D148" s="261"/>
      <c r="E148" s="261"/>
      <c r="F148" s="261"/>
      <c r="G148" s="262"/>
      <c r="H148" s="261"/>
      <c r="I148" s="261"/>
      <c r="J148" s="261"/>
      <c r="K148" s="285"/>
    </row>
    <row r="149" spans="2:11" ht="15" customHeight="1">
      <c r="B149" s="264"/>
      <c r="C149" s="289" t="s">
        <v>761</v>
      </c>
      <c r="D149" s="244"/>
      <c r="E149" s="244"/>
      <c r="F149" s="290" t="s">
        <v>758</v>
      </c>
      <c r="G149" s="244"/>
      <c r="H149" s="289" t="s">
        <v>797</v>
      </c>
      <c r="I149" s="289" t="s">
        <v>760</v>
      </c>
      <c r="J149" s="289">
        <v>120</v>
      </c>
      <c r="K149" s="285"/>
    </row>
    <row r="150" spans="2:11" ht="15" customHeight="1">
      <c r="B150" s="264"/>
      <c r="C150" s="289" t="s">
        <v>806</v>
      </c>
      <c r="D150" s="244"/>
      <c r="E150" s="244"/>
      <c r="F150" s="290" t="s">
        <v>758</v>
      </c>
      <c r="G150" s="244"/>
      <c r="H150" s="289" t="s">
        <v>817</v>
      </c>
      <c r="I150" s="289" t="s">
        <v>760</v>
      </c>
      <c r="J150" s="289" t="s">
        <v>808</v>
      </c>
      <c r="K150" s="285"/>
    </row>
    <row r="151" spans="2:11" ht="15" customHeight="1">
      <c r="B151" s="264"/>
      <c r="C151" s="289" t="s">
        <v>707</v>
      </c>
      <c r="D151" s="244"/>
      <c r="E151" s="244"/>
      <c r="F151" s="290" t="s">
        <v>758</v>
      </c>
      <c r="G151" s="244"/>
      <c r="H151" s="289" t="s">
        <v>818</v>
      </c>
      <c r="I151" s="289" t="s">
        <v>760</v>
      </c>
      <c r="J151" s="289" t="s">
        <v>808</v>
      </c>
      <c r="K151" s="285"/>
    </row>
    <row r="152" spans="2:11" ht="15" customHeight="1">
      <c r="B152" s="264"/>
      <c r="C152" s="289" t="s">
        <v>763</v>
      </c>
      <c r="D152" s="244"/>
      <c r="E152" s="244"/>
      <c r="F152" s="290" t="s">
        <v>764</v>
      </c>
      <c r="G152" s="244"/>
      <c r="H152" s="289" t="s">
        <v>797</v>
      </c>
      <c r="I152" s="289" t="s">
        <v>760</v>
      </c>
      <c r="J152" s="289">
        <v>50</v>
      </c>
      <c r="K152" s="285"/>
    </row>
    <row r="153" spans="2:11" ht="15" customHeight="1">
      <c r="B153" s="264"/>
      <c r="C153" s="289" t="s">
        <v>766</v>
      </c>
      <c r="D153" s="244"/>
      <c r="E153" s="244"/>
      <c r="F153" s="290" t="s">
        <v>758</v>
      </c>
      <c r="G153" s="244"/>
      <c r="H153" s="289" t="s">
        <v>797</v>
      </c>
      <c r="I153" s="289" t="s">
        <v>768</v>
      </c>
      <c r="J153" s="289"/>
      <c r="K153" s="285"/>
    </row>
    <row r="154" spans="2:11" ht="15" customHeight="1">
      <c r="B154" s="264"/>
      <c r="C154" s="289" t="s">
        <v>777</v>
      </c>
      <c r="D154" s="244"/>
      <c r="E154" s="244"/>
      <c r="F154" s="290" t="s">
        <v>764</v>
      </c>
      <c r="G154" s="244"/>
      <c r="H154" s="289" t="s">
        <v>797</v>
      </c>
      <c r="I154" s="289" t="s">
        <v>760</v>
      </c>
      <c r="J154" s="289">
        <v>50</v>
      </c>
      <c r="K154" s="285"/>
    </row>
    <row r="155" spans="2:11" ht="15" customHeight="1">
      <c r="B155" s="264"/>
      <c r="C155" s="289" t="s">
        <v>785</v>
      </c>
      <c r="D155" s="244"/>
      <c r="E155" s="244"/>
      <c r="F155" s="290" t="s">
        <v>764</v>
      </c>
      <c r="G155" s="244"/>
      <c r="H155" s="289" t="s">
        <v>797</v>
      </c>
      <c r="I155" s="289" t="s">
        <v>760</v>
      </c>
      <c r="J155" s="289">
        <v>50</v>
      </c>
      <c r="K155" s="285"/>
    </row>
    <row r="156" spans="2:11" ht="15" customHeight="1">
      <c r="B156" s="264"/>
      <c r="C156" s="289" t="s">
        <v>783</v>
      </c>
      <c r="D156" s="244"/>
      <c r="E156" s="244"/>
      <c r="F156" s="290" t="s">
        <v>764</v>
      </c>
      <c r="G156" s="244"/>
      <c r="H156" s="289" t="s">
        <v>797</v>
      </c>
      <c r="I156" s="289" t="s">
        <v>760</v>
      </c>
      <c r="J156" s="289">
        <v>50</v>
      </c>
      <c r="K156" s="285"/>
    </row>
    <row r="157" spans="2:11" ht="15" customHeight="1">
      <c r="B157" s="264"/>
      <c r="C157" s="289" t="s">
        <v>162</v>
      </c>
      <c r="D157" s="244"/>
      <c r="E157" s="244"/>
      <c r="F157" s="290" t="s">
        <v>758</v>
      </c>
      <c r="G157" s="244"/>
      <c r="H157" s="289" t="s">
        <v>819</v>
      </c>
      <c r="I157" s="289" t="s">
        <v>760</v>
      </c>
      <c r="J157" s="289" t="s">
        <v>820</v>
      </c>
      <c r="K157" s="285"/>
    </row>
    <row r="158" spans="2:11" ht="15" customHeight="1">
      <c r="B158" s="264"/>
      <c r="C158" s="289" t="s">
        <v>821</v>
      </c>
      <c r="D158" s="244"/>
      <c r="E158" s="244"/>
      <c r="F158" s="290" t="s">
        <v>758</v>
      </c>
      <c r="G158" s="244"/>
      <c r="H158" s="289" t="s">
        <v>822</v>
      </c>
      <c r="I158" s="289" t="s">
        <v>792</v>
      </c>
      <c r="J158" s="289"/>
      <c r="K158" s="285"/>
    </row>
    <row r="159" spans="2:11" ht="15" customHeight="1">
      <c r="B159" s="291"/>
      <c r="C159" s="273"/>
      <c r="D159" s="273"/>
      <c r="E159" s="273"/>
      <c r="F159" s="273"/>
      <c r="G159" s="273"/>
      <c r="H159" s="273"/>
      <c r="I159" s="273"/>
      <c r="J159" s="273"/>
      <c r="K159" s="292"/>
    </row>
    <row r="160" spans="2:11" ht="18.75" customHeight="1">
      <c r="B160" s="240"/>
      <c r="C160" s="244"/>
      <c r="D160" s="244"/>
      <c r="E160" s="244"/>
      <c r="F160" s="263"/>
      <c r="G160" s="244"/>
      <c r="H160" s="244"/>
      <c r="I160" s="244"/>
      <c r="J160" s="244"/>
      <c r="K160" s="240"/>
    </row>
    <row r="161" spans="2:11" ht="18.75" customHeight="1"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</row>
    <row r="162" spans="2:11" ht="7.5" customHeight="1">
      <c r="B162" s="232"/>
      <c r="C162" s="233"/>
      <c r="D162" s="233"/>
      <c r="E162" s="233"/>
      <c r="F162" s="233"/>
      <c r="G162" s="233"/>
      <c r="H162" s="233"/>
      <c r="I162" s="233"/>
      <c r="J162" s="233"/>
      <c r="K162" s="234"/>
    </row>
    <row r="163" spans="2:11" ht="45" customHeight="1">
      <c r="B163" s="235"/>
      <c r="C163" s="358" t="s">
        <v>823</v>
      </c>
      <c r="D163" s="358"/>
      <c r="E163" s="358"/>
      <c r="F163" s="358"/>
      <c r="G163" s="358"/>
      <c r="H163" s="358"/>
      <c r="I163" s="358"/>
      <c r="J163" s="358"/>
      <c r="K163" s="236"/>
    </row>
    <row r="164" spans="2:11" ht="17.25" customHeight="1">
      <c r="B164" s="235"/>
      <c r="C164" s="256" t="s">
        <v>752</v>
      </c>
      <c r="D164" s="256"/>
      <c r="E164" s="256"/>
      <c r="F164" s="256" t="s">
        <v>753</v>
      </c>
      <c r="G164" s="293"/>
      <c r="H164" s="294" t="s">
        <v>175</v>
      </c>
      <c r="I164" s="294" t="s">
        <v>57</v>
      </c>
      <c r="J164" s="256" t="s">
        <v>754</v>
      </c>
      <c r="K164" s="236"/>
    </row>
    <row r="165" spans="2:11" ht="17.25" customHeight="1">
      <c r="B165" s="237"/>
      <c r="C165" s="258" t="s">
        <v>755</v>
      </c>
      <c r="D165" s="258"/>
      <c r="E165" s="258"/>
      <c r="F165" s="259" t="s">
        <v>756</v>
      </c>
      <c r="G165" s="295"/>
      <c r="H165" s="296"/>
      <c r="I165" s="296"/>
      <c r="J165" s="258" t="s">
        <v>757</v>
      </c>
      <c r="K165" s="238"/>
    </row>
    <row r="166" spans="2:11" ht="5.25" customHeight="1">
      <c r="B166" s="264"/>
      <c r="C166" s="261"/>
      <c r="D166" s="261"/>
      <c r="E166" s="261"/>
      <c r="F166" s="261"/>
      <c r="G166" s="262"/>
      <c r="H166" s="261"/>
      <c r="I166" s="261"/>
      <c r="J166" s="261"/>
      <c r="K166" s="285"/>
    </row>
    <row r="167" spans="2:11" ht="15" customHeight="1">
      <c r="B167" s="264"/>
      <c r="C167" s="244" t="s">
        <v>761</v>
      </c>
      <c r="D167" s="244"/>
      <c r="E167" s="244"/>
      <c r="F167" s="263" t="s">
        <v>758</v>
      </c>
      <c r="G167" s="244"/>
      <c r="H167" s="244" t="s">
        <v>797</v>
      </c>
      <c r="I167" s="244" t="s">
        <v>760</v>
      </c>
      <c r="J167" s="244">
        <v>120</v>
      </c>
      <c r="K167" s="285"/>
    </row>
    <row r="168" spans="2:11" ht="15" customHeight="1">
      <c r="B168" s="264"/>
      <c r="C168" s="244" t="s">
        <v>806</v>
      </c>
      <c r="D168" s="244"/>
      <c r="E168" s="244"/>
      <c r="F168" s="263" t="s">
        <v>758</v>
      </c>
      <c r="G168" s="244"/>
      <c r="H168" s="244" t="s">
        <v>807</v>
      </c>
      <c r="I168" s="244" t="s">
        <v>760</v>
      </c>
      <c r="J168" s="244" t="s">
        <v>808</v>
      </c>
      <c r="K168" s="285"/>
    </row>
    <row r="169" spans="2:11" ht="15" customHeight="1">
      <c r="B169" s="264"/>
      <c r="C169" s="244" t="s">
        <v>707</v>
      </c>
      <c r="D169" s="244"/>
      <c r="E169" s="244"/>
      <c r="F169" s="263" t="s">
        <v>758</v>
      </c>
      <c r="G169" s="244"/>
      <c r="H169" s="244" t="s">
        <v>824</v>
      </c>
      <c r="I169" s="244" t="s">
        <v>760</v>
      </c>
      <c r="J169" s="244" t="s">
        <v>808</v>
      </c>
      <c r="K169" s="285"/>
    </row>
    <row r="170" spans="2:11" ht="15" customHeight="1">
      <c r="B170" s="264"/>
      <c r="C170" s="244" t="s">
        <v>763</v>
      </c>
      <c r="D170" s="244"/>
      <c r="E170" s="244"/>
      <c r="F170" s="263" t="s">
        <v>764</v>
      </c>
      <c r="G170" s="244"/>
      <c r="H170" s="244" t="s">
        <v>824</v>
      </c>
      <c r="I170" s="244" t="s">
        <v>760</v>
      </c>
      <c r="J170" s="244">
        <v>50</v>
      </c>
      <c r="K170" s="285"/>
    </row>
    <row r="171" spans="2:11" ht="15" customHeight="1">
      <c r="B171" s="264"/>
      <c r="C171" s="244" t="s">
        <v>766</v>
      </c>
      <c r="D171" s="244"/>
      <c r="E171" s="244"/>
      <c r="F171" s="263" t="s">
        <v>758</v>
      </c>
      <c r="G171" s="244"/>
      <c r="H171" s="244" t="s">
        <v>824</v>
      </c>
      <c r="I171" s="244" t="s">
        <v>768</v>
      </c>
      <c r="J171" s="244"/>
      <c r="K171" s="285"/>
    </row>
    <row r="172" spans="2:11" ht="15" customHeight="1">
      <c r="B172" s="264"/>
      <c r="C172" s="244" t="s">
        <v>777</v>
      </c>
      <c r="D172" s="244"/>
      <c r="E172" s="244"/>
      <c r="F172" s="263" t="s">
        <v>764</v>
      </c>
      <c r="G172" s="244"/>
      <c r="H172" s="244" t="s">
        <v>824</v>
      </c>
      <c r="I172" s="244" t="s">
        <v>760</v>
      </c>
      <c r="J172" s="244">
        <v>50</v>
      </c>
      <c r="K172" s="285"/>
    </row>
    <row r="173" spans="2:11" ht="15" customHeight="1">
      <c r="B173" s="264"/>
      <c r="C173" s="244" t="s">
        <v>785</v>
      </c>
      <c r="D173" s="244"/>
      <c r="E173" s="244"/>
      <c r="F173" s="263" t="s">
        <v>764</v>
      </c>
      <c r="G173" s="244"/>
      <c r="H173" s="244" t="s">
        <v>824</v>
      </c>
      <c r="I173" s="244" t="s">
        <v>760</v>
      </c>
      <c r="J173" s="244">
        <v>50</v>
      </c>
      <c r="K173" s="285"/>
    </row>
    <row r="174" spans="2:11" ht="15" customHeight="1">
      <c r="B174" s="264"/>
      <c r="C174" s="244" t="s">
        <v>783</v>
      </c>
      <c r="D174" s="244"/>
      <c r="E174" s="244"/>
      <c r="F174" s="263" t="s">
        <v>764</v>
      </c>
      <c r="G174" s="244"/>
      <c r="H174" s="244" t="s">
        <v>824</v>
      </c>
      <c r="I174" s="244" t="s">
        <v>760</v>
      </c>
      <c r="J174" s="244">
        <v>50</v>
      </c>
      <c r="K174" s="285"/>
    </row>
    <row r="175" spans="2:11" ht="15" customHeight="1">
      <c r="B175" s="264"/>
      <c r="C175" s="244" t="s">
        <v>174</v>
      </c>
      <c r="D175" s="244"/>
      <c r="E175" s="244"/>
      <c r="F175" s="263" t="s">
        <v>758</v>
      </c>
      <c r="G175" s="244"/>
      <c r="H175" s="244" t="s">
        <v>825</v>
      </c>
      <c r="I175" s="244" t="s">
        <v>826</v>
      </c>
      <c r="J175" s="244"/>
      <c r="K175" s="285"/>
    </row>
    <row r="176" spans="2:11" ht="15" customHeight="1">
      <c r="B176" s="264"/>
      <c r="C176" s="244" t="s">
        <v>57</v>
      </c>
      <c r="D176" s="244"/>
      <c r="E176" s="244"/>
      <c r="F176" s="263" t="s">
        <v>758</v>
      </c>
      <c r="G176" s="244"/>
      <c r="H176" s="244" t="s">
        <v>827</v>
      </c>
      <c r="I176" s="244" t="s">
        <v>828</v>
      </c>
      <c r="J176" s="244">
        <v>1</v>
      </c>
      <c r="K176" s="285"/>
    </row>
    <row r="177" spans="2:11" ht="15" customHeight="1">
      <c r="B177" s="264"/>
      <c r="C177" s="244" t="s">
        <v>53</v>
      </c>
      <c r="D177" s="244"/>
      <c r="E177" s="244"/>
      <c r="F177" s="263" t="s">
        <v>758</v>
      </c>
      <c r="G177" s="244"/>
      <c r="H177" s="244" t="s">
        <v>829</v>
      </c>
      <c r="I177" s="244" t="s">
        <v>760</v>
      </c>
      <c r="J177" s="244">
        <v>20</v>
      </c>
      <c r="K177" s="285"/>
    </row>
    <row r="178" spans="2:11" ht="15" customHeight="1">
      <c r="B178" s="264"/>
      <c r="C178" s="244" t="s">
        <v>175</v>
      </c>
      <c r="D178" s="244"/>
      <c r="E178" s="244"/>
      <c r="F178" s="263" t="s">
        <v>758</v>
      </c>
      <c r="G178" s="244"/>
      <c r="H178" s="244" t="s">
        <v>830</v>
      </c>
      <c r="I178" s="244" t="s">
        <v>760</v>
      </c>
      <c r="J178" s="244">
        <v>255</v>
      </c>
      <c r="K178" s="285"/>
    </row>
    <row r="179" spans="2:11" ht="15" customHeight="1">
      <c r="B179" s="264"/>
      <c r="C179" s="244" t="s">
        <v>176</v>
      </c>
      <c r="D179" s="244"/>
      <c r="E179" s="244"/>
      <c r="F179" s="263" t="s">
        <v>758</v>
      </c>
      <c r="G179" s="244"/>
      <c r="H179" s="244" t="s">
        <v>723</v>
      </c>
      <c r="I179" s="244" t="s">
        <v>760</v>
      </c>
      <c r="J179" s="244">
        <v>10</v>
      </c>
      <c r="K179" s="285"/>
    </row>
    <row r="180" spans="2:11" ht="15" customHeight="1">
      <c r="B180" s="264"/>
      <c r="C180" s="244" t="s">
        <v>177</v>
      </c>
      <c r="D180" s="244"/>
      <c r="E180" s="244"/>
      <c r="F180" s="263" t="s">
        <v>758</v>
      </c>
      <c r="G180" s="244"/>
      <c r="H180" s="244" t="s">
        <v>831</v>
      </c>
      <c r="I180" s="244" t="s">
        <v>792</v>
      </c>
      <c r="J180" s="244"/>
      <c r="K180" s="285"/>
    </row>
    <row r="181" spans="2:11" ht="15" customHeight="1">
      <c r="B181" s="264"/>
      <c r="C181" s="244" t="s">
        <v>832</v>
      </c>
      <c r="D181" s="244"/>
      <c r="E181" s="244"/>
      <c r="F181" s="263" t="s">
        <v>758</v>
      </c>
      <c r="G181" s="244"/>
      <c r="H181" s="244" t="s">
        <v>833</v>
      </c>
      <c r="I181" s="244" t="s">
        <v>792</v>
      </c>
      <c r="J181" s="244"/>
      <c r="K181" s="285"/>
    </row>
    <row r="182" spans="2:11" ht="15" customHeight="1">
      <c r="B182" s="264"/>
      <c r="C182" s="244" t="s">
        <v>821</v>
      </c>
      <c r="D182" s="244"/>
      <c r="E182" s="244"/>
      <c r="F182" s="263" t="s">
        <v>758</v>
      </c>
      <c r="G182" s="244"/>
      <c r="H182" s="244" t="s">
        <v>834</v>
      </c>
      <c r="I182" s="244" t="s">
        <v>792</v>
      </c>
      <c r="J182" s="244"/>
      <c r="K182" s="285"/>
    </row>
    <row r="183" spans="2:11" ht="15" customHeight="1">
      <c r="B183" s="264"/>
      <c r="C183" s="244" t="s">
        <v>179</v>
      </c>
      <c r="D183" s="244"/>
      <c r="E183" s="244"/>
      <c r="F183" s="263" t="s">
        <v>764</v>
      </c>
      <c r="G183" s="244"/>
      <c r="H183" s="244" t="s">
        <v>835</v>
      </c>
      <c r="I183" s="244" t="s">
        <v>760</v>
      </c>
      <c r="J183" s="244">
        <v>50</v>
      </c>
      <c r="K183" s="285"/>
    </row>
    <row r="184" spans="2:11" ht="15" customHeight="1">
      <c r="B184" s="264"/>
      <c r="C184" s="244" t="s">
        <v>836</v>
      </c>
      <c r="D184" s="244"/>
      <c r="E184" s="244"/>
      <c r="F184" s="263" t="s">
        <v>764</v>
      </c>
      <c r="G184" s="244"/>
      <c r="H184" s="244" t="s">
        <v>837</v>
      </c>
      <c r="I184" s="244" t="s">
        <v>838</v>
      </c>
      <c r="J184" s="244"/>
      <c r="K184" s="285"/>
    </row>
    <row r="185" spans="2:11" ht="15" customHeight="1">
      <c r="B185" s="264"/>
      <c r="C185" s="244" t="s">
        <v>839</v>
      </c>
      <c r="D185" s="244"/>
      <c r="E185" s="244"/>
      <c r="F185" s="263" t="s">
        <v>764</v>
      </c>
      <c r="G185" s="244"/>
      <c r="H185" s="244" t="s">
        <v>840</v>
      </c>
      <c r="I185" s="244" t="s">
        <v>838</v>
      </c>
      <c r="J185" s="244"/>
      <c r="K185" s="285"/>
    </row>
    <row r="186" spans="2:11" ht="15" customHeight="1">
      <c r="B186" s="264"/>
      <c r="C186" s="244" t="s">
        <v>841</v>
      </c>
      <c r="D186" s="244"/>
      <c r="E186" s="244"/>
      <c r="F186" s="263" t="s">
        <v>764</v>
      </c>
      <c r="G186" s="244"/>
      <c r="H186" s="244" t="s">
        <v>842</v>
      </c>
      <c r="I186" s="244" t="s">
        <v>838</v>
      </c>
      <c r="J186" s="244"/>
      <c r="K186" s="285"/>
    </row>
    <row r="187" spans="2:11" ht="15" customHeight="1">
      <c r="B187" s="264"/>
      <c r="C187" s="297" t="s">
        <v>843</v>
      </c>
      <c r="D187" s="244"/>
      <c r="E187" s="244"/>
      <c r="F187" s="263" t="s">
        <v>764</v>
      </c>
      <c r="G187" s="244"/>
      <c r="H187" s="244" t="s">
        <v>844</v>
      </c>
      <c r="I187" s="244" t="s">
        <v>845</v>
      </c>
      <c r="J187" s="298" t="s">
        <v>846</v>
      </c>
      <c r="K187" s="285"/>
    </row>
    <row r="188" spans="2:11" ht="15" customHeight="1">
      <c r="B188" s="264"/>
      <c r="C188" s="249" t="s">
        <v>42</v>
      </c>
      <c r="D188" s="244"/>
      <c r="E188" s="244"/>
      <c r="F188" s="263" t="s">
        <v>758</v>
      </c>
      <c r="G188" s="244"/>
      <c r="H188" s="240" t="s">
        <v>847</v>
      </c>
      <c r="I188" s="244" t="s">
        <v>848</v>
      </c>
      <c r="J188" s="244"/>
      <c r="K188" s="285"/>
    </row>
    <row r="189" spans="2:11" ht="15" customHeight="1">
      <c r="B189" s="264"/>
      <c r="C189" s="249" t="s">
        <v>849</v>
      </c>
      <c r="D189" s="244"/>
      <c r="E189" s="244"/>
      <c r="F189" s="263" t="s">
        <v>758</v>
      </c>
      <c r="G189" s="244"/>
      <c r="H189" s="244" t="s">
        <v>850</v>
      </c>
      <c r="I189" s="244" t="s">
        <v>792</v>
      </c>
      <c r="J189" s="244"/>
      <c r="K189" s="285"/>
    </row>
    <row r="190" spans="2:11" ht="15" customHeight="1">
      <c r="B190" s="264"/>
      <c r="C190" s="249" t="s">
        <v>851</v>
      </c>
      <c r="D190" s="244"/>
      <c r="E190" s="244"/>
      <c r="F190" s="263" t="s">
        <v>758</v>
      </c>
      <c r="G190" s="244"/>
      <c r="H190" s="244" t="s">
        <v>852</v>
      </c>
      <c r="I190" s="244" t="s">
        <v>792</v>
      </c>
      <c r="J190" s="244"/>
      <c r="K190" s="285"/>
    </row>
    <row r="191" spans="2:11" ht="15" customHeight="1">
      <c r="B191" s="264"/>
      <c r="C191" s="249" t="s">
        <v>507</v>
      </c>
      <c r="D191" s="244"/>
      <c r="E191" s="244"/>
      <c r="F191" s="263" t="s">
        <v>764</v>
      </c>
      <c r="G191" s="244"/>
      <c r="H191" s="244" t="s">
        <v>853</v>
      </c>
      <c r="I191" s="244" t="s">
        <v>792</v>
      </c>
      <c r="J191" s="244"/>
      <c r="K191" s="285"/>
    </row>
    <row r="192" spans="2:11" ht="15" customHeight="1">
      <c r="B192" s="291"/>
      <c r="C192" s="299"/>
      <c r="D192" s="273"/>
      <c r="E192" s="273"/>
      <c r="F192" s="273"/>
      <c r="G192" s="273"/>
      <c r="H192" s="273"/>
      <c r="I192" s="273"/>
      <c r="J192" s="273"/>
      <c r="K192" s="292"/>
    </row>
    <row r="193" spans="2:11" ht="18.75" customHeight="1">
      <c r="B193" s="240"/>
      <c r="C193" s="244"/>
      <c r="D193" s="244"/>
      <c r="E193" s="244"/>
      <c r="F193" s="263"/>
      <c r="G193" s="244"/>
      <c r="H193" s="244"/>
      <c r="I193" s="244"/>
      <c r="J193" s="244"/>
      <c r="K193" s="240"/>
    </row>
    <row r="194" spans="2:11" ht="18.75" customHeight="1">
      <c r="B194" s="240"/>
      <c r="C194" s="244"/>
      <c r="D194" s="244"/>
      <c r="E194" s="244"/>
      <c r="F194" s="263"/>
      <c r="G194" s="244"/>
      <c r="H194" s="244"/>
      <c r="I194" s="244"/>
      <c r="J194" s="244"/>
      <c r="K194" s="240"/>
    </row>
    <row r="195" spans="2:11" ht="18.75" customHeight="1"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</row>
    <row r="196" spans="2:11">
      <c r="B196" s="232"/>
      <c r="C196" s="233"/>
      <c r="D196" s="233"/>
      <c r="E196" s="233"/>
      <c r="F196" s="233"/>
      <c r="G196" s="233"/>
      <c r="H196" s="233"/>
      <c r="I196" s="233"/>
      <c r="J196" s="233"/>
      <c r="K196" s="234"/>
    </row>
    <row r="197" spans="2:11" ht="22.2">
      <c r="B197" s="235"/>
      <c r="C197" s="358" t="s">
        <v>854</v>
      </c>
      <c r="D197" s="358"/>
      <c r="E197" s="358"/>
      <c r="F197" s="358"/>
      <c r="G197" s="358"/>
      <c r="H197" s="358"/>
      <c r="I197" s="358"/>
      <c r="J197" s="358"/>
      <c r="K197" s="236"/>
    </row>
    <row r="198" spans="2:11" ht="25.5" customHeight="1">
      <c r="B198" s="235"/>
      <c r="C198" s="300" t="s">
        <v>855</v>
      </c>
      <c r="D198" s="300"/>
      <c r="E198" s="300"/>
      <c r="F198" s="300" t="s">
        <v>856</v>
      </c>
      <c r="G198" s="301"/>
      <c r="H198" s="357" t="s">
        <v>857</v>
      </c>
      <c r="I198" s="357"/>
      <c r="J198" s="357"/>
      <c r="K198" s="236"/>
    </row>
    <row r="199" spans="2:11" ht="5.25" customHeight="1">
      <c r="B199" s="264"/>
      <c r="C199" s="261"/>
      <c r="D199" s="261"/>
      <c r="E199" s="261"/>
      <c r="F199" s="261"/>
      <c r="G199" s="244"/>
      <c r="H199" s="261"/>
      <c r="I199" s="261"/>
      <c r="J199" s="261"/>
      <c r="K199" s="285"/>
    </row>
    <row r="200" spans="2:11" ht="15" customHeight="1">
      <c r="B200" s="264"/>
      <c r="C200" s="244" t="s">
        <v>848</v>
      </c>
      <c r="D200" s="244"/>
      <c r="E200" s="244"/>
      <c r="F200" s="263" t="s">
        <v>43</v>
      </c>
      <c r="G200" s="244"/>
      <c r="H200" s="355" t="s">
        <v>858</v>
      </c>
      <c r="I200" s="355"/>
      <c r="J200" s="355"/>
      <c r="K200" s="285"/>
    </row>
    <row r="201" spans="2:11" ht="15" customHeight="1">
      <c r="B201" s="264"/>
      <c r="C201" s="270"/>
      <c r="D201" s="244"/>
      <c r="E201" s="244"/>
      <c r="F201" s="263" t="s">
        <v>44</v>
      </c>
      <c r="G201" s="244"/>
      <c r="H201" s="355" t="s">
        <v>859</v>
      </c>
      <c r="I201" s="355"/>
      <c r="J201" s="355"/>
      <c r="K201" s="285"/>
    </row>
    <row r="202" spans="2:11" ht="15" customHeight="1">
      <c r="B202" s="264"/>
      <c r="C202" s="270"/>
      <c r="D202" s="244"/>
      <c r="E202" s="244"/>
      <c r="F202" s="263" t="s">
        <v>47</v>
      </c>
      <c r="G202" s="244"/>
      <c r="H202" s="355" t="s">
        <v>860</v>
      </c>
      <c r="I202" s="355"/>
      <c r="J202" s="355"/>
      <c r="K202" s="285"/>
    </row>
    <row r="203" spans="2:11" ht="15" customHeight="1">
      <c r="B203" s="264"/>
      <c r="C203" s="244"/>
      <c r="D203" s="244"/>
      <c r="E203" s="244"/>
      <c r="F203" s="263" t="s">
        <v>45</v>
      </c>
      <c r="G203" s="244"/>
      <c r="H203" s="355" t="s">
        <v>861</v>
      </c>
      <c r="I203" s="355"/>
      <c r="J203" s="355"/>
      <c r="K203" s="285"/>
    </row>
    <row r="204" spans="2:11" ht="15" customHeight="1">
      <c r="B204" s="264"/>
      <c r="C204" s="244"/>
      <c r="D204" s="244"/>
      <c r="E204" s="244"/>
      <c r="F204" s="263" t="s">
        <v>46</v>
      </c>
      <c r="G204" s="244"/>
      <c r="H204" s="355" t="s">
        <v>862</v>
      </c>
      <c r="I204" s="355"/>
      <c r="J204" s="355"/>
      <c r="K204" s="285"/>
    </row>
    <row r="205" spans="2:11" ht="15" customHeight="1">
      <c r="B205" s="264"/>
      <c r="C205" s="244"/>
      <c r="D205" s="244"/>
      <c r="E205" s="244"/>
      <c r="F205" s="263"/>
      <c r="G205" s="244"/>
      <c r="H205" s="244"/>
      <c r="I205" s="244"/>
      <c r="J205" s="244"/>
      <c r="K205" s="285"/>
    </row>
    <row r="206" spans="2:11" ht="15" customHeight="1">
      <c r="B206" s="264"/>
      <c r="C206" s="244" t="s">
        <v>804</v>
      </c>
      <c r="D206" s="244"/>
      <c r="E206" s="244"/>
      <c r="F206" s="263" t="s">
        <v>699</v>
      </c>
      <c r="G206" s="244"/>
      <c r="H206" s="355" t="s">
        <v>863</v>
      </c>
      <c r="I206" s="355"/>
      <c r="J206" s="355"/>
      <c r="K206" s="285"/>
    </row>
    <row r="207" spans="2:11" ht="15" customHeight="1">
      <c r="B207" s="264"/>
      <c r="C207" s="270"/>
      <c r="D207" s="244"/>
      <c r="E207" s="244"/>
      <c r="F207" s="263" t="s">
        <v>702</v>
      </c>
      <c r="G207" s="244"/>
      <c r="H207" s="355" t="s">
        <v>703</v>
      </c>
      <c r="I207" s="355"/>
      <c r="J207" s="355"/>
      <c r="K207" s="285"/>
    </row>
    <row r="208" spans="2:11" ht="15" customHeight="1">
      <c r="B208" s="264"/>
      <c r="C208" s="244"/>
      <c r="D208" s="244"/>
      <c r="E208" s="244"/>
      <c r="F208" s="263" t="s">
        <v>79</v>
      </c>
      <c r="G208" s="244"/>
      <c r="H208" s="355" t="s">
        <v>864</v>
      </c>
      <c r="I208" s="355"/>
      <c r="J208" s="355"/>
      <c r="K208" s="285"/>
    </row>
    <row r="209" spans="2:11" ht="15" customHeight="1">
      <c r="B209" s="302"/>
      <c r="C209" s="270"/>
      <c r="D209" s="270"/>
      <c r="E209" s="270"/>
      <c r="F209" s="263" t="s">
        <v>83</v>
      </c>
      <c r="G209" s="249"/>
      <c r="H209" s="356" t="s">
        <v>704</v>
      </c>
      <c r="I209" s="356"/>
      <c r="J209" s="356"/>
      <c r="K209" s="303"/>
    </row>
    <row r="210" spans="2:11" ht="15" customHeight="1">
      <c r="B210" s="302"/>
      <c r="C210" s="270"/>
      <c r="D210" s="270"/>
      <c r="E210" s="270"/>
      <c r="F210" s="263" t="s">
        <v>705</v>
      </c>
      <c r="G210" s="249"/>
      <c r="H210" s="356" t="s">
        <v>865</v>
      </c>
      <c r="I210" s="356"/>
      <c r="J210" s="356"/>
      <c r="K210" s="303"/>
    </row>
    <row r="211" spans="2:11" ht="15" customHeight="1">
      <c r="B211" s="302"/>
      <c r="C211" s="270"/>
      <c r="D211" s="270"/>
      <c r="E211" s="270"/>
      <c r="F211" s="304"/>
      <c r="G211" s="249"/>
      <c r="H211" s="305"/>
      <c r="I211" s="305"/>
      <c r="J211" s="305"/>
      <c r="K211" s="303"/>
    </row>
    <row r="212" spans="2:11" ht="15" customHeight="1">
      <c r="B212" s="302"/>
      <c r="C212" s="244" t="s">
        <v>828</v>
      </c>
      <c r="D212" s="270"/>
      <c r="E212" s="270"/>
      <c r="F212" s="263">
        <v>1</v>
      </c>
      <c r="G212" s="249"/>
      <c r="H212" s="356" t="s">
        <v>866</v>
      </c>
      <c r="I212" s="356"/>
      <c r="J212" s="356"/>
      <c r="K212" s="303"/>
    </row>
    <row r="213" spans="2:11" ht="15" customHeight="1">
      <c r="B213" s="302"/>
      <c r="C213" s="270"/>
      <c r="D213" s="270"/>
      <c r="E213" s="270"/>
      <c r="F213" s="263">
        <v>2</v>
      </c>
      <c r="G213" s="249"/>
      <c r="H213" s="356" t="s">
        <v>867</v>
      </c>
      <c r="I213" s="356"/>
      <c r="J213" s="356"/>
      <c r="K213" s="303"/>
    </row>
    <row r="214" spans="2:11" ht="15" customHeight="1">
      <c r="B214" s="302"/>
      <c r="C214" s="270"/>
      <c r="D214" s="270"/>
      <c r="E214" s="270"/>
      <c r="F214" s="263">
        <v>3</v>
      </c>
      <c r="G214" s="249"/>
      <c r="H214" s="356" t="s">
        <v>868</v>
      </c>
      <c r="I214" s="356"/>
      <c r="J214" s="356"/>
      <c r="K214" s="303"/>
    </row>
    <row r="215" spans="2:11" ht="15" customHeight="1">
      <c r="B215" s="302"/>
      <c r="C215" s="270"/>
      <c r="D215" s="270"/>
      <c r="E215" s="270"/>
      <c r="F215" s="263">
        <v>4</v>
      </c>
      <c r="G215" s="249"/>
      <c r="H215" s="356" t="s">
        <v>869</v>
      </c>
      <c r="I215" s="356"/>
      <c r="J215" s="356"/>
      <c r="K215" s="303"/>
    </row>
    <row r="216" spans="2:11" ht="12.75" customHeight="1">
      <c r="B216" s="306"/>
      <c r="C216" s="307"/>
      <c r="D216" s="307"/>
      <c r="E216" s="307"/>
      <c r="F216" s="307"/>
      <c r="G216" s="307"/>
      <c r="H216" s="307"/>
      <c r="I216" s="307"/>
      <c r="J216" s="307"/>
      <c r="K216" s="308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ZRN1 - KOMUNIKACE</vt:lpstr>
      <vt:lpstr>VON - VEDLEJŠÍ A OSTATNÍ ...</vt:lpstr>
      <vt:lpstr>ZRN2 - VEŘEJNÉ OSVĚTLENÍ</vt:lpstr>
      <vt:lpstr>Pokyny pro vyplnění</vt:lpstr>
      <vt:lpstr>'Rekapitulace stavby'!Názvy_tisku</vt:lpstr>
      <vt:lpstr>'VON - VEDLEJŠÍ A OSTATNÍ ...'!Názvy_tisku</vt:lpstr>
      <vt:lpstr>'ZRN1 - KOMUNIKACE'!Názvy_tisku</vt:lpstr>
      <vt:lpstr>'ZRN2 - VEŘEJNÉ OSVĚTLENÍ'!Názvy_tisku</vt:lpstr>
      <vt:lpstr>'Pokyny pro vyplnění'!Oblast_tisku</vt:lpstr>
      <vt:lpstr>'Rekapitulace stavby'!Oblast_tisku</vt:lpstr>
      <vt:lpstr>'VON - VEDLEJŠÍ A OSTATNÍ ...'!Oblast_tisku</vt:lpstr>
      <vt:lpstr>'ZRN1 - KOMUNIKACE'!Oblast_tisku</vt:lpstr>
      <vt:lpstr>'ZRN2 - VEŘEJNÉ OSVĚTLENÍ'!Oblast_tisku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Plhak-PC\Plhak</dc:creator>
  <cp:lastModifiedBy>Vránová Kateřina</cp:lastModifiedBy>
  <dcterms:created xsi:type="dcterms:W3CDTF">2018-04-24T12:41:56Z</dcterms:created>
  <dcterms:modified xsi:type="dcterms:W3CDTF">2018-04-27T06:56:19Z</dcterms:modified>
</cp:coreProperties>
</file>