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280" yWindow="-75" windowWidth="10800" windowHeight="8070"/>
  </bookViews>
  <sheets>
    <sheet name="rekapitulace" sheetId="4" r:id="rId1"/>
    <sheet name="SO1" sheetId="6" r:id="rId2"/>
    <sheet name="podklady" sheetId="5" r:id="rId3"/>
  </sheets>
  <definedNames>
    <definedName name="_xlnm._FilterDatabase" localSheetId="1" hidden="1">'SO1'!$A$8:$H$30</definedName>
    <definedName name="_xlnm.Print_Area" localSheetId="0">rekapitulace!$A$2:$G$36</definedName>
    <definedName name="_xlnm.Print_Area" localSheetId="1">'SO1'!$A$1:$H$133</definedName>
  </definedNames>
  <calcPr calcId="125725"/>
</workbook>
</file>

<file path=xl/calcChain.xml><?xml version="1.0" encoding="utf-8"?>
<calcChain xmlns="http://schemas.openxmlformats.org/spreadsheetml/2006/main">
  <c r="E12" i="4"/>
  <c r="E8"/>
  <c r="E7"/>
  <c r="E6"/>
  <c r="G41" i="6" l="1"/>
  <c r="G39"/>
  <c r="E9" i="4"/>
  <c r="G54" i="6"/>
  <c r="G53"/>
  <c r="G119"/>
  <c r="G48" l="1"/>
  <c r="C81" i="5" l="1"/>
  <c r="F28" l="1"/>
  <c r="G130" i="6" l="1"/>
  <c r="G129"/>
  <c r="G128"/>
  <c r="G127"/>
  <c r="G125"/>
  <c r="G123"/>
  <c r="G121"/>
  <c r="G117"/>
  <c r="G115"/>
  <c r="G113"/>
  <c r="G111"/>
  <c r="G109"/>
  <c r="G107"/>
  <c r="G104"/>
  <c r="G102"/>
  <c r="G100"/>
  <c r="G98"/>
  <c r="G96"/>
  <c r="G94"/>
  <c r="G92"/>
  <c r="G89"/>
  <c r="G87"/>
  <c r="G85"/>
  <c r="G83"/>
  <c r="G81"/>
  <c r="G79"/>
  <c r="G77"/>
  <c r="G75"/>
  <c r="G73"/>
  <c r="G71"/>
  <c r="G69"/>
  <c r="G68"/>
  <c r="G66"/>
  <c r="G64"/>
  <c r="G58"/>
  <c r="G56"/>
  <c r="G51"/>
  <c r="G50"/>
  <c r="G46"/>
  <c r="G43"/>
  <c r="G37"/>
  <c r="G35"/>
  <c r="G28"/>
  <c r="G26"/>
  <c r="G24"/>
  <c r="G22"/>
  <c r="G20"/>
  <c r="G18"/>
  <c r="G16"/>
  <c r="G14"/>
  <c r="G12"/>
  <c r="G10"/>
  <c r="E3" i="5"/>
  <c r="E4"/>
  <c r="E5"/>
  <c r="E6"/>
  <c r="E7"/>
  <c r="E8"/>
  <c r="E9"/>
  <c r="E11"/>
  <c r="E12"/>
  <c r="E13"/>
  <c r="G30" i="6" l="1"/>
  <c r="G131"/>
  <c r="G59"/>
  <c r="E14" i="5"/>
  <c r="G133" i="6" l="1"/>
  <c r="D79" i="5"/>
  <c r="D65"/>
  <c r="C82" l="1"/>
  <c r="F48"/>
  <c r="D57"/>
  <c r="D54"/>
  <c r="D53"/>
  <c r="E62"/>
  <c r="B79"/>
  <c r="D47"/>
  <c r="J47"/>
  <c r="J45"/>
  <c r="J44"/>
  <c r="D67"/>
  <c r="G47"/>
  <c r="G45"/>
  <c r="G44"/>
  <c r="D55" l="1"/>
  <c r="J48"/>
  <c r="E67"/>
  <c r="D68"/>
  <c r="G48"/>
  <c r="D69"/>
  <c r="D45"/>
  <c r="D44"/>
  <c r="D72"/>
  <c r="C73"/>
</calcChain>
</file>

<file path=xl/sharedStrings.xml><?xml version="1.0" encoding="utf-8"?>
<sst xmlns="http://schemas.openxmlformats.org/spreadsheetml/2006/main" count="439" uniqueCount="288">
  <si>
    <t>NÁZEV POLOŽKY</t>
  </si>
  <si>
    <t>MJ</t>
  </si>
  <si>
    <t>CENA ZA MJ</t>
  </si>
  <si>
    <t>CENA CELKEM</t>
  </si>
  <si>
    <t>POZNÁMKA</t>
  </si>
  <si>
    <t>m²</t>
  </si>
  <si>
    <t>m³</t>
  </si>
  <si>
    <t>CELKEM:</t>
  </si>
  <si>
    <t>trávník</t>
  </si>
  <si>
    <t>ks</t>
  </si>
  <si>
    <t>t</t>
  </si>
  <si>
    <t>přesun hmot</t>
  </si>
  <si>
    <t>ceny jsou uvedeny bez DPH</t>
  </si>
  <si>
    <t>m</t>
  </si>
  <si>
    <t>ODSTRANĚNÍ STÁVAJÍCÍCH POVRCHŮ A KONSTRUKCÍ</t>
  </si>
  <si>
    <t>CELKEM</t>
  </si>
  <si>
    <t>ZALOŽENÍ POVRCHŮ</t>
  </si>
  <si>
    <t>POČET MJ</t>
  </si>
  <si>
    <t>bm</t>
  </si>
  <si>
    <t>TERÉNNÍ ÚPRAVY</t>
  </si>
  <si>
    <t xml:space="preserve">ODSTRANĚNÍ STÁVAJÍCÍCH POVRCHŮ </t>
  </si>
  <si>
    <t>kačírek</t>
  </si>
  <si>
    <t xml:space="preserve"> ROZPOČET PŘÍMÝCH INVESTIČNÍCH NÁKLADŮ</t>
  </si>
  <si>
    <t>REKAPITULACE ROZPOČTOVÝCH POLOŽEK</t>
  </si>
  <si>
    <t>dlážděné plochy pochozí</t>
  </si>
  <si>
    <t>odkopávky a prokopávky nezapažené pro silnice do 100 m3</t>
  </si>
  <si>
    <t>vodorovné přemístění výkopu na vzdálenosto do 50m</t>
  </si>
  <si>
    <t>uložení sypaniny s rozprostřením ve vrstvách a zhutněním</t>
  </si>
  <si>
    <t>úprava pláně se zhutněním</t>
  </si>
  <si>
    <t>poklad štěrkodrti s rozprostřením a zhutněním do hl 150 mm</t>
  </si>
  <si>
    <t>kladení dlažeb z kosek s provedením lože do tl 50 mm</t>
  </si>
  <si>
    <t>osazení obruby z kostek</t>
  </si>
  <si>
    <t>dlažba - kostka</t>
  </si>
  <si>
    <t>štěrkodrť</t>
  </si>
  <si>
    <t>doprava Tatra 20 m3</t>
  </si>
  <si>
    <t>m3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</si>
  <si>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</si>
  <si>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</si>
  <si>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km</t>
  </si>
  <si>
    <t>PODKLADY ROZPOČET</t>
  </si>
  <si>
    <t>KS</t>
  </si>
  <si>
    <t>BOURÁNÍ</t>
  </si>
  <si>
    <t>betonové plochy (0,3m)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</si>
  <si>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</si>
  <si>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</si>
  <si>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asfaltové plochy (0,3m)</t>
  </si>
  <si>
    <t>zámková dlažba - přesun</t>
  </si>
  <si>
    <t>pískoviště - bourání -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</si>
  <si>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</t>
    </r>
  </si>
  <si>
    <t>suma beton pod terénem</t>
  </si>
  <si>
    <t xml:space="preserve">          nad terénem</t>
  </si>
  <si>
    <t>pískoviště - pryžový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</si>
  <si>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 - betonovvý pás</t>
    </r>
  </si>
  <si>
    <t xml:space="preserve">          nad terénem - pryžové díly</t>
  </si>
  <si>
    <t>odvoz odbadu</t>
  </si>
  <si>
    <t>dřevěný můstek</t>
  </si>
  <si>
    <t>betonové patky/základová kce</t>
  </si>
  <si>
    <t xml:space="preserve">         beton</t>
  </si>
  <si>
    <t xml:space="preserve">        asfalt</t>
  </si>
  <si>
    <t>dosypání se zhutněním (bourané plochy a  pískoviště</t>
  </si>
  <si>
    <t>MOCNOST</t>
  </si>
  <si>
    <t>M2</t>
  </si>
  <si>
    <t>M3</t>
  </si>
  <si>
    <t xml:space="preserve">           pískoviště</t>
  </si>
  <si>
    <t xml:space="preserve">           stávající plochy ;</t>
  </si>
  <si>
    <t>PŘESUN</t>
  </si>
  <si>
    <t>houpadlo</t>
  </si>
  <si>
    <t>altán</t>
  </si>
  <si>
    <t>PLOCHY</t>
  </si>
  <si>
    <t>mocnost</t>
  </si>
  <si>
    <t>m2</t>
  </si>
  <si>
    <t>nákup zemi</t>
  </si>
  <si>
    <t>sejmutí ornice 0,1</t>
  </si>
  <si>
    <t>stromy</t>
  </si>
  <si>
    <t>keře</t>
  </si>
  <si>
    <r>
      <t>zamulčování sláma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</t>
    </r>
  </si>
  <si>
    <t>traviny, trvalky..</t>
  </si>
  <si>
    <t>zídky</t>
  </si>
  <si>
    <t>sejmutí ornice s vodorovným přemístěním na hromady v místě upotřebení  nebo na dočasné skládky se složením na vzdálenost 100 -250 m (mocnost 0,1m)</t>
  </si>
  <si>
    <t xml:space="preserve">sejmutí drnu </t>
  </si>
  <si>
    <t>písek - celkem</t>
  </si>
  <si>
    <t>z toho pískoviště (plachta, lem)</t>
  </si>
  <si>
    <t>borka - dopadová plocha</t>
  </si>
  <si>
    <t>poplatek za skládku - beton</t>
  </si>
  <si>
    <t>sejmutí drnu</t>
  </si>
  <si>
    <t>BORKA - PRŮCHODY</t>
  </si>
  <si>
    <t>NA TERÉN</t>
  </si>
  <si>
    <t>PROJEKTOVÁ DOK</t>
  </si>
  <si>
    <t>TERÉN 1 ROZDÍL OBJEMU ZEMINY</t>
  </si>
  <si>
    <t>TERÉN 2 ROZDÍL OBJEMU ZEMINY</t>
  </si>
  <si>
    <t>DODAT</t>
  </si>
  <si>
    <t>UBRAT</t>
  </si>
  <si>
    <t>BILANCE ZEMINY</t>
  </si>
  <si>
    <t>NA SKLÁDKU</t>
  </si>
  <si>
    <t xml:space="preserve">NA ZÁSYP PO BOURÁNÍ </t>
  </si>
  <si>
    <t xml:space="preserve">rozrušení půdy ve svahu </t>
  </si>
  <si>
    <t>uložení náspu včetně hutnění do 100%PS</t>
  </si>
  <si>
    <t xml:space="preserve">vodorovné přemístění výkopu do 20 m </t>
  </si>
  <si>
    <t>nakládání skládání a překládání neulehlého výkopu nebo sypaniny</t>
  </si>
  <si>
    <t>167 10-1101</t>
  </si>
  <si>
    <t>zhutnění boků náspů</t>
  </si>
  <si>
    <t>171 15-1101</t>
  </si>
  <si>
    <t>183 40-2122</t>
  </si>
  <si>
    <t>171 10-1103</t>
  </si>
  <si>
    <t>182 10-1101</t>
  </si>
  <si>
    <t xml:space="preserve">vodorovné přemístění výkopu do 10 000  m </t>
  </si>
  <si>
    <t>162 20-1105</t>
  </si>
  <si>
    <t>161 20-1101</t>
  </si>
  <si>
    <t>zemina netříděná - uložení na skládku</t>
  </si>
  <si>
    <t>MAT</t>
  </si>
  <si>
    <t>odkopávky a prokopávky nezapažené</t>
  </si>
  <si>
    <t>ORNICE MOCNOST</t>
  </si>
  <si>
    <t>ORNICE CELKEM NA MODELACE</t>
  </si>
  <si>
    <t>celkem mocnost</t>
  </si>
  <si>
    <t>mocnost bez ornce (prokopávky)</t>
  </si>
  <si>
    <t>mocnost ornice</t>
  </si>
  <si>
    <t>162 20-1102</t>
  </si>
  <si>
    <t>122 20-2202</t>
  </si>
  <si>
    <t>vodorovné přemístění výkopku do 50m</t>
  </si>
  <si>
    <t>zásyp sypaninou z jakékoliv horniny se zhutněním</t>
  </si>
  <si>
    <t>174 10-1101</t>
  </si>
  <si>
    <t>bourání zdiva nadzákladového z betonu prostého</t>
  </si>
  <si>
    <t>962 04-2321</t>
  </si>
  <si>
    <t>979 08-3117</t>
  </si>
  <si>
    <t>vodorovné přemístění suti na skládku do 6000m</t>
  </si>
  <si>
    <t>979 08-3191</t>
  </si>
  <si>
    <t>příplatek ZKD 1000 m nad 6000 m u vodorovného přemístění suti s naložením a složením</t>
  </si>
  <si>
    <t>odborný odhad</t>
  </si>
  <si>
    <t>kryt z dřevěných třísek (štěpky) zrnitosti 5-30, tl.300mm</t>
  </si>
  <si>
    <t>geotextilie pro ochranu, separaci a filtraci netkaná měrná hmotnost do 300 g/m2</t>
  </si>
  <si>
    <t>položení mulčovací textilie</t>
  </si>
  <si>
    <t>184 91-1311</t>
  </si>
  <si>
    <t>998 23-1311</t>
  </si>
  <si>
    <t>přesun hmot pro sadovnické a krajinářské úpravy do 5000m</t>
  </si>
  <si>
    <t>úprava pozemku s rozpojením a přehrnutím včetně urovnání tř.3 s přemístěním do 40m (jemná dorovnání, úpravy pod dopadové plochy)</t>
  </si>
  <si>
    <t>181 10-1131</t>
  </si>
  <si>
    <t>Bezpečnostní dopadová plocha z písku (mocnost 0,4)</t>
  </si>
  <si>
    <t>Bezpečnostní dopadová plocha z kačírku (mocnost 0,3)</t>
  </si>
  <si>
    <t>Bezpečnostní dopadová plocha z dřevěné štěpky (mocnost 0,3)</t>
  </si>
  <si>
    <t>kryt z praného kačírku zrnitosti 2-8 , tl.300mm</t>
  </si>
  <si>
    <t>Úprava pozemku spojená se založením herních ploch a výsadeb</t>
  </si>
  <si>
    <t>Terenné modelace</t>
  </si>
  <si>
    <t>122 10-2202</t>
  </si>
  <si>
    <t xml:space="preserve">Odkopávky a prokopávky nezapažené </t>
  </si>
  <si>
    <t>564 81-1111</t>
  </si>
  <si>
    <t>Podklad ze štěrkodrti ŠD s rozprostřením a zhutněním tl. 50 mm</t>
  </si>
  <si>
    <t>Podklad ze štěrkodrti ŠD s rozprostřením a zhutněním tl. 200 mm</t>
  </si>
  <si>
    <t>916 16-1111</t>
  </si>
  <si>
    <t>591 11-1111</t>
  </si>
  <si>
    <t>Kladení zámkové dlažeby pozemních komunikací s provedením lože do tl. 50 mm</t>
  </si>
  <si>
    <t>Nové položení stávající přesunuté dlažby</t>
  </si>
  <si>
    <t>STÁVAJÍCÍ BETON</t>
  </si>
  <si>
    <t>DLAŽBA K PŘESUNU</t>
  </si>
  <si>
    <t>DLAŽBA K ZNOVU-ZALOŽENÍ</t>
  </si>
  <si>
    <t>nopová folie</t>
  </si>
  <si>
    <t>šířka pásu</t>
  </si>
  <si>
    <t>lišta pro folii</t>
  </si>
  <si>
    <t>dlažební kostka 10/12</t>
  </si>
  <si>
    <t>711 13-1311</t>
  </si>
  <si>
    <t>provedení izolace nopovou folií</t>
  </si>
  <si>
    <t>hřeb pevnosti d3,6 x 50 mm</t>
  </si>
  <si>
    <t>kus</t>
  </si>
  <si>
    <t>podložka těsnící pružná pro h=8</t>
  </si>
  <si>
    <t>lišta krycí delká 2m</t>
  </si>
  <si>
    <t>998 71-1201</t>
  </si>
  <si>
    <t>přesun hmot pro izolace proti vodě</t>
  </si>
  <si>
    <t>VYHRABU bordel NA DOPADOVKY A CESTY</t>
  </si>
  <si>
    <t>svahování svahů do projektovaných profilů s potřebným přemístěním výkopů</t>
  </si>
  <si>
    <t>odkopávky prokopávky 0,2 (pod stávajícím betonem)</t>
  </si>
  <si>
    <t>odkopávky prokopávky 0,2 (na rostlém terénu - po sejmutí ornice)</t>
  </si>
  <si>
    <r>
      <t>zamulčování kůra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 (keře+průchody)</t>
    </r>
  </si>
  <si>
    <t>SO 1 - TERÉNNÍ ÚPRAVY A STAVEBNÍ PRÁCE</t>
  </si>
  <si>
    <t>I</t>
  </si>
  <si>
    <t>I.1</t>
  </si>
  <si>
    <t>I.2</t>
  </si>
  <si>
    <t>I.3</t>
  </si>
  <si>
    <t>I.5</t>
  </si>
  <si>
    <t>I.6</t>
  </si>
  <si>
    <t>I.7</t>
  </si>
  <si>
    <t>I.9</t>
  </si>
  <si>
    <t>I.10</t>
  </si>
  <si>
    <t>I.11</t>
  </si>
  <si>
    <t>I.12</t>
  </si>
  <si>
    <t>I.14</t>
  </si>
  <si>
    <t>I.15</t>
  </si>
  <si>
    <t>I.16</t>
  </si>
  <si>
    <t>I.17</t>
  </si>
  <si>
    <t>I.18</t>
  </si>
  <si>
    <t>I.19</t>
  </si>
  <si>
    <t>I.20</t>
  </si>
  <si>
    <t>I.22</t>
  </si>
  <si>
    <t>I.33</t>
  </si>
  <si>
    <t>I.21</t>
  </si>
  <si>
    <t>I.23</t>
  </si>
  <si>
    <t>I.24</t>
  </si>
  <si>
    <t>I.25</t>
  </si>
  <si>
    <t>I.26</t>
  </si>
  <si>
    <t>I.27</t>
  </si>
  <si>
    <t>I.28</t>
  </si>
  <si>
    <t>I.29</t>
  </si>
  <si>
    <t>I.30</t>
  </si>
  <si>
    <t>I.31</t>
  </si>
  <si>
    <t>I.32</t>
  </si>
  <si>
    <t>I.34</t>
  </si>
  <si>
    <t>I.35</t>
  </si>
  <si>
    <t>I.36</t>
  </si>
  <si>
    <t>I.37</t>
  </si>
  <si>
    <t>I.38</t>
  </si>
  <si>
    <t>I.39</t>
  </si>
  <si>
    <t>I.40</t>
  </si>
  <si>
    <t>I.41</t>
  </si>
  <si>
    <t>I.42</t>
  </si>
  <si>
    <t>I.43</t>
  </si>
  <si>
    <t>I.44</t>
  </si>
  <si>
    <t>I.45</t>
  </si>
  <si>
    <t>I.46</t>
  </si>
  <si>
    <t>I.47</t>
  </si>
  <si>
    <t>I.48</t>
  </si>
  <si>
    <t>I.49</t>
  </si>
  <si>
    <t>I.50</t>
  </si>
  <si>
    <t>I.51</t>
  </si>
  <si>
    <t>I.52</t>
  </si>
  <si>
    <t>I.53</t>
  </si>
  <si>
    <t>I.54</t>
  </si>
  <si>
    <t>I.55</t>
  </si>
  <si>
    <t>I.56</t>
  </si>
  <si>
    <t>I.57</t>
  </si>
  <si>
    <t>TERÉNNÍ ÚPRAVY CELKEM</t>
  </si>
  <si>
    <t>I.       SO1:  TERÉNNÍ ÚPRAVY</t>
  </si>
  <si>
    <t>vodorovné přemístění výkopu do 50 m</t>
  </si>
  <si>
    <t>SO 1 - TERÉNNÍ ÚPRAVY A STAVEBNÍ PRÁCE CELKEM</t>
  </si>
  <si>
    <t xml:space="preserve">bourání starých základových konstrukcí  z betonu prostého </t>
  </si>
  <si>
    <t>VÝMĚRA: (3,4+3,4)*0,2</t>
  </si>
  <si>
    <t>VÝMĚRA: (3,4+3,4+3,4+3,4+19+5,8+0,8+3,4)*0,3</t>
  </si>
  <si>
    <t>VÝMĚRA: (127+73+24+61+15+12)</t>
  </si>
  <si>
    <t>VÝMĚRA: 17+17+17</t>
  </si>
  <si>
    <t>VÝMĚRA: 84+18,6+6,6++6,6+6,6+12+7,5+4,8+4+4,9</t>
  </si>
  <si>
    <t>VÝMĚRA: (11,66+1,6)*2</t>
  </si>
  <si>
    <t>odstranění zámkové dlažby včetně podkladu a obruby s naložením a přemístěním sutě na vzdálenost do 10 km</t>
  </si>
  <si>
    <r>
      <t>využití 218 m</t>
    </r>
    <r>
      <rPr>
        <vertAlign val="superscript"/>
        <sz val="9"/>
        <rFont val="Calibri"/>
        <family val="2"/>
        <charset val="238"/>
      </rPr>
      <t xml:space="preserve">2 </t>
    </r>
    <r>
      <rPr>
        <sz val="9"/>
        <rFont val="Calibri"/>
        <family val="2"/>
        <charset val="238"/>
      </rPr>
      <t>dlažby na místo určení dle výkresu SO1 příloha 4 Plán ploch, zbylý materiál je určen k likvidaci</t>
    </r>
  </si>
  <si>
    <t>poplatek za skládku  - suť</t>
  </si>
  <si>
    <t>odstranění stávajících herních prvků včetně likvidace</t>
  </si>
  <si>
    <t>rozebrání obruby pískoviště - pryž</t>
  </si>
  <si>
    <t>želená prolézačka, dřevěná tabule, dřevěná lávka, mobiliář</t>
  </si>
  <si>
    <t>VÝMĚRA: (130,7+24,5+96,8)</t>
  </si>
  <si>
    <t>VÝMĚRA: (72+21+47+28+27+15+28)</t>
  </si>
  <si>
    <t>kryt z písku říčního zbaveného prachových čístic zrnitosti 0-4 , tl.400mm</t>
  </si>
  <si>
    <t>VÝMĚRA: (72+21+47+28+27+15+28)*0,4*1,6</t>
  </si>
  <si>
    <t>VÝMĚRA: (68*0,2)</t>
  </si>
  <si>
    <t>VÝMĚRA: (130,7+24,5+96,8)*0,2</t>
  </si>
  <si>
    <t>VÝMĚRA:  (72+21+47+28+27+15+28)*0,3</t>
  </si>
  <si>
    <t>VÝMĚRA: (68*0,2*0,21)</t>
  </si>
  <si>
    <t>VÝMĚRA: (218*0,2)</t>
  </si>
  <si>
    <t xml:space="preserve">564 86-1111 </t>
  </si>
  <si>
    <t>odstranění krytu chodníku betonového včetně podkladu</t>
  </si>
  <si>
    <t>VÝMĚRA: (116*0,1*2,6)</t>
  </si>
  <si>
    <t>VÝMĚRA: (29*0,4)</t>
  </si>
  <si>
    <t>%</t>
  </si>
  <si>
    <t>VÝMĚRA: (195+45)</t>
  </si>
  <si>
    <t>VÝMĚRA: (45)</t>
  </si>
  <si>
    <t>SO1:  TERÉNNÍ ÚPRAVY CELKEM</t>
  </si>
  <si>
    <t>272 31-3611</t>
  </si>
  <si>
    <t>beton základový prostý C 16/20</t>
  </si>
  <si>
    <t>Osazení obruby z dlažebních kostek s boční opěrou do lože z betonu prostého</t>
  </si>
  <si>
    <t>116*0,0053</t>
  </si>
  <si>
    <r>
      <t xml:space="preserve">VÝMĚRA: </t>
    </r>
    <r>
      <rPr>
        <i/>
        <sz val="8"/>
        <color theme="0" tint="-0.499984740745262"/>
        <rFont val="Calibri"/>
        <family val="2"/>
        <charset val="238"/>
      </rPr>
      <t>souvislá plocha o rozloze 280m</t>
    </r>
    <r>
      <rPr>
        <i/>
        <vertAlign val="superscript"/>
        <sz val="8"/>
        <color theme="0" tint="-0.499984740745262"/>
        <rFont val="Calibri"/>
        <family val="2"/>
        <charset val="238"/>
      </rPr>
      <t>2</t>
    </r>
  </si>
  <si>
    <r>
      <t>VÝMĚRA: 31,8+72,2</t>
    </r>
    <r>
      <rPr>
        <i/>
        <sz val="8"/>
        <color theme="0" tint="-0.499984740745262"/>
        <rFont val="Calibri"/>
        <family val="2"/>
        <charset val="238"/>
      </rPr>
      <t xml:space="preserve"> (stavající benotové konstrukce, betonová stuť_komunikace mocnost 20 cm)</t>
    </r>
  </si>
  <si>
    <r>
      <t xml:space="preserve">VÝMĚRA: (238+252+68+903+364,5+72+47) </t>
    </r>
    <r>
      <rPr>
        <i/>
        <sz val="8"/>
        <color theme="0" tint="-0.499984740745262"/>
        <rFont val="Calibri"/>
        <family val="2"/>
        <charset val="238"/>
      </rPr>
      <t>pro nově zakládané plochy výsadeb, dopadové a zpevněné plochy</t>
    </r>
  </si>
  <si>
    <r>
      <t xml:space="preserve">VÝMĚRA: (238+252+68+92)*0,1 </t>
    </r>
    <r>
      <rPr>
        <i/>
        <sz val="8"/>
        <color theme="0" tint="-0.499984740745262"/>
        <rFont val="Calibri"/>
        <family val="2"/>
        <charset val="238"/>
      </rPr>
      <t xml:space="preserve"> pro herní a dopadové plochy a plochy dalžeb zakládáných na rostlém terénu</t>
    </r>
  </si>
  <si>
    <r>
      <t xml:space="preserve">VÝMĚRA: </t>
    </r>
    <r>
      <rPr>
        <i/>
        <sz val="8"/>
        <color theme="0" tint="-0.499984740745262"/>
        <rFont val="Calibri"/>
        <family val="2"/>
        <charset val="238"/>
      </rPr>
      <t>souvislá plocha o rozloze 68m</t>
    </r>
    <r>
      <rPr>
        <i/>
        <vertAlign val="superscript"/>
        <sz val="8"/>
        <color theme="0" tint="-0.499984740745262"/>
        <rFont val="Calibri"/>
        <family val="2"/>
        <charset val="238"/>
      </rPr>
      <t>2</t>
    </r>
  </si>
  <si>
    <r>
      <t xml:space="preserve">VÝMĚRA: </t>
    </r>
    <r>
      <rPr>
        <i/>
        <sz val="8"/>
        <color theme="0" tint="-0.499984740745262"/>
        <rFont val="Calibri"/>
        <family val="2"/>
        <charset val="238"/>
      </rPr>
      <t>souvislá plocha o rozloze 218m</t>
    </r>
    <r>
      <rPr>
        <i/>
        <vertAlign val="superscript"/>
        <sz val="8"/>
        <color theme="0" tint="-0.499984740745262"/>
        <rFont val="Calibri"/>
        <family val="2"/>
        <charset val="238"/>
      </rPr>
      <t>2</t>
    </r>
  </si>
  <si>
    <r>
      <t xml:space="preserve">VÝMĚRA: </t>
    </r>
    <r>
      <rPr>
        <i/>
        <sz val="8"/>
        <color theme="0" tint="-0.499984740745262"/>
        <rFont val="Calibri"/>
        <family val="2"/>
        <charset val="238"/>
      </rPr>
      <t>souvislý lem 116m</t>
    </r>
  </si>
  <si>
    <t>odkopávky a prokopávky nezapažené tř.3 do 1000 m³</t>
  </si>
  <si>
    <t>122 20-2201</t>
  </si>
  <si>
    <t>VÝMĚRA: 0,66*(194,7+120,76+74,9)-0,66*(187,56+54,33+15,74)</t>
  </si>
  <si>
    <t>VÝMĚRA: (0,483*132,42-0,33*54,50)</t>
  </si>
  <si>
    <t>VÝMĚRA: (88,48-45,8)</t>
  </si>
  <si>
    <t>VÝMĚRA: 280*0,2*1,3</t>
  </si>
  <si>
    <t>VÝMĚRA: (280*0,1+11,66+1,6)*2,4</t>
  </si>
  <si>
    <t>121 10-1103</t>
  </si>
  <si>
    <t>111 30-1111</t>
  </si>
  <si>
    <t xml:space="preserve">VÝMĚRA: (84,32+42,68)*1,6                                                                  </t>
  </si>
  <si>
    <t>I.8</t>
  </si>
  <si>
    <t>I.13</t>
  </si>
  <si>
    <t>PŘÍRODNÍ ZAHRADA MŠ ÚSMĚV</t>
  </si>
  <si>
    <t>III. část Terénní úpravy a stavební práce</t>
  </si>
  <si>
    <t>PŘÍRODNÍ ZAHRADA MŠ ÚSMĚV III. část Terénní úpravy a stavební práce</t>
  </si>
  <si>
    <t>PŘÍMÉ INVESTIČNÍ NÁKLADY III. část Terénní úpravy a stavební práce</t>
  </si>
</sst>
</file>

<file path=xl/styles.xml><?xml version="1.0" encoding="utf-8"?>
<styleSheet xmlns="http://schemas.openxmlformats.org/spreadsheetml/2006/main">
  <numFmts count="4">
    <numFmt numFmtId="164" formatCode="#,##0.00\ &quot;Kč&quot;"/>
    <numFmt numFmtId="165" formatCode="[$-405]General"/>
    <numFmt numFmtId="166" formatCode="#,##0.00&quot; &quot;[$Kč-405];[Red]&quot;-&quot;#,##0.00&quot; &quot;[$Kč-405]"/>
    <numFmt numFmtId="167" formatCode="0.0"/>
  </numFmts>
  <fonts count="44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63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</font>
    <font>
      <sz val="9"/>
      <color indexed="63"/>
      <name val="Calibri"/>
      <family val="2"/>
    </font>
    <font>
      <sz val="10"/>
      <name val="Calibri"/>
      <family val="2"/>
    </font>
    <font>
      <sz val="10"/>
      <color indexed="63"/>
      <name val="Calibri"/>
      <family val="2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</font>
    <font>
      <b/>
      <sz val="10"/>
      <color indexed="63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</font>
    <font>
      <sz val="8"/>
      <color theme="0" tint="-0.499984740745262"/>
      <name val="Calibri"/>
      <family val="2"/>
      <charset val="238"/>
    </font>
    <font>
      <i/>
      <sz val="8"/>
      <color theme="0" tint="-0.499984740745262"/>
      <name val="Calibri"/>
      <family val="2"/>
      <charset val="238"/>
    </font>
    <font>
      <i/>
      <vertAlign val="superscript"/>
      <sz val="8"/>
      <color theme="0" tint="-0.499984740745262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2F2F2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5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2F2F2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4">
    <xf numFmtId="0" fontId="0" fillId="0" borderId="0"/>
    <xf numFmtId="0" fontId="4" fillId="0" borderId="0"/>
    <xf numFmtId="0" fontId="6" fillId="0" borderId="0"/>
    <xf numFmtId="165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165" fontId="9" fillId="0" borderId="0"/>
    <xf numFmtId="0" fontId="10" fillId="0" borderId="0"/>
    <xf numFmtId="166" fontId="10" fillId="0" borderId="0"/>
    <xf numFmtId="0" fontId="13" fillId="0" borderId="0"/>
    <xf numFmtId="0" fontId="17" fillId="0" borderId="0"/>
    <xf numFmtId="0" fontId="14" fillId="0" borderId="0"/>
    <xf numFmtId="0" fontId="14" fillId="0" borderId="0"/>
    <xf numFmtId="0" fontId="27" fillId="0" borderId="0"/>
  </cellStyleXfs>
  <cellXfs count="183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6" fillId="0" borderId="0" xfId="0" applyFont="1"/>
    <xf numFmtId="0" fontId="0" fillId="0" borderId="0" xfId="0"/>
    <xf numFmtId="0" fontId="20" fillId="0" borderId="0" xfId="10" applyFont="1" applyFill="1" applyBorder="1" applyAlignment="1">
      <alignment horizontal="center" vertical="center"/>
    </xf>
    <xf numFmtId="0" fontId="18" fillId="0" borderId="0" xfId="10" applyFont="1" applyFill="1" applyBorder="1" applyAlignment="1">
      <alignment horizontal="center" vertical="center"/>
    </xf>
    <xf numFmtId="0" fontId="23" fillId="0" borderId="0" xfId="10" applyFont="1" applyFill="1" applyBorder="1" applyAlignment="1">
      <alignment horizontal="center" vertical="center"/>
    </xf>
    <xf numFmtId="0" fontId="21" fillId="0" borderId="0" xfId="1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10" applyFont="1" applyFill="1" applyBorder="1" applyAlignment="1">
      <alignment vertical="center"/>
    </xf>
    <xf numFmtId="0" fontId="23" fillId="0" borderId="0" xfId="10" applyFont="1" applyFill="1" applyBorder="1" applyAlignment="1">
      <alignment vertical="center"/>
    </xf>
    <xf numFmtId="167" fontId="20" fillId="5" borderId="0" xfId="10" applyNumberFormat="1" applyFont="1" applyFill="1" applyBorder="1" applyAlignment="1">
      <alignment horizontal="center" vertical="center"/>
    </xf>
    <xf numFmtId="0" fontId="18" fillId="6" borderId="0" xfId="10" applyFont="1" applyFill="1" applyBorder="1" applyAlignment="1">
      <alignment vertical="center"/>
    </xf>
    <xf numFmtId="0" fontId="20" fillId="0" borderId="0" xfId="10" applyFont="1" applyFill="1" applyBorder="1" applyAlignment="1">
      <alignment vertical="center"/>
    </xf>
    <xf numFmtId="0" fontId="18" fillId="0" borderId="0" xfId="10" applyFont="1" applyFill="1" applyBorder="1" applyAlignment="1">
      <alignment vertical="center"/>
    </xf>
    <xf numFmtId="0" fontId="21" fillId="0" borderId="0" xfId="1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4" fillId="0" borderId="0" xfId="0" applyFont="1" applyBorder="1"/>
    <xf numFmtId="0" fontId="28" fillId="0" borderId="0" xfId="10" applyFont="1" applyFill="1" applyBorder="1" applyAlignment="1">
      <alignment vertical="center"/>
    </xf>
    <xf numFmtId="0" fontId="30" fillId="0" borderId="0" xfId="0" applyFont="1"/>
    <xf numFmtId="0" fontId="24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28" fillId="0" borderId="0" xfId="10" applyFont="1" applyFill="1" applyBorder="1" applyAlignment="1">
      <alignment horizontal="center" vertical="center"/>
    </xf>
    <xf numFmtId="0" fontId="30" fillId="0" borderId="0" xfId="0" applyFont="1" applyFill="1" applyBorder="1"/>
    <xf numFmtId="0" fontId="31" fillId="6" borderId="0" xfId="10" applyFont="1" applyFill="1" applyBorder="1" applyAlignment="1">
      <alignment vertical="center"/>
    </xf>
    <xf numFmtId="0" fontId="29" fillId="7" borderId="0" xfId="0" applyFont="1" applyFill="1" applyBorder="1" applyAlignment="1">
      <alignment horizontal="center"/>
    </xf>
    <xf numFmtId="0" fontId="30" fillId="7" borderId="0" xfId="0" applyFont="1" applyFill="1" applyBorder="1"/>
    <xf numFmtId="0" fontId="30" fillId="7" borderId="0" xfId="0" applyFont="1" applyFill="1"/>
    <xf numFmtId="0" fontId="29" fillId="7" borderId="0" xfId="0" applyFont="1" applyFill="1"/>
    <xf numFmtId="0" fontId="24" fillId="7" borderId="0" xfId="0" applyFont="1" applyFill="1"/>
    <xf numFmtId="0" fontId="0" fillId="7" borderId="0" xfId="0" applyFill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165" fontId="11" fillId="4" borderId="10" xfId="3" applyFont="1" applyFill="1" applyBorder="1" applyAlignment="1">
      <alignment wrapText="1"/>
    </xf>
    <xf numFmtId="0" fontId="2" fillId="3" borderId="11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165" fontId="12" fillId="4" borderId="11" xfId="3" applyFont="1" applyFill="1" applyBorder="1" applyAlignment="1">
      <alignment vertical="center" wrapText="1"/>
    </xf>
    <xf numFmtId="0" fontId="5" fillId="3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5" fillId="3" borderId="9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34" fillId="0" borderId="0" xfId="0" applyFont="1"/>
    <xf numFmtId="165" fontId="12" fillId="0" borderId="5" xfId="3" applyFont="1" applyFill="1" applyBorder="1" applyAlignment="1">
      <alignment vertical="top" wrapText="1"/>
    </xf>
    <xf numFmtId="165" fontId="12" fillId="0" borderId="6" xfId="3" applyFont="1" applyFill="1" applyBorder="1" applyAlignment="1">
      <alignment vertical="top" wrapText="1"/>
    </xf>
    <xf numFmtId="165" fontId="12" fillId="0" borderId="8" xfId="3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center" wrapText="1"/>
    </xf>
    <xf numFmtId="0" fontId="2" fillId="8" borderId="10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0" fillId="9" borderId="0" xfId="10" applyFont="1" applyFill="1" applyBorder="1" applyAlignment="1">
      <alignment vertical="center"/>
    </xf>
    <xf numFmtId="0" fontId="20" fillId="9" borderId="0" xfId="10" applyFont="1" applyFill="1" applyBorder="1" applyAlignment="1">
      <alignment horizontal="center" vertical="center"/>
    </xf>
    <xf numFmtId="0" fontId="24" fillId="9" borderId="0" xfId="0" applyFont="1" applyFill="1" applyBorder="1"/>
    <xf numFmtId="0" fontId="24" fillId="9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/>
    </xf>
    <xf numFmtId="165" fontId="32" fillId="0" borderId="0" xfId="3" applyFont="1" applyFill="1" applyBorder="1" applyAlignment="1">
      <alignment horizontal="left" vertical="top"/>
    </xf>
    <xf numFmtId="165" fontId="11" fillId="4" borderId="0" xfId="3" applyFont="1" applyFill="1" applyBorder="1" applyAlignment="1">
      <alignment horizontal="center"/>
    </xf>
    <xf numFmtId="165" fontId="11" fillId="4" borderId="11" xfId="3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 vertical="center" wrapText="1"/>
    </xf>
    <xf numFmtId="164" fontId="2" fillId="10" borderId="3" xfId="0" applyNumberFormat="1" applyFont="1" applyFill="1" applyBorder="1" applyAlignment="1">
      <alignment horizontal="center" vertical="center" wrapText="1"/>
    </xf>
    <xf numFmtId="165" fontId="12" fillId="11" borderId="3" xfId="3" applyFont="1" applyFill="1" applyBorder="1" applyAlignment="1">
      <alignment vertical="center" wrapText="1"/>
    </xf>
    <xf numFmtId="165" fontId="12" fillId="11" borderId="3" xfId="3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165" fontId="12" fillId="11" borderId="2" xfId="3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5" fontId="12" fillId="4" borderId="9" xfId="3" applyFont="1" applyFill="1" applyBorder="1" applyAlignment="1">
      <alignment horizontal="center" vertical="center"/>
    </xf>
    <xf numFmtId="165" fontId="12" fillId="4" borderId="12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10" borderId="2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left"/>
    </xf>
    <xf numFmtId="0" fontId="5" fillId="10" borderId="3" xfId="0" applyFont="1" applyFill="1" applyBorder="1" applyAlignment="1">
      <alignment horizontal="left"/>
    </xf>
    <xf numFmtId="0" fontId="5" fillId="10" borderId="4" xfId="0" applyFont="1" applyFill="1" applyBorder="1" applyAlignment="1">
      <alignment horizontal="left"/>
    </xf>
    <xf numFmtId="165" fontId="32" fillId="0" borderId="0" xfId="3" applyFont="1" applyFill="1" applyBorder="1" applyAlignment="1">
      <alignment horizontal="left" vertical="top" wrapText="1"/>
    </xf>
    <xf numFmtId="165" fontId="35" fillId="4" borderId="13" xfId="3" applyFont="1" applyFill="1" applyBorder="1" applyAlignment="1">
      <alignment wrapText="1"/>
    </xf>
    <xf numFmtId="165" fontId="36" fillId="4" borderId="14" xfId="3" applyFont="1" applyFill="1" applyBorder="1" applyAlignment="1">
      <alignment vertical="center" wrapText="1"/>
    </xf>
    <xf numFmtId="0" fontId="37" fillId="0" borderId="0" xfId="0" applyFont="1" applyFill="1" applyBorder="1" applyAlignment="1">
      <alignment horizontal="right" vertical="center" wrapText="1"/>
    </xf>
    <xf numFmtId="165" fontId="36" fillId="11" borderId="4" xfId="3" applyFont="1" applyFill="1" applyBorder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8" fillId="10" borderId="4" xfId="0" applyFont="1" applyFill="1" applyBorder="1" applyAlignment="1">
      <alignment vertical="center" wrapText="1"/>
    </xf>
    <xf numFmtId="0" fontId="39" fillId="3" borderId="13" xfId="0" applyFont="1" applyFill="1" applyBorder="1" applyAlignment="1">
      <alignment wrapText="1"/>
    </xf>
    <xf numFmtId="0" fontId="38" fillId="0" borderId="1" xfId="0" applyFont="1" applyFill="1" applyBorder="1" applyAlignment="1">
      <alignment horizontal="left" wrapText="1"/>
    </xf>
    <xf numFmtId="0" fontId="38" fillId="3" borderId="1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wrapText="1"/>
    </xf>
    <xf numFmtId="165" fontId="36" fillId="8" borderId="5" xfId="3" applyFont="1" applyFill="1" applyBorder="1" applyAlignment="1">
      <alignment horizontal="left" wrapText="1"/>
    </xf>
    <xf numFmtId="165" fontId="36" fillId="0" borderId="5" xfId="3" applyFont="1" applyFill="1" applyBorder="1" applyAlignment="1">
      <alignment horizontal="left" wrapText="1"/>
    </xf>
    <xf numFmtId="165" fontId="36" fillId="0" borderId="5" xfId="3" applyFont="1" applyFill="1" applyBorder="1" applyAlignment="1">
      <alignment vertical="center" wrapText="1"/>
    </xf>
    <xf numFmtId="165" fontId="36" fillId="0" borderId="5" xfId="3" applyFont="1" applyFill="1" applyBorder="1" applyAlignment="1">
      <alignment wrapText="1"/>
    </xf>
    <xf numFmtId="0" fontId="38" fillId="8" borderId="13" xfId="0" applyFont="1" applyFill="1" applyBorder="1" applyAlignment="1">
      <alignment wrapText="1"/>
    </xf>
    <xf numFmtId="0" fontId="38" fillId="3" borderId="1" xfId="0" applyFont="1" applyFill="1" applyBorder="1" applyAlignment="1">
      <alignment wrapText="1"/>
    </xf>
    <xf numFmtId="0" fontId="38" fillId="3" borderId="13" xfId="0" applyFont="1" applyFill="1" applyBorder="1" applyAlignment="1">
      <alignment vertical="center" wrapText="1"/>
    </xf>
    <xf numFmtId="0" fontId="38" fillId="8" borderId="13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164" fontId="38" fillId="0" borderId="1" xfId="0" applyNumberFormat="1" applyFont="1" applyFill="1" applyBorder="1" applyAlignment="1">
      <alignment vertical="center" wrapText="1"/>
    </xf>
    <xf numFmtId="0" fontId="38" fillId="3" borderId="1" xfId="0" applyFont="1" applyFill="1" applyBorder="1" applyAlignment="1">
      <alignment vertical="center" wrapText="1"/>
    </xf>
    <xf numFmtId="165" fontId="36" fillId="0" borderId="0" xfId="3" applyFont="1" applyFill="1" applyBorder="1" applyAlignment="1">
      <alignment horizontal="left" vertical="top"/>
    </xf>
    <xf numFmtId="165" fontId="11" fillId="4" borderId="10" xfId="3" applyFont="1" applyFill="1" applyBorder="1" applyAlignment="1">
      <alignment vertical="top" wrapText="1"/>
    </xf>
    <xf numFmtId="165" fontId="12" fillId="4" borderId="11" xfId="3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165" fontId="12" fillId="11" borderId="3" xfId="3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vertical="top" wrapText="1"/>
    </xf>
    <xf numFmtId="165" fontId="12" fillId="0" borderId="0" xfId="3" applyFont="1" applyFill="1" applyBorder="1" applyAlignment="1">
      <alignment vertical="top" wrapText="1"/>
    </xf>
    <xf numFmtId="165" fontId="12" fillId="0" borderId="1" xfId="3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vertical="top" wrapText="1"/>
    </xf>
    <xf numFmtId="165" fontId="12" fillId="8" borderId="5" xfId="3" applyFont="1" applyFill="1" applyBorder="1" applyAlignment="1">
      <alignment vertical="top" wrapText="1"/>
    </xf>
    <xf numFmtId="0" fontId="2" fillId="8" borderId="9" xfId="0" applyFont="1" applyFill="1" applyBorder="1" applyAlignment="1">
      <alignment vertical="top" wrapText="1"/>
    </xf>
    <xf numFmtId="0" fontId="2" fillId="3" borderId="12" xfId="0" applyFont="1" applyFill="1" applyBorder="1" applyAlignment="1">
      <alignment vertical="top" wrapText="1"/>
    </xf>
    <xf numFmtId="165" fontId="2" fillId="0" borderId="8" xfId="3" applyFont="1" applyFill="1" applyBorder="1" applyAlignment="1">
      <alignment vertical="top" wrapText="1"/>
    </xf>
    <xf numFmtId="165" fontId="12" fillId="4" borderId="2" xfId="3" applyFont="1" applyFill="1" applyBorder="1" applyAlignment="1">
      <alignment vertical="top" wrapText="1"/>
    </xf>
    <xf numFmtId="0" fontId="38" fillId="0" borderId="1" xfId="0" applyFont="1" applyFill="1" applyBorder="1" applyAlignment="1">
      <alignment horizontal="left" vertical="top" wrapText="1"/>
    </xf>
    <xf numFmtId="165" fontId="12" fillId="0" borderId="15" xfId="3" applyFont="1" applyFill="1" applyBorder="1" applyAlignment="1">
      <alignment vertical="top" wrapText="1"/>
    </xf>
    <xf numFmtId="164" fontId="2" fillId="0" borderId="7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0" fillId="7" borderId="0" xfId="0" applyFill="1" applyBorder="1" applyAlignment="1">
      <alignment horizontal="center"/>
    </xf>
    <xf numFmtId="0" fontId="18" fillId="6" borderId="0" xfId="1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9" fillId="7" borderId="0" xfId="0" applyFont="1" applyFill="1" applyBorder="1"/>
    <xf numFmtId="0" fontId="0" fillId="7" borderId="0" xfId="0" applyFill="1" applyBorder="1"/>
    <xf numFmtId="0" fontId="30" fillId="0" borderId="0" xfId="0" applyFont="1" applyBorder="1"/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wrapText="1"/>
    </xf>
    <xf numFmtId="165" fontId="12" fillId="4" borderId="3" xfId="3" applyFont="1" applyFill="1" applyBorder="1" applyAlignment="1">
      <alignment wrapText="1"/>
    </xf>
    <xf numFmtId="165" fontId="12" fillId="4" borderId="4" xfId="3" applyFont="1" applyFill="1" applyBorder="1" applyAlignment="1">
      <alignment wrapText="1"/>
    </xf>
    <xf numFmtId="164" fontId="3" fillId="0" borderId="0" xfId="0" applyNumberFormat="1" applyFont="1" applyFill="1" applyBorder="1"/>
    <xf numFmtId="165" fontId="41" fillId="0" borderId="5" xfId="3" applyFont="1" applyFill="1" applyBorder="1" applyAlignment="1">
      <alignment vertical="top" wrapText="1"/>
    </xf>
    <xf numFmtId="165" fontId="41" fillId="0" borderId="5" xfId="3" applyFont="1" applyFill="1" applyBorder="1" applyAlignment="1">
      <alignment horizontal="left" vertical="center" wrapText="1"/>
    </xf>
    <xf numFmtId="165" fontId="42" fillId="0" borderId="5" xfId="3" applyFont="1" applyFill="1" applyBorder="1" applyAlignment="1">
      <alignment vertical="top" wrapText="1"/>
    </xf>
    <xf numFmtId="165" fontId="41" fillId="0" borderId="8" xfId="3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vertical="top" wrapText="1"/>
    </xf>
    <xf numFmtId="0" fontId="2" fillId="10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0" fillId="7" borderId="0" xfId="0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" fillId="0" borderId="0" xfId="0" applyFont="1" applyFill="1" applyBorder="1"/>
  </cellXfs>
  <cellStyles count="14">
    <cellStyle name="Excel Built-in Normal" xfId="3"/>
    <cellStyle name="Heading" xfId="4"/>
    <cellStyle name="Heading1" xfId="5"/>
    <cellStyle name="normální" xfId="0" builtinId="0"/>
    <cellStyle name="normální 2" xfId="1"/>
    <cellStyle name="normální 2 2" xfId="6"/>
    <cellStyle name="normální 2 3" xfId="11"/>
    <cellStyle name="normální 3" xfId="2"/>
    <cellStyle name="normální 3 2" xfId="12"/>
    <cellStyle name="normální 4" xfId="9"/>
    <cellStyle name="normální 4 2" xfId="10"/>
    <cellStyle name="normální 5" xfId="13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view="pageLayout" zoomScaleNormal="100" workbookViewId="0">
      <selection activeCell="A16" sqref="A16"/>
    </sheetView>
  </sheetViews>
  <sheetFormatPr defaultRowHeight="15"/>
  <cols>
    <col min="1" max="1" width="66.28515625" customWidth="1"/>
    <col min="2" max="2" width="8" customWidth="1"/>
    <col min="3" max="3" width="10.28515625" customWidth="1"/>
    <col min="4" max="4" width="12.28515625" customWidth="1"/>
    <col min="5" max="5" width="18.7109375" customWidth="1"/>
    <col min="6" max="6" width="55.140625" customWidth="1"/>
  </cols>
  <sheetData>
    <row r="1" spans="1:6">
      <c r="A1" s="1"/>
      <c r="B1" s="9"/>
      <c r="C1" s="9"/>
      <c r="D1" s="8"/>
      <c r="E1" s="8"/>
      <c r="F1" s="1"/>
    </row>
    <row r="2" spans="1:6">
      <c r="A2" s="182" t="s">
        <v>286</v>
      </c>
      <c r="B2" s="3"/>
      <c r="C2" s="3"/>
      <c r="D2" s="12"/>
      <c r="E2" s="12"/>
      <c r="F2" s="4"/>
    </row>
    <row r="3" spans="1:6">
      <c r="A3" s="170" t="s">
        <v>23</v>
      </c>
      <c r="B3" s="171"/>
      <c r="C3" s="171"/>
      <c r="D3" s="171"/>
      <c r="E3" s="172"/>
      <c r="F3" s="1"/>
    </row>
    <row r="4" spans="1:6" s="75" customFormat="1" ht="5.85" customHeight="1">
      <c r="A4" s="84"/>
      <c r="B4" s="84"/>
      <c r="C4" s="84"/>
      <c r="D4" s="84"/>
      <c r="E4" s="84"/>
      <c r="F4" s="1"/>
    </row>
    <row r="5" spans="1:6" s="21" customFormat="1">
      <c r="A5" s="100" t="s">
        <v>228</v>
      </c>
      <c r="B5" s="101"/>
      <c r="C5" s="101"/>
      <c r="D5" s="101"/>
      <c r="E5" s="102"/>
      <c r="F5" s="1"/>
    </row>
    <row r="6" spans="1:6">
      <c r="A6" s="173" t="s">
        <v>14</v>
      </c>
      <c r="B6" s="174"/>
      <c r="C6" s="174"/>
      <c r="D6" s="175"/>
      <c r="E6" s="10">
        <f>'SO1'!G30</f>
        <v>0</v>
      </c>
      <c r="F6" s="1"/>
    </row>
    <row r="7" spans="1:6">
      <c r="A7" s="176" t="s">
        <v>19</v>
      </c>
      <c r="B7" s="177"/>
      <c r="C7" s="177"/>
      <c r="D7" s="178"/>
      <c r="E7" s="11">
        <f>'SO1'!G59</f>
        <v>0</v>
      </c>
      <c r="F7" s="1"/>
    </row>
    <row r="8" spans="1:6">
      <c r="A8" s="176" t="s">
        <v>16</v>
      </c>
      <c r="B8" s="177"/>
      <c r="C8" s="177"/>
      <c r="D8" s="178"/>
      <c r="E8" s="11">
        <f>'SO1'!G131</f>
        <v>0</v>
      </c>
      <c r="F8" s="159"/>
    </row>
    <row r="9" spans="1:6" s="21" customFormat="1">
      <c r="A9" s="170" t="s">
        <v>260</v>
      </c>
      <c r="B9" s="171"/>
      <c r="C9" s="171"/>
      <c r="D9" s="172"/>
      <c r="E9" s="13">
        <f>SUM(E6:E8)</f>
        <v>0</v>
      </c>
      <c r="F9" s="1"/>
    </row>
    <row r="10" spans="1:6" s="147" customFormat="1" ht="4.5" customHeight="1"/>
    <row r="11" spans="1:6" s="21" customFormat="1" ht="5.85" customHeight="1">
      <c r="A11" s="83"/>
      <c r="B11" s="83"/>
      <c r="C11" s="83"/>
      <c r="D11" s="83"/>
      <c r="E11" s="164"/>
      <c r="F11" s="1"/>
    </row>
    <row r="12" spans="1:6">
      <c r="A12" s="170" t="s">
        <v>287</v>
      </c>
      <c r="B12" s="171"/>
      <c r="C12" s="171"/>
      <c r="D12" s="172"/>
      <c r="E12" s="13">
        <f>SUM(E9)</f>
        <v>0</v>
      </c>
      <c r="F12" s="1"/>
    </row>
    <row r="13" spans="1:6">
      <c r="A13" s="1"/>
      <c r="B13" s="9"/>
      <c r="C13" s="9"/>
      <c r="D13" s="8"/>
      <c r="E13" s="16" t="s">
        <v>12</v>
      </c>
      <c r="F13" s="1"/>
    </row>
    <row r="14" spans="1:6">
      <c r="A14" s="1"/>
      <c r="B14" s="9"/>
      <c r="C14" s="9"/>
      <c r="D14" s="8"/>
      <c r="F14" s="1"/>
    </row>
  </sheetData>
  <mergeCells count="6">
    <mergeCell ref="A12:D12"/>
    <mergeCell ref="A3:E3"/>
    <mergeCell ref="A6:D6"/>
    <mergeCell ref="A7:D7"/>
    <mergeCell ref="A8:D8"/>
    <mergeCell ref="A9:D9"/>
  </mergeCells>
  <pageMargins left="1.1811023622047245" right="0.39370078740157483" top="0.6692913385826772" bottom="0.78740157480314965" header="0.31496062992125984" footer="0.31496062992125984"/>
  <pageSetup paperSize="8" orientation="landscape" r:id="rId1"/>
  <headerFooter>
    <oddHeader>&amp;L&amp;9&amp;K00-042PROJEKTOVÁ DOKUMENTACE PRO VÝBĚR DODAVATELE: V TRÁVĚ V LISTÍ...
&amp;R&amp;9&amp;K00-044REKAPITULACE ROZPOČTOVÝCH POLOŽEK</oddHeader>
    <oddFooter>&amp;L&amp;9&amp;K00-046Ing. Radka Matoušková&amp;R&amp;9&amp;K00-047&amp;P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35"/>
  <sheetViews>
    <sheetView view="pageLayout" topLeftCell="B1" zoomScaleNormal="100" workbookViewId="0">
      <selection activeCell="C2" sqref="C2"/>
    </sheetView>
  </sheetViews>
  <sheetFormatPr defaultRowHeight="15"/>
  <cols>
    <col min="1" max="1" width="5.140625" customWidth="1"/>
    <col min="2" max="2" width="14" customWidth="1"/>
    <col min="3" max="3" width="83.140625" customWidth="1"/>
    <col min="4" max="4" width="7.85546875" customWidth="1"/>
    <col min="6" max="6" width="13.42578125" customWidth="1"/>
    <col min="7" max="7" width="13.5703125" customWidth="1"/>
    <col min="8" max="8" width="40.140625" customWidth="1"/>
  </cols>
  <sheetData>
    <row r="1" spans="1:8">
      <c r="A1" s="96"/>
      <c r="B1" s="86"/>
      <c r="C1" s="127" t="s">
        <v>284</v>
      </c>
      <c r="D1" s="55"/>
      <c r="E1" s="55"/>
      <c r="F1" s="55"/>
      <c r="G1" s="55"/>
      <c r="H1" s="104"/>
    </row>
    <row r="2" spans="1:8">
      <c r="A2" s="97"/>
      <c r="B2" s="87"/>
      <c r="C2" s="128" t="s">
        <v>285</v>
      </c>
      <c r="D2" s="59"/>
      <c r="E2" s="59"/>
      <c r="F2" s="59"/>
      <c r="G2" s="59"/>
      <c r="H2" s="105"/>
    </row>
    <row r="3" spans="1:8" ht="7.15" customHeight="1">
      <c r="A3" s="98"/>
      <c r="B3" s="2"/>
      <c r="C3" s="129"/>
      <c r="D3" s="2"/>
      <c r="E3" s="2"/>
      <c r="F3" s="6"/>
      <c r="G3" s="6"/>
      <c r="H3" s="106"/>
    </row>
    <row r="4" spans="1:8">
      <c r="A4" s="93"/>
      <c r="B4" s="91"/>
      <c r="C4" s="130" t="s">
        <v>22</v>
      </c>
      <c r="D4" s="90"/>
      <c r="E4" s="90"/>
      <c r="F4" s="90"/>
      <c r="G4" s="90"/>
      <c r="H4" s="107"/>
    </row>
    <row r="5" spans="1:8" ht="7.15" customHeight="1">
      <c r="A5" s="98"/>
      <c r="B5" s="28"/>
      <c r="C5" s="131"/>
      <c r="D5" s="28"/>
      <c r="E5" s="28"/>
      <c r="F5" s="6"/>
      <c r="G5" s="6"/>
      <c r="H5" s="108"/>
    </row>
    <row r="6" spans="1:8">
      <c r="A6" s="99" t="s">
        <v>172</v>
      </c>
      <c r="B6" s="88"/>
      <c r="C6" s="132" t="s">
        <v>171</v>
      </c>
      <c r="D6" s="88"/>
      <c r="E6" s="88"/>
      <c r="F6" s="89"/>
      <c r="G6" s="89"/>
      <c r="H6" s="109"/>
    </row>
    <row r="7" spans="1:8">
      <c r="A7" s="98"/>
      <c r="B7" s="28"/>
      <c r="C7" s="131"/>
      <c r="D7" s="28"/>
      <c r="E7" s="28"/>
      <c r="F7" s="6"/>
      <c r="G7" s="6"/>
      <c r="H7" s="108"/>
    </row>
    <row r="8" spans="1:8">
      <c r="A8" s="5"/>
      <c r="B8" s="37"/>
      <c r="C8" s="133" t="s">
        <v>0</v>
      </c>
      <c r="D8" s="5" t="s">
        <v>1</v>
      </c>
      <c r="E8" s="5" t="s">
        <v>17</v>
      </c>
      <c r="F8" s="7" t="s">
        <v>2</v>
      </c>
      <c r="G8" s="7" t="s">
        <v>3</v>
      </c>
      <c r="H8" s="5" t="s">
        <v>4</v>
      </c>
    </row>
    <row r="9" spans="1:8">
      <c r="A9" s="94"/>
      <c r="B9" s="64"/>
      <c r="C9" s="134" t="s">
        <v>20</v>
      </c>
      <c r="D9" s="60"/>
      <c r="E9" s="60"/>
      <c r="F9" s="60"/>
      <c r="G9" s="60"/>
      <c r="H9" s="110"/>
    </row>
    <row r="10" spans="1:8">
      <c r="A10" s="5" t="s">
        <v>173</v>
      </c>
      <c r="B10" s="5"/>
      <c r="C10" s="67" t="s">
        <v>231</v>
      </c>
      <c r="D10" s="5" t="s">
        <v>6</v>
      </c>
      <c r="E10" s="5">
        <v>11.66</v>
      </c>
      <c r="F10" s="7">
        <v>0</v>
      </c>
      <c r="G10" s="7">
        <f t="shared" ref="G10:G28" si="0">ABS((E10*F10))</f>
        <v>0</v>
      </c>
      <c r="H10" s="111"/>
    </row>
    <row r="11" spans="1:8" s="21" customFormat="1" ht="11.25" customHeight="1">
      <c r="A11" s="5"/>
      <c r="B11" s="5"/>
      <c r="C11" s="160" t="s">
        <v>233</v>
      </c>
      <c r="D11" s="5"/>
      <c r="E11" s="5"/>
      <c r="F11" s="7"/>
      <c r="G11" s="7"/>
      <c r="H11" s="111"/>
    </row>
    <row r="12" spans="1:8">
      <c r="A12" s="5" t="s">
        <v>174</v>
      </c>
      <c r="B12" s="5" t="s">
        <v>122</v>
      </c>
      <c r="C12" s="67" t="s">
        <v>121</v>
      </c>
      <c r="D12" s="5" t="s">
        <v>6</v>
      </c>
      <c r="E12" s="5">
        <v>1.6</v>
      </c>
      <c r="F12" s="7">
        <v>0</v>
      </c>
      <c r="G12" s="7">
        <f t="shared" si="0"/>
        <v>0</v>
      </c>
      <c r="H12" s="111"/>
    </row>
    <row r="13" spans="1:8" s="66" customFormat="1" ht="11.25" customHeight="1">
      <c r="A13" s="154"/>
      <c r="B13" s="154"/>
      <c r="C13" s="160" t="s">
        <v>232</v>
      </c>
      <c r="D13" s="154"/>
      <c r="E13" s="154"/>
      <c r="F13" s="155"/>
      <c r="G13" s="155"/>
      <c r="H13" s="156"/>
    </row>
    <row r="14" spans="1:8">
      <c r="A14" s="5" t="s">
        <v>175</v>
      </c>
      <c r="B14" s="5" t="s">
        <v>127</v>
      </c>
      <c r="C14" s="67" t="s">
        <v>254</v>
      </c>
      <c r="D14" s="5" t="s">
        <v>5</v>
      </c>
      <c r="E14" s="5">
        <v>312</v>
      </c>
      <c r="F14" s="7">
        <v>0</v>
      </c>
      <c r="G14" s="7">
        <f t="shared" si="0"/>
        <v>0</v>
      </c>
      <c r="H14" s="111"/>
    </row>
    <row r="15" spans="1:8" s="66" customFormat="1" ht="11.25" customHeight="1">
      <c r="A15" s="154"/>
      <c r="B15" s="154"/>
      <c r="C15" s="160" t="s">
        <v>234</v>
      </c>
      <c r="D15" s="154"/>
      <c r="E15" s="154"/>
      <c r="F15" s="155"/>
      <c r="G15" s="155"/>
      <c r="H15" s="156"/>
    </row>
    <row r="16" spans="1:8" ht="38.25">
      <c r="A16" s="5" t="s">
        <v>176</v>
      </c>
      <c r="B16" s="5" t="s">
        <v>127</v>
      </c>
      <c r="C16" s="67" t="s">
        <v>238</v>
      </c>
      <c r="D16" s="5" t="s">
        <v>5</v>
      </c>
      <c r="E16" s="5">
        <v>280</v>
      </c>
      <c r="F16" s="7">
        <v>0</v>
      </c>
      <c r="G16" s="7">
        <f t="shared" si="0"/>
        <v>0</v>
      </c>
      <c r="H16" s="144" t="s">
        <v>239</v>
      </c>
    </row>
    <row r="17" spans="1:8" s="66" customFormat="1" ht="11.25" customHeight="1">
      <c r="A17" s="154"/>
      <c r="B17" s="154"/>
      <c r="C17" s="161" t="s">
        <v>265</v>
      </c>
      <c r="D17" s="154"/>
      <c r="E17" s="154"/>
      <c r="F17" s="155"/>
      <c r="G17" s="155"/>
      <c r="H17" s="156"/>
    </row>
    <row r="18" spans="1:8">
      <c r="A18" s="5" t="s">
        <v>177</v>
      </c>
      <c r="B18" s="5" t="s">
        <v>127</v>
      </c>
      <c r="C18" s="135" t="s">
        <v>242</v>
      </c>
      <c r="D18" s="5" t="s">
        <v>18</v>
      </c>
      <c r="E18" s="5">
        <v>55</v>
      </c>
      <c r="F18" s="7">
        <v>0</v>
      </c>
      <c r="G18" s="7">
        <f t="shared" si="0"/>
        <v>0</v>
      </c>
      <c r="H18" s="111"/>
    </row>
    <row r="19" spans="1:8" s="66" customFormat="1" ht="11.25" customHeight="1">
      <c r="A19" s="154"/>
      <c r="B19" s="154"/>
      <c r="C19" s="160" t="s">
        <v>235</v>
      </c>
      <c r="D19" s="154"/>
      <c r="E19" s="154"/>
      <c r="F19" s="155"/>
      <c r="G19" s="155"/>
      <c r="H19" s="156"/>
    </row>
    <row r="20" spans="1:8">
      <c r="A20" s="5" t="s">
        <v>178</v>
      </c>
      <c r="B20" s="5" t="s">
        <v>127</v>
      </c>
      <c r="C20" s="136" t="s">
        <v>241</v>
      </c>
      <c r="D20" s="5" t="s">
        <v>9</v>
      </c>
      <c r="E20" s="5">
        <v>4</v>
      </c>
      <c r="F20" s="7">
        <v>0</v>
      </c>
      <c r="G20" s="7">
        <f t="shared" si="0"/>
        <v>0</v>
      </c>
      <c r="H20" s="111"/>
    </row>
    <row r="21" spans="1:8" s="66" customFormat="1" ht="11.25" customHeight="1">
      <c r="A21" s="154"/>
      <c r="B21" s="154"/>
      <c r="C21" s="162" t="s">
        <v>243</v>
      </c>
      <c r="D21" s="154"/>
      <c r="E21" s="154"/>
      <c r="F21" s="155"/>
      <c r="G21" s="155"/>
      <c r="H21" s="156"/>
    </row>
    <row r="22" spans="1:8">
      <c r="A22" s="5" t="s">
        <v>282</v>
      </c>
      <c r="B22" s="5" t="s">
        <v>123</v>
      </c>
      <c r="C22" s="68" t="s">
        <v>124</v>
      </c>
      <c r="D22" s="17" t="s">
        <v>10</v>
      </c>
      <c r="E22" s="17">
        <v>26</v>
      </c>
      <c r="F22" s="7">
        <v>0</v>
      </c>
      <c r="G22" s="18">
        <f t="shared" si="0"/>
        <v>0</v>
      </c>
      <c r="H22" s="111"/>
    </row>
    <row r="23" spans="1:8" s="66" customFormat="1" ht="11.25" customHeight="1">
      <c r="A23" s="154"/>
      <c r="B23" s="154"/>
      <c r="C23" s="160" t="s">
        <v>237</v>
      </c>
      <c r="D23" s="154"/>
      <c r="E23" s="154"/>
      <c r="F23" s="155"/>
      <c r="G23" s="155"/>
      <c r="H23" s="156"/>
    </row>
    <row r="24" spans="1:8">
      <c r="A24" s="5" t="s">
        <v>179</v>
      </c>
      <c r="B24" s="5" t="s">
        <v>125</v>
      </c>
      <c r="C24" s="68" t="s">
        <v>126</v>
      </c>
      <c r="D24" s="17" t="s">
        <v>10</v>
      </c>
      <c r="E24" s="17">
        <v>104</v>
      </c>
      <c r="F24" s="7">
        <v>0</v>
      </c>
      <c r="G24" s="18">
        <f t="shared" si="0"/>
        <v>0</v>
      </c>
      <c r="H24" s="111"/>
    </row>
    <row r="25" spans="1:8" s="66" customFormat="1" ht="11.25" customHeight="1">
      <c r="A25" s="154"/>
      <c r="B25" s="154"/>
      <c r="C25" s="160" t="s">
        <v>266</v>
      </c>
      <c r="D25" s="154"/>
      <c r="E25" s="154"/>
      <c r="F25" s="155"/>
      <c r="G25" s="155"/>
      <c r="H25" s="156"/>
    </row>
    <row r="26" spans="1:8">
      <c r="A26" s="5" t="s">
        <v>180</v>
      </c>
      <c r="B26" s="5" t="s">
        <v>109</v>
      </c>
      <c r="C26" s="68" t="s">
        <v>83</v>
      </c>
      <c r="D26" s="17" t="s">
        <v>10</v>
      </c>
      <c r="E26" s="17">
        <v>119.65</v>
      </c>
      <c r="F26" s="7">
        <v>0</v>
      </c>
      <c r="G26" s="18">
        <f t="shared" si="0"/>
        <v>0</v>
      </c>
      <c r="H26" s="111"/>
    </row>
    <row r="27" spans="1:8" s="66" customFormat="1" ht="11.25" customHeight="1">
      <c r="A27" s="154"/>
      <c r="B27" s="154"/>
      <c r="C27" s="160" t="s">
        <v>278</v>
      </c>
      <c r="D27" s="154"/>
      <c r="E27" s="154"/>
      <c r="F27" s="155"/>
      <c r="G27" s="155"/>
      <c r="H27" s="156"/>
    </row>
    <row r="28" spans="1:8">
      <c r="A28" s="5" t="s">
        <v>181</v>
      </c>
      <c r="B28" s="5" t="s">
        <v>109</v>
      </c>
      <c r="C28" s="68" t="s">
        <v>240</v>
      </c>
      <c r="D28" s="17" t="s">
        <v>10</v>
      </c>
      <c r="E28" s="17">
        <v>72.8</v>
      </c>
      <c r="F28" s="7">
        <v>0</v>
      </c>
      <c r="G28" s="18">
        <f t="shared" si="0"/>
        <v>0</v>
      </c>
      <c r="H28" s="111"/>
    </row>
    <row r="29" spans="1:8" s="66" customFormat="1" ht="11.25" customHeight="1">
      <c r="A29" s="154"/>
      <c r="B29" s="154"/>
      <c r="C29" s="160" t="s">
        <v>277</v>
      </c>
      <c r="D29" s="154"/>
      <c r="E29" s="154"/>
      <c r="F29" s="155"/>
      <c r="G29" s="155"/>
      <c r="H29" s="156"/>
    </row>
    <row r="30" spans="1:8">
      <c r="A30" s="14"/>
      <c r="B30" s="14"/>
      <c r="C30" s="143" t="s">
        <v>14</v>
      </c>
      <c r="D30" s="157"/>
      <c r="E30" s="158"/>
      <c r="F30" s="15" t="s">
        <v>15</v>
      </c>
      <c r="G30" s="15">
        <f>SUM(G10:G28)</f>
        <v>0</v>
      </c>
      <c r="H30" s="112"/>
    </row>
    <row r="31" spans="1:8">
      <c r="A31" s="98"/>
      <c r="B31" s="28"/>
      <c r="C31" s="137"/>
      <c r="D31" s="28"/>
      <c r="E31" s="28"/>
      <c r="F31" s="6"/>
      <c r="G31" s="6"/>
      <c r="H31" s="113"/>
    </row>
    <row r="32" spans="1:8">
      <c r="A32" s="5"/>
      <c r="B32" s="37"/>
      <c r="C32" s="133" t="s">
        <v>0</v>
      </c>
      <c r="D32" s="5" t="s">
        <v>1</v>
      </c>
      <c r="E32" s="5" t="s">
        <v>17</v>
      </c>
      <c r="F32" s="7" t="s">
        <v>2</v>
      </c>
      <c r="G32" s="7" t="s">
        <v>3</v>
      </c>
      <c r="H32" s="5" t="s">
        <v>4</v>
      </c>
    </row>
    <row r="33" spans="1:8">
      <c r="A33" s="14"/>
      <c r="B33" s="14"/>
      <c r="C33" s="138" t="s">
        <v>19</v>
      </c>
      <c r="D33" s="61"/>
      <c r="E33" s="61"/>
      <c r="F33" s="61"/>
      <c r="G33" s="61"/>
      <c r="H33" s="114"/>
    </row>
    <row r="34" spans="1:8">
      <c r="A34" s="72"/>
      <c r="B34" s="72"/>
      <c r="C34" s="139" t="s">
        <v>140</v>
      </c>
      <c r="D34" s="72"/>
      <c r="E34" s="72"/>
      <c r="F34" s="74"/>
      <c r="G34" s="74"/>
      <c r="H34" s="115"/>
    </row>
    <row r="35" spans="1:8">
      <c r="A35" s="5" t="s">
        <v>182</v>
      </c>
      <c r="B35" s="5" t="s">
        <v>280</v>
      </c>
      <c r="C35" s="67" t="s">
        <v>79</v>
      </c>
      <c r="D35" s="5" t="s">
        <v>5</v>
      </c>
      <c r="E35" s="5">
        <v>1944</v>
      </c>
      <c r="F35" s="7">
        <v>0</v>
      </c>
      <c r="G35" s="7">
        <f>ABS((E35*F35))</f>
        <v>0</v>
      </c>
      <c r="H35" s="116"/>
    </row>
    <row r="36" spans="1:8" s="66" customFormat="1" ht="11.25" customHeight="1">
      <c r="A36" s="154"/>
      <c r="B36" s="154"/>
      <c r="C36" s="160" t="s">
        <v>267</v>
      </c>
      <c r="D36" s="154"/>
      <c r="E36" s="154"/>
      <c r="F36" s="155"/>
      <c r="G36" s="155"/>
      <c r="H36" s="156"/>
    </row>
    <row r="37" spans="1:8" ht="25.5">
      <c r="A37" s="5" t="s">
        <v>283</v>
      </c>
      <c r="B37" s="5" t="s">
        <v>279</v>
      </c>
      <c r="C37" s="67" t="s">
        <v>78</v>
      </c>
      <c r="D37" s="5" t="s">
        <v>6</v>
      </c>
      <c r="E37" s="5">
        <v>65</v>
      </c>
      <c r="F37" s="7">
        <v>0</v>
      </c>
      <c r="G37" s="7">
        <f>ABS((E37*F37))</f>
        <v>0</v>
      </c>
      <c r="H37" s="117"/>
    </row>
    <row r="38" spans="1:8" s="66" customFormat="1" ht="11.25" customHeight="1">
      <c r="A38" s="154"/>
      <c r="B38" s="154"/>
      <c r="C38" s="160" t="s">
        <v>268</v>
      </c>
      <c r="D38" s="154"/>
      <c r="E38" s="154"/>
      <c r="F38" s="155"/>
      <c r="G38" s="155"/>
      <c r="H38" s="156"/>
    </row>
    <row r="39" spans="1:8" s="21" customFormat="1">
      <c r="A39" s="5" t="s">
        <v>183</v>
      </c>
      <c r="B39" s="5" t="s">
        <v>120</v>
      </c>
      <c r="C39" s="69" t="s">
        <v>119</v>
      </c>
      <c r="D39" s="5" t="s">
        <v>6</v>
      </c>
      <c r="E39" s="5">
        <v>156</v>
      </c>
      <c r="F39" s="7">
        <v>0</v>
      </c>
      <c r="G39" s="62">
        <f t="shared" ref="G39" si="1">ABS((E39*F39))</f>
        <v>0</v>
      </c>
      <c r="H39" s="111"/>
    </row>
    <row r="40" spans="1:8" s="66" customFormat="1" ht="11.25" customHeight="1">
      <c r="A40" s="154"/>
      <c r="B40" s="154"/>
      <c r="C40" s="160" t="s">
        <v>236</v>
      </c>
      <c r="D40" s="154"/>
      <c r="E40" s="154"/>
      <c r="F40" s="155"/>
      <c r="G40" s="155"/>
      <c r="H40" s="156"/>
    </row>
    <row r="41" spans="1:8" s="21" customFormat="1">
      <c r="A41" s="5"/>
      <c r="B41" s="5" t="s">
        <v>116</v>
      </c>
      <c r="C41" s="145" t="s">
        <v>229</v>
      </c>
      <c r="D41" s="5" t="s">
        <v>6</v>
      </c>
      <c r="E41" s="17">
        <v>156</v>
      </c>
      <c r="F41" s="7">
        <v>0</v>
      </c>
      <c r="G41" s="146">
        <f t="shared" ref="G41" si="2">ABS((E41*F41))</f>
        <v>0</v>
      </c>
      <c r="H41" s="111"/>
    </row>
    <row r="42" spans="1:8" s="66" customFormat="1" ht="11.25" customHeight="1">
      <c r="A42" s="154"/>
      <c r="B42" s="154"/>
      <c r="C42" s="160" t="s">
        <v>236</v>
      </c>
      <c r="D42" s="154"/>
      <c r="E42" s="154"/>
      <c r="F42" s="155"/>
      <c r="G42" s="155"/>
      <c r="H42" s="156"/>
    </row>
    <row r="43" spans="1:8">
      <c r="A43" s="5" t="s">
        <v>184</v>
      </c>
      <c r="B43" s="5"/>
      <c r="C43" s="67" t="s">
        <v>108</v>
      </c>
      <c r="D43" s="5" t="s">
        <v>10</v>
      </c>
      <c r="E43" s="5">
        <v>208</v>
      </c>
      <c r="F43" s="7">
        <v>0</v>
      </c>
      <c r="G43" s="7">
        <f>ABS((E43*F43))</f>
        <v>0</v>
      </c>
      <c r="H43" s="118"/>
    </row>
    <row r="44" spans="1:8" s="66" customFormat="1" ht="11.25" customHeight="1">
      <c r="A44" s="154"/>
      <c r="B44" s="154"/>
      <c r="C44" s="160" t="s">
        <v>281</v>
      </c>
      <c r="D44" s="154"/>
      <c r="E44" s="154"/>
      <c r="F44" s="155"/>
      <c r="G44" s="155"/>
      <c r="H44" s="156"/>
    </row>
    <row r="45" spans="1:8">
      <c r="A45" s="72"/>
      <c r="B45" s="72"/>
      <c r="C45" s="140" t="s">
        <v>141</v>
      </c>
      <c r="D45" s="73"/>
      <c r="E45" s="73"/>
      <c r="F45" s="73"/>
      <c r="G45" s="73"/>
      <c r="H45" s="119"/>
    </row>
    <row r="46" spans="1:8">
      <c r="A46" s="5" t="s">
        <v>185</v>
      </c>
      <c r="B46" s="5" t="s">
        <v>102</v>
      </c>
      <c r="C46" s="67" t="s">
        <v>95</v>
      </c>
      <c r="D46" s="5" t="s">
        <v>5</v>
      </c>
      <c r="E46" s="5">
        <v>45</v>
      </c>
      <c r="F46" s="7">
        <v>0</v>
      </c>
      <c r="G46" s="62">
        <f t="shared" ref="G46:G58" si="3">ABS((E46*F46))</f>
        <v>0</v>
      </c>
      <c r="H46" s="118"/>
    </row>
    <row r="47" spans="1:8" s="66" customFormat="1" ht="11.25" customHeight="1">
      <c r="A47" s="154"/>
      <c r="B47" s="154"/>
      <c r="C47" s="160" t="s">
        <v>259</v>
      </c>
      <c r="D47" s="154"/>
      <c r="E47" s="154"/>
      <c r="F47" s="155"/>
      <c r="G47" s="155"/>
      <c r="H47" s="156"/>
    </row>
    <row r="48" spans="1:8" s="21" customFormat="1">
      <c r="A48" s="5" t="s">
        <v>186</v>
      </c>
      <c r="B48" s="5" t="s">
        <v>273</v>
      </c>
      <c r="C48" s="69" t="s">
        <v>272</v>
      </c>
      <c r="D48" s="5" t="s">
        <v>6</v>
      </c>
      <c r="E48" s="63">
        <v>88.48</v>
      </c>
      <c r="F48" s="7">
        <v>0</v>
      </c>
      <c r="G48" s="7">
        <f t="shared" ref="G48" si="4">ABS((E48*F48))</f>
        <v>0</v>
      </c>
      <c r="H48" s="123"/>
    </row>
    <row r="49" spans="1:8" s="66" customFormat="1" ht="10.9" customHeight="1">
      <c r="A49" s="154"/>
      <c r="B49" s="154"/>
      <c r="C49" s="160" t="s">
        <v>274</v>
      </c>
      <c r="D49" s="154"/>
      <c r="E49" s="154"/>
      <c r="F49" s="155"/>
      <c r="G49" s="155"/>
      <c r="H49" s="156"/>
    </row>
    <row r="50" spans="1:8">
      <c r="A50" s="5" t="s">
        <v>187</v>
      </c>
      <c r="B50" s="5" t="s">
        <v>103</v>
      </c>
      <c r="C50" s="67" t="s">
        <v>96</v>
      </c>
      <c r="D50" s="5" t="s">
        <v>6</v>
      </c>
      <c r="E50" s="5">
        <v>45.8</v>
      </c>
      <c r="F50" s="7">
        <v>0</v>
      </c>
      <c r="G50" s="62">
        <f t="shared" si="3"/>
        <v>0</v>
      </c>
      <c r="H50" s="118"/>
    </row>
    <row r="51" spans="1:8">
      <c r="A51" s="5" t="s">
        <v>188</v>
      </c>
      <c r="B51" s="5" t="s">
        <v>107</v>
      </c>
      <c r="C51" s="67" t="s">
        <v>97</v>
      </c>
      <c r="D51" s="5" t="s">
        <v>6</v>
      </c>
      <c r="E51" s="5">
        <v>45.8</v>
      </c>
      <c r="F51" s="7">
        <v>0</v>
      </c>
      <c r="G51" s="62">
        <f t="shared" si="3"/>
        <v>0</v>
      </c>
      <c r="H51" s="118"/>
    </row>
    <row r="52" spans="1:8" s="66" customFormat="1" ht="11.25" customHeight="1">
      <c r="A52" s="154"/>
      <c r="B52" s="154"/>
      <c r="C52" s="160" t="s">
        <v>275</v>
      </c>
      <c r="D52" s="154"/>
      <c r="E52" s="154"/>
      <c r="F52" s="155"/>
      <c r="G52" s="155"/>
      <c r="H52" s="156"/>
    </row>
    <row r="53" spans="1:8" s="21" customFormat="1">
      <c r="A53" s="5" t="s">
        <v>189</v>
      </c>
      <c r="B53" s="5" t="s">
        <v>104</v>
      </c>
      <c r="C53" s="67" t="s">
        <v>167</v>
      </c>
      <c r="D53" s="5" t="s">
        <v>5</v>
      </c>
      <c r="E53" s="5">
        <v>204</v>
      </c>
      <c r="F53" s="7">
        <v>0</v>
      </c>
      <c r="G53" s="62">
        <f t="shared" ref="G53" si="5">ABS((E53*F53))</f>
        <v>0</v>
      </c>
      <c r="H53" s="118"/>
    </row>
    <row r="54" spans="1:8" s="21" customFormat="1">
      <c r="A54" s="5" t="s">
        <v>192</v>
      </c>
      <c r="B54" s="5" t="s">
        <v>101</v>
      </c>
      <c r="C54" s="67" t="s">
        <v>100</v>
      </c>
      <c r="D54" s="5" t="s">
        <v>5</v>
      </c>
      <c r="E54" s="5">
        <v>204</v>
      </c>
      <c r="F54" s="7">
        <v>0</v>
      </c>
      <c r="G54" s="62">
        <f t="shared" ref="G54" si="6">ABS((E54*F54))</f>
        <v>0</v>
      </c>
      <c r="H54" s="118"/>
    </row>
    <row r="55" spans="1:8" s="66" customFormat="1" ht="11.25" customHeight="1">
      <c r="A55" s="154"/>
      <c r="B55" s="154"/>
      <c r="C55" s="160" t="s">
        <v>258</v>
      </c>
      <c r="D55" s="154"/>
      <c r="E55" s="154"/>
      <c r="F55" s="155"/>
      <c r="G55" s="155"/>
      <c r="H55" s="156"/>
    </row>
    <row r="56" spans="1:8">
      <c r="A56" s="5" t="s">
        <v>190</v>
      </c>
      <c r="B56" s="5" t="s">
        <v>106</v>
      </c>
      <c r="C56" s="67" t="s">
        <v>105</v>
      </c>
      <c r="D56" s="5" t="s">
        <v>6</v>
      </c>
      <c r="E56" s="5">
        <v>64.900000000000006</v>
      </c>
      <c r="F56" s="7">
        <v>0</v>
      </c>
      <c r="G56" s="62">
        <f t="shared" si="3"/>
        <v>0</v>
      </c>
      <c r="H56" s="118"/>
    </row>
    <row r="57" spans="1:8" s="66" customFormat="1" ht="11.25" customHeight="1">
      <c r="A57" s="154"/>
      <c r="B57" s="154"/>
      <c r="C57" s="160" t="s">
        <v>276</v>
      </c>
      <c r="D57" s="154"/>
      <c r="E57" s="154"/>
      <c r="F57" s="155"/>
      <c r="G57" s="155"/>
      <c r="H57" s="156"/>
    </row>
    <row r="58" spans="1:8">
      <c r="A58" s="5" t="s">
        <v>193</v>
      </c>
      <c r="B58" s="5" t="s">
        <v>99</v>
      </c>
      <c r="C58" s="67" t="s">
        <v>98</v>
      </c>
      <c r="D58" s="5" t="s">
        <v>6</v>
      </c>
      <c r="E58" s="5">
        <v>64.900000000000006</v>
      </c>
      <c r="F58" s="7">
        <v>0</v>
      </c>
      <c r="G58" s="62">
        <f t="shared" si="3"/>
        <v>0</v>
      </c>
      <c r="H58" s="118"/>
    </row>
    <row r="59" spans="1:8">
      <c r="A59" s="14"/>
      <c r="B59" s="14"/>
      <c r="C59" s="141" t="s">
        <v>227</v>
      </c>
      <c r="D59" s="56"/>
      <c r="E59" s="57"/>
      <c r="F59" s="15" t="s">
        <v>7</v>
      </c>
      <c r="G59" s="15">
        <f>SUM(G35:G58)</f>
        <v>0</v>
      </c>
      <c r="H59" s="120"/>
    </row>
    <row r="60" spans="1:8">
      <c r="A60" s="98"/>
      <c r="B60" s="28"/>
      <c r="C60" s="131"/>
      <c r="D60" s="28"/>
      <c r="E60" s="28"/>
      <c r="F60" s="6"/>
      <c r="G60" s="6"/>
      <c r="H60" s="108"/>
    </row>
    <row r="61" spans="1:8">
      <c r="A61" s="5"/>
      <c r="B61" s="37"/>
      <c r="C61" s="133" t="s">
        <v>0</v>
      </c>
      <c r="D61" s="5" t="s">
        <v>1</v>
      </c>
      <c r="E61" s="5" t="s">
        <v>17</v>
      </c>
      <c r="F61" s="7" t="s">
        <v>2</v>
      </c>
      <c r="G61" s="7" t="s">
        <v>3</v>
      </c>
      <c r="H61" s="5" t="s">
        <v>4</v>
      </c>
    </row>
    <row r="62" spans="1:8">
      <c r="A62" s="95"/>
      <c r="B62" s="65"/>
      <c r="C62" s="138" t="s">
        <v>16</v>
      </c>
      <c r="D62" s="58"/>
      <c r="E62" s="58"/>
      <c r="F62" s="58"/>
      <c r="G62" s="58"/>
      <c r="H62" s="121"/>
    </row>
    <row r="63" spans="1:8">
      <c r="A63" s="92"/>
      <c r="B63" s="70"/>
      <c r="C63" s="140" t="s">
        <v>137</v>
      </c>
      <c r="D63" s="71"/>
      <c r="E63" s="71"/>
      <c r="F63" s="71"/>
      <c r="G63" s="71"/>
      <c r="H63" s="122"/>
    </row>
    <row r="64" spans="1:8">
      <c r="A64" s="5" t="s">
        <v>194</v>
      </c>
      <c r="B64" s="5" t="s">
        <v>117</v>
      </c>
      <c r="C64" s="69" t="s">
        <v>110</v>
      </c>
      <c r="D64" s="5" t="s">
        <v>6</v>
      </c>
      <c r="E64" s="63">
        <v>50.4</v>
      </c>
      <c r="F64" s="7">
        <v>0</v>
      </c>
      <c r="G64" s="7">
        <f t="shared" ref="G64:G75" si="7">ABS((E64*F64))</f>
        <v>0</v>
      </c>
      <c r="H64" s="123"/>
    </row>
    <row r="65" spans="1:8" s="66" customFormat="1" ht="11.25" customHeight="1">
      <c r="A65" s="154"/>
      <c r="B65" s="154"/>
      <c r="C65" s="160" t="s">
        <v>249</v>
      </c>
      <c r="D65" s="154"/>
      <c r="E65" s="154"/>
      <c r="F65" s="155"/>
      <c r="G65" s="155"/>
      <c r="H65" s="156"/>
    </row>
    <row r="66" spans="1:8">
      <c r="A66" s="5" t="s">
        <v>195</v>
      </c>
      <c r="B66" s="5" t="s">
        <v>116</v>
      </c>
      <c r="C66" s="69" t="s">
        <v>118</v>
      </c>
      <c r="D66" s="5" t="s">
        <v>6</v>
      </c>
      <c r="E66" s="63">
        <v>50.4</v>
      </c>
      <c r="F66" s="7">
        <v>0</v>
      </c>
      <c r="G66" s="7">
        <f t="shared" si="7"/>
        <v>0</v>
      </c>
      <c r="H66" s="123"/>
    </row>
    <row r="67" spans="1:8" s="66" customFormat="1" ht="11.25" customHeight="1">
      <c r="A67" s="154"/>
      <c r="B67" s="154"/>
      <c r="C67" s="160" t="s">
        <v>249</v>
      </c>
      <c r="D67" s="154"/>
      <c r="E67" s="154"/>
      <c r="F67" s="155"/>
      <c r="G67" s="155"/>
      <c r="H67" s="156"/>
    </row>
    <row r="68" spans="1:8">
      <c r="A68" s="5" t="s">
        <v>196</v>
      </c>
      <c r="B68" s="5" t="s">
        <v>109</v>
      </c>
      <c r="C68" s="69" t="s">
        <v>139</v>
      </c>
      <c r="D68" s="5" t="s">
        <v>10</v>
      </c>
      <c r="E68" s="63">
        <v>128.52000000000001</v>
      </c>
      <c r="F68" s="7">
        <v>0</v>
      </c>
      <c r="G68" s="7">
        <f t="shared" si="7"/>
        <v>0</v>
      </c>
      <c r="H68" s="123"/>
    </row>
    <row r="69" spans="1:8" ht="25.5">
      <c r="A69" s="5" t="s">
        <v>197</v>
      </c>
      <c r="B69" s="5" t="s">
        <v>135</v>
      </c>
      <c r="C69" s="69" t="s">
        <v>134</v>
      </c>
      <c r="D69" s="5" t="s">
        <v>5</v>
      </c>
      <c r="E69" s="63">
        <v>252</v>
      </c>
      <c r="F69" s="7">
        <v>0</v>
      </c>
      <c r="G69" s="7">
        <f t="shared" si="7"/>
        <v>0</v>
      </c>
      <c r="H69" s="123"/>
    </row>
    <row r="70" spans="1:8" s="66" customFormat="1" ht="11.25" customHeight="1">
      <c r="A70" s="154"/>
      <c r="B70" s="154"/>
      <c r="C70" s="160" t="s">
        <v>244</v>
      </c>
      <c r="D70" s="154"/>
      <c r="E70" s="154"/>
      <c r="F70" s="155"/>
      <c r="G70" s="155"/>
      <c r="H70" s="156"/>
    </row>
    <row r="71" spans="1:8">
      <c r="A71" s="5" t="s">
        <v>198</v>
      </c>
      <c r="B71" s="5" t="s">
        <v>109</v>
      </c>
      <c r="C71" s="69" t="s">
        <v>129</v>
      </c>
      <c r="D71" s="5" t="s">
        <v>5</v>
      </c>
      <c r="E71" s="63">
        <v>252</v>
      </c>
      <c r="F71" s="7">
        <v>0</v>
      </c>
      <c r="G71" s="7">
        <f t="shared" si="7"/>
        <v>0</v>
      </c>
      <c r="H71" s="123"/>
    </row>
    <row r="72" spans="1:8" s="66" customFormat="1" ht="11.25" customHeight="1">
      <c r="A72" s="154"/>
      <c r="B72" s="154"/>
      <c r="C72" s="160" t="s">
        <v>244</v>
      </c>
      <c r="D72" s="154"/>
      <c r="E72" s="154"/>
      <c r="F72" s="155"/>
      <c r="G72" s="155"/>
      <c r="H72" s="156"/>
    </row>
    <row r="73" spans="1:8">
      <c r="A73" s="5" t="s">
        <v>199</v>
      </c>
      <c r="B73" s="5" t="s">
        <v>131</v>
      </c>
      <c r="C73" s="69" t="s">
        <v>130</v>
      </c>
      <c r="D73" s="5" t="s">
        <v>5</v>
      </c>
      <c r="E73" s="63">
        <v>252</v>
      </c>
      <c r="F73" s="7">
        <v>0</v>
      </c>
      <c r="G73" s="7">
        <f t="shared" si="7"/>
        <v>0</v>
      </c>
      <c r="H73" s="123"/>
    </row>
    <row r="74" spans="1:8" s="66" customFormat="1" ht="11.25" customHeight="1">
      <c r="A74" s="154"/>
      <c r="B74" s="154"/>
      <c r="C74" s="160" t="s">
        <v>244</v>
      </c>
      <c r="D74" s="154"/>
      <c r="E74" s="154"/>
      <c r="F74" s="155"/>
      <c r="G74" s="155"/>
      <c r="H74" s="156"/>
    </row>
    <row r="75" spans="1:8">
      <c r="A75" s="5" t="s">
        <v>200</v>
      </c>
      <c r="B75" s="5" t="s">
        <v>132</v>
      </c>
      <c r="C75" s="69" t="s">
        <v>133</v>
      </c>
      <c r="D75" s="5" t="s">
        <v>10</v>
      </c>
      <c r="E75" s="63">
        <v>128.52000000000001</v>
      </c>
      <c r="F75" s="7">
        <v>0</v>
      </c>
      <c r="G75" s="7">
        <f t="shared" si="7"/>
        <v>0</v>
      </c>
      <c r="H75" s="124"/>
    </row>
    <row r="76" spans="1:8">
      <c r="A76" s="92"/>
      <c r="B76" s="70"/>
      <c r="C76" s="140" t="s">
        <v>136</v>
      </c>
      <c r="D76" s="71"/>
      <c r="E76" s="71"/>
      <c r="F76" s="71"/>
      <c r="G76" s="71"/>
      <c r="H76" s="122"/>
    </row>
    <row r="77" spans="1:8">
      <c r="A77" s="5" t="s">
        <v>201</v>
      </c>
      <c r="B77" s="5" t="s">
        <v>117</v>
      </c>
      <c r="C77" s="69" t="s">
        <v>110</v>
      </c>
      <c r="D77" s="5" t="s">
        <v>6</v>
      </c>
      <c r="E77" s="63">
        <v>71.400000000000006</v>
      </c>
      <c r="F77" s="7">
        <v>0</v>
      </c>
      <c r="G77" s="7">
        <f t="shared" ref="G77:G89" si="8">ABS((E77*F77))</f>
        <v>0</v>
      </c>
      <c r="H77" s="123"/>
    </row>
    <row r="78" spans="1:8" s="66" customFormat="1" ht="11.25" customHeight="1">
      <c r="A78" s="154"/>
      <c r="B78" s="154"/>
      <c r="C78" s="160" t="s">
        <v>250</v>
      </c>
      <c r="D78" s="154"/>
      <c r="E78" s="154"/>
      <c r="F78" s="155"/>
      <c r="G78" s="155"/>
      <c r="H78" s="156"/>
    </row>
    <row r="79" spans="1:8">
      <c r="A79" s="5" t="s">
        <v>202</v>
      </c>
      <c r="B79" s="5" t="s">
        <v>116</v>
      </c>
      <c r="C79" s="69" t="s">
        <v>118</v>
      </c>
      <c r="D79" s="5" t="s">
        <v>6</v>
      </c>
      <c r="E79" s="63">
        <v>71.400000000000006</v>
      </c>
      <c r="F79" s="7">
        <v>0</v>
      </c>
      <c r="G79" s="7">
        <f t="shared" si="8"/>
        <v>0</v>
      </c>
      <c r="H79" s="123"/>
    </row>
    <row r="80" spans="1:8" s="66" customFormat="1" ht="11.25" customHeight="1">
      <c r="A80" s="154"/>
      <c r="B80" s="154"/>
      <c r="C80" s="160" t="s">
        <v>250</v>
      </c>
      <c r="D80" s="154"/>
      <c r="E80" s="154"/>
      <c r="F80" s="155"/>
      <c r="G80" s="155"/>
      <c r="H80" s="156"/>
    </row>
    <row r="81" spans="1:8">
      <c r="A81" s="5" t="s">
        <v>191</v>
      </c>
      <c r="B81" s="5" t="s">
        <v>109</v>
      </c>
      <c r="C81" s="69" t="s">
        <v>246</v>
      </c>
      <c r="D81" s="5" t="s">
        <v>10</v>
      </c>
      <c r="E81" s="63">
        <v>152.30000000000001</v>
      </c>
      <c r="F81" s="7">
        <v>0</v>
      </c>
      <c r="G81" s="7">
        <f t="shared" si="8"/>
        <v>0</v>
      </c>
      <c r="H81" s="123"/>
    </row>
    <row r="82" spans="1:8" s="66" customFormat="1" ht="11.25" customHeight="1">
      <c r="A82" s="154"/>
      <c r="B82" s="154"/>
      <c r="C82" s="160" t="s">
        <v>247</v>
      </c>
      <c r="D82" s="154"/>
      <c r="E82" s="154"/>
      <c r="F82" s="155"/>
      <c r="G82" s="155"/>
      <c r="H82" s="156"/>
    </row>
    <row r="83" spans="1:8" ht="25.5">
      <c r="A83" s="5" t="s">
        <v>203</v>
      </c>
      <c r="B83" s="5" t="s">
        <v>135</v>
      </c>
      <c r="C83" s="69" t="s">
        <v>134</v>
      </c>
      <c r="D83" s="5" t="s">
        <v>5</v>
      </c>
      <c r="E83" s="63">
        <v>238</v>
      </c>
      <c r="F83" s="7">
        <v>0</v>
      </c>
      <c r="G83" s="7">
        <f t="shared" si="8"/>
        <v>0</v>
      </c>
      <c r="H83" s="123"/>
    </row>
    <row r="84" spans="1:8" s="66" customFormat="1" ht="11.25" customHeight="1">
      <c r="A84" s="154"/>
      <c r="B84" s="154"/>
      <c r="C84" s="160" t="s">
        <v>245</v>
      </c>
      <c r="D84" s="154"/>
      <c r="E84" s="154"/>
      <c r="F84" s="155"/>
      <c r="G84" s="155"/>
      <c r="H84" s="156"/>
    </row>
    <row r="85" spans="1:8">
      <c r="A85" s="5" t="s">
        <v>204</v>
      </c>
      <c r="B85" s="5" t="s">
        <v>109</v>
      </c>
      <c r="C85" s="69" t="s">
        <v>129</v>
      </c>
      <c r="D85" s="5" t="s">
        <v>5</v>
      </c>
      <c r="E85" s="63">
        <v>238</v>
      </c>
      <c r="F85" s="7">
        <v>0</v>
      </c>
      <c r="G85" s="7">
        <f t="shared" si="8"/>
        <v>0</v>
      </c>
      <c r="H85" s="123"/>
    </row>
    <row r="86" spans="1:8" s="66" customFormat="1" ht="11.25" customHeight="1">
      <c r="A86" s="154"/>
      <c r="B86" s="154"/>
      <c r="C86" s="160" t="s">
        <v>245</v>
      </c>
      <c r="D86" s="154"/>
      <c r="E86" s="154"/>
      <c r="F86" s="155"/>
      <c r="G86" s="155"/>
      <c r="H86" s="156"/>
    </row>
    <row r="87" spans="1:8">
      <c r="A87" s="5" t="s">
        <v>205</v>
      </c>
      <c r="B87" s="5" t="s">
        <v>131</v>
      </c>
      <c r="C87" s="69" t="s">
        <v>130</v>
      </c>
      <c r="D87" s="5" t="s">
        <v>5</v>
      </c>
      <c r="E87" s="63">
        <v>238</v>
      </c>
      <c r="F87" s="7">
        <v>0</v>
      </c>
      <c r="G87" s="7">
        <f t="shared" si="8"/>
        <v>0</v>
      </c>
      <c r="H87" s="123"/>
    </row>
    <row r="88" spans="1:8" s="66" customFormat="1" ht="11.25" customHeight="1">
      <c r="A88" s="154"/>
      <c r="B88" s="154"/>
      <c r="C88" s="160" t="s">
        <v>245</v>
      </c>
      <c r="D88" s="154"/>
      <c r="E88" s="154"/>
      <c r="F88" s="155"/>
      <c r="G88" s="155"/>
      <c r="H88" s="156"/>
    </row>
    <row r="89" spans="1:8">
      <c r="A89" s="5" t="s">
        <v>206</v>
      </c>
      <c r="B89" s="5" t="s">
        <v>132</v>
      </c>
      <c r="C89" s="69" t="s">
        <v>133</v>
      </c>
      <c r="D89" s="5" t="s">
        <v>10</v>
      </c>
      <c r="E89" s="63">
        <v>152.30000000000001</v>
      </c>
      <c r="F89" s="7">
        <v>0</v>
      </c>
      <c r="G89" s="7">
        <f t="shared" si="8"/>
        <v>0</v>
      </c>
      <c r="H89" s="124"/>
    </row>
    <row r="90" spans="1:8" s="66" customFormat="1" ht="11.25" customHeight="1">
      <c r="A90" s="154"/>
      <c r="B90" s="154"/>
      <c r="C90" s="160" t="s">
        <v>247</v>
      </c>
      <c r="D90" s="154"/>
      <c r="E90" s="154"/>
      <c r="F90" s="155"/>
      <c r="G90" s="155"/>
      <c r="H90" s="156"/>
    </row>
    <row r="91" spans="1:8">
      <c r="A91" s="92"/>
      <c r="B91" s="70"/>
      <c r="C91" s="140" t="s">
        <v>138</v>
      </c>
      <c r="D91" s="71"/>
      <c r="E91" s="71"/>
      <c r="F91" s="71"/>
      <c r="G91" s="71"/>
      <c r="H91" s="122"/>
    </row>
    <row r="92" spans="1:8">
      <c r="A92" s="5" t="s">
        <v>207</v>
      </c>
      <c r="B92" s="5" t="s">
        <v>117</v>
      </c>
      <c r="C92" s="69" t="s">
        <v>110</v>
      </c>
      <c r="D92" s="5" t="s">
        <v>6</v>
      </c>
      <c r="E92" s="63">
        <v>13.6</v>
      </c>
      <c r="F92" s="7">
        <v>0</v>
      </c>
      <c r="G92" s="7">
        <f>ABS((E92*F92))</f>
        <v>0</v>
      </c>
      <c r="H92" s="123"/>
    </row>
    <row r="93" spans="1:8" s="66" customFormat="1" ht="11.25" customHeight="1">
      <c r="A93" s="154"/>
      <c r="C93" s="161" t="s">
        <v>248</v>
      </c>
      <c r="D93" s="154"/>
      <c r="E93" s="154"/>
      <c r="F93" s="155"/>
      <c r="G93" s="155"/>
      <c r="H93" s="156"/>
    </row>
    <row r="94" spans="1:8">
      <c r="A94" s="5" t="s">
        <v>208</v>
      </c>
      <c r="B94" s="5" t="s">
        <v>116</v>
      </c>
      <c r="C94" s="69" t="s">
        <v>118</v>
      </c>
      <c r="D94" s="5" t="s">
        <v>6</v>
      </c>
      <c r="E94" s="63">
        <v>13.6</v>
      </c>
      <c r="F94" s="7">
        <v>0</v>
      </c>
      <c r="G94" s="7">
        <f>ABS((E94*F94))</f>
        <v>0</v>
      </c>
      <c r="H94" s="123"/>
    </row>
    <row r="95" spans="1:8" s="66" customFormat="1" ht="11.25" customHeight="1">
      <c r="A95" s="154"/>
      <c r="C95" s="161" t="s">
        <v>248</v>
      </c>
      <c r="D95" s="154"/>
      <c r="E95" s="154"/>
      <c r="F95" s="155"/>
      <c r="G95" s="155"/>
      <c r="H95" s="156"/>
    </row>
    <row r="96" spans="1:8">
      <c r="A96" s="5" t="s">
        <v>209</v>
      </c>
      <c r="B96" s="5" t="s">
        <v>109</v>
      </c>
      <c r="C96" s="69" t="s">
        <v>128</v>
      </c>
      <c r="D96" s="5" t="s">
        <v>10</v>
      </c>
      <c r="E96" s="63">
        <v>4.28</v>
      </c>
      <c r="F96" s="7">
        <v>0</v>
      </c>
      <c r="G96" s="7">
        <f t="shared" ref="G96:G102" si="9">ABS((E96*F96))</f>
        <v>0</v>
      </c>
      <c r="H96" s="123"/>
    </row>
    <row r="97" spans="1:8" s="66" customFormat="1" ht="11.25" customHeight="1">
      <c r="A97" s="154"/>
      <c r="C97" s="161" t="s">
        <v>248</v>
      </c>
      <c r="D97" s="154"/>
      <c r="E97" s="154"/>
      <c r="F97" s="155"/>
      <c r="G97" s="155"/>
      <c r="H97" s="156"/>
    </row>
    <row r="98" spans="1:8" ht="25.5">
      <c r="A98" s="5" t="s">
        <v>210</v>
      </c>
      <c r="B98" s="5" t="s">
        <v>135</v>
      </c>
      <c r="C98" s="69" t="s">
        <v>134</v>
      </c>
      <c r="D98" s="5" t="s">
        <v>5</v>
      </c>
      <c r="E98" s="63">
        <v>68</v>
      </c>
      <c r="F98" s="7">
        <v>0</v>
      </c>
      <c r="G98" s="7">
        <f t="shared" si="9"/>
        <v>0</v>
      </c>
      <c r="H98" s="123"/>
    </row>
    <row r="99" spans="1:8" s="66" customFormat="1" ht="11.25" customHeight="1">
      <c r="A99" s="154"/>
      <c r="C99" s="161" t="s">
        <v>269</v>
      </c>
      <c r="D99" s="154"/>
      <c r="E99" s="154"/>
      <c r="F99" s="155"/>
      <c r="G99" s="155"/>
      <c r="H99" s="156"/>
    </row>
    <row r="100" spans="1:8">
      <c r="A100" s="5" t="s">
        <v>211</v>
      </c>
      <c r="B100" s="5" t="s">
        <v>109</v>
      </c>
      <c r="C100" s="69" t="s">
        <v>129</v>
      </c>
      <c r="D100" s="5" t="s">
        <v>5</v>
      </c>
      <c r="E100" s="63">
        <v>68</v>
      </c>
      <c r="F100" s="7">
        <v>0</v>
      </c>
      <c r="G100" s="7">
        <f t="shared" si="9"/>
        <v>0</v>
      </c>
      <c r="H100" s="123"/>
    </row>
    <row r="101" spans="1:8" s="66" customFormat="1" ht="11.25" customHeight="1">
      <c r="A101" s="154"/>
      <c r="B101" s="154"/>
      <c r="C101" s="161" t="s">
        <v>269</v>
      </c>
      <c r="D101" s="154"/>
      <c r="E101" s="154"/>
      <c r="F101" s="155"/>
      <c r="G101" s="155"/>
      <c r="H101" s="156"/>
    </row>
    <row r="102" spans="1:8">
      <c r="A102" s="5" t="s">
        <v>212</v>
      </c>
      <c r="B102" s="5" t="s">
        <v>131</v>
      </c>
      <c r="C102" s="69" t="s">
        <v>130</v>
      </c>
      <c r="D102" s="5" t="s">
        <v>5</v>
      </c>
      <c r="E102" s="63">
        <v>68</v>
      </c>
      <c r="F102" s="7">
        <v>0</v>
      </c>
      <c r="G102" s="7">
        <f t="shared" si="9"/>
        <v>0</v>
      </c>
      <c r="H102" s="123"/>
    </row>
    <row r="103" spans="1:8" s="66" customFormat="1" ht="11.25" customHeight="1">
      <c r="A103" s="154"/>
      <c r="B103" s="154"/>
      <c r="C103" s="161" t="s">
        <v>269</v>
      </c>
      <c r="D103" s="154"/>
      <c r="E103" s="154"/>
      <c r="F103" s="155"/>
      <c r="G103" s="155"/>
      <c r="H103" s="156"/>
    </row>
    <row r="104" spans="1:8">
      <c r="A104" s="5" t="s">
        <v>213</v>
      </c>
      <c r="B104" s="5" t="s">
        <v>132</v>
      </c>
      <c r="C104" s="69" t="s">
        <v>133</v>
      </c>
      <c r="D104" s="5" t="s">
        <v>10</v>
      </c>
      <c r="E104" s="63">
        <v>4.28</v>
      </c>
      <c r="F104" s="7">
        <v>0</v>
      </c>
      <c r="G104" s="7">
        <f>ABS((E104*F104))</f>
        <v>0</v>
      </c>
      <c r="H104" s="123"/>
    </row>
    <row r="105" spans="1:8" s="66" customFormat="1" ht="11.25" customHeight="1">
      <c r="A105" s="154"/>
      <c r="C105" s="161" t="s">
        <v>251</v>
      </c>
      <c r="D105" s="154"/>
      <c r="E105" s="154"/>
      <c r="F105" s="155"/>
      <c r="G105" s="155"/>
      <c r="H105" s="156"/>
    </row>
    <row r="106" spans="1:8">
      <c r="A106" s="92"/>
      <c r="B106" s="70"/>
      <c r="C106" s="140" t="s">
        <v>150</v>
      </c>
      <c r="D106" s="71"/>
      <c r="E106" s="71"/>
      <c r="F106" s="71"/>
      <c r="G106" s="71"/>
      <c r="H106" s="122"/>
    </row>
    <row r="107" spans="1:8">
      <c r="A107" s="5" t="s">
        <v>214</v>
      </c>
      <c r="B107" s="5" t="s">
        <v>142</v>
      </c>
      <c r="C107" s="69" t="s">
        <v>143</v>
      </c>
      <c r="D107" s="5" t="s">
        <v>6</v>
      </c>
      <c r="E107" s="63">
        <v>43.6</v>
      </c>
      <c r="F107" s="7">
        <v>0</v>
      </c>
      <c r="G107" s="7">
        <f>ABS((E107*F107))</f>
        <v>0</v>
      </c>
      <c r="H107" s="123"/>
    </row>
    <row r="108" spans="1:8" s="66" customFormat="1" ht="11.25" customHeight="1">
      <c r="A108" s="154"/>
      <c r="C108" s="161" t="s">
        <v>252</v>
      </c>
      <c r="D108" s="154"/>
      <c r="E108" s="154"/>
      <c r="F108" s="155"/>
      <c r="G108" s="155"/>
      <c r="H108" s="156"/>
    </row>
    <row r="109" spans="1:8">
      <c r="A109" s="5" t="s">
        <v>215</v>
      </c>
      <c r="B109" s="5" t="s">
        <v>116</v>
      </c>
      <c r="C109" s="69" t="s">
        <v>118</v>
      </c>
      <c r="D109" s="5" t="s">
        <v>6</v>
      </c>
      <c r="E109" s="63">
        <v>43.6</v>
      </c>
      <c r="F109" s="7">
        <v>0</v>
      </c>
      <c r="G109" s="7">
        <f>ABS((E109*F109))</f>
        <v>0</v>
      </c>
      <c r="H109" s="123"/>
    </row>
    <row r="110" spans="1:8" s="66" customFormat="1" ht="11.25" customHeight="1">
      <c r="A110" s="154"/>
      <c r="C110" s="161" t="s">
        <v>252</v>
      </c>
      <c r="D110" s="154"/>
      <c r="E110" s="154"/>
      <c r="F110" s="155"/>
      <c r="G110" s="155"/>
      <c r="H110" s="156"/>
    </row>
    <row r="111" spans="1:8">
      <c r="A111" s="5" t="s">
        <v>216</v>
      </c>
      <c r="B111" s="5" t="s">
        <v>144</v>
      </c>
      <c r="C111" s="69" t="s">
        <v>145</v>
      </c>
      <c r="D111" s="5" t="s">
        <v>5</v>
      </c>
      <c r="E111" s="63">
        <v>218</v>
      </c>
      <c r="F111" s="7">
        <v>0</v>
      </c>
      <c r="G111" s="7">
        <f t="shared" ref="G111:G129" si="10">ABS((E111*F111))</f>
        <v>0</v>
      </c>
      <c r="H111" s="123"/>
    </row>
    <row r="112" spans="1:8" s="66" customFormat="1" ht="11.25" customHeight="1">
      <c r="A112" s="154"/>
      <c r="C112" s="161" t="s">
        <v>270</v>
      </c>
      <c r="D112" s="154"/>
      <c r="E112" s="154"/>
      <c r="F112" s="155"/>
      <c r="G112" s="155"/>
      <c r="H112" s="156"/>
    </row>
    <row r="113" spans="1:8">
      <c r="A113" s="5" t="s">
        <v>217</v>
      </c>
      <c r="B113" s="5" t="s">
        <v>253</v>
      </c>
      <c r="C113" s="69" t="s">
        <v>146</v>
      </c>
      <c r="D113" s="5" t="s">
        <v>5</v>
      </c>
      <c r="E113" s="63">
        <v>218</v>
      </c>
      <c r="F113" s="7">
        <v>0</v>
      </c>
      <c r="G113" s="7">
        <f t="shared" si="10"/>
        <v>0</v>
      </c>
      <c r="H113" s="123"/>
    </row>
    <row r="114" spans="1:8" s="66" customFormat="1" ht="11.25" customHeight="1">
      <c r="A114" s="154"/>
      <c r="C114" s="161" t="s">
        <v>270</v>
      </c>
      <c r="D114" s="154"/>
      <c r="E114" s="154"/>
      <c r="F114" s="155"/>
      <c r="G114" s="155"/>
      <c r="H114" s="156"/>
    </row>
    <row r="115" spans="1:8">
      <c r="A115" s="5" t="s">
        <v>218</v>
      </c>
      <c r="B115" s="5" t="s">
        <v>148</v>
      </c>
      <c r="C115" s="142" t="s">
        <v>149</v>
      </c>
      <c r="D115" s="5" t="s">
        <v>5</v>
      </c>
      <c r="E115" s="76">
        <v>218</v>
      </c>
      <c r="F115" s="7">
        <v>0</v>
      </c>
      <c r="G115" s="7">
        <f t="shared" si="10"/>
        <v>0</v>
      </c>
      <c r="H115" s="123"/>
    </row>
    <row r="116" spans="1:8" s="66" customFormat="1" ht="11.25" customHeight="1">
      <c r="A116" s="154"/>
      <c r="C116" s="161" t="s">
        <v>270</v>
      </c>
      <c r="D116" s="154"/>
      <c r="E116" s="154"/>
      <c r="F116" s="155"/>
      <c r="G116" s="155"/>
      <c r="H116" s="156"/>
    </row>
    <row r="117" spans="1:8">
      <c r="A117" s="5" t="s">
        <v>219</v>
      </c>
      <c r="B117" s="5" t="s">
        <v>147</v>
      </c>
      <c r="C117" s="69" t="s">
        <v>263</v>
      </c>
      <c r="D117" s="5" t="s">
        <v>13</v>
      </c>
      <c r="E117" s="63">
        <v>116</v>
      </c>
      <c r="F117" s="7">
        <v>0</v>
      </c>
      <c r="G117" s="7">
        <f t="shared" si="10"/>
        <v>0</v>
      </c>
      <c r="H117" s="123"/>
    </row>
    <row r="118" spans="1:8" s="21" customFormat="1">
      <c r="A118" s="5"/>
      <c r="B118" s="28"/>
      <c r="C118" s="161" t="s">
        <v>271</v>
      </c>
      <c r="D118" s="5"/>
      <c r="E118" s="63"/>
      <c r="F118" s="7"/>
      <c r="G118" s="7"/>
      <c r="H118" s="123"/>
    </row>
    <row r="119" spans="1:8" s="21" customFormat="1">
      <c r="A119" s="5"/>
      <c r="B119" s="5" t="s">
        <v>261</v>
      </c>
      <c r="C119" s="69" t="s">
        <v>262</v>
      </c>
      <c r="D119" s="5" t="s">
        <v>6</v>
      </c>
      <c r="E119" s="63">
        <v>6.1479999999999997</v>
      </c>
      <c r="F119" s="7">
        <v>0</v>
      </c>
      <c r="G119" s="7">
        <f t="shared" si="10"/>
        <v>0</v>
      </c>
      <c r="H119" s="123"/>
    </row>
    <row r="120" spans="1:8" s="66" customFormat="1" ht="11.25" customHeight="1">
      <c r="A120" s="154"/>
      <c r="C120" s="163" t="s">
        <v>264</v>
      </c>
      <c r="D120" s="154"/>
      <c r="E120" s="154"/>
      <c r="F120" s="155"/>
      <c r="G120" s="155"/>
      <c r="H120" s="156"/>
    </row>
    <row r="121" spans="1:8">
      <c r="A121" s="5" t="s">
        <v>220</v>
      </c>
      <c r="B121" s="5" t="s">
        <v>109</v>
      </c>
      <c r="C121" s="69" t="s">
        <v>157</v>
      </c>
      <c r="D121" s="5" t="s">
        <v>10</v>
      </c>
      <c r="E121" s="63">
        <v>4.6100000000000003</v>
      </c>
      <c r="F121" s="7">
        <v>0</v>
      </c>
      <c r="G121" s="7">
        <f t="shared" si="10"/>
        <v>0</v>
      </c>
      <c r="H121" s="124"/>
    </row>
    <row r="122" spans="1:8" s="66" customFormat="1" ht="11.25" customHeight="1">
      <c r="A122" s="154"/>
      <c r="C122" s="161" t="s">
        <v>255</v>
      </c>
      <c r="D122" s="154"/>
      <c r="E122" s="154"/>
      <c r="F122" s="155"/>
      <c r="G122" s="155"/>
      <c r="H122" s="156"/>
    </row>
    <row r="123" spans="1:8">
      <c r="A123" s="5" t="s">
        <v>221</v>
      </c>
      <c r="B123" s="5" t="s">
        <v>158</v>
      </c>
      <c r="C123" s="69" t="s">
        <v>159</v>
      </c>
      <c r="D123" s="5" t="s">
        <v>5</v>
      </c>
      <c r="E123" s="63">
        <v>11.6</v>
      </c>
      <c r="F123" s="7">
        <v>0</v>
      </c>
      <c r="G123" s="7">
        <f t="shared" si="10"/>
        <v>0</v>
      </c>
      <c r="H123" s="124"/>
    </row>
    <row r="124" spans="1:8" s="66" customFormat="1" ht="11.25" customHeight="1">
      <c r="A124" s="154"/>
      <c r="C124" s="161" t="s">
        <v>256</v>
      </c>
      <c r="D124" s="154"/>
      <c r="E124" s="154"/>
      <c r="F124" s="155"/>
      <c r="G124" s="155"/>
      <c r="H124" s="156"/>
    </row>
    <row r="125" spans="1:8">
      <c r="A125" s="5" t="s">
        <v>222</v>
      </c>
      <c r="B125" s="5" t="s">
        <v>109</v>
      </c>
      <c r="C125" s="69" t="s">
        <v>154</v>
      </c>
      <c r="D125" s="5" t="s">
        <v>5</v>
      </c>
      <c r="E125" s="63">
        <v>11.6</v>
      </c>
      <c r="F125" s="7">
        <v>0</v>
      </c>
      <c r="G125" s="7">
        <f t="shared" si="10"/>
        <v>0</v>
      </c>
      <c r="H125" s="124"/>
    </row>
    <row r="126" spans="1:8" s="66" customFormat="1" ht="11.25" customHeight="1">
      <c r="A126" s="154"/>
      <c r="C126" s="161" t="s">
        <v>256</v>
      </c>
      <c r="D126" s="154"/>
      <c r="E126" s="154"/>
      <c r="F126" s="155"/>
      <c r="G126" s="155"/>
      <c r="H126" s="156"/>
    </row>
    <row r="127" spans="1:8">
      <c r="A127" s="5" t="s">
        <v>223</v>
      </c>
      <c r="B127" s="5" t="s">
        <v>109</v>
      </c>
      <c r="C127" s="69" t="s">
        <v>160</v>
      </c>
      <c r="D127" s="5" t="s">
        <v>161</v>
      </c>
      <c r="E127" s="63">
        <v>43.5</v>
      </c>
      <c r="F127" s="7">
        <v>0</v>
      </c>
      <c r="G127" s="7">
        <f t="shared" si="10"/>
        <v>0</v>
      </c>
      <c r="H127" s="124"/>
    </row>
    <row r="128" spans="1:8">
      <c r="A128" s="5" t="s">
        <v>224</v>
      </c>
      <c r="B128" s="5" t="s">
        <v>109</v>
      </c>
      <c r="C128" s="69" t="s">
        <v>162</v>
      </c>
      <c r="D128" s="5" t="s">
        <v>161</v>
      </c>
      <c r="E128" s="63">
        <v>43.5</v>
      </c>
      <c r="F128" s="7">
        <v>0</v>
      </c>
      <c r="G128" s="7">
        <f t="shared" si="10"/>
        <v>0</v>
      </c>
      <c r="H128" s="124"/>
    </row>
    <row r="129" spans="1:8">
      <c r="A129" s="5" t="s">
        <v>225</v>
      </c>
      <c r="B129" s="5" t="s">
        <v>109</v>
      </c>
      <c r="C129" s="69" t="s">
        <v>163</v>
      </c>
      <c r="D129" s="5" t="s">
        <v>13</v>
      </c>
      <c r="E129" s="63">
        <v>29</v>
      </c>
      <c r="F129" s="7">
        <v>0</v>
      </c>
      <c r="G129" s="7">
        <f t="shared" si="10"/>
        <v>0</v>
      </c>
      <c r="H129" s="124"/>
    </row>
    <row r="130" spans="1:8">
      <c r="A130" s="5" t="s">
        <v>226</v>
      </c>
      <c r="B130" s="5" t="s">
        <v>164</v>
      </c>
      <c r="C130" s="69" t="s">
        <v>165</v>
      </c>
      <c r="D130" s="5" t="s">
        <v>257</v>
      </c>
      <c r="E130" s="63">
        <v>19.899999999999999</v>
      </c>
      <c r="F130" s="7">
        <v>0</v>
      </c>
      <c r="G130" s="7">
        <f>ABS((E130*F130))</f>
        <v>0</v>
      </c>
      <c r="H130" s="124"/>
    </row>
    <row r="131" spans="1:8">
      <c r="A131" s="14"/>
      <c r="B131" s="14"/>
      <c r="C131" s="141" t="s">
        <v>16</v>
      </c>
      <c r="D131" s="56"/>
      <c r="E131" s="57"/>
      <c r="F131" s="15" t="s">
        <v>7</v>
      </c>
      <c r="G131" s="15">
        <f>SUM(G64:G130)</f>
        <v>0</v>
      </c>
      <c r="H131" s="125"/>
    </row>
    <row r="132" spans="1:8" s="21" customFormat="1" ht="8.4499999999999993" customHeight="1">
      <c r="A132" s="28"/>
      <c r="B132" s="2"/>
      <c r="C132" s="103"/>
      <c r="D132" s="85"/>
      <c r="E132" s="85"/>
      <c r="F132" s="85"/>
      <c r="G132" s="85"/>
      <c r="H132" s="126"/>
    </row>
    <row r="133" spans="1:8">
      <c r="A133" s="167" t="s">
        <v>172</v>
      </c>
      <c r="B133" s="166"/>
      <c r="C133" s="168" t="s">
        <v>230</v>
      </c>
      <c r="D133" s="88"/>
      <c r="E133" s="169"/>
      <c r="F133" s="165" t="s">
        <v>7</v>
      </c>
      <c r="G133" s="165">
        <f>SUM(G30,G59,G131)</f>
        <v>0</v>
      </c>
      <c r="H133" s="109"/>
    </row>
    <row r="134" spans="1:8">
      <c r="A134" s="28"/>
      <c r="B134" s="2"/>
      <c r="C134" s="103"/>
      <c r="D134" s="85"/>
      <c r="E134" s="85"/>
      <c r="F134" s="85"/>
      <c r="G134" s="85"/>
      <c r="H134" s="126"/>
    </row>
    <row r="135" spans="1:8">
      <c r="A135" s="28"/>
      <c r="B135" s="2"/>
      <c r="C135" s="103"/>
      <c r="D135" s="85"/>
      <c r="E135" s="85"/>
      <c r="F135" s="85"/>
      <c r="G135" s="85"/>
      <c r="H135" s="126"/>
    </row>
  </sheetData>
  <pageMargins left="1.1811023622047245" right="0.70866141732283472" top="0.90833333333333333" bottom="0.78740157480314965" header="0.48333333333333334" footer="0.31496062992125984"/>
  <pageSetup paperSize="8" orientation="landscape" r:id="rId1"/>
  <headerFooter>
    <oddHeader>&amp;L&amp;9V TRÁVĚ V LISTÍ... PROJEKTOVÁ DOKUMENTACE PRO VÝBĚR DODAVATELE&amp;R&amp;9ROZPOČET PŘÍMÝCH INVESTIČNÍCH NÁKLADŮ</oddHeader>
    <oddFooter>&amp;L&amp;9Ing. Radka Matoušková&amp;R&amp;9&amp;P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P88"/>
  <sheetViews>
    <sheetView topLeftCell="A46" zoomScale="85" zoomScaleNormal="85" workbookViewId="0">
      <selection activeCell="D64" sqref="D64"/>
    </sheetView>
  </sheetViews>
  <sheetFormatPr defaultColWidth="9.140625" defaultRowHeight="15"/>
  <cols>
    <col min="1" max="1" width="47.5703125" style="19" customWidth="1"/>
    <col min="2" max="6" width="9.140625" style="41"/>
    <col min="7" max="11" width="9.140625" style="38"/>
    <col min="12" max="12" width="8.85546875" style="29" customWidth="1"/>
    <col min="13" max="16" width="8.85546875" customWidth="1"/>
    <col min="17" max="16384" width="9.140625" style="19"/>
  </cols>
  <sheetData>
    <row r="2" spans="1:5">
      <c r="A2" s="20" t="s">
        <v>24</v>
      </c>
    </row>
    <row r="3" spans="1:5" ht="15.75">
      <c r="A3" s="19" t="s">
        <v>25</v>
      </c>
      <c r="B3" s="38" t="s">
        <v>36</v>
      </c>
      <c r="C3" s="38">
        <v>86</v>
      </c>
      <c r="D3" s="38">
        <v>88.7</v>
      </c>
      <c r="E3" s="38">
        <f t="shared" ref="E3:E9" si="0">PRODUCT(C3:D3)</f>
        <v>7628.2</v>
      </c>
    </row>
    <row r="4" spans="1:5" ht="15.75">
      <c r="A4" s="19" t="s">
        <v>26</v>
      </c>
      <c r="B4" s="38" t="s">
        <v>36</v>
      </c>
      <c r="C4" s="38">
        <v>86</v>
      </c>
      <c r="D4" s="38">
        <v>39.9</v>
      </c>
      <c r="E4" s="38">
        <f t="shared" si="0"/>
        <v>3431.4</v>
      </c>
    </row>
    <row r="5" spans="1:5" ht="15.75">
      <c r="A5" s="19" t="s">
        <v>27</v>
      </c>
      <c r="B5" s="38" t="s">
        <v>36</v>
      </c>
      <c r="C5" s="38">
        <v>86</v>
      </c>
      <c r="D5" s="38">
        <v>49.9</v>
      </c>
      <c r="E5" s="38">
        <f t="shared" si="0"/>
        <v>4291.3999999999996</v>
      </c>
    </row>
    <row r="6" spans="1:5" ht="15.75">
      <c r="A6" s="19" t="s">
        <v>28</v>
      </c>
      <c r="B6" s="38" t="s">
        <v>37</v>
      </c>
      <c r="C6" s="38">
        <v>218</v>
      </c>
      <c r="D6" s="38">
        <v>12.5</v>
      </c>
      <c r="E6" s="38">
        <f t="shared" si="0"/>
        <v>2725</v>
      </c>
    </row>
    <row r="7" spans="1:5">
      <c r="A7" s="19" t="s">
        <v>29</v>
      </c>
      <c r="B7" s="38"/>
      <c r="C7" s="38">
        <v>218</v>
      </c>
      <c r="D7" s="38">
        <v>128</v>
      </c>
      <c r="E7" s="38">
        <f t="shared" si="0"/>
        <v>27904</v>
      </c>
    </row>
    <row r="8" spans="1:5">
      <c r="A8" s="19" t="s">
        <v>30</v>
      </c>
      <c r="B8" s="38"/>
      <c r="C8" s="38">
        <v>218</v>
      </c>
      <c r="D8" s="38">
        <v>476</v>
      </c>
      <c r="E8" s="38">
        <f t="shared" si="0"/>
        <v>103768</v>
      </c>
    </row>
    <row r="9" spans="1:5">
      <c r="A9" s="19" t="s">
        <v>31</v>
      </c>
      <c r="B9" s="38"/>
      <c r="C9" s="38">
        <v>15</v>
      </c>
      <c r="D9" s="38">
        <v>142</v>
      </c>
      <c r="E9" s="38">
        <f t="shared" si="0"/>
        <v>2130</v>
      </c>
    </row>
    <row r="10" spans="1:5">
      <c r="A10" s="19" t="s">
        <v>32</v>
      </c>
      <c r="B10" s="38"/>
      <c r="C10" s="38"/>
      <c r="D10" s="38"/>
      <c r="E10" s="38"/>
    </row>
    <row r="11" spans="1:5">
      <c r="A11" s="19" t="s">
        <v>33</v>
      </c>
      <c r="B11" s="38" t="s">
        <v>10</v>
      </c>
      <c r="C11" s="38">
        <v>65</v>
      </c>
      <c r="D11" s="38">
        <v>86</v>
      </c>
      <c r="E11" s="38">
        <f>PRODUCT(C11:D11)</f>
        <v>5590</v>
      </c>
    </row>
    <row r="12" spans="1:5">
      <c r="A12" s="19" t="s">
        <v>11</v>
      </c>
      <c r="B12" s="38" t="s">
        <v>10</v>
      </c>
      <c r="C12" s="38">
        <v>159</v>
      </c>
      <c r="D12" s="38">
        <v>169</v>
      </c>
      <c r="E12" s="38">
        <f>PRODUCT(C12:D12)</f>
        <v>26871</v>
      </c>
    </row>
    <row r="13" spans="1:5">
      <c r="A13" s="19" t="s">
        <v>34</v>
      </c>
      <c r="B13" s="38" t="s">
        <v>38</v>
      </c>
      <c r="C13" s="38">
        <v>100</v>
      </c>
      <c r="D13" s="38">
        <v>37</v>
      </c>
      <c r="E13" s="38">
        <f>PRODUCT(C13:D13)</f>
        <v>3700</v>
      </c>
    </row>
    <row r="14" spans="1:5">
      <c r="B14" s="38"/>
      <c r="C14" s="38"/>
      <c r="D14" s="38"/>
      <c r="E14" s="38">
        <f>SUM(E3:E13)</f>
        <v>188039</v>
      </c>
    </row>
    <row r="17" spans="1:16" s="49" customFormat="1">
      <c r="A17" s="46"/>
      <c r="B17" s="47"/>
      <c r="C17" s="48"/>
      <c r="D17" s="48"/>
      <c r="E17" s="48"/>
      <c r="F17" s="48"/>
      <c r="G17" s="48"/>
      <c r="H17" s="48"/>
      <c r="I17" s="48"/>
      <c r="J17" s="48"/>
      <c r="K17" s="47"/>
      <c r="L17" s="151"/>
      <c r="M17" s="50"/>
      <c r="N17" s="50"/>
      <c r="O17" s="50"/>
      <c r="P17" s="50"/>
    </row>
    <row r="18" spans="1:16">
      <c r="A18" s="32" t="s">
        <v>39</v>
      </c>
      <c r="B18" s="32" t="s">
        <v>40</v>
      </c>
      <c r="C18" s="26" t="s">
        <v>1</v>
      </c>
      <c r="D18" s="26" t="s">
        <v>17</v>
      </c>
      <c r="K18" s="29"/>
    </row>
    <row r="19" spans="1:16" s="51" customFormat="1">
      <c r="A19" s="33"/>
      <c r="B19" s="179" t="s">
        <v>87</v>
      </c>
      <c r="C19" s="179"/>
      <c r="D19" s="179"/>
      <c r="E19" s="179"/>
      <c r="F19" s="179"/>
      <c r="G19" s="179"/>
      <c r="H19" s="148"/>
      <c r="I19" s="148"/>
      <c r="J19" s="148"/>
      <c r="K19" s="149"/>
      <c r="L19" s="152"/>
      <c r="M19" s="52"/>
      <c r="N19" s="52"/>
      <c r="O19" s="52"/>
      <c r="P19" s="52"/>
    </row>
    <row r="20" spans="1:16">
      <c r="A20" s="36" t="s">
        <v>41</v>
      </c>
      <c r="B20" s="25"/>
      <c r="C20" s="29"/>
      <c r="D20" s="29"/>
      <c r="E20" s="29"/>
      <c r="F20" s="29"/>
    </row>
    <row r="21" spans="1:16" ht="17.25">
      <c r="A21" s="36" t="s">
        <v>42</v>
      </c>
      <c r="B21" s="25"/>
      <c r="C21" s="26" t="s">
        <v>43</v>
      </c>
      <c r="D21" s="28">
        <v>247</v>
      </c>
      <c r="E21" s="27" t="s">
        <v>44</v>
      </c>
      <c r="F21" s="26">
        <v>74.099999999999994</v>
      </c>
    </row>
    <row r="22" spans="1:16" ht="17.25">
      <c r="A22" s="36" t="s">
        <v>45</v>
      </c>
      <c r="B22" s="25"/>
      <c r="C22" s="26" t="s">
        <v>43</v>
      </c>
      <c r="D22" s="28">
        <v>74</v>
      </c>
      <c r="E22" s="27" t="s">
        <v>44</v>
      </c>
      <c r="F22" s="26">
        <v>22.2</v>
      </c>
    </row>
    <row r="23" spans="1:16" ht="17.25">
      <c r="A23" s="36" t="s">
        <v>46</v>
      </c>
      <c r="B23" s="25"/>
      <c r="C23" s="26" t="s">
        <v>43</v>
      </c>
      <c r="D23" s="28">
        <v>280</v>
      </c>
      <c r="E23" s="27" t="s">
        <v>44</v>
      </c>
      <c r="F23" s="26">
        <v>84</v>
      </c>
    </row>
    <row r="24" spans="1:16">
      <c r="A24" s="36" t="s">
        <v>47</v>
      </c>
      <c r="B24" s="25"/>
      <c r="C24" s="29"/>
      <c r="D24" s="29"/>
      <c r="E24" s="29"/>
      <c r="F24" s="29"/>
    </row>
    <row r="25" spans="1:16" ht="17.25">
      <c r="A25" s="31" t="s">
        <v>48</v>
      </c>
      <c r="B25" s="24">
        <v>2</v>
      </c>
      <c r="C25" s="26" t="s">
        <v>44</v>
      </c>
      <c r="D25" s="26">
        <v>2.13</v>
      </c>
      <c r="E25" s="27">
        <v>4.26</v>
      </c>
      <c r="F25" s="26">
        <v>13.068</v>
      </c>
    </row>
    <row r="26" spans="1:16" ht="17.25">
      <c r="A26" s="35" t="s">
        <v>50</v>
      </c>
      <c r="B26" s="23">
        <v>2</v>
      </c>
      <c r="C26" s="26" t="s">
        <v>44</v>
      </c>
      <c r="D26" s="26">
        <v>0.8</v>
      </c>
      <c r="E26" s="27">
        <v>1.6</v>
      </c>
      <c r="F26" s="150" t="s">
        <v>49</v>
      </c>
    </row>
    <row r="27" spans="1:16">
      <c r="A27" s="35" t="s">
        <v>51</v>
      </c>
      <c r="B27" s="23"/>
      <c r="C27" s="29"/>
      <c r="D27" s="29"/>
      <c r="E27" s="29"/>
      <c r="F27" s="29"/>
    </row>
    <row r="28" spans="1:16" ht="17.25">
      <c r="A28" s="31" t="s">
        <v>52</v>
      </c>
      <c r="B28" s="24">
        <v>2</v>
      </c>
      <c r="C28" s="26" t="s">
        <v>44</v>
      </c>
      <c r="D28" s="26">
        <v>3.7</v>
      </c>
      <c r="E28" s="27">
        <v>7.4</v>
      </c>
      <c r="F28" s="29">
        <f>SUM(E25,E28)</f>
        <v>11.66</v>
      </c>
    </row>
    <row r="29" spans="1:16">
      <c r="A29" s="35" t="s">
        <v>53</v>
      </c>
      <c r="B29" s="23">
        <v>2</v>
      </c>
      <c r="C29" s="29"/>
      <c r="D29" s="29"/>
      <c r="E29" s="29"/>
      <c r="F29" s="29"/>
    </row>
    <row r="30" spans="1:16">
      <c r="A30" s="36" t="s">
        <v>54</v>
      </c>
      <c r="B30" s="25"/>
      <c r="C30" s="29"/>
      <c r="D30" s="29"/>
      <c r="E30" s="29"/>
      <c r="F30" s="29"/>
    </row>
    <row r="31" spans="1:16">
      <c r="A31" s="34" t="s">
        <v>55</v>
      </c>
      <c r="B31" s="22"/>
      <c r="C31" s="29"/>
      <c r="D31" s="29"/>
      <c r="E31" s="29"/>
      <c r="F31" s="29"/>
    </row>
    <row r="32" spans="1:16">
      <c r="A32" s="36" t="s">
        <v>56</v>
      </c>
      <c r="B32" s="25"/>
      <c r="C32" s="29"/>
      <c r="D32" s="26">
        <v>1.4079999999999999</v>
      </c>
      <c r="E32" s="29"/>
      <c r="F32" s="29"/>
    </row>
    <row r="33" spans="1:16">
      <c r="A33" s="36" t="s">
        <v>11</v>
      </c>
      <c r="B33" s="25"/>
      <c r="C33" s="29"/>
      <c r="D33" s="29"/>
      <c r="E33" s="29"/>
      <c r="F33" s="38"/>
    </row>
    <row r="34" spans="1:16">
      <c r="A34" s="35" t="s">
        <v>57</v>
      </c>
      <c r="B34" s="25"/>
      <c r="C34" s="26" t="s">
        <v>10</v>
      </c>
      <c r="D34" s="26">
        <v>379.4</v>
      </c>
      <c r="E34" s="29"/>
      <c r="F34" s="38"/>
    </row>
    <row r="35" spans="1:16">
      <c r="A35" s="35" t="s">
        <v>58</v>
      </c>
      <c r="B35" s="25"/>
      <c r="C35" s="26" t="s">
        <v>10</v>
      </c>
      <c r="D35" s="26">
        <v>26.6</v>
      </c>
      <c r="E35" s="29"/>
      <c r="F35" s="38"/>
    </row>
    <row r="36" spans="1:16">
      <c r="A36" s="34" t="s">
        <v>59</v>
      </c>
      <c r="B36" s="22" t="s">
        <v>60</v>
      </c>
      <c r="C36" s="26" t="s">
        <v>61</v>
      </c>
      <c r="D36" s="26" t="s">
        <v>62</v>
      </c>
      <c r="E36" s="29"/>
      <c r="F36" s="38"/>
    </row>
    <row r="37" spans="1:16">
      <c r="A37" s="34" t="s">
        <v>63</v>
      </c>
      <c r="B37" s="22">
        <v>0.4</v>
      </c>
      <c r="C37" s="26">
        <v>82</v>
      </c>
      <c r="D37" s="26">
        <v>32.800000000000004</v>
      </c>
      <c r="E37" s="29"/>
      <c r="F37" s="38"/>
    </row>
    <row r="38" spans="1:16">
      <c r="A38" s="34" t="s">
        <v>64</v>
      </c>
      <c r="B38" s="22">
        <v>0.3</v>
      </c>
      <c r="C38" s="26">
        <v>601</v>
      </c>
      <c r="D38" s="26">
        <v>180.29999999999998</v>
      </c>
      <c r="E38" s="27">
        <v>213.1</v>
      </c>
      <c r="F38" s="38"/>
    </row>
    <row r="39" spans="1:16">
      <c r="A39" s="36" t="s">
        <v>65</v>
      </c>
    </row>
    <row r="40" spans="1:16">
      <c r="A40" s="36" t="s">
        <v>66</v>
      </c>
    </row>
    <row r="41" spans="1:16">
      <c r="A41" s="36" t="s">
        <v>67</v>
      </c>
    </row>
    <row r="42" spans="1:16" ht="15" customHeight="1">
      <c r="A42" s="36"/>
      <c r="B42" s="180" t="s">
        <v>113</v>
      </c>
      <c r="C42" s="180"/>
      <c r="D42" s="180"/>
      <c r="E42" s="180" t="s">
        <v>114</v>
      </c>
      <c r="F42" s="180"/>
      <c r="G42" s="180"/>
      <c r="H42" s="181" t="s">
        <v>115</v>
      </c>
      <c r="I42" s="181"/>
      <c r="J42" s="181"/>
    </row>
    <row r="43" spans="1:16">
      <c r="A43" s="34" t="s">
        <v>68</v>
      </c>
      <c r="B43" s="43" t="s">
        <v>69</v>
      </c>
      <c r="C43" s="24" t="s">
        <v>70</v>
      </c>
      <c r="D43" s="42" t="s">
        <v>35</v>
      </c>
      <c r="E43" s="41" t="s">
        <v>69</v>
      </c>
      <c r="F43" s="24" t="s">
        <v>70</v>
      </c>
      <c r="G43" s="42" t="s">
        <v>35</v>
      </c>
      <c r="H43" s="41" t="s">
        <v>69</v>
      </c>
      <c r="I43" s="24" t="s">
        <v>70</v>
      </c>
      <c r="J43" s="42" t="s">
        <v>35</v>
      </c>
    </row>
    <row r="44" spans="1:16">
      <c r="A44" s="34" t="s">
        <v>21</v>
      </c>
      <c r="B44" s="22">
        <v>0.3</v>
      </c>
      <c r="C44" s="41">
        <v>252</v>
      </c>
      <c r="D44" s="41">
        <f>PRODUCT(B44:C44)</f>
        <v>75.599999999999994</v>
      </c>
      <c r="E44" s="41">
        <v>0.2</v>
      </c>
      <c r="F44" s="41">
        <v>252</v>
      </c>
      <c r="G44" s="41">
        <f>PRODUCT(E44:F44)</f>
        <v>50.400000000000006</v>
      </c>
      <c r="H44" s="41">
        <v>0.1</v>
      </c>
      <c r="I44" s="41">
        <v>252</v>
      </c>
      <c r="J44" s="41">
        <f>PRODUCT(H44:I44)</f>
        <v>25.200000000000003</v>
      </c>
    </row>
    <row r="45" spans="1:16">
      <c r="A45" s="34" t="s">
        <v>80</v>
      </c>
      <c r="B45" s="22">
        <v>0.4</v>
      </c>
      <c r="C45" s="41">
        <v>238</v>
      </c>
      <c r="D45" s="41">
        <f>PRODUCT(B45:C45)</f>
        <v>95.2</v>
      </c>
      <c r="E45" s="41">
        <v>0.3</v>
      </c>
      <c r="F45" s="41">
        <v>238</v>
      </c>
      <c r="G45" s="41">
        <f>PRODUCT(E45:F45)</f>
        <v>71.399999999999991</v>
      </c>
      <c r="H45" s="41">
        <v>0.1</v>
      </c>
      <c r="I45" s="41">
        <v>238</v>
      </c>
      <c r="J45" s="41">
        <f>PRODUCT(H45:I45)</f>
        <v>23.8</v>
      </c>
    </row>
    <row r="46" spans="1:16" s="40" customFormat="1" ht="12.75">
      <c r="A46" s="39" t="s">
        <v>81</v>
      </c>
      <c r="B46" s="44"/>
      <c r="C46" s="45">
        <v>104</v>
      </c>
      <c r="D46" s="45"/>
      <c r="E46" s="45"/>
      <c r="F46" s="45"/>
      <c r="G46" s="45"/>
      <c r="H46" s="45"/>
      <c r="I46" s="45"/>
      <c r="J46" s="45"/>
      <c r="K46" s="153"/>
      <c r="L46" s="153"/>
    </row>
    <row r="47" spans="1:16" ht="12.75">
      <c r="A47" s="34" t="s">
        <v>82</v>
      </c>
      <c r="B47" s="22">
        <v>0.3</v>
      </c>
      <c r="C47" s="41">
        <v>68</v>
      </c>
      <c r="D47" s="41">
        <f>PRODUCT(B47:C47)</f>
        <v>20.399999999999999</v>
      </c>
      <c r="E47" s="41">
        <v>0.2</v>
      </c>
      <c r="F47" s="41">
        <v>68</v>
      </c>
      <c r="G47" s="41">
        <f>PRODUCT(E47:F47)</f>
        <v>13.600000000000001</v>
      </c>
      <c r="H47" s="41">
        <v>0.1</v>
      </c>
      <c r="I47" s="41">
        <v>68</v>
      </c>
      <c r="J47" s="41">
        <f>PRODUCT(H47:I47)</f>
        <v>6.8000000000000007</v>
      </c>
      <c r="L47" s="38"/>
      <c r="M47" s="19"/>
      <c r="N47" s="19"/>
      <c r="O47" s="19"/>
      <c r="P47" s="19"/>
    </row>
    <row r="48" spans="1:16" ht="12.75">
      <c r="A48" s="34" t="s">
        <v>85</v>
      </c>
      <c r="B48" s="22"/>
      <c r="C48" s="41">
        <v>72</v>
      </c>
      <c r="F48" s="38">
        <f>SUM(F44,F45,F47,C53)</f>
        <v>650</v>
      </c>
      <c r="G48" s="38">
        <f>SUM(G44,G45,G47,D53)</f>
        <v>153.80000000000001</v>
      </c>
      <c r="J48" s="38">
        <f>SUM(J44:J47)</f>
        <v>55.8</v>
      </c>
      <c r="L48" s="38"/>
      <c r="M48" s="19"/>
      <c r="N48" s="19"/>
      <c r="O48" s="19"/>
      <c r="P48" s="19"/>
    </row>
    <row r="49" spans="1:16" s="82" customFormat="1" ht="2.25" customHeight="1">
      <c r="A49" s="79"/>
      <c r="B49" s="80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6" ht="12.75">
      <c r="A50" s="19" t="s">
        <v>152</v>
      </c>
      <c r="C50" s="41">
        <v>280</v>
      </c>
      <c r="L50" s="38"/>
      <c r="M50" s="19"/>
      <c r="N50" s="19"/>
      <c r="O50" s="19"/>
      <c r="P50" s="19"/>
    </row>
    <row r="51" spans="1:16" ht="12.75">
      <c r="A51" s="19" t="s">
        <v>151</v>
      </c>
      <c r="B51" s="19"/>
      <c r="C51" s="19">
        <v>127.5</v>
      </c>
      <c r="L51" s="38"/>
      <c r="M51" s="19"/>
      <c r="N51" s="19"/>
      <c r="O51" s="19"/>
      <c r="P51" s="19"/>
    </row>
    <row r="52" spans="1:16" ht="12.75">
      <c r="A52" s="19" t="s">
        <v>153</v>
      </c>
      <c r="B52" s="19"/>
      <c r="C52" s="19">
        <v>218</v>
      </c>
      <c r="D52" s="19"/>
      <c r="L52" s="38"/>
      <c r="M52" s="19"/>
      <c r="N52" s="19"/>
      <c r="O52" s="19"/>
      <c r="P52" s="19"/>
    </row>
    <row r="53" spans="1:16" ht="25.5">
      <c r="A53" s="78" t="s">
        <v>169</v>
      </c>
      <c r="B53" s="19">
        <v>0.2</v>
      </c>
      <c r="C53" s="19">
        <v>92</v>
      </c>
      <c r="D53" s="41">
        <f>PRODUCT(B53:C53)</f>
        <v>18.400000000000002</v>
      </c>
      <c r="L53" s="38"/>
      <c r="M53" s="19"/>
      <c r="N53" s="19"/>
      <c r="O53" s="19"/>
      <c r="P53" s="19"/>
    </row>
    <row r="54" spans="1:16" ht="12.75">
      <c r="A54" s="19" t="s">
        <v>168</v>
      </c>
      <c r="B54" s="19">
        <v>0.2</v>
      </c>
      <c r="C54" s="19">
        <v>127.5</v>
      </c>
      <c r="D54" s="41">
        <f>PRODUCT(B54:C54)</f>
        <v>25.5</v>
      </c>
      <c r="E54" s="19"/>
      <c r="L54" s="38"/>
      <c r="M54" s="19"/>
      <c r="N54" s="19"/>
      <c r="O54" s="19"/>
      <c r="P54" s="19"/>
    </row>
    <row r="55" spans="1:16" ht="12.75">
      <c r="B55" s="19"/>
      <c r="C55" s="19"/>
      <c r="D55" s="19">
        <f>SUM(D53:D54)</f>
        <v>43.900000000000006</v>
      </c>
      <c r="L55" s="38"/>
      <c r="M55" s="19"/>
      <c r="N55" s="19"/>
      <c r="O55" s="19"/>
      <c r="P55" s="19"/>
    </row>
    <row r="56" spans="1:16" ht="12.75">
      <c r="B56" s="19" t="s">
        <v>155</v>
      </c>
      <c r="C56" s="77" t="s">
        <v>18</v>
      </c>
      <c r="D56" s="19" t="s">
        <v>35</v>
      </c>
      <c r="L56" s="38"/>
      <c r="M56" s="19"/>
      <c r="N56" s="19"/>
      <c r="O56" s="19"/>
      <c r="P56" s="19"/>
    </row>
    <row r="57" spans="1:16" ht="12.75">
      <c r="A57" s="19" t="s">
        <v>154</v>
      </c>
      <c r="B57" s="19">
        <v>0.3</v>
      </c>
      <c r="C57" s="19">
        <v>29</v>
      </c>
      <c r="D57" s="41">
        <f>PRODUCT(B57:C57)</f>
        <v>8.6999999999999993</v>
      </c>
      <c r="L57" s="38"/>
      <c r="M57" s="19"/>
      <c r="N57" s="19"/>
      <c r="O57" s="19"/>
      <c r="P57" s="19"/>
    </row>
    <row r="58" spans="1:16" ht="12.75">
      <c r="A58" s="19" t="s">
        <v>156</v>
      </c>
      <c r="C58" s="41">
        <v>29</v>
      </c>
      <c r="L58" s="38"/>
      <c r="M58" s="19"/>
      <c r="N58" s="19"/>
      <c r="O58" s="19"/>
      <c r="P58" s="19"/>
    </row>
    <row r="59" spans="1:16" s="82" customFormat="1" ht="3.75" customHeight="1">
      <c r="A59" s="79"/>
      <c r="B59" s="80"/>
      <c r="C59" s="81"/>
      <c r="D59" s="81"/>
      <c r="E59" s="81"/>
      <c r="F59" s="81"/>
      <c r="G59" s="81"/>
      <c r="H59" s="81"/>
      <c r="I59" s="81"/>
      <c r="J59" s="81"/>
      <c r="K59" s="81"/>
      <c r="L59" s="81"/>
    </row>
    <row r="60" spans="1:16" ht="12.75">
      <c r="A60" s="22" t="s">
        <v>92</v>
      </c>
      <c r="B60" s="22"/>
      <c r="L60" s="38"/>
      <c r="M60" s="19"/>
      <c r="N60" s="19"/>
      <c r="O60" s="19"/>
      <c r="P60" s="19"/>
    </row>
    <row r="61" spans="1:16" ht="12.75">
      <c r="A61" s="34" t="s">
        <v>166</v>
      </c>
      <c r="B61" s="22"/>
      <c r="D61" s="41">
        <v>179.3</v>
      </c>
      <c r="E61" s="54"/>
      <c r="L61" s="38"/>
      <c r="M61" s="19"/>
      <c r="N61" s="19"/>
      <c r="O61" s="19"/>
      <c r="P61" s="19"/>
    </row>
    <row r="62" spans="1:16" ht="12.75">
      <c r="A62" s="34" t="s">
        <v>94</v>
      </c>
      <c r="B62" s="22">
        <v>0.35</v>
      </c>
      <c r="C62" s="41">
        <v>448</v>
      </c>
      <c r="D62" s="41">
        <v>-156</v>
      </c>
      <c r="E62" s="41">
        <f>SUM(D61:D62)</f>
        <v>23.300000000000011</v>
      </c>
      <c r="L62" s="38"/>
      <c r="M62" s="19"/>
      <c r="N62" s="19"/>
      <c r="O62" s="19"/>
      <c r="P62" s="19"/>
    </row>
    <row r="63" spans="1:16" ht="12.75">
      <c r="A63" s="34" t="s">
        <v>86</v>
      </c>
      <c r="B63" s="22"/>
      <c r="E63" s="53" t="s">
        <v>90</v>
      </c>
      <c r="L63" s="38"/>
      <c r="M63" s="19"/>
      <c r="N63" s="19"/>
      <c r="O63" s="19"/>
      <c r="P63" s="19"/>
    </row>
    <row r="64" spans="1:16" ht="12.75">
      <c r="A64" s="19" t="s">
        <v>88</v>
      </c>
      <c r="C64" s="19"/>
      <c r="D64" s="41">
        <v>-12.55</v>
      </c>
      <c r="E64" s="54">
        <v>-1.89</v>
      </c>
      <c r="L64" s="38"/>
      <c r="M64" s="19"/>
      <c r="N64" s="19"/>
      <c r="O64" s="19"/>
      <c r="P64" s="19"/>
    </row>
    <row r="65" spans="1:16" ht="12.75">
      <c r="A65" s="19" t="s">
        <v>111</v>
      </c>
      <c r="B65" s="41">
        <v>0.2</v>
      </c>
      <c r="C65" s="41">
        <v>53.3</v>
      </c>
      <c r="D65" s="41">
        <f>PRODUCT(B65:C65)</f>
        <v>10.66</v>
      </c>
      <c r="E65" s="19"/>
      <c r="L65" s="38"/>
      <c r="M65" s="19"/>
      <c r="N65" s="19"/>
      <c r="O65" s="19"/>
      <c r="P65" s="19"/>
    </row>
    <row r="66" spans="1:16" ht="12.75">
      <c r="A66" s="19" t="s">
        <v>89</v>
      </c>
      <c r="C66" s="19"/>
      <c r="D66" s="41">
        <v>64.900000000000006</v>
      </c>
      <c r="E66" s="54" t="s">
        <v>91</v>
      </c>
      <c r="L66" s="38"/>
      <c r="M66" s="19"/>
      <c r="N66" s="19"/>
      <c r="O66" s="19"/>
      <c r="P66" s="19"/>
    </row>
    <row r="67" spans="1:16" ht="12.75">
      <c r="A67" s="19" t="s">
        <v>111</v>
      </c>
      <c r="B67" s="41">
        <v>0.2</v>
      </c>
      <c r="C67" s="41">
        <v>219.8</v>
      </c>
      <c r="D67" s="41">
        <f>PRODUCT(B67:C67)</f>
        <v>43.960000000000008</v>
      </c>
      <c r="E67" s="54">
        <f>SUM(D66:D67)</f>
        <v>108.86000000000001</v>
      </c>
      <c r="L67" s="38"/>
      <c r="M67" s="19"/>
      <c r="N67" s="19"/>
      <c r="O67" s="19"/>
      <c r="P67" s="19"/>
    </row>
    <row r="68" spans="1:16" ht="12.75">
      <c r="A68" s="19" t="s">
        <v>112</v>
      </c>
      <c r="D68" s="41">
        <f>SUM(D67,D65)</f>
        <v>54.620000000000005</v>
      </c>
      <c r="E68" s="54"/>
      <c r="L68" s="38"/>
      <c r="M68" s="19"/>
      <c r="N68" s="19"/>
      <c r="O68" s="19"/>
      <c r="P68" s="19"/>
    </row>
    <row r="69" spans="1:16" ht="12.75">
      <c r="A69" s="19" t="s">
        <v>93</v>
      </c>
      <c r="D69" s="41">
        <f>SUM(E62:E64,E67)</f>
        <v>130.27000000000004</v>
      </c>
      <c r="L69" s="38"/>
      <c r="M69" s="19"/>
      <c r="N69" s="19"/>
      <c r="O69" s="19"/>
      <c r="P69" s="19"/>
    </row>
    <row r="70" spans="1:16" ht="12.75">
      <c r="L70" s="38"/>
      <c r="M70" s="19"/>
      <c r="N70" s="19"/>
      <c r="O70" s="19"/>
      <c r="P70" s="19"/>
    </row>
    <row r="71" spans="1:16" ht="12.75">
      <c r="A71" s="34" t="s">
        <v>71</v>
      </c>
      <c r="B71" s="22"/>
      <c r="L71" s="38"/>
      <c r="M71" s="19"/>
      <c r="N71" s="19"/>
      <c r="O71" s="19"/>
      <c r="P71" s="19"/>
    </row>
    <row r="72" spans="1:16" ht="12.75">
      <c r="A72" s="34" t="s">
        <v>72</v>
      </c>
      <c r="B72" s="22">
        <v>0.1</v>
      </c>
      <c r="C72" s="41">
        <v>650</v>
      </c>
      <c r="D72" s="41">
        <f>PRODUCT(B72:C72)</f>
        <v>65</v>
      </c>
      <c r="L72" s="38"/>
      <c r="M72" s="19"/>
      <c r="N72" s="19"/>
      <c r="O72" s="19"/>
      <c r="P72" s="19"/>
    </row>
    <row r="73" spans="1:16" ht="12.75">
      <c r="A73" s="36" t="s">
        <v>84</v>
      </c>
      <c r="C73" s="41">
        <f>SUM(C44,C45,C47,C48,C77,C77,C78,C79,C77)</f>
        <v>1990</v>
      </c>
      <c r="L73" s="38"/>
      <c r="M73" s="19"/>
      <c r="N73" s="19"/>
      <c r="O73" s="19"/>
      <c r="P73" s="19"/>
    </row>
    <row r="74" spans="1:16" ht="12.75">
      <c r="A74" s="36" t="s">
        <v>77</v>
      </c>
      <c r="L74" s="38"/>
      <c r="M74" s="19"/>
      <c r="N74" s="19"/>
      <c r="O74" s="19"/>
      <c r="P74" s="19"/>
    </row>
    <row r="75" spans="1:16" ht="12.75">
      <c r="L75" s="38"/>
      <c r="M75" s="19"/>
      <c r="N75" s="19"/>
      <c r="O75" s="19"/>
      <c r="P75" s="19"/>
    </row>
    <row r="76" spans="1:16" ht="12.75">
      <c r="L76" s="38"/>
      <c r="M76" s="19"/>
      <c r="N76" s="19"/>
      <c r="O76" s="19"/>
      <c r="P76" s="19"/>
    </row>
    <row r="77" spans="1:16" ht="12.75">
      <c r="A77" s="36" t="s">
        <v>73</v>
      </c>
      <c r="B77" s="25"/>
      <c r="C77" s="41">
        <v>31</v>
      </c>
      <c r="L77" s="38"/>
      <c r="M77" s="19"/>
      <c r="N77" s="19"/>
      <c r="O77" s="19"/>
      <c r="P77" s="19"/>
    </row>
    <row r="78" spans="1:16" ht="12.75">
      <c r="A78" s="36" t="s">
        <v>74</v>
      </c>
      <c r="B78" s="25"/>
      <c r="C78" s="41">
        <v>902</v>
      </c>
      <c r="D78" s="19">
        <v>72</v>
      </c>
      <c r="L78" s="38"/>
      <c r="M78" s="19"/>
      <c r="N78" s="19"/>
      <c r="O78" s="19"/>
      <c r="P78" s="19"/>
    </row>
    <row r="79" spans="1:16" ht="12.75">
      <c r="A79" s="36" t="s">
        <v>76</v>
      </c>
      <c r="B79" s="25">
        <f>SUM(C78:C79)</f>
        <v>1267</v>
      </c>
      <c r="C79" s="41">
        <v>365</v>
      </c>
      <c r="D79" s="41">
        <f>SUM(C78:C79)</f>
        <v>1267</v>
      </c>
      <c r="L79" s="38"/>
      <c r="M79" s="19"/>
      <c r="N79" s="19"/>
      <c r="O79" s="19"/>
      <c r="P79" s="19"/>
    </row>
    <row r="80" spans="1:16" ht="12.75">
      <c r="A80" s="30" t="s">
        <v>8</v>
      </c>
      <c r="C80" s="41">
        <v>2101</v>
      </c>
      <c r="E80" s="19"/>
      <c r="L80" s="38"/>
      <c r="M80" s="19"/>
      <c r="N80" s="19"/>
      <c r="O80" s="19"/>
      <c r="P80" s="19"/>
    </row>
    <row r="81" spans="1:16" ht="12.75">
      <c r="A81" s="30" t="s">
        <v>75</v>
      </c>
      <c r="C81" s="41">
        <f>SUM(C78:C80)</f>
        <v>3368</v>
      </c>
      <c r="D81" s="19"/>
      <c r="L81" s="38"/>
      <c r="M81" s="19"/>
      <c r="N81" s="19"/>
      <c r="O81" s="19"/>
      <c r="P81" s="19"/>
    </row>
    <row r="82" spans="1:16" ht="12.75">
      <c r="A82" s="30" t="s">
        <v>170</v>
      </c>
      <c r="B82" s="19">
        <v>0.12</v>
      </c>
      <c r="C82" s="77">
        <f>SUM(C78:D78)</f>
        <v>974</v>
      </c>
      <c r="D82" s="19"/>
      <c r="L82" s="38"/>
      <c r="M82" s="19"/>
      <c r="N82" s="19"/>
      <c r="O82" s="19"/>
      <c r="P82" s="19"/>
    </row>
    <row r="83" spans="1:16" ht="12.75">
      <c r="B83" s="19"/>
      <c r="C83" s="19"/>
      <c r="L83" s="38"/>
      <c r="M83" s="19"/>
      <c r="N83" s="19"/>
      <c r="O83" s="19"/>
      <c r="P83" s="19"/>
    </row>
    <row r="84" spans="1:16" ht="12.75">
      <c r="L84" s="38"/>
      <c r="M84" s="19"/>
      <c r="N84" s="19"/>
      <c r="O84" s="19"/>
      <c r="P84" s="19"/>
    </row>
    <row r="85" spans="1:16" ht="12.75">
      <c r="L85" s="38"/>
      <c r="M85" s="19"/>
      <c r="N85" s="19"/>
      <c r="O85" s="19"/>
      <c r="P85" s="19"/>
    </row>
    <row r="86" spans="1:16" ht="12.75">
      <c r="L86" s="38"/>
      <c r="M86" s="19"/>
      <c r="N86" s="19"/>
      <c r="O86" s="19"/>
      <c r="P86" s="19"/>
    </row>
    <row r="87" spans="1:16" ht="12.75">
      <c r="L87" s="38"/>
      <c r="M87" s="19"/>
      <c r="N87" s="19"/>
      <c r="O87" s="19"/>
      <c r="P87" s="19"/>
    </row>
    <row r="88" spans="1:16" ht="12.75">
      <c r="L88" s="38"/>
      <c r="M88" s="19"/>
      <c r="N88" s="19"/>
      <c r="O88" s="19"/>
      <c r="P88" s="19"/>
    </row>
  </sheetData>
  <mergeCells count="4">
    <mergeCell ref="B19:G19"/>
    <mergeCell ref="B42:D42"/>
    <mergeCell ref="E42:G42"/>
    <mergeCell ref="H42:J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SO1</vt:lpstr>
      <vt:lpstr>podklady</vt:lpstr>
      <vt:lpstr>rekapitulace!Oblast_tisku</vt:lpstr>
      <vt:lpstr>'SO1'!Oblast_tisku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Matoušková</dc:creator>
  <cp:lastModifiedBy>jandrsova</cp:lastModifiedBy>
  <cp:lastPrinted>2014-06-30T10:57:17Z</cp:lastPrinted>
  <dcterms:created xsi:type="dcterms:W3CDTF">2013-02-21T13:26:23Z</dcterms:created>
  <dcterms:modified xsi:type="dcterms:W3CDTF">2014-10-06T10:30:45Z</dcterms:modified>
</cp:coreProperties>
</file>