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40" windowWidth="23655" windowHeight="9915"/>
  </bookViews>
  <sheets>
    <sheet name="Rekapitulace stavby" sheetId="1" r:id="rId1"/>
    <sheet name="SO 01.1 - DPS - stavební ..." sheetId="2" r:id="rId2"/>
    <sheet name="SO 01.2 - VRN pro DOZP" sheetId="3" r:id="rId3"/>
    <sheet name="Pokyny pro vyplnění" sheetId="4" r:id="rId4"/>
  </sheets>
  <definedNames>
    <definedName name="_xlnm._FilterDatabase" localSheetId="1" hidden="1">'SO 01.1 - DPS - stavební ...'!$C$98:$K$549</definedName>
    <definedName name="_xlnm._FilterDatabase" localSheetId="2" hidden="1">'SO 01.2 - VRN pro DOZP'!$C$80:$K$98</definedName>
    <definedName name="_xlnm.Print_Titles" localSheetId="0">'Rekapitulace stavby'!$49:$49</definedName>
    <definedName name="_xlnm.Print_Titles" localSheetId="1">'SO 01.1 - DPS - stavební ...'!$98:$98</definedName>
    <definedName name="_xlnm.Print_Titles" localSheetId="2">'SO 01.2 - VRN pro DOZP'!$80:$80</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1">'SO 01.1 - DPS - stavební ...'!$C$4:$J$36,'SO 01.1 - DPS - stavební ...'!$C$42:$J$80,'SO 01.1 - DPS - stavební ...'!$C$86:$K$549</definedName>
    <definedName name="_xlnm.Print_Area" localSheetId="2">'SO 01.2 - VRN pro DOZP'!$C$4:$J$36,'SO 01.2 - VRN pro DOZP'!$C$42:$J$62,'SO 01.2 - VRN pro DOZP'!$C$68:$K$98</definedName>
  </definedNames>
  <calcPr calcId="125725"/>
</workbook>
</file>

<file path=xl/calcChain.xml><?xml version="1.0" encoding="utf-8"?>
<calcChain xmlns="http://schemas.openxmlformats.org/spreadsheetml/2006/main">
  <c r="AY53" i="1"/>
  <c r="AX53"/>
  <c r="BI97" i="3"/>
  <c r="BH97"/>
  <c r="BG97"/>
  <c r="BE97"/>
  <c r="T97"/>
  <c r="R97"/>
  <c r="P97"/>
  <c r="BK97"/>
  <c r="J97"/>
  <c r="BF97" s="1"/>
  <c r="BI95"/>
  <c r="BH95"/>
  <c r="BG95"/>
  <c r="BE95"/>
  <c r="T95"/>
  <c r="T94"/>
  <c r="R95"/>
  <c r="R94" s="1"/>
  <c r="P95"/>
  <c r="P94"/>
  <c r="BK95"/>
  <c r="BK94" s="1"/>
  <c r="J94" s="1"/>
  <c r="J61" s="1"/>
  <c r="J95"/>
  <c r="BF95"/>
  <c r="BI92"/>
  <c r="BH92"/>
  <c r="BG92"/>
  <c r="BE92"/>
  <c r="T92"/>
  <c r="T91"/>
  <c r="R92"/>
  <c r="R91" s="1"/>
  <c r="P92"/>
  <c r="P91"/>
  <c r="BK92"/>
  <c r="BK91" s="1"/>
  <c r="J91" s="1"/>
  <c r="J60" s="1"/>
  <c r="J92"/>
  <c r="BF92"/>
  <c r="BI89"/>
  <c r="BH89"/>
  <c r="BG89"/>
  <c r="BE89"/>
  <c r="T89"/>
  <c r="R89"/>
  <c r="P89"/>
  <c r="BK89"/>
  <c r="J89"/>
  <c r="BF89"/>
  <c r="BI87"/>
  <c r="BH87"/>
  <c r="BG87"/>
  <c r="BE87"/>
  <c r="T87"/>
  <c r="R87"/>
  <c r="P87"/>
  <c r="BK87"/>
  <c r="J87"/>
  <c r="BF87" s="1"/>
  <c r="BI86"/>
  <c r="BH86"/>
  <c r="F33" s="1"/>
  <c r="BC53" i="1" s="1"/>
  <c r="BG86" i="3"/>
  <c r="BE86"/>
  <c r="T86"/>
  <c r="T85"/>
  <c r="R86"/>
  <c r="R85" s="1"/>
  <c r="P86"/>
  <c r="P85"/>
  <c r="BK86"/>
  <c r="BK85" s="1"/>
  <c r="J85" s="1"/>
  <c r="J59" s="1"/>
  <c r="J86"/>
  <c r="BF86" s="1"/>
  <c r="BI84"/>
  <c r="F34"/>
  <c r="BD53" i="1"/>
  <c r="BH84" i="3"/>
  <c r="BG84"/>
  <c r="F32" s="1"/>
  <c r="BB53" i="1" s="1"/>
  <c r="BE84" i="3"/>
  <c r="F30" s="1"/>
  <c r="AZ53" i="1" s="1"/>
  <c r="J30" i="3"/>
  <c r="AV53" i="1" s="1"/>
  <c r="T84" i="3"/>
  <c r="T83" s="1"/>
  <c r="T82" s="1"/>
  <c r="T81" s="1"/>
  <c r="R84"/>
  <c r="R83" s="1"/>
  <c r="R82" s="1"/>
  <c r="R81" s="1"/>
  <c r="P84"/>
  <c r="P83" s="1"/>
  <c r="P82" s="1"/>
  <c r="P81" s="1"/>
  <c r="AU53" i="1" s="1"/>
  <c r="BK84" i="3"/>
  <c r="BK83" s="1"/>
  <c r="J84"/>
  <c r="BF84"/>
  <c r="J31" s="1"/>
  <c r="AW53" i="1" s="1"/>
  <c r="J77" i="3"/>
  <c r="F77"/>
  <c r="F75"/>
  <c r="E73"/>
  <c r="J51"/>
  <c r="F51"/>
  <c r="F49"/>
  <c r="E47"/>
  <c r="J18"/>
  <c r="E18"/>
  <c r="F78" s="1"/>
  <c r="F52"/>
  <c r="J17"/>
  <c r="J12"/>
  <c r="J75" s="1"/>
  <c r="J49"/>
  <c r="E7"/>
  <c r="E71" s="1"/>
  <c r="AY52" i="1"/>
  <c r="AX52"/>
  <c r="BI549" i="2"/>
  <c r="BH549"/>
  <c r="BG549"/>
  <c r="BE549"/>
  <c r="T549"/>
  <c r="R549"/>
  <c r="P549"/>
  <c r="P547" s="1"/>
  <c r="P546" s="1"/>
  <c r="BK549"/>
  <c r="J549"/>
  <c r="BF549"/>
  <c r="BI548"/>
  <c r="BH548"/>
  <c r="BG548"/>
  <c r="BE548"/>
  <c r="T548"/>
  <c r="T547"/>
  <c r="T546" s="1"/>
  <c r="R548"/>
  <c r="R547"/>
  <c r="R546"/>
  <c r="P548"/>
  <c r="BK548"/>
  <c r="BK547" s="1"/>
  <c r="J548"/>
  <c r="BF548"/>
  <c r="BI538"/>
  <c r="BH538"/>
  <c r="BG538"/>
  <c r="BE538"/>
  <c r="T538"/>
  <c r="T537"/>
  <c r="R538"/>
  <c r="R537"/>
  <c r="P538"/>
  <c r="P537"/>
  <c r="BK538"/>
  <c r="BK537"/>
  <c r="J537" s="1"/>
  <c r="J77" s="1"/>
  <c r="J538"/>
  <c r="BF538"/>
  <c r="BI536"/>
  <c r="BH536"/>
  <c r="BG536"/>
  <c r="BE536"/>
  <c r="T536"/>
  <c r="R536"/>
  <c r="P536"/>
  <c r="P524" s="1"/>
  <c r="BK536"/>
  <c r="J536"/>
  <c r="BF536"/>
  <c r="BI534"/>
  <c r="BH534"/>
  <c r="BG534"/>
  <c r="BE534"/>
  <c r="T534"/>
  <c r="T524" s="1"/>
  <c r="R534"/>
  <c r="P534"/>
  <c r="BK534"/>
  <c r="J534"/>
  <c r="BF534"/>
  <c r="BI525"/>
  <c r="BH525"/>
  <c r="BG525"/>
  <c r="BE525"/>
  <c r="T525"/>
  <c r="R525"/>
  <c r="R524"/>
  <c r="P525"/>
  <c r="BK525"/>
  <c r="BK524"/>
  <c r="J524" s="1"/>
  <c r="J76" s="1"/>
  <c r="J525"/>
  <c r="BF525"/>
  <c r="BI523"/>
  <c r="BH523"/>
  <c r="BG523"/>
  <c r="BE523"/>
  <c r="T523"/>
  <c r="R523"/>
  <c r="P523"/>
  <c r="BK523"/>
  <c r="J523"/>
  <c r="BF523"/>
  <c r="BI521"/>
  <c r="BH521"/>
  <c r="BG521"/>
  <c r="BE521"/>
  <c r="T521"/>
  <c r="R521"/>
  <c r="P521"/>
  <c r="BK521"/>
  <c r="J521"/>
  <c r="BF521"/>
  <c r="BI519"/>
  <c r="BH519"/>
  <c r="BG519"/>
  <c r="BE519"/>
  <c r="T519"/>
  <c r="R519"/>
  <c r="P519"/>
  <c r="BK519"/>
  <c r="J519"/>
  <c r="BF519"/>
  <c r="BI509"/>
  <c r="BH509"/>
  <c r="BG509"/>
  <c r="BE509"/>
  <c r="T509"/>
  <c r="R509"/>
  <c r="P509"/>
  <c r="BK509"/>
  <c r="J509"/>
  <c r="BF509"/>
  <c r="BI507"/>
  <c r="BH507"/>
  <c r="BG507"/>
  <c r="BE507"/>
  <c r="T507"/>
  <c r="R507"/>
  <c r="P507"/>
  <c r="BK507"/>
  <c r="J507"/>
  <c r="BF507"/>
  <c r="BI499"/>
  <c r="BH499"/>
  <c r="BG499"/>
  <c r="BE499"/>
  <c r="T499"/>
  <c r="T492" s="1"/>
  <c r="R499"/>
  <c r="P499"/>
  <c r="BK499"/>
  <c r="J499"/>
  <c r="BF499"/>
  <c r="BI493"/>
  <c r="BH493"/>
  <c r="BG493"/>
  <c r="BE493"/>
  <c r="T493"/>
  <c r="R493"/>
  <c r="R492"/>
  <c r="P493"/>
  <c r="P492"/>
  <c r="BK493"/>
  <c r="BK492"/>
  <c r="J492" s="1"/>
  <c r="J75" s="1"/>
  <c r="J493"/>
  <c r="BF493"/>
  <c r="BI491"/>
  <c r="BH491"/>
  <c r="BG491"/>
  <c r="BE491"/>
  <c r="T491"/>
  <c r="R491"/>
  <c r="P491"/>
  <c r="BK491"/>
  <c r="J491"/>
  <c r="BF491"/>
  <c r="BI490"/>
  <c r="BH490"/>
  <c r="BG490"/>
  <c r="BE490"/>
  <c r="T490"/>
  <c r="R490"/>
  <c r="P490"/>
  <c r="BK490"/>
  <c r="J490"/>
  <c r="BF490"/>
  <c r="BI483"/>
  <c r="BH483"/>
  <c r="BG483"/>
  <c r="BE483"/>
  <c r="T483"/>
  <c r="R483"/>
  <c r="P483"/>
  <c r="BK483"/>
  <c r="J483"/>
  <c r="BF483"/>
  <c r="BI480"/>
  <c r="BH480"/>
  <c r="BG480"/>
  <c r="BE480"/>
  <c r="T480"/>
  <c r="R480"/>
  <c r="P480"/>
  <c r="BK480"/>
  <c r="J480"/>
  <c r="BF480"/>
  <c r="BI479"/>
  <c r="BH479"/>
  <c r="BG479"/>
  <c r="BE479"/>
  <c r="T479"/>
  <c r="R479"/>
  <c r="P479"/>
  <c r="BK479"/>
  <c r="J479"/>
  <c r="BF479"/>
  <c r="BI477"/>
  <c r="BH477"/>
  <c r="BG477"/>
  <c r="BE477"/>
  <c r="T477"/>
  <c r="R477"/>
  <c r="P477"/>
  <c r="BK477"/>
  <c r="J477"/>
  <c r="BF477"/>
  <c r="BI471"/>
  <c r="BH471"/>
  <c r="BG471"/>
  <c r="BE471"/>
  <c r="T471"/>
  <c r="T470"/>
  <c r="R471"/>
  <c r="R470"/>
  <c r="P471"/>
  <c r="P470"/>
  <c r="BK471"/>
  <c r="BK470"/>
  <c r="J470" s="1"/>
  <c r="J74" s="1"/>
  <c r="J471"/>
  <c r="BF471" s="1"/>
  <c r="BI469"/>
  <c r="BH469"/>
  <c r="BG469"/>
  <c r="BE469"/>
  <c r="T469"/>
  <c r="R469"/>
  <c r="P469"/>
  <c r="BK469"/>
  <c r="J469"/>
  <c r="BF469"/>
  <c r="BI466"/>
  <c r="BH466"/>
  <c r="BG466"/>
  <c r="BE466"/>
  <c r="T466"/>
  <c r="R466"/>
  <c r="P466"/>
  <c r="BK466"/>
  <c r="J466"/>
  <c r="BF466"/>
  <c r="BI463"/>
  <c r="BH463"/>
  <c r="BG463"/>
  <c r="BE463"/>
  <c r="T463"/>
  <c r="R463"/>
  <c r="P463"/>
  <c r="BK463"/>
  <c r="J463"/>
  <c r="BF463"/>
  <c r="BI460"/>
  <c r="BH460"/>
  <c r="BG460"/>
  <c r="BE460"/>
  <c r="T460"/>
  <c r="R460"/>
  <c r="P460"/>
  <c r="BK460"/>
  <c r="J460"/>
  <c r="BF460"/>
  <c r="BI458"/>
  <c r="BH458"/>
  <c r="BG458"/>
  <c r="BE458"/>
  <c r="T458"/>
  <c r="R458"/>
  <c r="P458"/>
  <c r="BK458"/>
  <c r="J458"/>
  <c r="BF458"/>
  <c r="BI455"/>
  <c r="BH455"/>
  <c r="BG455"/>
  <c r="BE455"/>
  <c r="T455"/>
  <c r="R455"/>
  <c r="R452" s="1"/>
  <c r="P455"/>
  <c r="BK455"/>
  <c r="J455"/>
  <c r="BF455"/>
  <c r="BI454"/>
  <c r="BH454"/>
  <c r="BG454"/>
  <c r="BE454"/>
  <c r="T454"/>
  <c r="R454"/>
  <c r="P454"/>
  <c r="BK454"/>
  <c r="BK452" s="1"/>
  <c r="J452" s="1"/>
  <c r="J73" s="1"/>
  <c r="J454"/>
  <c r="BF454"/>
  <c r="BI453"/>
  <c r="BH453"/>
  <c r="BG453"/>
  <c r="BE453"/>
  <c r="T453"/>
  <c r="T452"/>
  <c r="R453"/>
  <c r="P453"/>
  <c r="P452"/>
  <c r="BK453"/>
  <c r="J453"/>
  <c r="BF453" s="1"/>
  <c r="BI451"/>
  <c r="BH451"/>
  <c r="BG451"/>
  <c r="BE451"/>
  <c r="T451"/>
  <c r="R451"/>
  <c r="P451"/>
  <c r="BK451"/>
  <c r="J451"/>
  <c r="BF451"/>
  <c r="BI449"/>
  <c r="BH449"/>
  <c r="BG449"/>
  <c r="BE449"/>
  <c r="T449"/>
  <c r="R449"/>
  <c r="P449"/>
  <c r="BK449"/>
  <c r="J449"/>
  <c r="BF449"/>
  <c r="BI446"/>
  <c r="BH446"/>
  <c r="BG446"/>
  <c r="BE446"/>
  <c r="T446"/>
  <c r="R446"/>
  <c r="P446"/>
  <c r="BK446"/>
  <c r="J446"/>
  <c r="BF446"/>
  <c r="BI445"/>
  <c r="BH445"/>
  <c r="BG445"/>
  <c r="BE445"/>
  <c r="T445"/>
  <c r="R445"/>
  <c r="P445"/>
  <c r="BK445"/>
  <c r="J445"/>
  <c r="BF445"/>
  <c r="BI437"/>
  <c r="BH437"/>
  <c r="BG437"/>
  <c r="BE437"/>
  <c r="T437"/>
  <c r="R437"/>
  <c r="P437"/>
  <c r="BK437"/>
  <c r="J437"/>
  <c r="BF437"/>
  <c r="BI436"/>
  <c r="BH436"/>
  <c r="BG436"/>
  <c r="BE436"/>
  <c r="T436"/>
  <c r="R436"/>
  <c r="P436"/>
  <c r="BK436"/>
  <c r="J436"/>
  <c r="BF436"/>
  <c r="BI435"/>
  <c r="BH435"/>
  <c r="BG435"/>
  <c r="BE435"/>
  <c r="T435"/>
  <c r="R435"/>
  <c r="P435"/>
  <c r="BK435"/>
  <c r="J435"/>
  <c r="BF435"/>
  <c r="BI429"/>
  <c r="BH429"/>
  <c r="BG429"/>
  <c r="BE429"/>
  <c r="T429"/>
  <c r="R429"/>
  <c r="P429"/>
  <c r="BK429"/>
  <c r="J429"/>
  <c r="BF429"/>
  <c r="BI421"/>
  <c r="BH421"/>
  <c r="BG421"/>
  <c r="BE421"/>
  <c r="T421"/>
  <c r="R421"/>
  <c r="P421"/>
  <c r="BK421"/>
  <c r="J421"/>
  <c r="BF421"/>
  <c r="BI419"/>
  <c r="BH419"/>
  <c r="BG419"/>
  <c r="BE419"/>
  <c r="T419"/>
  <c r="R419"/>
  <c r="P419"/>
  <c r="BK419"/>
  <c r="J419"/>
  <c r="BF419"/>
  <c r="BI418"/>
  <c r="BH418"/>
  <c r="BG418"/>
  <c r="BE418"/>
  <c r="T418"/>
  <c r="R418"/>
  <c r="P418"/>
  <c r="BK418"/>
  <c r="J418"/>
  <c r="BF418"/>
  <c r="BI417"/>
  <c r="BH417"/>
  <c r="BG417"/>
  <c r="BE417"/>
  <c r="T417"/>
  <c r="R417"/>
  <c r="P417"/>
  <c r="BK417"/>
  <c r="J417"/>
  <c r="BF417"/>
  <c r="BI414"/>
  <c r="BH414"/>
  <c r="BG414"/>
  <c r="BE414"/>
  <c r="T414"/>
  <c r="R414"/>
  <c r="P414"/>
  <c r="BK414"/>
  <c r="J414"/>
  <c r="BF414"/>
  <c r="BI413"/>
  <c r="BH413"/>
  <c r="BG413"/>
  <c r="BE413"/>
  <c r="T413"/>
  <c r="R413"/>
  <c r="P413"/>
  <c r="BK413"/>
  <c r="J413"/>
  <c r="BF413"/>
  <c r="BI407"/>
  <c r="BH407"/>
  <c r="BG407"/>
  <c r="BE407"/>
  <c r="T407"/>
  <c r="R407"/>
  <c r="P407"/>
  <c r="BK407"/>
  <c r="J407"/>
  <c r="BF407"/>
  <c r="BI404"/>
  <c r="BH404"/>
  <c r="BG404"/>
  <c r="BE404"/>
  <c r="T404"/>
  <c r="R404"/>
  <c r="P404"/>
  <c r="BK404"/>
  <c r="J404"/>
  <c r="BF404"/>
  <c r="BI403"/>
  <c r="BH403"/>
  <c r="BG403"/>
  <c r="BE403"/>
  <c r="T403"/>
  <c r="R403"/>
  <c r="P403"/>
  <c r="BK403"/>
  <c r="J403"/>
  <c r="BF403"/>
  <c r="BI402"/>
  <c r="BH402"/>
  <c r="BG402"/>
  <c r="BE402"/>
  <c r="T402"/>
  <c r="R402"/>
  <c r="P402"/>
  <c r="BK402"/>
  <c r="J402"/>
  <c r="BF402"/>
  <c r="BI399"/>
  <c r="BH399"/>
  <c r="BG399"/>
  <c r="BE399"/>
  <c r="T399"/>
  <c r="R399"/>
  <c r="P399"/>
  <c r="BK399"/>
  <c r="J399"/>
  <c r="BF399"/>
  <c r="BI393"/>
  <c r="BH393"/>
  <c r="BG393"/>
  <c r="BE393"/>
  <c r="T393"/>
  <c r="R393"/>
  <c r="P393"/>
  <c r="BK393"/>
  <c r="J393"/>
  <c r="BF393"/>
  <c r="BI392"/>
  <c r="BH392"/>
  <c r="BG392"/>
  <c r="BE392"/>
  <c r="T392"/>
  <c r="R392"/>
  <c r="P392"/>
  <c r="BK392"/>
  <c r="J392"/>
  <c r="BF392"/>
  <c r="BI389"/>
  <c r="BH389"/>
  <c r="BG389"/>
  <c r="BE389"/>
  <c r="T389"/>
  <c r="R389"/>
  <c r="P389"/>
  <c r="BK389"/>
  <c r="J389"/>
  <c r="BF389"/>
  <c r="BI388"/>
  <c r="BH388"/>
  <c r="BG388"/>
  <c r="BE388"/>
  <c r="T388"/>
  <c r="R388"/>
  <c r="P388"/>
  <c r="BK388"/>
  <c r="J388"/>
  <c r="BF388"/>
  <c r="BI386"/>
  <c r="BH386"/>
  <c r="BG386"/>
  <c r="BE386"/>
  <c r="T386"/>
  <c r="T385"/>
  <c r="R386"/>
  <c r="R385"/>
  <c r="P386"/>
  <c r="P385"/>
  <c r="BK386"/>
  <c r="BK385"/>
  <c r="J385" s="1"/>
  <c r="J72" s="1"/>
  <c r="J386"/>
  <c r="BF386" s="1"/>
  <c r="BI384"/>
  <c r="BH384"/>
  <c r="BG384"/>
  <c r="BE384"/>
  <c r="T384"/>
  <c r="R384"/>
  <c r="P384"/>
  <c r="BK384"/>
  <c r="J384"/>
  <c r="BF384"/>
  <c r="BI383"/>
  <c r="BH383"/>
  <c r="BG383"/>
  <c r="BE383"/>
  <c r="T383"/>
  <c r="R383"/>
  <c r="P383"/>
  <c r="BK383"/>
  <c r="J383"/>
  <c r="BF383"/>
  <c r="BI382"/>
  <c r="BH382"/>
  <c r="BG382"/>
  <c r="BE382"/>
  <c r="T382"/>
  <c r="R382"/>
  <c r="P382"/>
  <c r="BK382"/>
  <c r="J382"/>
  <c r="BF382"/>
  <c r="BI375"/>
  <c r="BH375"/>
  <c r="BG375"/>
  <c r="BE375"/>
  <c r="T375"/>
  <c r="R375"/>
  <c r="P375"/>
  <c r="BK375"/>
  <c r="J375"/>
  <c r="BF375"/>
  <c r="BI370"/>
  <c r="BH370"/>
  <c r="BG370"/>
  <c r="BE370"/>
  <c r="T370"/>
  <c r="R370"/>
  <c r="P370"/>
  <c r="BK370"/>
  <c r="J370"/>
  <c r="BF370"/>
  <c r="BI367"/>
  <c r="BH367"/>
  <c r="BG367"/>
  <c r="BE367"/>
  <c r="T367"/>
  <c r="R367"/>
  <c r="P367"/>
  <c r="BK367"/>
  <c r="J367"/>
  <c r="BF367"/>
  <c r="BI361"/>
  <c r="BH361"/>
  <c r="BG361"/>
  <c r="BE361"/>
  <c r="T361"/>
  <c r="T360"/>
  <c r="R361"/>
  <c r="R360"/>
  <c r="P361"/>
  <c r="P360"/>
  <c r="BK361"/>
  <c r="BK360"/>
  <c r="J360" s="1"/>
  <c r="J71" s="1"/>
  <c r="J361"/>
  <c r="BF361" s="1"/>
  <c r="BI359"/>
  <c r="BH359"/>
  <c r="BG359"/>
  <c r="BE359"/>
  <c r="T359"/>
  <c r="R359"/>
  <c r="P359"/>
  <c r="BK359"/>
  <c r="J359"/>
  <c r="BF359"/>
  <c r="BI358"/>
  <c r="BH358"/>
  <c r="BG358"/>
  <c r="BE358"/>
  <c r="T358"/>
  <c r="R358"/>
  <c r="P358"/>
  <c r="BK358"/>
  <c r="J358"/>
  <c r="BF358"/>
  <c r="BI357"/>
  <c r="BH357"/>
  <c r="BG357"/>
  <c r="BE357"/>
  <c r="T357"/>
  <c r="T356"/>
  <c r="R357"/>
  <c r="R356"/>
  <c r="P357"/>
  <c r="P356"/>
  <c r="BK357"/>
  <c r="BK356"/>
  <c r="J356" s="1"/>
  <c r="J70" s="1"/>
  <c r="J357"/>
  <c r="BF357" s="1"/>
  <c r="BI353"/>
  <c r="BH353"/>
  <c r="BG353"/>
  <c r="BE353"/>
  <c r="T353"/>
  <c r="R353"/>
  <c r="P353"/>
  <c r="BK353"/>
  <c r="J353"/>
  <c r="BF353"/>
  <c r="BI352"/>
  <c r="BH352"/>
  <c r="BG352"/>
  <c r="BE352"/>
  <c r="T352"/>
  <c r="R352"/>
  <c r="P352"/>
  <c r="BK352"/>
  <c r="J352"/>
  <c r="BF352"/>
  <c r="BI349"/>
  <c r="BH349"/>
  <c r="BG349"/>
  <c r="BE349"/>
  <c r="T349"/>
  <c r="T348"/>
  <c r="R349"/>
  <c r="R348"/>
  <c r="P349"/>
  <c r="P348"/>
  <c r="BK349"/>
  <c r="BK348"/>
  <c r="J348" s="1"/>
  <c r="J69" s="1"/>
  <c r="J349"/>
  <c r="BF349" s="1"/>
  <c r="BI347"/>
  <c r="BH347"/>
  <c r="BG347"/>
  <c r="BE347"/>
  <c r="T347"/>
  <c r="R347"/>
  <c r="P347"/>
  <c r="BK347"/>
  <c r="BK345" s="1"/>
  <c r="J345" s="1"/>
  <c r="J68" s="1"/>
  <c r="J347"/>
  <c r="BF347"/>
  <c r="BI346"/>
  <c r="BH346"/>
  <c r="BG346"/>
  <c r="BE346"/>
  <c r="T346"/>
  <c r="T345"/>
  <c r="R346"/>
  <c r="R345"/>
  <c r="P346"/>
  <c r="P345"/>
  <c r="BK346"/>
  <c r="J346"/>
  <c r="BF346" s="1"/>
  <c r="BI344"/>
  <c r="BH344"/>
  <c r="BG344"/>
  <c r="BE344"/>
  <c r="T344"/>
  <c r="R344"/>
  <c r="P344"/>
  <c r="BK344"/>
  <c r="J344"/>
  <c r="BF344"/>
  <c r="BI338"/>
  <c r="BH338"/>
  <c r="BG338"/>
  <c r="BE338"/>
  <c r="T338"/>
  <c r="R338"/>
  <c r="P338"/>
  <c r="BK338"/>
  <c r="J338"/>
  <c r="BF338"/>
  <c r="BI337"/>
  <c r="BH337"/>
  <c r="BG337"/>
  <c r="BE337"/>
  <c r="T337"/>
  <c r="R337"/>
  <c r="P337"/>
  <c r="BK337"/>
  <c r="J337"/>
  <c r="BF337"/>
  <c r="BI328"/>
  <c r="BH328"/>
  <c r="BG328"/>
  <c r="BE328"/>
  <c r="T328"/>
  <c r="R328"/>
  <c r="P328"/>
  <c r="BK328"/>
  <c r="J328"/>
  <c r="BF328"/>
  <c r="BI327"/>
  <c r="BH327"/>
  <c r="BG327"/>
  <c r="BE327"/>
  <c r="T327"/>
  <c r="R327"/>
  <c r="P327"/>
  <c r="BK327"/>
  <c r="J327"/>
  <c r="BF327"/>
  <c r="BI326"/>
  <c r="BH326"/>
  <c r="BG326"/>
  <c r="BE326"/>
  <c r="T326"/>
  <c r="R326"/>
  <c r="P326"/>
  <c r="BK326"/>
  <c r="J326"/>
  <c r="BF326"/>
  <c r="BI317"/>
  <c r="BH317"/>
  <c r="BG317"/>
  <c r="BE317"/>
  <c r="T317"/>
  <c r="R317"/>
  <c r="P317"/>
  <c r="BK317"/>
  <c r="J317"/>
  <c r="BF317"/>
  <c r="BI316"/>
  <c r="BH316"/>
  <c r="BG316"/>
  <c r="BE316"/>
  <c r="T316"/>
  <c r="R316"/>
  <c r="P316"/>
  <c r="BK316"/>
  <c r="J316"/>
  <c r="BF316"/>
  <c r="BI314"/>
  <c r="BH314"/>
  <c r="BG314"/>
  <c r="BE314"/>
  <c r="T314"/>
  <c r="R314"/>
  <c r="P314"/>
  <c r="BK314"/>
  <c r="J314"/>
  <c r="BF314"/>
  <c r="BI308"/>
  <c r="BH308"/>
  <c r="BG308"/>
  <c r="BE308"/>
  <c r="T308"/>
  <c r="R308"/>
  <c r="P308"/>
  <c r="BK308"/>
  <c r="J308"/>
  <c r="BF308"/>
  <c r="BI305"/>
  <c r="BH305"/>
  <c r="BG305"/>
  <c r="BE305"/>
  <c r="T305"/>
  <c r="R305"/>
  <c r="P305"/>
  <c r="BK305"/>
  <c r="J305"/>
  <c r="BF305"/>
  <c r="BI299"/>
  <c r="BH299"/>
  <c r="BG299"/>
  <c r="BE299"/>
  <c r="T299"/>
  <c r="R299"/>
  <c r="P299"/>
  <c r="BK299"/>
  <c r="J299"/>
  <c r="BF299"/>
  <c r="BI297"/>
  <c r="BH297"/>
  <c r="BG297"/>
  <c r="BE297"/>
  <c r="T297"/>
  <c r="R297"/>
  <c r="P297"/>
  <c r="BK297"/>
  <c r="J297"/>
  <c r="BF297"/>
  <c r="BI291"/>
  <c r="BH291"/>
  <c r="BG291"/>
  <c r="BE291"/>
  <c r="T291"/>
  <c r="R291"/>
  <c r="P291"/>
  <c r="BK291"/>
  <c r="J291"/>
  <c r="BF291"/>
  <c r="BI289"/>
  <c r="BH289"/>
  <c r="BG289"/>
  <c r="BE289"/>
  <c r="T289"/>
  <c r="R289"/>
  <c r="P289"/>
  <c r="BK289"/>
  <c r="J289"/>
  <c r="BF289"/>
  <c r="BI283"/>
  <c r="BH283"/>
  <c r="BG283"/>
  <c r="BE283"/>
  <c r="T283"/>
  <c r="R283"/>
  <c r="P283"/>
  <c r="BK283"/>
  <c r="J283"/>
  <c r="BF283"/>
  <c r="BI282"/>
  <c r="BH282"/>
  <c r="BG282"/>
  <c r="BE282"/>
  <c r="T282"/>
  <c r="R282"/>
  <c r="R274" s="1"/>
  <c r="P282"/>
  <c r="BK282"/>
  <c r="J282"/>
  <c r="BF282"/>
  <c r="BI281"/>
  <c r="BH281"/>
  <c r="BG281"/>
  <c r="BE281"/>
  <c r="T281"/>
  <c r="R281"/>
  <c r="P281"/>
  <c r="BK281"/>
  <c r="BK274" s="1"/>
  <c r="J274" s="1"/>
  <c r="J67" s="1"/>
  <c r="J281"/>
  <c r="BF281"/>
  <c r="BI275"/>
  <c r="BH275"/>
  <c r="BG275"/>
  <c r="BE275"/>
  <c r="T275"/>
  <c r="T274"/>
  <c r="R275"/>
  <c r="P275"/>
  <c r="P274"/>
  <c r="BK275"/>
  <c r="J275"/>
  <c r="BF275" s="1"/>
  <c r="BI273"/>
  <c r="BH273"/>
  <c r="BG273"/>
  <c r="BE273"/>
  <c r="T273"/>
  <c r="R273"/>
  <c r="P273"/>
  <c r="BK273"/>
  <c r="J273"/>
  <c r="BF273"/>
  <c r="BI272"/>
  <c r="BH272"/>
  <c r="BG272"/>
  <c r="BE272"/>
  <c r="T272"/>
  <c r="R272"/>
  <c r="P272"/>
  <c r="BK272"/>
  <c r="J272"/>
  <c r="BF272"/>
  <c r="BI270"/>
  <c r="BH270"/>
  <c r="BG270"/>
  <c r="BE270"/>
  <c r="T270"/>
  <c r="R270"/>
  <c r="P270"/>
  <c r="BK270"/>
  <c r="J270"/>
  <c r="BF270"/>
  <c r="BI268"/>
  <c r="BH268"/>
  <c r="BG268"/>
  <c r="BE268"/>
  <c r="T268"/>
  <c r="R268"/>
  <c r="P268"/>
  <c r="BK268"/>
  <c r="J268"/>
  <c r="BF268"/>
  <c r="BI262"/>
  <c r="BH262"/>
  <c r="BG262"/>
  <c r="BE262"/>
  <c r="T262"/>
  <c r="R262"/>
  <c r="P262"/>
  <c r="BK262"/>
  <c r="J262"/>
  <c r="BF262"/>
  <c r="BI261"/>
  <c r="BH261"/>
  <c r="BG261"/>
  <c r="BE261"/>
  <c r="T261"/>
  <c r="R261"/>
  <c r="P261"/>
  <c r="BK261"/>
  <c r="J261"/>
  <c r="BF261"/>
  <c r="BI259"/>
  <c r="BH259"/>
  <c r="BG259"/>
  <c r="BE259"/>
  <c r="T259"/>
  <c r="R259"/>
  <c r="P259"/>
  <c r="BK259"/>
  <c r="J259"/>
  <c r="BF259"/>
  <c r="BI257"/>
  <c r="BH257"/>
  <c r="BG257"/>
  <c r="BE257"/>
  <c r="T257"/>
  <c r="R257"/>
  <c r="P257"/>
  <c r="BK257"/>
  <c r="J257"/>
  <c r="BF257"/>
  <c r="BI255"/>
  <c r="BH255"/>
  <c r="BG255"/>
  <c r="BE255"/>
  <c r="T255"/>
  <c r="R255"/>
  <c r="P255"/>
  <c r="BK255"/>
  <c r="J255"/>
  <c r="BF255"/>
  <c r="BI252"/>
  <c r="BH252"/>
  <c r="BG252"/>
  <c r="BE252"/>
  <c r="T252"/>
  <c r="R252"/>
  <c r="P252"/>
  <c r="BK252"/>
  <c r="J252"/>
  <c r="BF252"/>
  <c r="BI249"/>
  <c r="BH249"/>
  <c r="BG249"/>
  <c r="BE249"/>
  <c r="T249"/>
  <c r="R249"/>
  <c r="P249"/>
  <c r="BK249"/>
  <c r="J249"/>
  <c r="BF249"/>
  <c r="BI243"/>
  <c r="BH243"/>
  <c r="BG243"/>
  <c r="BE243"/>
  <c r="T243"/>
  <c r="R243"/>
  <c r="P243"/>
  <c r="BK243"/>
  <c r="J243"/>
  <c r="BF243"/>
  <c r="BI237"/>
  <c r="BH237"/>
  <c r="BG237"/>
  <c r="BE237"/>
  <c r="T237"/>
  <c r="R237"/>
  <c r="P237"/>
  <c r="BK237"/>
  <c r="J237"/>
  <c r="BF237"/>
  <c r="BI231"/>
  <c r="BH231"/>
  <c r="BG231"/>
  <c r="BE231"/>
  <c r="T231"/>
  <c r="R231"/>
  <c r="P231"/>
  <c r="BK231"/>
  <c r="J231"/>
  <c r="BF231"/>
  <c r="BI229"/>
  <c r="BH229"/>
  <c r="BG229"/>
  <c r="BE229"/>
  <c r="T229"/>
  <c r="R229"/>
  <c r="P229"/>
  <c r="BK229"/>
  <c r="J229"/>
  <c r="BF229"/>
  <c r="BI227"/>
  <c r="BH227"/>
  <c r="BG227"/>
  <c r="BE227"/>
  <c r="T227"/>
  <c r="T226"/>
  <c r="R227"/>
  <c r="R226"/>
  <c r="P227"/>
  <c r="P226"/>
  <c r="BK227"/>
  <c r="BK226"/>
  <c r="J226" s="1"/>
  <c r="J66" s="1"/>
  <c r="J227"/>
  <c r="BF227" s="1"/>
  <c r="BI225"/>
  <c r="BH225"/>
  <c r="BG225"/>
  <c r="BE225"/>
  <c r="T225"/>
  <c r="R225"/>
  <c r="P225"/>
  <c r="BK225"/>
  <c r="J225"/>
  <c r="BF225"/>
  <c r="BI223"/>
  <c r="BH223"/>
  <c r="BG223"/>
  <c r="BE223"/>
  <c r="T223"/>
  <c r="R223"/>
  <c r="P223"/>
  <c r="BK223"/>
  <c r="J223"/>
  <c r="BF223"/>
  <c r="BI222"/>
  <c r="BH222"/>
  <c r="BG222"/>
  <c r="BE222"/>
  <c r="T222"/>
  <c r="R222"/>
  <c r="P222"/>
  <c r="BK222"/>
  <c r="J222"/>
  <c r="BF222"/>
  <c r="BI221"/>
  <c r="BH221"/>
  <c r="BG221"/>
  <c r="BE221"/>
  <c r="T221"/>
  <c r="R221"/>
  <c r="P221"/>
  <c r="BK221"/>
  <c r="J221"/>
  <c r="BF221"/>
  <c r="BI214"/>
  <c r="BH214"/>
  <c r="BG214"/>
  <c r="BE214"/>
  <c r="T214"/>
  <c r="R214"/>
  <c r="P214"/>
  <c r="BK214"/>
  <c r="J214"/>
  <c r="BF214"/>
  <c r="BI206"/>
  <c r="BH206"/>
  <c r="BG206"/>
  <c r="BE206"/>
  <c r="T206"/>
  <c r="R206"/>
  <c r="R200" s="1"/>
  <c r="P206"/>
  <c r="BK206"/>
  <c r="J206"/>
  <c r="BF206"/>
  <c r="BI203"/>
  <c r="BH203"/>
  <c r="BG203"/>
  <c r="BE203"/>
  <c r="T203"/>
  <c r="R203"/>
  <c r="P203"/>
  <c r="BK203"/>
  <c r="BK200" s="1"/>
  <c r="J200" s="1"/>
  <c r="J65" s="1"/>
  <c r="J203"/>
  <c r="BF203"/>
  <c r="BI201"/>
  <c r="BH201"/>
  <c r="BG201"/>
  <c r="BE201"/>
  <c r="T201"/>
  <c r="T200"/>
  <c r="R201"/>
  <c r="P201"/>
  <c r="P200"/>
  <c r="BK201"/>
  <c r="J201"/>
  <c r="BF201" s="1"/>
  <c r="BI199"/>
  <c r="BH199"/>
  <c r="BG199"/>
  <c r="BE199"/>
  <c r="T199"/>
  <c r="R199"/>
  <c r="P199"/>
  <c r="BK199"/>
  <c r="J199"/>
  <c r="BF199"/>
  <c r="BI196"/>
  <c r="BH196"/>
  <c r="BG196"/>
  <c r="BE196"/>
  <c r="T196"/>
  <c r="R196"/>
  <c r="P196"/>
  <c r="BK196"/>
  <c r="J196"/>
  <c r="BF196"/>
  <c r="BI193"/>
  <c r="BH193"/>
  <c r="BG193"/>
  <c r="BE193"/>
  <c r="T193"/>
  <c r="T192"/>
  <c r="T191" s="1"/>
  <c r="R193"/>
  <c r="R192" s="1"/>
  <c r="R191" s="1"/>
  <c r="P193"/>
  <c r="P192"/>
  <c r="P191" s="1"/>
  <c r="BK193"/>
  <c r="BK192" s="1"/>
  <c r="J193"/>
  <c r="BF193"/>
  <c r="BI190"/>
  <c r="BH190"/>
  <c r="BG190"/>
  <c r="BE190"/>
  <c r="T190"/>
  <c r="T189"/>
  <c r="R190"/>
  <c r="R189"/>
  <c r="P190"/>
  <c r="P189"/>
  <c r="BK190"/>
  <c r="BK189"/>
  <c r="J189" s="1"/>
  <c r="J62" s="1"/>
  <c r="J190"/>
  <c r="BF190" s="1"/>
  <c r="BI187"/>
  <c r="BH187"/>
  <c r="BG187"/>
  <c r="BE187"/>
  <c r="T187"/>
  <c r="R187"/>
  <c r="P187"/>
  <c r="BK187"/>
  <c r="J187"/>
  <c r="BF187"/>
  <c r="BI186"/>
  <c r="BH186"/>
  <c r="BG186"/>
  <c r="BE186"/>
  <c r="T186"/>
  <c r="R186"/>
  <c r="P186"/>
  <c r="BK186"/>
  <c r="J186"/>
  <c r="BF186"/>
  <c r="BI185"/>
  <c r="BH185"/>
  <c r="BG185"/>
  <c r="BE185"/>
  <c r="T185"/>
  <c r="R185"/>
  <c r="P185"/>
  <c r="BK185"/>
  <c r="J185"/>
  <c r="BF185"/>
  <c r="BI183"/>
  <c r="BH183"/>
  <c r="BG183"/>
  <c r="BE183"/>
  <c r="T183"/>
  <c r="R183"/>
  <c r="P183"/>
  <c r="BK183"/>
  <c r="J183"/>
  <c r="BF183"/>
  <c r="BI182"/>
  <c r="BH182"/>
  <c r="BG182"/>
  <c r="BE182"/>
  <c r="T182"/>
  <c r="R182"/>
  <c r="P182"/>
  <c r="BK182"/>
  <c r="J182"/>
  <c r="BF182"/>
  <c r="BI181"/>
  <c r="BH181"/>
  <c r="BG181"/>
  <c r="BE181"/>
  <c r="T181"/>
  <c r="T180"/>
  <c r="R181"/>
  <c r="R180"/>
  <c r="P181"/>
  <c r="P180"/>
  <c r="BK181"/>
  <c r="BK180"/>
  <c r="J180" s="1"/>
  <c r="J61" s="1"/>
  <c r="J181"/>
  <c r="BF181" s="1"/>
  <c r="BI174"/>
  <c r="BH174"/>
  <c r="BG174"/>
  <c r="BE174"/>
  <c r="T174"/>
  <c r="R174"/>
  <c r="P174"/>
  <c r="BK174"/>
  <c r="J174"/>
  <c r="BF174"/>
  <c r="BI171"/>
  <c r="BH171"/>
  <c r="BG171"/>
  <c r="BE171"/>
  <c r="T171"/>
  <c r="R171"/>
  <c r="P171"/>
  <c r="BK171"/>
  <c r="J171"/>
  <c r="BF171"/>
  <c r="BI168"/>
  <c r="BH168"/>
  <c r="BG168"/>
  <c r="BE168"/>
  <c r="T168"/>
  <c r="R168"/>
  <c r="P168"/>
  <c r="BK168"/>
  <c r="J168"/>
  <c r="BF168"/>
  <c r="BI165"/>
  <c r="BH165"/>
  <c r="BG165"/>
  <c r="BE165"/>
  <c r="T165"/>
  <c r="R165"/>
  <c r="P165"/>
  <c r="BK165"/>
  <c r="J165"/>
  <c r="BF165"/>
  <c r="BI159"/>
  <c r="BH159"/>
  <c r="BG159"/>
  <c r="BE159"/>
  <c r="T159"/>
  <c r="R159"/>
  <c r="P159"/>
  <c r="BK159"/>
  <c r="J159"/>
  <c r="BF159"/>
  <c r="BI153"/>
  <c r="BH153"/>
  <c r="BG153"/>
  <c r="BE153"/>
  <c r="T153"/>
  <c r="R153"/>
  <c r="P153"/>
  <c r="BK153"/>
  <c r="J153"/>
  <c r="BF153"/>
  <c r="BI147"/>
  <c r="BH147"/>
  <c r="BG147"/>
  <c r="BE147"/>
  <c r="T147"/>
  <c r="T146"/>
  <c r="R147"/>
  <c r="R146"/>
  <c r="P147"/>
  <c r="P146"/>
  <c r="BK147"/>
  <c r="BK146"/>
  <c r="J146" s="1"/>
  <c r="J60" s="1"/>
  <c r="J147"/>
  <c r="BF147" s="1"/>
  <c r="BI143"/>
  <c r="BH143"/>
  <c r="BG143"/>
  <c r="BE143"/>
  <c r="T143"/>
  <c r="R143"/>
  <c r="P143"/>
  <c r="BK143"/>
  <c r="J143"/>
  <c r="BF143"/>
  <c r="BI138"/>
  <c r="BH138"/>
  <c r="BG138"/>
  <c r="BE138"/>
  <c r="T138"/>
  <c r="R138"/>
  <c r="P138"/>
  <c r="BK138"/>
  <c r="J138"/>
  <c r="BF138"/>
  <c r="BI137"/>
  <c r="BH137"/>
  <c r="BG137"/>
  <c r="BE137"/>
  <c r="T137"/>
  <c r="R137"/>
  <c r="P137"/>
  <c r="BK137"/>
  <c r="J137"/>
  <c r="BF137"/>
  <c r="BI131"/>
  <c r="BH131"/>
  <c r="BG131"/>
  <c r="BE131"/>
  <c r="T131"/>
  <c r="T130"/>
  <c r="R131"/>
  <c r="R130"/>
  <c r="P131"/>
  <c r="P130"/>
  <c r="BK131"/>
  <c r="BK130"/>
  <c r="J130" s="1"/>
  <c r="J59" s="1"/>
  <c r="J131"/>
  <c r="BF131" s="1"/>
  <c r="BI124"/>
  <c r="BH124"/>
  <c r="BG124"/>
  <c r="BE124"/>
  <c r="T124"/>
  <c r="R124"/>
  <c r="P124"/>
  <c r="BK124"/>
  <c r="J124"/>
  <c r="BF124"/>
  <c r="BI118"/>
  <c r="BH118"/>
  <c r="BG118"/>
  <c r="BE118"/>
  <c r="T118"/>
  <c r="R118"/>
  <c r="P118"/>
  <c r="BK118"/>
  <c r="J118"/>
  <c r="BF118"/>
  <c r="BI110"/>
  <c r="BH110"/>
  <c r="BG110"/>
  <c r="BE110"/>
  <c r="T110"/>
  <c r="R110"/>
  <c r="P110"/>
  <c r="BK110"/>
  <c r="J110"/>
  <c r="BF110"/>
  <c r="BI108"/>
  <c r="BH108"/>
  <c r="BG108"/>
  <c r="BE108"/>
  <c r="T108"/>
  <c r="R108"/>
  <c r="P108"/>
  <c r="BK108"/>
  <c r="J108"/>
  <c r="BF108"/>
  <c r="BI102"/>
  <c r="F34"/>
  <c r="BD52" i="1" s="1"/>
  <c r="BD51" s="1"/>
  <c r="W30" s="1"/>
  <c r="BH102" i="2"/>
  <c r="F33" s="1"/>
  <c r="BC52" i="1" s="1"/>
  <c r="BC51" s="1"/>
  <c r="BG102" i="2"/>
  <c r="F32"/>
  <c r="BB52" i="1" s="1"/>
  <c r="BB51" s="1"/>
  <c r="BE102" i="2"/>
  <c r="F30" s="1"/>
  <c r="AZ52" i="1" s="1"/>
  <c r="AZ51" s="1"/>
  <c r="T102" i="2"/>
  <c r="T101"/>
  <c r="T100" s="1"/>
  <c r="T99" s="1"/>
  <c r="R102"/>
  <c r="R101"/>
  <c r="R100" s="1"/>
  <c r="R99" s="1"/>
  <c r="P102"/>
  <c r="P101"/>
  <c r="P100" s="1"/>
  <c r="P99" s="1"/>
  <c r="AU52" i="1" s="1"/>
  <c r="AU51" s="1"/>
  <c r="BK102" i="2"/>
  <c r="BK101" s="1"/>
  <c r="J102"/>
  <c r="BF102" s="1"/>
  <c r="J95"/>
  <c r="F95"/>
  <c r="F93"/>
  <c r="E91"/>
  <c r="J51"/>
  <c r="F51"/>
  <c r="F49"/>
  <c r="E47"/>
  <c r="J18"/>
  <c r="E18"/>
  <c r="F96" s="1"/>
  <c r="J17"/>
  <c r="J12"/>
  <c r="J93" s="1"/>
  <c r="E7"/>
  <c r="E45" s="1"/>
  <c r="E89"/>
  <c r="AS51" i="1"/>
  <c r="L47"/>
  <c r="AM46"/>
  <c r="L46"/>
  <c r="AM44"/>
  <c r="L44"/>
  <c r="L42"/>
  <c r="L41"/>
  <c r="J31" i="2" l="1"/>
  <c r="AW52" i="1" s="1"/>
  <c r="F31" i="2"/>
  <c r="BA52" i="1" s="1"/>
  <c r="BA51" s="1"/>
  <c r="W29"/>
  <c r="AY51"/>
  <c r="BK100" i="2"/>
  <c r="J101"/>
  <c r="J58" s="1"/>
  <c r="AX51" i="1"/>
  <c r="W28"/>
  <c r="AV51"/>
  <c r="W26"/>
  <c r="BK191" i="2"/>
  <c r="J191" s="1"/>
  <c r="J63" s="1"/>
  <c r="J192"/>
  <c r="J64" s="1"/>
  <c r="BK546"/>
  <c r="J546" s="1"/>
  <c r="J78" s="1"/>
  <c r="J547"/>
  <c r="J79" s="1"/>
  <c r="BK82" i="3"/>
  <c r="J83"/>
  <c r="J58" s="1"/>
  <c r="AT53" i="1"/>
  <c r="E45" i="3"/>
  <c r="J49" i="2"/>
  <c r="F52"/>
  <c r="J30"/>
  <c r="AV52" i="1" s="1"/>
  <c r="AT52" s="1"/>
  <c r="F31" i="3"/>
  <c r="BA53" i="1" s="1"/>
  <c r="W27" l="1"/>
  <c r="AW51"/>
  <c r="AK27" s="1"/>
  <c r="AK26"/>
  <c r="BK99" i="2"/>
  <c r="J99" s="1"/>
  <c r="J100"/>
  <c r="J57" s="1"/>
  <c r="J82" i="3"/>
  <c r="J57" s="1"/>
  <c r="BK81"/>
  <c r="J81" s="1"/>
  <c r="J27" i="2" l="1"/>
  <c r="J56"/>
  <c r="J27" i="3"/>
  <c r="J56"/>
  <c r="AT51" i="1"/>
  <c r="AG52" l="1"/>
  <c r="J36" i="2"/>
  <c r="J36" i="3"/>
  <c r="AG53" i="1"/>
  <c r="AN53" s="1"/>
  <c r="AG51" l="1"/>
  <c r="AN52"/>
  <c r="AN51" l="1"/>
  <c r="AK23"/>
  <c r="AK32" s="1"/>
</calcChain>
</file>

<file path=xl/sharedStrings.xml><?xml version="1.0" encoding="utf-8"?>
<sst xmlns="http://schemas.openxmlformats.org/spreadsheetml/2006/main" count="5874" uniqueCount="1110">
  <si>
    <t>Export VZ</t>
  </si>
  <si>
    <t>List obsahuje:</t>
  </si>
  <si>
    <t>1) Rekapitulace stavby</t>
  </si>
  <si>
    <t>2) Rekapitulace objektů stavby a soupisů prací</t>
  </si>
  <si>
    <t>3.0</t>
  </si>
  <si>
    <t>ZAMOK</t>
  </si>
  <si>
    <t>False</t>
  </si>
  <si>
    <t>{78033ec9-33f7-440e-9e16-98b4526cacfc}</t>
  </si>
  <si>
    <t>0,01</t>
  </si>
  <si>
    <t>21</t>
  </si>
  <si>
    <t>15</t>
  </si>
  <si>
    <t>REKAPITULACE STAVBY</t>
  </si>
  <si>
    <t>v ---  níže se nacházejí doplnkové a pomocné údaje k sestavám  --- v</t>
  </si>
  <si>
    <t>Návod na vyplnění</t>
  </si>
  <si>
    <t>0,001</t>
  </si>
  <si>
    <t>Kód:</t>
  </si>
  <si>
    <t>JKPO16002S01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</si>
  <si>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</si>
  <si>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</si>
  <si>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Mod. pob. zař. ve spr. soc. služ., Písečná 5062, Chomutov - DSP</t>
  </si>
  <si>
    <t>KSO:</t>
  </si>
  <si>
    <t>803 35 53</t>
  </si>
  <si>
    <t>CC-CZ:</t>
  </si>
  <si>
    <t>11221</t>
  </si>
  <si>
    <t>Místo:</t>
  </si>
  <si>
    <t xml:space="preserve"> </t>
  </si>
  <si>
    <t>Datum:</t>
  </si>
  <si>
    <t>27. 2. 2016</t>
  </si>
  <si>
    <t>CZ-CPV:</t>
  </si>
  <si>
    <t>45000000-7</t>
  </si>
  <si>
    <t>CZ-CPA:</t>
  </si>
  <si>
    <t>41.00.30</t>
  </si>
  <si>
    <t>Zadavatel:</t>
  </si>
  <si>
    <t>IČ:</t>
  </si>
  <si>
    <t/>
  </si>
  <si>
    <t>Statutární město Chomutov, Zborovská 4602,Chomutov</t>
  </si>
  <si>
    <t>DIČ:</t>
  </si>
  <si>
    <t>Uchazeč:</t>
  </si>
  <si>
    <t>Vyplň údaj</t>
  </si>
  <si>
    <t>Projektant:</t>
  </si>
  <si>
    <t>JKPO,Školní 1038, Chomutov</t>
  </si>
  <si>
    <t>True</t>
  </si>
  <si>
    <t>Poznámka:</t>
  </si>
  <si>
    <t>Soupis prací je sestaven za využití položek Cenové soustavy ÚRS.Cenové a technické podmínky položek Cenové soustavy ÚRS, které nejsou uvedeny v soupisu prací (tzv.úvodní části katalogů) jsou neomezeně dálkově k dispozici na www.cs-urs.cz. Položky soupisu prací, které nemají ve sloupci "Cenová soustava" uveden žádný údaj, nepochází z Cenové soustavy ÚRS, ale způsob tvorby ceny vychází z cenových a technických podmínek ÚRS. Kde je v projektové dokumentaci předepsaná konkrétní značka produktu či výrobku, má se za to, že je uvedena jako příklad vhodného produktu._x000D_
Nabízející je oprávněn zvolit jiné, srovnatelné materiály, jež zabezpečí shodnou anebo vyšší technickou hodnotu díla. Nabízené materiály předloží objednavateli ke schválení a dosažení požadovaných parametrů doloží hodnověrnými dokumenty (atesty, výsledky zkoušek, ověřitelné reference apod.). Tam, kde zhotovitel nabídne srovnatelný výrobek nebo materiál na místo označeného nebo specifikovaného, který byl přijat k začlenění do díla, pak se má zato, že sazby a ceny ve výkazu výměr zahrnují veškeré povinnosti a náklady spojené se začleněním srovnatelného výrobku do díla, včetně projektu, poskytnutí dat a výkresů, osvědčení a odsouhlasení, znovu předložení, modifikací a úprav díla.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</si>
  <si>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</si>
  <si>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</si>
  <si>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</si>
  <si>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</si>
  <si>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</si>
  <si>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</si>
  <si>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</si>
  <si>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</si>
  <si>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</si>
  <si>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</si>
  <si>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</si>
  <si>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</si>
  <si>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</si>
  <si>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</si>
  <si>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</si>
  <si>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</si>
  <si>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</si>
  <si>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</si>
  <si>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</si>
  <si>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</si>
  <si>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</si>
  <si>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</si>
  <si>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</si>
  <si>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</si>
  <si>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</si>
  <si>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</si>
  <si>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</si>
  <si>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</si>
  <si>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</si>
  <si>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</si>
  <si>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</si>
  <si>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</si>
  <si>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</si>
  <si>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</si>
  <si>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</si>
  <si>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</si>
  <si>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</si>
  <si>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</si>
  <si>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</si>
  <si>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01.1</t>
  </si>
  <si>
    <t>DPS - stavební část, ZTI, elektroinstalace</t>
  </si>
  <si>
    <t>STA</t>
  </si>
  <si>
    <t>1</t>
  </si>
  <si>
    <t>{77929e22-6c5e-4372-809c-febf2b420317}</t>
  </si>
  <si>
    <t>2</t>
  </si>
  <si>
    <t>SO 01.2</t>
  </si>
  <si>
    <t>VRN pro DOZP</t>
  </si>
  <si>
    <t>{4f3d4a83-58b4-40a8-b15a-09ee6b98057d}</t>
  </si>
  <si>
    <t>1) Krycí list soupisu</t>
  </si>
  <si>
    <t>2) Rekapitulace</t>
  </si>
  <si>
    <t>3) Soupis prací</t>
  </si>
  <si>
    <t>Zpět na list:</t>
  </si>
  <si>
    <t>Rekapitulace stavby</t>
  </si>
  <si>
    <t>KRYCÍ LIST SOUPISU</t>
  </si>
  <si>
    <t>Objekt:</t>
  </si>
  <si>
    <t>SO 01.1 - DPS - stavební část, ZTI, elektroinstalace</t>
  </si>
  <si>
    <t>Soupis prací je sestaven za využití položek Cenové soustavy ÚRS.Cenové a technické podmínky položek Cenové soustavy ÚRS, které nejsou uvedeny v soupisu prací (tzv.úvodní části katalogů) jsou neomezeně dálkově k dispozici na www.cs-urs.cz. Položky soupisu prací, které nemají ve sloupci "Cenová soustava" uveden žádný údaj, nepochází z Cenové soustavy ÚRS, ale způsob tvorby ceny vychází z cenových a technických podmínek ÚRS. Kde je v projektové dokumentaci předepsaná konkrétní značka produktu či výrobku, má se za to, že je uvedena jako příklad vhodného produktu. Nabízející je oprávněn zvolit jiné, srovnatelné materiály, jež zabezpečí shodnou anebo vyšší technickou hodnotu díla. Nabízené materiály předloží objednavateli ke schválení a dosažení požadovaných parametrů doloží hodnověrnými dokumenty (atesty, výsledky zkoušek, ověřitelné reference apod.). Tam, kde zhotovitel nabídne srovnatelný výrobek nebo materiál na místo označeného nebo specifikovaného, který byl přijat k začlenění do díla, pak se má zato, že sazby a ceny ve výkazu výměr zahrnují veškeré povinnosti a náklady spojené se začleněním srovnatelného výrobku do díla, včetně projektu, poskytnutí dat a výkresů, osvědčení a odsouhlasení, znovu předložení, modifikací a úprav díla.</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</si>
  <si>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</si>
  <si>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</si>
  <si>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</si>
  <si>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</si>
  <si>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</si>
  <si>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</si>
  <si>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</si>
  <si>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</si>
  <si>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</si>
  <si>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</si>
  <si>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</si>
  <si>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</si>
  <si>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</si>
  <si>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</si>
  <si>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</si>
  <si>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</si>
  <si>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</si>
  <si>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727 - Zdravotechnika - požární ochrana</t>
  </si>
  <si>
    <t xml:space="preserve">    751 - Vzduchotechnika</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</si>
  <si>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</si>
  <si>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</si>
  <si>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</si>
  <si>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</si>
  <si>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</si>
  <si>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</si>
  <si>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</si>
  <si>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</si>
  <si>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</si>
  <si>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</si>
  <si>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</si>
  <si>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</si>
  <si>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</si>
  <si>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</si>
  <si>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</si>
  <si>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</si>
  <si>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</si>
  <si>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</si>
  <si>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</si>
  <si>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</si>
  <si>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</si>
  <si>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</si>
  <si>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</si>
  <si>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</si>
  <si>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</si>
  <si>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</si>
  <si>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</si>
  <si>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</si>
  <si>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</si>
  <si>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317142221</t>
  </si>
  <si>
    <t>Překlady nenosné prefabrikované z pórobetonu YTONG osazené do tenkého maltového lože, v příčkách přímé, světlost otvoru do 1010 mm tl. 100 mm</t>
  </si>
  <si>
    <t>kus</t>
  </si>
  <si>
    <t>CS ÚRS 2016 01</t>
  </si>
  <si>
    <t>4</t>
  </si>
  <si>
    <t>655011444</t>
  </si>
  <si>
    <t>VV</t>
  </si>
  <si>
    <t>pro dveře D2</t>
  </si>
  <si>
    <t>109</t>
  </si>
  <si>
    <t>pro dveře D4</t>
  </si>
  <si>
    <t>Součet</t>
  </si>
  <si>
    <t>340238235</t>
  </si>
  <si>
    <t>Zazdívka otvorů v příčkách nebo stěnách plochy přes 0,25 m2 do 1 m2 příčkovkami hladkými YTONG, objemové hmotnosti 500 kg/m3, tl. příčky 150 mm</t>
  </si>
  <si>
    <t>m2</t>
  </si>
  <si>
    <t>-2058885137</t>
  </si>
  <si>
    <t>34*0,9*2,02</t>
  </si>
  <si>
    <t>342272323</t>
  </si>
  <si>
    <t>Příčky z pórobetonových přesných příčkovek (YTONG) hladkých, objemové hmotnosti 500 kg/m3 na tenké maltové lože, tloušťky příčky 100 mm</t>
  </si>
  <si>
    <t>CS ÚRS 2018 01</t>
  </si>
  <si>
    <t>1810829552</t>
  </si>
  <si>
    <t>typ A</t>
  </si>
  <si>
    <t>(1,375+1,415+0,3+2,25)*2,6*110</t>
  </si>
  <si>
    <t>-0,8*1,97*110</t>
  </si>
  <si>
    <t>-0,9*1,97*110</t>
  </si>
  <si>
    <t>typ B</t>
  </si>
  <si>
    <t>(2,975+2,45)*2,6*3</t>
  </si>
  <si>
    <t>342291111</t>
  </si>
  <si>
    <t>Ukotvení příček polyuretanovou pěnou, tl. příčky do 100 mm</t>
  </si>
  <si>
    <t>m</t>
  </si>
  <si>
    <t>-640527938</t>
  </si>
  <si>
    <t>typ A - vodorovné pod stropem</t>
  </si>
  <si>
    <t>(1,375+1,415+0,3+2,25)*110</t>
  </si>
  <si>
    <t>(2,45+2,975)*3</t>
  </si>
  <si>
    <t>5</t>
  </si>
  <si>
    <t>342291131</t>
  </si>
  <si>
    <t>Ukotvení příček plochými kotvami, do konstrukce betonové</t>
  </si>
  <si>
    <t>-446140187</t>
  </si>
  <si>
    <t>typ A - svislé</t>
  </si>
  <si>
    <t>2*2,6*110</t>
  </si>
  <si>
    <t>2*2,6*6</t>
  </si>
  <si>
    <t>6</t>
  </si>
  <si>
    <t>Úpravy povrchů, podlahy a osazování výplní</t>
  </si>
  <si>
    <t>612131101</t>
  </si>
  <si>
    <t>Podkladní a spojovací vrstva vnitřních omítaných ploch cementový postřik nanášený ručně celoplošně stěn</t>
  </si>
  <si>
    <t>-1124670507</t>
  </si>
  <si>
    <t>nové příčky</t>
  </si>
  <si>
    <t>1201,165*2</t>
  </si>
  <si>
    <t>zazdívky</t>
  </si>
  <si>
    <t>32,724</t>
  </si>
  <si>
    <t>7</t>
  </si>
  <si>
    <t>612142001</t>
  </si>
  <si>
    <t>Potažení vnitřních ploch pletivem v ploše nebo pruzích, na plném podkladu sklovláknitým vtlačením do tmelu stěn</t>
  </si>
  <si>
    <t>-1645324736</t>
  </si>
  <si>
    <t>8</t>
  </si>
  <si>
    <t>612511011</t>
  </si>
  <si>
    <t>Omítka tenkovrstvá akrylátová vnitřních ploch probarvená, včetně penetrace podkladu zrnitá, tloušťky 1,5 mm svislých konstrukcí stěn v podlaží i na schodišti</t>
  </si>
  <si>
    <t>-38734619</t>
  </si>
  <si>
    <t>2435,054</t>
  </si>
  <si>
    <t>odpočet obkladů</t>
  </si>
  <si>
    <t>-1138,024</t>
  </si>
  <si>
    <t>9</t>
  </si>
  <si>
    <t>631311115</t>
  </si>
  <si>
    <t>Mazanina z betonu prostého bez zvýšených nároků na prostředí tl. přes 50 do 80 mm tř. C 20/25</t>
  </si>
  <si>
    <t>m3</t>
  </si>
  <si>
    <t>-613236542</t>
  </si>
  <si>
    <t>pod dlažby</t>
  </si>
  <si>
    <t>506,03*0,06</t>
  </si>
  <si>
    <t>Ostatní konstrukce a práce, bourání</t>
  </si>
  <si>
    <t>10</t>
  </si>
  <si>
    <t>949101111</t>
  </si>
  <si>
    <t>Lešení pomocné pracovní pro objekty pozemních staveb pro zatížení do 150 kg/m2, o výšce lešeňové podlahy do 1,9 m</t>
  </si>
  <si>
    <t>-646729327</t>
  </si>
  <si>
    <t>3,87*110</t>
  </si>
  <si>
    <t>6,5*6</t>
  </si>
  <si>
    <t>11</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</si>
  <si>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</si>
  <si>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</si>
  <si>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-756563844</t>
  </si>
  <si>
    <t>3,45*2,85*110</t>
  </si>
  <si>
    <t>3,45*3,575*6</t>
  </si>
  <si>
    <t>12</t>
  </si>
  <si>
    <t>962051116</t>
  </si>
  <si>
    <t>Bourání příček železobetonových tloušťky do 150 mm</t>
  </si>
  <si>
    <t>701396955</t>
  </si>
  <si>
    <t>vybourání otvoru ve stávajících stěnách</t>
  </si>
  <si>
    <t>1,04*2,09*40</t>
  </si>
  <si>
    <t>otvor pro požární uzávěr označení M v 1.PP</t>
  </si>
  <si>
    <t>0,3*0,35*2</t>
  </si>
  <si>
    <t>13</t>
  </si>
  <si>
    <t>962084121</t>
  </si>
  <si>
    <t>Bourání zdiva příček nebo vybourání otvorů deskových a sádrových potažených rabicovým pletivem nebo bez pletiva sádrokartonových bez kovové konstrukce, umakartových, sololitových, tl. do 50 mm</t>
  </si>
  <si>
    <t>1457913861</t>
  </si>
  <si>
    <t>(3,45+2,3+0,8+1,2)*2,6*110</t>
  </si>
  <si>
    <t>14</t>
  </si>
  <si>
    <t>965042131</t>
  </si>
  <si>
    <t>Bourání podkladů pod dlažby nebo litých celistvých podlah a mazanin betonových nebo z litého asfaltu tl. do 100 mm, plochy do 4 m2</t>
  </si>
  <si>
    <t>529458446</t>
  </si>
  <si>
    <t>3,0*110*0,03</t>
  </si>
  <si>
    <t>968072455</t>
  </si>
  <si>
    <t>Vybourání kovových rámů oken s křídly, dveřních zárubní, vrat, stěn, ostění nebo obkladů dveřních zárubní, plochy do 2 m2</t>
  </si>
  <si>
    <t>-1248670494</t>
  </si>
  <si>
    <t>110*0,8*1,97</t>
  </si>
  <si>
    <t>16</t>
  </si>
  <si>
    <t>977211111</t>
  </si>
  <si>
    <t>Řezání železobetonových konstrukcí stěnovou pilou do průměru řezané výztuže 16 mm hloubka řezu do 200 mm</t>
  </si>
  <si>
    <t>302816030</t>
  </si>
  <si>
    <t>(1,04+2,09)*2*40</t>
  </si>
  <si>
    <t>otvory pro požární hlásiče do stěny označení M v 1.PP</t>
  </si>
  <si>
    <t>(0,3+0,32)*2*2</t>
  </si>
  <si>
    <t>997</t>
  </si>
  <si>
    <t>Přesun sutě</t>
  </si>
  <si>
    <t>17</t>
  </si>
  <si>
    <t>997013117</t>
  </si>
  <si>
    <t>Vnitrostaveništní doprava suti a vybouraných hmot vodorovně do 50 m svisle s použitím mechanizace pro budovy a haly výšky přes 21 do 24 m</t>
  </si>
  <si>
    <t>t</t>
  </si>
  <si>
    <t>-879419032</t>
  </si>
  <si>
    <t>18</t>
  </si>
  <si>
    <t>997013501</t>
  </si>
  <si>
    <t>Odvoz suti a vybouraných hmot na skládku nebo meziskládku se složením, na vzdálenost do 1 km</t>
  </si>
  <si>
    <t>40641936</t>
  </si>
  <si>
    <t>19</t>
  </si>
  <si>
    <t>997013509</t>
  </si>
  <si>
    <t>Odvoz suti a vybouraných hmot na skládku nebo meziskládku se složením, na vzdálenost Příplatek k ceně za každý další i započatý 1 km přes 1 km</t>
  </si>
  <si>
    <t>375277309</t>
  </si>
  <si>
    <t>312,557*9 'Přepočtené koeficientem množství</t>
  </si>
  <si>
    <t>20</t>
  </si>
  <si>
    <t>997013801</t>
  </si>
  <si>
    <t>Poplatek za uložení stavebního odpadu na skládce (skládkovné) betonového</t>
  </si>
  <si>
    <t>-1479264906</t>
  </si>
  <si>
    <t>997013802</t>
  </si>
  <si>
    <t>Poplatek za uložení stavebního odpadu na skládce (skládkovné) železobetonového</t>
  </si>
  <si>
    <t>408791744</t>
  </si>
  <si>
    <t>22</t>
  </si>
  <si>
    <t>997013831</t>
  </si>
  <si>
    <t>Poplatek za uložení stavebního odpadu na skládce (skládkovné) směsného</t>
  </si>
  <si>
    <t>1596773802</t>
  </si>
  <si>
    <t>354,711-23,562-27,534</t>
  </si>
  <si>
    <t>998</t>
  </si>
  <si>
    <t>Přesun hmot</t>
  </si>
  <si>
    <t>23</t>
  </si>
  <si>
    <t>998017003</t>
  </si>
  <si>
    <t>Přesun hmot pro budovy občanské výstavby, bydlení, výrobu a služby s omezením mechanizace vodorovná dopravní vzdálenost do 100 m pro budovy s jakoukoliv nosnou konstrukcí výšky přes 12 do 24 m</t>
  </si>
  <si>
    <t>1402903705</t>
  </si>
  <si>
    <t>PSV</t>
  </si>
  <si>
    <t>Práce a dodávky PSV</t>
  </si>
  <si>
    <t>711</t>
  </si>
  <si>
    <t>Izolace proti vodě, vlhkosti a plynům</t>
  </si>
  <si>
    <t>24</t>
  </si>
  <si>
    <t>711113117</t>
  </si>
  <si>
    <t>Izolace proti zemní vlhkosti natěradly a tmely za studena SCHOMBURG na ploše vodorovné V těsnicí stěrkou AQUAFIN -1K</t>
  </si>
  <si>
    <t>1470409299</t>
  </si>
  <si>
    <t>pod dlažbu</t>
  </si>
  <si>
    <t>464,7</t>
  </si>
  <si>
    <t>25</t>
  </si>
  <si>
    <t>711113127</t>
  </si>
  <si>
    <t>Izolace proti zemní vlhkosti natěradly a tmely za studena SCHOMBURG na ploše svislé S těsnicí stěrkou AQUAFIN -1K</t>
  </si>
  <si>
    <t>537365455</t>
  </si>
  <si>
    <t>pod obklady</t>
  </si>
  <si>
    <t>1138,024</t>
  </si>
  <si>
    <t>26</t>
  </si>
  <si>
    <t>998711203</t>
  </si>
  <si>
    <t>Přesun hmot pro izolace proti vodě, vlhkosti a plynům stanovený procentní sazbou z ceny vodorovná dopravní vzdálenost do 50 m v objektech výšky přes 12 do 60 m</t>
  </si>
  <si>
    <t>%</t>
  </si>
  <si>
    <t>1405294751</t>
  </si>
  <si>
    <t>721</t>
  </si>
  <si>
    <t>Zdravotechnika - vnitřní kanalizace</t>
  </si>
  <si>
    <t>27</t>
  </si>
  <si>
    <t>721171809</t>
  </si>
  <si>
    <t>Demontáž potrubí z novodurových trub odpadních nebo připojovacích přes 114 do D 160</t>
  </si>
  <si>
    <t>139909908</t>
  </si>
  <si>
    <t>453,6+791,5+122</t>
  </si>
  <si>
    <t>28</t>
  </si>
  <si>
    <t>721174027</t>
  </si>
  <si>
    <t>Potrubí z plastových trub HT Systém (polypropylenové PPs) odpadní (svislé) DN 150</t>
  </si>
  <si>
    <t>-1437520275</t>
  </si>
  <si>
    <t>PSC</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</si>
  <si>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</si>
  <si>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18*25,2</t>
  </si>
  <si>
    <t>29</t>
  </si>
  <si>
    <t>721174043</t>
  </si>
  <si>
    <t>Potrubí z plastových trub HT Systém (polypropylenové PPs) připojovací DN 50</t>
  </si>
  <si>
    <t>-1854048658</t>
  </si>
  <si>
    <t>7,07*110</t>
  </si>
  <si>
    <t>typ</t>
  </si>
  <si>
    <t>B</t>
  </si>
  <si>
    <t>2,3*6</t>
  </si>
  <si>
    <t>30</t>
  </si>
  <si>
    <t>721174045</t>
  </si>
  <si>
    <t>Potrubí z plastových trub HT Systém (polypropylenové PPs) připojovací DN 100</t>
  </si>
  <si>
    <t>954351669</t>
  </si>
  <si>
    <t>1*110</t>
  </si>
  <si>
    <t>6*2</t>
  </si>
  <si>
    <t>31</t>
  </si>
  <si>
    <t>721211402</t>
  </si>
  <si>
    <t>Podlahové vpusti s vodorovným odtokem DN 40/50 s automatickým vztlakovým uzávěrem (HL 300)</t>
  </si>
  <si>
    <t>1521609694</t>
  </si>
  <si>
    <t>32</t>
  </si>
  <si>
    <t>721212112</t>
  </si>
  <si>
    <t>Odtokové sprchové žlaby se zápachovou uzávěrkou a krycím roštem délky 800 mm</t>
  </si>
  <si>
    <t>1773184106</t>
  </si>
  <si>
    <t>33</t>
  </si>
  <si>
    <t>721290111</t>
  </si>
  <si>
    <t>Zkouška těsnosti kanalizace v objektech vodou do DN 125</t>
  </si>
  <si>
    <t>-1393958754</t>
  </si>
  <si>
    <t>34</t>
  </si>
  <si>
    <t>998721203</t>
  </si>
  <si>
    <t>Přesun hmot pro vnitřní kanalizace stanovený procentní sazbou z ceny vodorovná dopravní vzdálenost do 50 m v objektech výšky přes 12 do 24 m</t>
  </si>
  <si>
    <t>847514694</t>
  </si>
  <si>
    <t>722</t>
  </si>
  <si>
    <t>Zdravotechnika - vnitřní vodovod</t>
  </si>
  <si>
    <t>35</t>
  </si>
  <si>
    <t>722170801</t>
  </si>
  <si>
    <t>Demontáž rozvodů vody z plastů do D 25 mm</t>
  </si>
  <si>
    <t>-427952784</t>
  </si>
  <si>
    <t>138+1718+1718</t>
  </si>
  <si>
    <t>36</t>
  </si>
  <si>
    <t>722170804</t>
  </si>
  <si>
    <t>Demontáž rozvodů vody z plastů přes 25 do D 50 mm</t>
  </si>
  <si>
    <t>-1633109324</t>
  </si>
  <si>
    <t>432</t>
  </si>
  <si>
    <t>37</t>
  </si>
  <si>
    <t>722174001</t>
  </si>
  <si>
    <t>Potrubí z plastových trubek z polypropylenu (PPR) svařovaných polyfuzně PN 16 (SDR 7,4) D 16 x 2,2</t>
  </si>
  <si>
    <t>1504039404</t>
  </si>
  <si>
    <t>1,2*110</t>
  </si>
  <si>
    <t>1*6</t>
  </si>
  <si>
    <t>38</t>
  </si>
  <si>
    <t>722174002</t>
  </si>
  <si>
    <t>Potrubí z plastových trubek z polypropylenu (PPR) svařovaných polyfuzně PN 16 (SDR 7,4) D 20 x 2,8</t>
  </si>
  <si>
    <t>720712422</t>
  </si>
  <si>
    <t>15,4*110</t>
  </si>
  <si>
    <t>4*6</t>
  </si>
  <si>
    <t>39</t>
  </si>
  <si>
    <t>722174022</t>
  </si>
  <si>
    <t>Potrubí z plastových trubek z polypropylenu (PPR) svařovaných polyfuzně PN 20 (SDR 6) D 20 x 3,4</t>
  </si>
  <si>
    <t>275742160</t>
  </si>
  <si>
    <t>40</t>
  </si>
  <si>
    <t>722174023</t>
  </si>
  <si>
    <t>Potrubí z plastových trubek z polypropylenu (PPR) svařovaných polyfuzně PN 20 (SDR 6) D 25 x 4,2</t>
  </si>
  <si>
    <t>-1127497137</t>
  </si>
  <si>
    <t>stoupací potrubí 4.np až 8.np</t>
  </si>
  <si>
    <t>13,2*2*18</t>
  </si>
  <si>
    <t>41</t>
  </si>
  <si>
    <t>722174024</t>
  </si>
  <si>
    <t>Potrubí z plastových trubek z polypropylenu (PPR) svařovaných polyfuzně PN 20 (SDR 6) D 32 x 5,4</t>
  </si>
  <si>
    <t>1490877273</t>
  </si>
  <si>
    <t>stoupací potrubí 1.PP až 3 np</t>
  </si>
  <si>
    <t>12*18*2</t>
  </si>
  <si>
    <t>42</t>
  </si>
  <si>
    <t>722181231</t>
  </si>
  <si>
    <t>Ochrana potrubí tepelně izolačními trubicemi z pěnového polyetylenu PE přilepenými v příčných a podélných spojích, tloušťky izolace přes 10 do 15 mm, vnitřního průměru izolace DN do 22 mm</t>
  </si>
  <si>
    <t>133772325</t>
  </si>
  <si>
    <t>43</t>
  </si>
  <si>
    <t>722181232</t>
  </si>
  <si>
    <t>Ochrana potrubí tepelně izolačními trubicemi z pěnového polyetylenu PE přilepenými v příčných a podélných spojích, tloušťky izolace přes 10 do 15 mm, vnitřního průměru izolace DN přes 22 do 42 mm</t>
  </si>
  <si>
    <t>1829480157</t>
  </si>
  <si>
    <t>475,2+432</t>
  </si>
  <si>
    <t>44</t>
  </si>
  <si>
    <t>722181812</t>
  </si>
  <si>
    <t>Demontáž plstěných pásů z trub do D 50</t>
  </si>
  <si>
    <t>-931087699</t>
  </si>
  <si>
    <t>3574+432</t>
  </si>
  <si>
    <t>45</t>
  </si>
  <si>
    <t>722220851</t>
  </si>
  <si>
    <t>Demontáž armatur závitových s jedním závitem do G 3/4</t>
  </si>
  <si>
    <t>285120861</t>
  </si>
  <si>
    <t>46</t>
  </si>
  <si>
    <t>722220151</t>
  </si>
  <si>
    <t>Armatury s jedním závitem plastové (PPR) PN 20 (SDR 6) DN 16 x G 1/2</t>
  </si>
  <si>
    <t>2118859334</t>
  </si>
  <si>
    <t>k WC</t>
  </si>
  <si>
    <t>110+6</t>
  </si>
  <si>
    <t>k umyvadlu</t>
  </si>
  <si>
    <t>(110+6)*2</t>
  </si>
  <si>
    <t>47</t>
  </si>
  <si>
    <t>722230102</t>
  </si>
  <si>
    <t>Armatury se dvěma závity ventily přímé (Ke 83 T) G 3/4</t>
  </si>
  <si>
    <t>176431291</t>
  </si>
  <si>
    <t>2*(110+6)</t>
  </si>
  <si>
    <t>48</t>
  </si>
  <si>
    <t>722290226</t>
  </si>
  <si>
    <t>Zkoušky, proplach a desinfekce vodovodního potrubí zkoušky těsnosti vodovodního potrubí závitového do DN 50</t>
  </si>
  <si>
    <t>-659145788</t>
  </si>
  <si>
    <t>49</t>
  </si>
  <si>
    <t>722290234</t>
  </si>
  <si>
    <t>Zkoušky, proplach a desinfekce vodovodního potrubí proplach a desinfekce vodovodního potrubí do DN 80</t>
  </si>
  <si>
    <t>2099557352</t>
  </si>
  <si>
    <t>50</t>
  </si>
  <si>
    <t>998722203</t>
  </si>
  <si>
    <t>Přesun hmot pro vnitřní vodovod stanovený procentní sazbou z ceny vodorovná dopravní vzdálenost do 50 m v objektech výšky přes 12 do 24 m</t>
  </si>
  <si>
    <t>-1472397184</t>
  </si>
  <si>
    <t>725</t>
  </si>
  <si>
    <t>Zdravotechnika - zařizovací předměty</t>
  </si>
  <si>
    <t>51</t>
  </si>
  <si>
    <t>725110814</t>
  </si>
  <si>
    <t>Demontáž klozetů odsávacích nebo kombinačních</t>
  </si>
  <si>
    <t>soubor</t>
  </si>
  <si>
    <t>616316486</t>
  </si>
  <si>
    <t>110</t>
  </si>
  <si>
    <t>52</t>
  </si>
  <si>
    <t>725112001</t>
  </si>
  <si>
    <t>Zařízení záchodů klozety keramické standardní samostatně stojící s hlubokým splachováním odpad vodorovný</t>
  </si>
  <si>
    <t>809278517</t>
  </si>
  <si>
    <t>53</t>
  </si>
  <si>
    <t>725112021</t>
  </si>
  <si>
    <t>Zařízení záchodů klozety keramické závěsné na nosné stěny s hlubokým splachováním odpad vodorovný</t>
  </si>
  <si>
    <t>64</t>
  </si>
  <si>
    <t>569568498</t>
  </si>
  <si>
    <t>54</t>
  </si>
  <si>
    <t>725210821</t>
  </si>
  <si>
    <t>Demontáž umyvadel bez výtokových armatur umyvadel</t>
  </si>
  <si>
    <t>57786496</t>
  </si>
  <si>
    <t>55</t>
  </si>
  <si>
    <t>725211602</t>
  </si>
  <si>
    <t>Umyvadla keramická bez výtokových armatur se zápachovou uzávěrkou připevněná na stěnu šrouby bílá bez sloupu nebo krytu na sifon 550 mm</t>
  </si>
  <si>
    <t>1626758209</t>
  </si>
  <si>
    <t>56</t>
  </si>
  <si>
    <t>725220841</t>
  </si>
  <si>
    <t>Demontáž van ocelových rohových</t>
  </si>
  <si>
    <t>1061975956</t>
  </si>
  <si>
    <t>57</t>
  </si>
  <si>
    <t>725291642</t>
  </si>
  <si>
    <t>Doplňky zařízení koupelen a záchodů nerezové sedačky do sprchy</t>
  </si>
  <si>
    <t>-1819607882</t>
  </si>
  <si>
    <t>58</t>
  </si>
  <si>
    <t>725291706</t>
  </si>
  <si>
    <t>Doplňky zařízení koupelen a záchodů smaltované madla rovná, délky 800 mm</t>
  </si>
  <si>
    <t>-818102314</t>
  </si>
  <si>
    <t>typ B,zn.b</t>
  </si>
  <si>
    <t>typ A , zn.c,b</t>
  </si>
  <si>
    <t>110*2</t>
  </si>
  <si>
    <t>59</t>
  </si>
  <si>
    <t>725291712</t>
  </si>
  <si>
    <t>Doplňky zařízení koupelen a záchodů smaltované madla krakorcová, délky 834 mm</t>
  </si>
  <si>
    <t>787588555</t>
  </si>
  <si>
    <t>typ A zn.b</t>
  </si>
  <si>
    <t>60</t>
  </si>
  <si>
    <t>725291722</t>
  </si>
  <si>
    <t>Doplňky zařízení koupelen a záchodů smaltované madla krakorcová sklopná, délky 834 mm</t>
  </si>
  <si>
    <t>180172807</t>
  </si>
  <si>
    <t>typ A, zn.a</t>
  </si>
  <si>
    <t>typ B, zn.b</t>
  </si>
  <si>
    <t>61</t>
  </si>
  <si>
    <t>725310823</t>
  </si>
  <si>
    <t>Demontáž dřezů jednodílných bez výtokových armatur vestavěných v kuchyňských sestavách</t>
  </si>
  <si>
    <t>1548282606</t>
  </si>
  <si>
    <t>62</t>
  </si>
  <si>
    <t>725531101</t>
  </si>
  <si>
    <t>Elektrické ohřívače zásobníkové beztlakové přepadové objem nádrže (příkon) 5 l (2,0 kW)</t>
  </si>
  <si>
    <t>-383650007</t>
  </si>
  <si>
    <t>63</t>
  </si>
  <si>
    <t>725820801</t>
  </si>
  <si>
    <t>Demontáž baterií nástěnných do G 3/4</t>
  </si>
  <si>
    <t>-1407237516</t>
  </si>
  <si>
    <t>dřezy+umyvadla+vany</t>
  </si>
  <si>
    <t>dřezy</t>
  </si>
  <si>
    <t>725822611</t>
  </si>
  <si>
    <t>Baterie umyvadlové stojánkové pákové bez výpusti</t>
  </si>
  <si>
    <t>761519038</t>
  </si>
  <si>
    <t>65</t>
  </si>
  <si>
    <t>725841331R</t>
  </si>
  <si>
    <t>Baterie sprchové  kompletní</t>
  </si>
  <si>
    <t>-1040727199</t>
  </si>
  <si>
    <t>66</t>
  </si>
  <si>
    <t>725860811</t>
  </si>
  <si>
    <t>Demontáž zápachových uzávěrek pro zařizovací předměty jednoduchých</t>
  </si>
  <si>
    <t>-813191948</t>
  </si>
  <si>
    <t>67</t>
  </si>
  <si>
    <t>725861102</t>
  </si>
  <si>
    <t>Zápachové uzávěrky zařizovacích předmětů pro umyvadla DN 40 (HL 132/40)</t>
  </si>
  <si>
    <t>-1999968148</t>
  </si>
  <si>
    <t>68</t>
  </si>
  <si>
    <t>725980123</t>
  </si>
  <si>
    <t>Dvířka 30/30</t>
  </si>
  <si>
    <t>-1419823212</t>
  </si>
  <si>
    <t>69</t>
  </si>
  <si>
    <t>998725203</t>
  </si>
  <si>
    <t>Přesun hmot pro zařizovací předměty stanovený procentní sazbou z ceny vodorovná dopravní vzdálenost do 50 m v objektech výšky přes 12 do 24 m</t>
  </si>
  <si>
    <t>-130226997</t>
  </si>
  <si>
    <t>726</t>
  </si>
  <si>
    <t>Zdravotechnika - předstěnové instalace</t>
  </si>
  <si>
    <t>70</t>
  </si>
  <si>
    <t>726131041</t>
  </si>
  <si>
    <t>Předstěnové instalační systémy do lehkých stěn (GEBERIT) s kovovou konstrukcí pro závěsné klozety ovládání zepředu, stavební výšky 1120 mm</t>
  </si>
  <si>
    <t>1947598172</t>
  </si>
  <si>
    <t>71</t>
  </si>
  <si>
    <t>998726213</t>
  </si>
  <si>
    <t>Přesun hmot pro instalační prefabrikáty stanovený procentní sazbou z ceny vodorovná dopravní vzdálenost do 50 m v objektech výšky přes 12 do 24 m</t>
  </si>
  <si>
    <t>-966203064</t>
  </si>
  <si>
    <t>727</t>
  </si>
  <si>
    <t>Zdravotechnika - požární ochrana</t>
  </si>
  <si>
    <t>72</t>
  </si>
  <si>
    <t>727111542R</t>
  </si>
  <si>
    <t>Protipožární trubní ucpávky  potrubí  prostup stropem  požární odolnost EI 120 (stěrka PROMASTOP typ P 501.70) D 25</t>
  </si>
  <si>
    <t>75459375</t>
  </si>
  <si>
    <t>viz technická zpráva PBŘ</t>
  </si>
  <si>
    <t>18*4*2</t>
  </si>
  <si>
    <t>73</t>
  </si>
  <si>
    <t>727111543R</t>
  </si>
  <si>
    <t>Protipožární trubní ucpávky potrubí  prostup stropem požární odolnost EI 120 (stěrka PROMASTOP typ P 501.70) D 33</t>
  </si>
  <si>
    <t>1795613900</t>
  </si>
  <si>
    <t>74</t>
  </si>
  <si>
    <t>727111548R</t>
  </si>
  <si>
    <t>Protipožární trubní ucpávky  potrubí bez izolace prostup stropem požární odolnost EI 120 (stěrka PROMASTOP typ P 501.70) D 150</t>
  </si>
  <si>
    <t>1223822724</t>
  </si>
  <si>
    <t>kanalizace</t>
  </si>
  <si>
    <t>18*8</t>
  </si>
  <si>
    <t>751</t>
  </si>
  <si>
    <t>Vzduchotechnika</t>
  </si>
  <si>
    <t>75</t>
  </si>
  <si>
    <t>75132201R</t>
  </si>
  <si>
    <t>Mtž  stěnového požárního uzávěru</t>
  </si>
  <si>
    <t>1920808503</t>
  </si>
  <si>
    <t>76</t>
  </si>
  <si>
    <t>M</t>
  </si>
  <si>
    <t>SPCM 1</t>
  </si>
  <si>
    <t>Protipožární uzávěr např.MANDÍK PSUM 90.40 rozměr 300 X 315 mm</t>
  </si>
  <si>
    <t>1681643733</t>
  </si>
  <si>
    <t>77</t>
  </si>
  <si>
    <t>998751202</t>
  </si>
  <si>
    <t>Přesun hmot pro vzduchotechniku stanovený procentní sazbou z ceny vodorovná dopravní vzdálenost do 50 m v objektech výšky přes 12 do 60 m</t>
  </si>
  <si>
    <t>-1316203365</t>
  </si>
  <si>
    <t>763</t>
  </si>
  <si>
    <t>Konstrukce suché výstavby</t>
  </si>
  <si>
    <t>78</t>
  </si>
  <si>
    <t>763111333</t>
  </si>
  <si>
    <t>Příčka ze sádrokartonových desek s nosnou konstrukcí z jednoduchých ocelových profilů UW, CW jednoduše opláštěná deskou impregnovanou H2 tl. 12,5 mm, příčka tl. 100 mm, profil 75 TI tl. 60 mm, EI 30, Rw 45 dB</t>
  </si>
  <si>
    <t>-2110368158</t>
  </si>
  <si>
    <t>(1,2+0,66+0,66)*2,6*110</t>
  </si>
  <si>
    <t>(0,9+0,9+0,55)*2,6*6</t>
  </si>
  <si>
    <t>79</t>
  </si>
  <si>
    <t>763113341</t>
  </si>
  <si>
    <t>Příčka instalační ze sádrokartonových desek s nosnou konstrukcí ze zdvojených ocelových profilů UW, CW s mezerou, CW profily navzájem spojeny páskem sádry dvojitě opláštěná deskami impregnovanými H2 tl. 2 x 12,5 mm, EI 60, příčka tl. 155 mm, profil 50 TI tl. 50 mm, Rw 52 dB</t>
  </si>
  <si>
    <t>1037384010</t>
  </si>
  <si>
    <t>1,225*1,2*6</t>
  </si>
  <si>
    <t>80</t>
  </si>
  <si>
    <t>763122531</t>
  </si>
  <si>
    <t>Stěna šachtová ze sádrokartonových desek s nosnou konstrukcí ze zdvojených ocelových profilů UW, CW 50 TI tl. 50 mm obj. hmotnosti 45 kg/m3 dvojitě opláštěná deskami protipožárními DF tl. 2 x 15 mm, stěna tl. 80 mm, EI 60</t>
  </si>
  <si>
    <t>-590308903</t>
  </si>
  <si>
    <t>zakrytí EPS, 1NP recepce</t>
  </si>
  <si>
    <t>(0,4+1+0,4)*2,6</t>
  </si>
  <si>
    <t>-0,7*1,97</t>
  </si>
  <si>
    <t>81</t>
  </si>
  <si>
    <t>763131451</t>
  </si>
  <si>
    <t>Podhled ze sádrokartonových desek dvouvrstvá zavěšená spodní konstrukce z ocelových profilů CD, UD jednoduše opláštěná deskou impregnovanou H2, tl. 12,5 mm, bez TI</t>
  </si>
  <si>
    <t>-232983975</t>
  </si>
  <si>
    <t>viz technická zpráva- úprava stropů</t>
  </si>
  <si>
    <t>82</t>
  </si>
  <si>
    <t>763181311</t>
  </si>
  <si>
    <t>Výplně otvorů konstrukcí ze sádrokartonových desek montáž zárubně kovové s příslušenstvím pro příčky výšky do 2,75 m nebo zátěže dveřního křídla do 25 kg, s profily CW a UW jednokřídlové</t>
  </si>
  <si>
    <t>1927902148</t>
  </si>
  <si>
    <t>83</t>
  </si>
  <si>
    <t>553315210</t>
  </si>
  <si>
    <t>Zárubně kovové zárubně ocelové pro sádrokarton S 100  700 L/P</t>
  </si>
  <si>
    <t>1776579944</t>
  </si>
  <si>
    <t>84</t>
  </si>
  <si>
    <t>998763202</t>
  </si>
  <si>
    <t>Přesun hmot pro dřevostavby stanovený procentní sazbou z ceny vodorovná dopravní vzdálenost do 50 m v objektech výšky přes 12 do 24 m</t>
  </si>
  <si>
    <t>-985189453</t>
  </si>
  <si>
    <t>766</t>
  </si>
  <si>
    <t>Konstrukce truhlářské</t>
  </si>
  <si>
    <t>85</t>
  </si>
  <si>
    <t>76649210R</t>
  </si>
  <si>
    <t>Ostatní práce montáž dřevěného obložení ostění</t>
  </si>
  <si>
    <t>-1992229185</t>
  </si>
  <si>
    <t>(2,25+1,04+2,25)*(0,1+0,17+0,1)*41</t>
  </si>
  <si>
    <t>86</t>
  </si>
  <si>
    <t>590810125</t>
  </si>
  <si>
    <t>Materiály pro požární bezpečnost staveb desky stavební požárně ochranné PROMATECT - H kalcium silikátová samonosná deska 1200 x 2500(3000) mm lambda=0,175 W/mK tl. 10 mm</t>
  </si>
  <si>
    <t>-28368987</t>
  </si>
  <si>
    <t>87</t>
  </si>
  <si>
    <t>766660001</t>
  </si>
  <si>
    <t>Montáž dveřních křídel dřevěných nebo plastových otevíravých do ocelové zárubně povrchově upravených jednokřídlových, šířky do 800 mm</t>
  </si>
  <si>
    <t>441085750</t>
  </si>
  <si>
    <t>označení D6</t>
  </si>
  <si>
    <t>88</t>
  </si>
  <si>
    <t>611617560</t>
  </si>
  <si>
    <t>Dveře dřevěné vnitřní dýhované a fóliované dveře vnitřní hladké dýhované standardní provedení zasklené ze 2/3 typ Elegant, model 30 jednokřídlové 70 x 197 cm  Dub</t>
  </si>
  <si>
    <t>-1244230808</t>
  </si>
  <si>
    <t>89</t>
  </si>
  <si>
    <t>766660021</t>
  </si>
  <si>
    <t>Montáž dveřních křídel dřevěných nebo plastových otevíravých do ocelové zárubně protipožárních jednokřídlových, šířky do 800 mm</t>
  </si>
  <si>
    <t>-930007928</t>
  </si>
  <si>
    <t>D5</t>
  </si>
  <si>
    <t>D1</t>
  </si>
  <si>
    <t>119</t>
  </si>
  <si>
    <t>90</t>
  </si>
  <si>
    <t>611653100</t>
  </si>
  <si>
    <t>Dveře dřevěné vnitřní profilované dveře plné dřevěné s požární odolností, El (EW)15/EI (EW)30/ - C DP3 (osazeny do ocelové nebo dřevěné protipožární obložkové zárubně) dýhované jednokřídlové 80 x 197 cm</t>
  </si>
  <si>
    <t>-2118228319</t>
  </si>
  <si>
    <t>označení D1</t>
  </si>
  <si>
    <t>91</t>
  </si>
  <si>
    <t>611617210.R</t>
  </si>
  <si>
    <t>Dveře dřevěné vnitřní dýhované a fóliované dveře vnitřní hladké dýhované standardní provedení plné typ Elegant, model 10 jednokřídlové 80 x 197 cm  Dub</t>
  </si>
  <si>
    <t>-1144704493</t>
  </si>
  <si>
    <t>92</t>
  </si>
  <si>
    <t>611653100R01</t>
  </si>
  <si>
    <t>příplatek za kouřotěsnost dveřního křídla - D1</t>
  </si>
  <si>
    <t>269670077</t>
  </si>
  <si>
    <t>93</t>
  </si>
  <si>
    <t>611653100R02</t>
  </si>
  <si>
    <t>příplatek za úpravu kouřotěsnosti stávající ocelové zárubně - D1</t>
  </si>
  <si>
    <t>1245336260</t>
  </si>
  <si>
    <t>94</t>
  </si>
  <si>
    <t>766660171</t>
  </si>
  <si>
    <t>Montáž dveřních křídel dřevěných nebo plastových otevíravých do obložkové zárubně povrchově upravených jednokřídlových, šířky do 800 mm</t>
  </si>
  <si>
    <t>1652224118</t>
  </si>
  <si>
    <t>označení D3</t>
  </si>
  <si>
    <t>označení D4</t>
  </si>
  <si>
    <t>95</t>
  </si>
  <si>
    <t>611617210</t>
  </si>
  <si>
    <t>-1120942606</t>
  </si>
  <si>
    <t>96</t>
  </si>
  <si>
    <t>766660352</t>
  </si>
  <si>
    <t>Montáž dveřních křídel dřevěných nebo plastových posuvných dveří do pojezdu na stěnu jednokřídlových, průchozí šířky přes 800 do 1200 mm</t>
  </si>
  <si>
    <t>-1588204667</t>
  </si>
  <si>
    <t>označení D2</t>
  </si>
  <si>
    <t>97</t>
  </si>
  <si>
    <t>611617250</t>
  </si>
  <si>
    <t>Dveře dřevěné vnitřní dýhované a fóliované dveře vnitřní hladké dýhované standardní provedení plné typ Elegant, model 10 jednokřídlové 90 x 197 cm  Dub</t>
  </si>
  <si>
    <t>-1062591172</t>
  </si>
  <si>
    <t>98</t>
  </si>
  <si>
    <t>611823510R</t>
  </si>
  <si>
    <t>Zárubně dřevěné zárubně obložkové Normal dveře posuvné - na stěnu posuv do garnyže  kování posuvné pro š. 60,70,80,90</t>
  </si>
  <si>
    <t>1945675787</t>
  </si>
  <si>
    <t>99</t>
  </si>
  <si>
    <t>766660722</t>
  </si>
  <si>
    <t>Montáž dveřních křídel dřevěných nebo plastových ostatní práce dveřního kování zámku</t>
  </si>
  <si>
    <t>967921824</t>
  </si>
  <si>
    <t>1+145+226</t>
  </si>
  <si>
    <t>100</t>
  </si>
  <si>
    <t>549141R2</t>
  </si>
  <si>
    <t>kování dveřní pokojové</t>
  </si>
  <si>
    <t>1893847109</t>
  </si>
  <si>
    <t>D2</t>
  </si>
  <si>
    <t>D3</t>
  </si>
  <si>
    <t>D4</t>
  </si>
  <si>
    <t>101</t>
  </si>
  <si>
    <t>549141R3</t>
  </si>
  <si>
    <t>kování dveřní bytové, bezpečnostní</t>
  </si>
  <si>
    <t>993367290</t>
  </si>
  <si>
    <t>102</t>
  </si>
  <si>
    <t>766660742</t>
  </si>
  <si>
    <t>Montáž dveřních křídel dřevěných nebo plastových ostatní práce madlo posuvných dveří</t>
  </si>
  <si>
    <t>-627167520</t>
  </si>
  <si>
    <t>103</t>
  </si>
  <si>
    <t>549141R</t>
  </si>
  <si>
    <t>dveřní madlo D2</t>
  </si>
  <si>
    <t>1792000736</t>
  </si>
  <si>
    <t>104</t>
  </si>
  <si>
    <t>766682111</t>
  </si>
  <si>
    <t>Montáž zárubní dřevěných, plastových nebo z lamina obložkových, pro dveře jednokřídlové, tloušťky stěny do 170 mm</t>
  </si>
  <si>
    <t>-932306851</t>
  </si>
  <si>
    <t>105</t>
  </si>
  <si>
    <t>611822580</t>
  </si>
  <si>
    <t>Zárubně dřevěné zárubně obložkové Normal pro dveře jednokřídlové 60, 70, 80 a 90/197 cm pro tl.stěny 6-17 cm dub, buk</t>
  </si>
  <si>
    <t>981034941</t>
  </si>
  <si>
    <t>106</t>
  </si>
  <si>
    <t>766691914</t>
  </si>
  <si>
    <t>Ostatní práce vyvěšení nebo zavěšení křídel s případným uložením a opětovným zavěšením po provedení stavebních změn dřevěných dveřních, plochy do 2 m2</t>
  </si>
  <si>
    <t>1236112595</t>
  </si>
  <si>
    <t>109*2</t>
  </si>
  <si>
    <t>107</t>
  </si>
  <si>
    <t>766812840</t>
  </si>
  <si>
    <t>Demontáž kuchyňských linek dřevěných nebo kovových včetně skříněk uchycených na stěně, délky přes 1800 do 2100 mm</t>
  </si>
  <si>
    <t>-1759173364</t>
  </si>
  <si>
    <t>108</t>
  </si>
  <si>
    <t>998766203</t>
  </si>
  <si>
    <t>Přesun hmot pro konstrukce truhlářské stanovený procentní sazbou z ceny vodorovná dopravní vzdálenost do 50 m v objektech výšky přes 12 do 24 m</t>
  </si>
  <si>
    <t>-362158015</t>
  </si>
  <si>
    <t>767</t>
  </si>
  <si>
    <t>Konstrukce zámečnické</t>
  </si>
  <si>
    <t>767649191</t>
  </si>
  <si>
    <t>Montáž dveří ocelových doplňků dveří samozavírače hydraulického</t>
  </si>
  <si>
    <t>643328265</t>
  </si>
  <si>
    <t>549172500</t>
  </si>
  <si>
    <t>Samozavírače dveří hydraulické samozavírač hydraulický BRANO K 214    č. 11 zlatá bronz</t>
  </si>
  <si>
    <t>-38107410</t>
  </si>
  <si>
    <t>111</t>
  </si>
  <si>
    <t>767995115</t>
  </si>
  <si>
    <t>Montáž ostatních atypických zámečnických konstrukcí hmotnosti přes 50 do 100 kg</t>
  </si>
  <si>
    <t>kg</t>
  </si>
  <si>
    <t>39428762</t>
  </si>
  <si>
    <t>výztužný rám dveří D3</t>
  </si>
  <si>
    <t>91,8*40</t>
  </si>
  <si>
    <t>112</t>
  </si>
  <si>
    <t>145501901</t>
  </si>
  <si>
    <t>Profily ocelové tenkostěnné uzavřené svařované profily obdélníkové, jakost 11 375, délka 6m 100x50x8 mm</t>
  </si>
  <si>
    <t>786963846</t>
  </si>
  <si>
    <t>16,5*40*1,15/1000</t>
  </si>
  <si>
    <t>113</t>
  </si>
  <si>
    <t>130108160</t>
  </si>
  <si>
    <t>Ocel profilová v jakosti 11 375 ocel profilová U UPN h=100 mm</t>
  </si>
  <si>
    <t>-1911342542</t>
  </si>
  <si>
    <t>P</t>
  </si>
  <si>
    <t>Poznámka k položce:
Hmotnost: 10,60 kg/m</t>
  </si>
  <si>
    <t>45,*40/1000*1,1</t>
  </si>
  <si>
    <t>114</t>
  </si>
  <si>
    <t>130102920</t>
  </si>
  <si>
    <t>Ocel profilová v jakosti 11 375 ocel profilová plochá konstrukční ocel válcovaná za tepla 100 x 15 mm</t>
  </si>
  <si>
    <t>754975131</t>
  </si>
  <si>
    <t>Poznámka k položce:
Hmotnost: 11,80 kg/m</t>
  </si>
  <si>
    <t>11,9*40/1000*1,1</t>
  </si>
  <si>
    <t>115</t>
  </si>
  <si>
    <t>130102960</t>
  </si>
  <si>
    <t>Ocel profilová v jakosti 11 375 ocel profilová plochá konstrukční ocel válcovaná za tepla 110 x 5 mm</t>
  </si>
  <si>
    <t>-235555719</t>
  </si>
  <si>
    <t>Poznámka k položce:
Hmotnost: 4,37 kg/m</t>
  </si>
  <si>
    <t>18,4*40/1000*1,1</t>
  </si>
  <si>
    <t>116</t>
  </si>
  <si>
    <t>998767203</t>
  </si>
  <si>
    <t>Přesun hmot pro zámečnické konstrukce stanovený procentní sazbou z ceny vodorovná dopravní vzdálenost do 50 m v objektech výšky přes 12 do 24 m</t>
  </si>
  <si>
    <t>2014701123</t>
  </si>
  <si>
    <t>771</t>
  </si>
  <si>
    <t>Podlahy z dlaždic</t>
  </si>
  <si>
    <t>117</t>
  </si>
  <si>
    <t>771574351</t>
  </si>
  <si>
    <t>Montáž podlah z dlaždic keramických lepených flexibilním lepidlem rychletuhnoucím režných nebo glazovaných protiskluzných nebo reliefovaných do 50 ks/ m2</t>
  </si>
  <si>
    <t>396797762</t>
  </si>
  <si>
    <t>118</t>
  </si>
  <si>
    <t>5976113R</t>
  </si>
  <si>
    <t xml:space="preserve">dlaždice keramické   30 x 30 x 1 cm </t>
  </si>
  <si>
    <t>-743690362</t>
  </si>
  <si>
    <t>464,7*1,1 'Přepočtené koeficientem množství</t>
  </si>
  <si>
    <t>771591171</t>
  </si>
  <si>
    <t>Podlahy - ostatní práce montáž ukončujícího profilu pro plynulý přechod (dlažba-koberec apod.)</t>
  </si>
  <si>
    <t>1831260952</t>
  </si>
  <si>
    <t>120</t>
  </si>
  <si>
    <t>590541000</t>
  </si>
  <si>
    <t>Systémy podlahové a stěnové systém Schlüter - ukončení podlah Schlüter-RENO-AV profil přechodový, materiál: hliník, L= 2,5 m typ                   výška x šířka x délka AVT 80 B20       8 x 20 x 2500 mm</t>
  </si>
  <si>
    <t>-168843867</t>
  </si>
  <si>
    <t>Poznámka k položce:
Profil s pohyblivým prechodovým ramenem pro plynulé napojení ruzne vysokých podlahových krytin. Vymezovacem spáry je definována šírka spáry k navazující dlaždici.</t>
  </si>
  <si>
    <t>109*1,1 'Přepočtené koeficientem množství</t>
  </si>
  <si>
    <t>121</t>
  </si>
  <si>
    <t>771591241</t>
  </si>
  <si>
    <t>Izolace, separace, odvodnění ve spojení s dlažbou (Schlüter systém) kontaktní izolace z přířezů vnitřní kout (KERDI-KERECK)</t>
  </si>
  <si>
    <t>808524894</t>
  </si>
  <si>
    <t xml:space="preserve">typ A </t>
  </si>
  <si>
    <t>4*2,6*110</t>
  </si>
  <si>
    <t>4*2,6*6</t>
  </si>
  <si>
    <t>2*1,2*6</t>
  </si>
  <si>
    <t>122</t>
  </si>
  <si>
    <t>771990112</t>
  </si>
  <si>
    <t>Vyrovnání podkladní vrstvy samonivelační stěrkou tl. 4 mm, min. pevnosti 30 MPa</t>
  </si>
  <si>
    <t>-1129275749</t>
  </si>
  <si>
    <t>123</t>
  </si>
  <si>
    <t>998771203</t>
  </si>
  <si>
    <t>Přesun hmot pro podlahy z dlaždic stanovený procentní sazbou z ceny vodorovná dopravní vzdálenost do 50 m v objektech výšky přes 12 do 24 m</t>
  </si>
  <si>
    <t>-774709385</t>
  </si>
  <si>
    <t>776</t>
  </si>
  <si>
    <t>Podlahy povlakové</t>
  </si>
  <si>
    <t>124</t>
  </si>
  <si>
    <t>776201812</t>
  </si>
  <si>
    <t>Demontáž povlakových podlahovin lepených ručně s podložkou</t>
  </si>
  <si>
    <t>1066234026</t>
  </si>
  <si>
    <t>125</t>
  </si>
  <si>
    <t>776221111</t>
  </si>
  <si>
    <t>Montáž podlahovin z PVC lepením standardním lepidlem z pásů standardních</t>
  </si>
  <si>
    <t>-1401417241</t>
  </si>
  <si>
    <t>oprava po výstavbě + chodba v bytě</t>
  </si>
  <si>
    <t>3,45*0,5*110</t>
  </si>
  <si>
    <t>1,3*2,25*110</t>
  </si>
  <si>
    <t>3,075*1*6</t>
  </si>
  <si>
    <t>126</t>
  </si>
  <si>
    <t>284122550</t>
  </si>
  <si>
    <t>Podlahoviny z polyvinylchloridu bez podkladu heterogenní podlahová krytina šířka 1500 mm Domo tl 1,4 mm</t>
  </si>
  <si>
    <t>-403237183</t>
  </si>
  <si>
    <t>529,95*1,1 'Přepočtené koeficientem množství</t>
  </si>
  <si>
    <t>127</t>
  </si>
  <si>
    <t>776411111</t>
  </si>
  <si>
    <t>Montáž soklíků lepením obvodových, výšky do 80 mm</t>
  </si>
  <si>
    <t>-1465230731</t>
  </si>
  <si>
    <t>3,45*110</t>
  </si>
  <si>
    <t>-0,8*110</t>
  </si>
  <si>
    <t>(1,3+2,25)*2*110</t>
  </si>
  <si>
    <t>-0,8*2*110</t>
  </si>
  <si>
    <t>-0,9*110</t>
  </si>
  <si>
    <t>(2,45+3,075)*6</t>
  </si>
  <si>
    <t>128</t>
  </si>
  <si>
    <t>283421400</t>
  </si>
  <si>
    <t>Profily z měkčeného polyvinylchloridu lišty pro obklady, délka 2,5 m barva šedá , profil číslo 8</t>
  </si>
  <si>
    <t>-488713360</t>
  </si>
  <si>
    <t>Poznámka k položce:
Ukončovací a rohový profil s přepážkou.</t>
  </si>
  <si>
    <t>129</t>
  </si>
  <si>
    <t>776991121</t>
  </si>
  <si>
    <t>Ostatní práce údržba nových podlahovin po pokládce čištění základní</t>
  </si>
  <si>
    <t>729309455</t>
  </si>
  <si>
    <t>529,95</t>
  </si>
  <si>
    <t>130</t>
  </si>
  <si>
    <t>998776203</t>
  </si>
  <si>
    <t>Přesun hmot pro podlahy povlakové stanovený procentní sazbou z ceny vodorovná dopravní vzdálenost do 50 m v objektech výšky přes 12 do 24 m</t>
  </si>
  <si>
    <t>-1927316163</t>
  </si>
  <si>
    <t>781</t>
  </si>
  <si>
    <t>Dokončovací práce - obklady</t>
  </si>
  <si>
    <t>131</t>
  </si>
  <si>
    <t>781474114</t>
  </si>
  <si>
    <t>Montáž obkladů vnitřních stěn z dlaždic keramických lepených flexibilním lepidlem režných nebo glazovaných hladkých přes 19 do 22 ks/m2</t>
  </si>
  <si>
    <t>1510729670</t>
  </si>
  <si>
    <t>(2,05+2,25)*2*2,6*110</t>
  </si>
  <si>
    <t>(2,45+2,975)*2*2,6*6</t>
  </si>
  <si>
    <t>-0,8*1,97*6</t>
  </si>
  <si>
    <t>0,9*2,6*2*6</t>
  </si>
  <si>
    <t>132</t>
  </si>
  <si>
    <t>5976102R</t>
  </si>
  <si>
    <t>obkládačky keramické</t>
  </si>
  <si>
    <t>506072557</t>
  </si>
  <si>
    <t>2452,454*1,1 'Přepočtené koeficientem množství</t>
  </si>
  <si>
    <t>133</t>
  </si>
  <si>
    <t>998781203</t>
  </si>
  <si>
    <t>Přesun hmot pro obklady keramické stanovený procentní sazbou z ceny vodorovná dopravní vzdálenost do 50 m v objektech výšky přes 12 do 24 m</t>
  </si>
  <si>
    <t>-1995089353</t>
  </si>
  <si>
    <t>784</t>
  </si>
  <si>
    <t>Dokončovací práce - malby a tapety</t>
  </si>
  <si>
    <t>134</t>
  </si>
  <si>
    <t>784211131</t>
  </si>
  <si>
    <t>Malby z malířských směsí otěruvzdorných za mokra dvojnásobné, bílé za mokra otěruvzdorné minimálně v místnostech výšky do 3,80 m</t>
  </si>
  <si>
    <t>-1151790170</t>
  </si>
  <si>
    <t>stěny</t>
  </si>
  <si>
    <t>1497,628</t>
  </si>
  <si>
    <t>podhledy SDK</t>
  </si>
  <si>
    <t>506,03</t>
  </si>
  <si>
    <t>stěny SDK</t>
  </si>
  <si>
    <t>3,301</t>
  </si>
  <si>
    <t>Práce a dodávky M</t>
  </si>
  <si>
    <t>21-M</t>
  </si>
  <si>
    <t>Elektromontáže</t>
  </si>
  <si>
    <t>135</t>
  </si>
  <si>
    <t>21-01</t>
  </si>
  <si>
    <t>Elektroinstalace - přenos ceny ze samostatného položkového rozpočtu</t>
  </si>
  <si>
    <t>kpl</t>
  </si>
  <si>
    <t>1732276949</t>
  </si>
  <si>
    <t>136</t>
  </si>
  <si>
    <t>21-04</t>
  </si>
  <si>
    <t>Protipožární těsnění prostupů pro EPS a komunikační systémy - viz. technická zpráva PBŘ</t>
  </si>
  <si>
    <t>-1320426430</t>
  </si>
  <si>
    <t>SO 01.2 - VRN pro DOZP</t>
  </si>
  <si>
    <t>VRN - Vedlejší rozpočtové náklady</t>
  </si>
  <si>
    <t xml:space="preserve">    VRN2 - Příprava staveniště</t>
  </si>
  <si>
    <t xml:space="preserve">    VRN3 - Zařízení staveniště</t>
  </si>
  <si>
    <t xml:space="preserve">    VRN6 - Územní vlivy</t>
  </si>
  <si>
    <t xml:space="preserve">    VRN7 - Provozní vlivy</t>
  </si>
  <si>
    <t>VRN</t>
  </si>
  <si>
    <t>Vedlejší rozpočtové náklady</t>
  </si>
  <si>
    <t>VRN2</t>
  </si>
  <si>
    <t>Příprava staveniště</t>
  </si>
  <si>
    <t>020001000</t>
  </si>
  <si>
    <t>Základní rozdělení průvodních činností a nákladů příprava staveniště</t>
  </si>
  <si>
    <t>Kč</t>
  </si>
  <si>
    <t>1024</t>
  </si>
  <si>
    <t>1263816511</t>
  </si>
  <si>
    <t>VRN3</t>
  </si>
  <si>
    <t>Zařízení staveniště</t>
  </si>
  <si>
    <t>030001000</t>
  </si>
  <si>
    <t xml:space="preserve">Základní rozdělení průvodních činností a nákladů zařízení staveniště: vybavení staveniště, nájemné za vybavení </t>
  </si>
  <si>
    <t>-1982114894</t>
  </si>
  <si>
    <t>030001001</t>
  </si>
  <si>
    <t>Základní rozdělení průvodních činností a nákladů zařízení staveniště - náklady na staveništní rozvaděč po dobu výstavby</t>
  </si>
  <si>
    <t>-196905049</t>
  </si>
  <si>
    <t>Poznámka k položce:
Osazení podružného měření elektrické energie pro provedení přefakturace po provedení prací (spotřebovaná energie bude přefakturována zhotoviteli)</t>
  </si>
  <si>
    <t>030001002</t>
  </si>
  <si>
    <t>-1301654195</t>
  </si>
  <si>
    <t>Poznámka k položce:
Osazení podružného měření spotřeby vody  pro provedení přefakturace po provedení prací (spotřebovaná energie bude přefakturována zhotoviteli)</t>
  </si>
  <si>
    <t>VRN6</t>
  </si>
  <si>
    <t>Územní vlivy</t>
  </si>
  <si>
    <t>060001000</t>
  </si>
  <si>
    <t>Základní rozdělení průvodních činností a nákladů územní vlivy</t>
  </si>
  <si>
    <t>1799276012</t>
  </si>
  <si>
    <t>Poznámka k položce:
Omezení a koordinace s provozem investora</t>
  </si>
  <si>
    <t>VRN7</t>
  </si>
  <si>
    <t>Provozní vlivy</t>
  </si>
  <si>
    <t>070001000</t>
  </si>
  <si>
    <t>Základní rozdělení průvodních činností a nákladů provozní vlivy</t>
  </si>
  <si>
    <t>1279086244</t>
  </si>
  <si>
    <t>Poznámka k položce:
omezení provádění stavebních prací v rozsahu max. 10 hodin po dobu 6 dnů v týdnu</t>
  </si>
  <si>
    <t>070001001</t>
  </si>
  <si>
    <t>Základní rozdělení průvodních činností a nákladů provozní vlivy - protiprašná opatření po dobu výstavby</t>
  </si>
  <si>
    <t>-506207258</t>
  </si>
  <si>
    <t>Poznámka k položce:
Provozní vlivy - protiprašná opatření po dobu výstavby - např. mobilní předstěna, SDK , plachta</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</si>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</sst>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167" fontId="0" fillId="3" borderId="28" xfId="0" applyNumberFormat="1" applyFont="1" applyFill="1" applyBorder="1" applyAlignment="1" applyProtection="1">
      <alignment vertical="center"/>
      <protection locked="0"/>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sheetPr>
    <pageSetUpPr fitToPage="1"/>
  </sheetPr>
  <dimension ref="A1:CM55"/>
  <sheetViews>
    <sheetView showGridLines="0" tabSelected="1" workbookViewId="0">
      <pane ySplit="1" topLeftCell="A27"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71"/>
      <c r="AS2" s="371"/>
      <c r="AT2" s="371"/>
      <c r="AU2" s="371"/>
      <c r="AV2" s="371"/>
      <c r="AW2" s="371"/>
      <c r="AX2" s="371"/>
      <c r="AY2" s="371"/>
      <c r="AZ2" s="371"/>
      <c r="BA2" s="371"/>
      <c r="BB2" s="371"/>
      <c r="BC2" s="371"/>
      <c r="BD2" s="371"/>
      <c r="BE2" s="371"/>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36" t="s">
        <v>16</v>
      </c>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28"/>
      <c r="AQ5" s="30"/>
      <c r="BE5" s="334" t="s">
        <v>17</v>
      </c>
      <c r="BS5" s="23" t="s">
        <v>8</v>
      </c>
    </row>
    <row r="6" spans="1:74" ht="36.950000000000003" customHeight="1">
      <c r="B6" s="27"/>
      <c r="C6" s="28"/>
      <c r="D6" s="35" t="s">
        <v>18</v>
      </c>
      <c r="E6" s="28"/>
      <c r="F6" s="28"/>
      <c r="G6" s="28"/>
      <c r="H6" s="28"/>
      <c r="I6" s="28"/>
      <c r="J6" s="28"/>
      <c r="K6" s="338" t="s">
        <v>19</v>
      </c>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28"/>
      <c r="AQ6" s="30"/>
      <c r="BE6" s="335"/>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23</v>
      </c>
      <c r="AO7" s="28"/>
      <c r="AP7" s="28"/>
      <c r="AQ7" s="30"/>
      <c r="BE7" s="335"/>
      <c r="BS7" s="23" t="s">
        <v>8</v>
      </c>
    </row>
    <row r="8" spans="1:74" ht="14.45" customHeight="1">
      <c r="B8" s="27"/>
      <c r="C8" s="28"/>
      <c r="D8" s="36"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26</v>
      </c>
      <c r="AL8" s="28"/>
      <c r="AM8" s="28"/>
      <c r="AN8" s="37" t="s">
        <v>27</v>
      </c>
      <c r="AO8" s="28"/>
      <c r="AP8" s="28"/>
      <c r="AQ8" s="30"/>
      <c r="BE8" s="335"/>
      <c r="BS8" s="23" t="s">
        <v>8</v>
      </c>
    </row>
    <row r="9" spans="1:74" ht="29.25" customHeight="1">
      <c r="B9" s="27"/>
      <c r="C9" s="28"/>
      <c r="D9" s="33" t="s">
        <v>28</v>
      </c>
      <c r="E9" s="28"/>
      <c r="F9" s="28"/>
      <c r="G9" s="28"/>
      <c r="H9" s="28"/>
      <c r="I9" s="28"/>
      <c r="J9" s="28"/>
      <c r="K9" s="38" t="s">
        <v>29</v>
      </c>
      <c r="L9" s="28"/>
      <c r="M9" s="28"/>
      <c r="N9" s="28"/>
      <c r="O9" s="28"/>
      <c r="P9" s="28"/>
      <c r="Q9" s="28"/>
      <c r="R9" s="28"/>
      <c r="S9" s="28"/>
      <c r="T9" s="28"/>
      <c r="U9" s="28"/>
      <c r="V9" s="28"/>
      <c r="W9" s="28"/>
      <c r="X9" s="28"/>
      <c r="Y9" s="28"/>
      <c r="Z9" s="28"/>
      <c r="AA9" s="28"/>
      <c r="AB9" s="28"/>
      <c r="AC9" s="28"/>
      <c r="AD9" s="28"/>
      <c r="AE9" s="28"/>
      <c r="AF9" s="28"/>
      <c r="AG9" s="28"/>
      <c r="AH9" s="28"/>
      <c r="AI9" s="28"/>
      <c r="AJ9" s="28"/>
      <c r="AK9" s="33" t="s">
        <v>30</v>
      </c>
      <c r="AL9" s="28"/>
      <c r="AM9" s="28"/>
      <c r="AN9" s="38" t="s">
        <v>31</v>
      </c>
      <c r="AO9" s="28"/>
      <c r="AP9" s="28"/>
      <c r="AQ9" s="30"/>
      <c r="BE9" s="335"/>
      <c r="BS9" s="23" t="s">
        <v>8</v>
      </c>
    </row>
    <row r="10" spans="1:74" ht="14.45" customHeight="1">
      <c r="B10" s="27"/>
      <c r="C10" s="28"/>
      <c r="D10" s="36"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33</v>
      </c>
      <c r="AL10" s="28"/>
      <c r="AM10" s="28"/>
      <c r="AN10" s="34" t="s">
        <v>34</v>
      </c>
      <c r="AO10" s="28"/>
      <c r="AP10" s="28"/>
      <c r="AQ10" s="30"/>
      <c r="BE10" s="335"/>
      <c r="BS10" s="23" t="s">
        <v>8</v>
      </c>
    </row>
    <row r="11" spans="1:74" ht="18.399999999999999" customHeight="1">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36</v>
      </c>
      <c r="AL11" s="28"/>
      <c r="AM11" s="28"/>
      <c r="AN11" s="34" t="s">
        <v>34</v>
      </c>
      <c r="AO11" s="28"/>
      <c r="AP11" s="28"/>
      <c r="AQ11" s="30"/>
      <c r="BE11" s="335"/>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5"/>
      <c r="BS12" s="23" t="s">
        <v>8</v>
      </c>
    </row>
    <row r="13" spans="1:74" ht="14.45" customHeight="1">
      <c r="B13" s="27"/>
      <c r="C13" s="28"/>
      <c r="D13" s="36" t="s">
        <v>37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33</v>
      </c>
      <c r="AL13" s="28"/>
      <c r="AM13" s="28"/>
      <c r="AN13" s="39" t="s">
        <v>38</v>
      </c>
      <c r="AO13" s="28"/>
      <c r="AP13" s="28"/>
      <c r="AQ13" s="30"/>
      <c r="BE13" s="335"/>
      <c r="BS13" s="23" t="s">
        <v>8</v>
      </c>
    </row>
    <row r="14" spans="1:74">
      <c r="B14" s="27"/>
      <c r="C14" s="28"/>
      <c r="D14" s="28"/>
      <c r="E14" s="339" t="s">
        <v>38</v>
      </c>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6" t="s">
        <v>36</v>
      </c>
      <c r="AL14" s="28"/>
      <c r="AM14" s="28"/>
      <c r="AN14" s="39" t="s">
        <v>38</v>
      </c>
      <c r="AO14" s="28"/>
      <c r="AP14" s="28"/>
      <c r="AQ14" s="30"/>
      <c r="BE14" s="335"/>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5"/>
      <c r="BS15" s="23" t="s">
        <v>6</v>
      </c>
    </row>
    <row r="16" spans="1:74" ht="14.45" customHeight="1">
      <c r="B16" s="27"/>
      <c r="C16" s="28"/>
      <c r="D16" s="36" t="s">
        <v>39</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33</v>
      </c>
      <c r="AL16" s="28"/>
      <c r="AM16" s="28"/>
      <c r="AN16" s="34" t="s">
        <v>34</v>
      </c>
      <c r="AO16" s="28"/>
      <c r="AP16" s="28"/>
      <c r="AQ16" s="30"/>
      <c r="BE16" s="335"/>
      <c r="BS16" s="23" t="s">
        <v>6</v>
      </c>
    </row>
    <row r="17" spans="2:71" ht="18.399999999999999" customHeight="1">
      <c r="B17" s="27"/>
      <c r="C17" s="28"/>
      <c r="D17" s="28"/>
      <c r="E17" s="34" t="s">
        <v>40</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36</v>
      </c>
      <c r="AL17" s="28"/>
      <c r="AM17" s="28"/>
      <c r="AN17" s="34" t="s">
        <v>34</v>
      </c>
      <c r="AO17" s="28"/>
      <c r="AP17" s="28"/>
      <c r="AQ17" s="30"/>
      <c r="BE17" s="335"/>
      <c r="BS17" s="23" t="s">
        <v>41</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5"/>
      <c r="BS18" s="23" t="s">
        <v>8</v>
      </c>
    </row>
    <row r="19" spans="2:71" ht="14.45" customHeight="1">
      <c r="B19" s="27"/>
      <c r="C19" s="28"/>
      <c r="D19" s="36"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5"/>
      <c r="BS19" s="23" t="s">
        <v>8</v>
      </c>
    </row>
    <row r="20" spans="2:71" ht="156.75" customHeight="1">
      <c r="B20" s="27"/>
      <c r="C20" s="28"/>
      <c r="D20" s="28"/>
      <c r="E20" s="341" t="s">
        <v>43</v>
      </c>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28"/>
      <c r="AP20" s="28"/>
      <c r="AQ20" s="30"/>
      <c r="BE20" s="335"/>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5"/>
    </row>
    <row r="22" spans="2:71" ht="6.95" customHeight="1">
      <c r="B22" s="27"/>
      <c r="C22" s="28"/>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8"/>
      <c r="AQ22" s="30"/>
      <c r="BE22" s="335"/>
    </row>
    <row r="23" spans="2:71" s="1" customFormat="1" ht="25.9" customHeight="1">
      <c r="B23" s="41"/>
      <c r="C23" s="42"/>
      <c r="D23" s="43" t="s">
        <v>44</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42">
        <f>ROUND(AG51,2)</f>
        <v>0</v>
      </c>
      <c r="AL23" s="343"/>
      <c r="AM23" s="343"/>
      <c r="AN23" s="343"/>
      <c r="AO23" s="343"/>
      <c r="AP23" s="42"/>
      <c r="AQ23" s="45"/>
      <c r="BE23" s="335"/>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35"/>
    </row>
    <row r="25" spans="2:71" s="1" customFormat="1" ht="13.5">
      <c r="B25" s="41"/>
      <c r="C25" s="42"/>
      <c r="D25" s="42"/>
      <c r="E25" s="42"/>
      <c r="F25" s="42"/>
      <c r="G25" s="42"/>
      <c r="H25" s="42"/>
      <c r="I25" s="42"/>
      <c r="J25" s="42"/>
      <c r="K25" s="42"/>
      <c r="L25" s="344" t="s">
        <v>45</v>
      </c>
      <c r="M25" s="344"/>
      <c r="N25" s="344"/>
      <c r="O25" s="344"/>
      <c r="P25" s="42"/>
      <c r="Q25" s="42"/>
      <c r="R25" s="42"/>
      <c r="S25" s="42"/>
      <c r="T25" s="42"/>
      <c r="U25" s="42"/>
      <c r="V25" s="42"/>
      <c r="W25" s="344" t="s">
        <v>46</v>
      </c>
      <c r="X25" s="344"/>
      <c r="Y25" s="344"/>
      <c r="Z25" s="344"/>
      <c r="AA25" s="344"/>
      <c r="AB25" s="344"/>
      <c r="AC25" s="344"/>
      <c r="AD25" s="344"/>
      <c r="AE25" s="344"/>
      <c r="AF25" s="42"/>
      <c r="AG25" s="42"/>
      <c r="AH25" s="42"/>
      <c r="AI25" s="42"/>
      <c r="AJ25" s="42"/>
      <c r="AK25" s="344" t="s">
        <v>47</v>
      </c>
      <c r="AL25" s="344"/>
      <c r="AM25" s="344"/>
      <c r="AN25" s="344"/>
      <c r="AO25" s="344"/>
      <c r="AP25" s="42"/>
      <c r="AQ25" s="45"/>
      <c r="BE25" s="335"/>
    </row>
    <row r="26" spans="2:71" s="2" customFormat="1" ht="14.45" customHeight="1">
      <c r="B26" s="47"/>
      <c r="C26" s="48"/>
      <c r="D26" s="49" t="s">
        <v>48</v>
      </c>
      <c r="E26" s="48"/>
      <c r="F26" s="49" t="s">
        <v>49</v>
      </c>
      <c r="G26" s="48"/>
      <c r="H26" s="48"/>
      <c r="I26" s="48"/>
      <c r="J26" s="48"/>
      <c r="K26" s="48"/>
      <c r="L26" s="345">
        <v>0.21</v>
      </c>
      <c r="M26" s="346"/>
      <c r="N26" s="346"/>
      <c r="O26" s="346"/>
      <c r="P26" s="48"/>
      <c r="Q26" s="48"/>
      <c r="R26" s="48"/>
      <c r="S26" s="48"/>
      <c r="T26" s="48"/>
      <c r="U26" s="48"/>
      <c r="V26" s="48"/>
      <c r="W26" s="347">
        <f>ROUND(AZ51,2)</f>
        <v>0</v>
      </c>
      <c r="X26" s="346"/>
      <c r="Y26" s="346"/>
      <c r="Z26" s="346"/>
      <c r="AA26" s="346"/>
      <c r="AB26" s="346"/>
      <c r="AC26" s="346"/>
      <c r="AD26" s="346"/>
      <c r="AE26" s="346"/>
      <c r="AF26" s="48"/>
      <c r="AG26" s="48"/>
      <c r="AH26" s="48"/>
      <c r="AI26" s="48"/>
      <c r="AJ26" s="48"/>
      <c r="AK26" s="347">
        <f>ROUND(AV51,2)</f>
        <v>0</v>
      </c>
      <c r="AL26" s="346"/>
      <c r="AM26" s="346"/>
      <c r="AN26" s="346"/>
      <c r="AO26" s="346"/>
      <c r="AP26" s="48"/>
      <c r="AQ26" s="50"/>
      <c r="BE26" s="335"/>
    </row>
    <row r="27" spans="2:71" s="2" customFormat="1" ht="14.45" customHeight="1">
      <c r="B27" s="47"/>
      <c r="C27" s="48"/>
      <c r="D27" s="48"/>
      <c r="E27" s="48"/>
      <c r="F27" s="49" t="s">
        <v>50</v>
      </c>
      <c r="G27" s="48"/>
      <c r="H27" s="48"/>
      <c r="I27" s="48"/>
      <c r="J27" s="48"/>
      <c r="K27" s="48"/>
      <c r="L27" s="345">
        <v>0.15</v>
      </c>
      <c r="M27" s="346"/>
      <c r="N27" s="346"/>
      <c r="O27" s="346"/>
      <c r="P27" s="48"/>
      <c r="Q27" s="48"/>
      <c r="R27" s="48"/>
      <c r="S27" s="48"/>
      <c r="T27" s="48"/>
      <c r="U27" s="48"/>
      <c r="V27" s="48"/>
      <c r="W27" s="347">
        <f>ROUND(BA51,2)</f>
        <v>0</v>
      </c>
      <c r="X27" s="346"/>
      <c r="Y27" s="346"/>
      <c r="Z27" s="346"/>
      <c r="AA27" s="346"/>
      <c r="AB27" s="346"/>
      <c r="AC27" s="346"/>
      <c r="AD27" s="346"/>
      <c r="AE27" s="346"/>
      <c r="AF27" s="48"/>
      <c r="AG27" s="48"/>
      <c r="AH27" s="48"/>
      <c r="AI27" s="48"/>
      <c r="AJ27" s="48"/>
      <c r="AK27" s="347">
        <f>ROUND(AW51,2)</f>
        <v>0</v>
      </c>
      <c r="AL27" s="346"/>
      <c r="AM27" s="346"/>
      <c r="AN27" s="346"/>
      <c r="AO27" s="346"/>
      <c r="AP27" s="48"/>
      <c r="AQ27" s="50"/>
      <c r="BE27" s="335"/>
    </row>
    <row r="28" spans="2:71" s="2" customFormat="1" ht="14.45" hidden="1" customHeight="1">
      <c r="B28" s="47"/>
      <c r="C28" s="48"/>
      <c r="D28" s="48"/>
      <c r="E28" s="48"/>
      <c r="F28" s="49" t="s">
        <v>51</v>
      </c>
      <c r="G28" s="48"/>
      <c r="H28" s="48"/>
      <c r="I28" s="48"/>
      <c r="J28" s="48"/>
      <c r="K28" s="48"/>
      <c r="L28" s="345">
        <v>0.21</v>
      </c>
      <c r="M28" s="346"/>
      <c r="N28" s="346"/>
      <c r="O28" s="346"/>
      <c r="P28" s="48"/>
      <c r="Q28" s="48"/>
      <c r="R28" s="48"/>
      <c r="S28" s="48"/>
      <c r="T28" s="48"/>
      <c r="U28" s="48"/>
      <c r="V28" s="48"/>
      <c r="W28" s="347">
        <f>ROUND(BB51,2)</f>
        <v>0</v>
      </c>
      <c r="X28" s="346"/>
      <c r="Y28" s="346"/>
      <c r="Z28" s="346"/>
      <c r="AA28" s="346"/>
      <c r="AB28" s="346"/>
      <c r="AC28" s="346"/>
      <c r="AD28" s="346"/>
      <c r="AE28" s="346"/>
      <c r="AF28" s="48"/>
      <c r="AG28" s="48"/>
      <c r="AH28" s="48"/>
      <c r="AI28" s="48"/>
      <c r="AJ28" s="48"/>
      <c r="AK28" s="347">
        <v>0</v>
      </c>
      <c r="AL28" s="346"/>
      <c r="AM28" s="346"/>
      <c r="AN28" s="346"/>
      <c r="AO28" s="346"/>
      <c r="AP28" s="48"/>
      <c r="AQ28" s="50"/>
      <c r="BE28" s="335"/>
    </row>
    <row r="29" spans="2:71" s="2" customFormat="1" ht="14.45" hidden="1" customHeight="1">
      <c r="B29" s="47"/>
      <c r="C29" s="48"/>
      <c r="D29" s="48"/>
      <c r="E29" s="48"/>
      <c r="F29" s="49" t="s">
        <v>52</v>
      </c>
      <c r="G29" s="48"/>
      <c r="H29" s="48"/>
      <c r="I29" s="48"/>
      <c r="J29" s="48"/>
      <c r="K29" s="48"/>
      <c r="L29" s="345">
        <v>0.15</v>
      </c>
      <c r="M29" s="346"/>
      <c r="N29" s="346"/>
      <c r="O29" s="346"/>
      <c r="P29" s="48"/>
      <c r="Q29" s="48"/>
      <c r="R29" s="48"/>
      <c r="S29" s="48"/>
      <c r="T29" s="48"/>
      <c r="U29" s="48"/>
      <c r="V29" s="48"/>
      <c r="W29" s="347">
        <f>ROUND(BC51,2)</f>
        <v>0</v>
      </c>
      <c r="X29" s="346"/>
      <c r="Y29" s="346"/>
      <c r="Z29" s="346"/>
      <c r="AA29" s="346"/>
      <c r="AB29" s="346"/>
      <c r="AC29" s="346"/>
      <c r="AD29" s="346"/>
      <c r="AE29" s="346"/>
      <c r="AF29" s="48"/>
      <c r="AG29" s="48"/>
      <c r="AH29" s="48"/>
      <c r="AI29" s="48"/>
      <c r="AJ29" s="48"/>
      <c r="AK29" s="347">
        <v>0</v>
      </c>
      <c r="AL29" s="346"/>
      <c r="AM29" s="346"/>
      <c r="AN29" s="346"/>
      <c r="AO29" s="346"/>
      <c r="AP29" s="48"/>
      <c r="AQ29" s="50"/>
      <c r="BE29" s="335"/>
    </row>
    <row r="30" spans="2:71" s="2" customFormat="1" ht="14.45" hidden="1" customHeight="1">
      <c r="B30" s="47"/>
      <c r="C30" s="48"/>
      <c r="D30" s="48"/>
      <c r="E30" s="48"/>
      <c r="F30" s="49" t="s">
        <v>53</v>
      </c>
      <c r="G30" s="48"/>
      <c r="H30" s="48"/>
      <c r="I30" s="48"/>
      <c r="J30" s="48"/>
      <c r="K30" s="48"/>
      <c r="L30" s="345">
        <v>0</v>
      </c>
      <c r="M30" s="346"/>
      <c r="N30" s="346"/>
      <c r="O30" s="346"/>
      <c r="P30" s="48"/>
      <c r="Q30" s="48"/>
      <c r="R30" s="48"/>
      <c r="S30" s="48"/>
      <c r="T30" s="48"/>
      <c r="U30" s="48"/>
      <c r="V30" s="48"/>
      <c r="W30" s="347">
        <f>ROUND(BD51,2)</f>
        <v>0</v>
      </c>
      <c r="X30" s="346"/>
      <c r="Y30" s="346"/>
      <c r="Z30" s="346"/>
      <c r="AA30" s="346"/>
      <c r="AB30" s="346"/>
      <c r="AC30" s="346"/>
      <c r="AD30" s="346"/>
      <c r="AE30" s="346"/>
      <c r="AF30" s="48"/>
      <c r="AG30" s="48"/>
      <c r="AH30" s="48"/>
      <c r="AI30" s="48"/>
      <c r="AJ30" s="48"/>
      <c r="AK30" s="347">
        <v>0</v>
      </c>
      <c r="AL30" s="346"/>
      <c r="AM30" s="346"/>
      <c r="AN30" s="346"/>
      <c r="AO30" s="346"/>
      <c r="AP30" s="48"/>
      <c r="AQ30" s="50"/>
      <c r="BE30" s="335"/>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35"/>
    </row>
    <row r="32" spans="2:71" s="1" customFormat="1" ht="25.9" customHeight="1">
      <c r="B32" s="41"/>
      <c r="C32" s="51"/>
      <c r="D32" s="52" t="s">
        <v>54</v>
      </c>
      <c r="E32" s="53"/>
      <c r="F32" s="53"/>
      <c r="G32" s="53"/>
      <c r="H32" s="53"/>
      <c r="I32" s="53"/>
      <c r="J32" s="53"/>
      <c r="K32" s="53"/>
      <c r="L32" s="53"/>
      <c r="M32" s="53"/>
      <c r="N32" s="53"/>
      <c r="O32" s="53"/>
      <c r="P32" s="53"/>
      <c r="Q32" s="53"/>
      <c r="R32" s="53"/>
      <c r="S32" s="53"/>
      <c r="T32" s="54" t="s">
        <v>55</v>
      </c>
      <c r="U32" s="53"/>
      <c r="V32" s="53"/>
      <c r="W32" s="53"/>
      <c r="X32" s="348" t="s">
        <v>56</v>
      </c>
      <c r="Y32" s="349"/>
      <c r="Z32" s="349"/>
      <c r="AA32" s="349"/>
      <c r="AB32" s="349"/>
      <c r="AC32" s="53"/>
      <c r="AD32" s="53"/>
      <c r="AE32" s="53"/>
      <c r="AF32" s="53"/>
      <c r="AG32" s="53"/>
      <c r="AH32" s="53"/>
      <c r="AI32" s="53"/>
      <c r="AJ32" s="53"/>
      <c r="AK32" s="350">
        <f>SUM(AK23:AK30)</f>
        <v>0</v>
      </c>
      <c r="AL32" s="349"/>
      <c r="AM32" s="349"/>
      <c r="AN32" s="349"/>
      <c r="AO32" s="351"/>
      <c r="AP32" s="51"/>
      <c r="AQ32" s="55"/>
      <c r="BE32" s="335"/>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57</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JKPO16002S01</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52" t="str">
        <f>K6</f>
        <v>Mod. pob. zař. ve spr. soc. služ., Písečná 5062, Chomutov - DSP</v>
      </c>
      <c r="M42" s="353"/>
      <c r="N42" s="353"/>
      <c r="O42" s="353"/>
      <c r="P42" s="353"/>
      <c r="Q42" s="353"/>
      <c r="R42" s="353"/>
      <c r="S42" s="353"/>
      <c r="T42" s="353"/>
      <c r="U42" s="353"/>
      <c r="V42" s="353"/>
      <c r="W42" s="353"/>
      <c r="X42" s="353"/>
      <c r="Y42" s="353"/>
      <c r="Z42" s="353"/>
      <c r="AA42" s="353"/>
      <c r="AB42" s="353"/>
      <c r="AC42" s="353"/>
      <c r="AD42" s="353"/>
      <c r="AE42" s="353"/>
      <c r="AF42" s="353"/>
      <c r="AG42" s="353"/>
      <c r="AH42" s="353"/>
      <c r="AI42" s="353"/>
      <c r="AJ42" s="353"/>
      <c r="AK42" s="353"/>
      <c r="AL42" s="353"/>
      <c r="AM42" s="353"/>
      <c r="AN42" s="353"/>
      <c r="AO42" s="353"/>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c r="B44" s="41"/>
      <c r="C44" s="65" t="s">
        <v>24</v>
      </c>
      <c r="D44" s="63"/>
      <c r="E44" s="63"/>
      <c r="F44" s="63"/>
      <c r="G44" s="63"/>
      <c r="H44" s="63"/>
      <c r="I44" s="63"/>
      <c r="J44" s="63"/>
      <c r="K44" s="63"/>
      <c r="L44" s="72" t="str">
        <f>IF(K8="","",K8)</f>
        <v xml:space="preserve"> </v>
      </c>
      <c r="M44" s="63"/>
      <c r="N44" s="63"/>
      <c r="O44" s="63"/>
      <c r="P44" s="63"/>
      <c r="Q44" s="63"/>
      <c r="R44" s="63"/>
      <c r="S44" s="63"/>
      <c r="T44" s="63"/>
      <c r="U44" s="63"/>
      <c r="V44" s="63"/>
      <c r="W44" s="63"/>
      <c r="X44" s="63"/>
      <c r="Y44" s="63"/>
      <c r="Z44" s="63"/>
      <c r="AA44" s="63"/>
      <c r="AB44" s="63"/>
      <c r="AC44" s="63"/>
      <c r="AD44" s="63"/>
      <c r="AE44" s="63"/>
      <c r="AF44" s="63"/>
      <c r="AG44" s="63"/>
      <c r="AH44" s="63"/>
      <c r="AI44" s="65" t="s">
        <v>26</v>
      </c>
      <c r="AJ44" s="63"/>
      <c r="AK44" s="63"/>
      <c r="AL44" s="63"/>
      <c r="AM44" s="354" t="str">
        <f>IF(AN8= "","",AN8)</f>
        <v>27. 2. 2016</v>
      </c>
      <c r="AN44" s="354"/>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c r="B46" s="41"/>
      <c r="C46" s="65" t="s">
        <v>32</v>
      </c>
      <c r="D46" s="63"/>
      <c r="E46" s="63"/>
      <c r="F46" s="63"/>
      <c r="G46" s="63"/>
      <c r="H46" s="63"/>
      <c r="I46" s="63"/>
      <c r="J46" s="63"/>
      <c r="K46" s="63"/>
      <c r="L46" s="66" t="str">
        <f>IF(E11= "","",E11)</f>
        <v>Statutární město Chomutov, Zborovská 4602,Chomutov</v>
      </c>
      <c r="M46" s="63"/>
      <c r="N46" s="63"/>
      <c r="O46" s="63"/>
      <c r="P46" s="63"/>
      <c r="Q46" s="63"/>
      <c r="R46" s="63"/>
      <c r="S46" s="63"/>
      <c r="T46" s="63"/>
      <c r="U46" s="63"/>
      <c r="V46" s="63"/>
      <c r="W46" s="63"/>
      <c r="X46" s="63"/>
      <c r="Y46" s="63"/>
      <c r="Z46" s="63"/>
      <c r="AA46" s="63"/>
      <c r="AB46" s="63"/>
      <c r="AC46" s="63"/>
      <c r="AD46" s="63"/>
      <c r="AE46" s="63"/>
      <c r="AF46" s="63"/>
      <c r="AG46" s="63"/>
      <c r="AH46" s="63"/>
      <c r="AI46" s="65" t="s">
        <v>39</v>
      </c>
      <c r="AJ46" s="63"/>
      <c r="AK46" s="63"/>
      <c r="AL46" s="63"/>
      <c r="AM46" s="355" t="str">
        <f>IF(E17="","",E17)</f>
        <v>JKPO,Školní 1038, Chomutov</v>
      </c>
      <c r="AN46" s="355"/>
      <c r="AO46" s="355"/>
      <c r="AP46" s="355"/>
      <c r="AQ46" s="63"/>
      <c r="AR46" s="61"/>
      <c r="AS46" s="356" t="s">
        <v>58</v>
      </c>
      <c r="AT46" s="357"/>
      <c r="AU46" s="74"/>
      <c r="AV46" s="74"/>
      <c r="AW46" s="74"/>
      <c r="AX46" s="74"/>
      <c r="AY46" s="74"/>
      <c r="AZ46" s="74"/>
      <c r="BA46" s="74"/>
      <c r="BB46" s="74"/>
      <c r="BC46" s="74"/>
      <c r="BD46" s="75"/>
    </row>
    <row r="47" spans="2:56" s="1" customFormat="1">
      <c r="B47" s="41"/>
      <c r="C47" s="65" t="s">
        <v>37</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58"/>
      <c r="AT47" s="359"/>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60"/>
      <c r="AT48" s="361"/>
      <c r="AU48" s="42"/>
      <c r="AV48" s="42"/>
      <c r="AW48" s="42"/>
      <c r="AX48" s="42"/>
      <c r="AY48" s="42"/>
      <c r="AZ48" s="42"/>
      <c r="BA48" s="42"/>
      <c r="BB48" s="42"/>
      <c r="BC48" s="42"/>
      <c r="BD48" s="78"/>
    </row>
    <row r="49" spans="1:91" s="1" customFormat="1" ht="29.25" customHeight="1">
      <c r="B49" s="41"/>
      <c r="C49" s="362" t="s">
        <v>59</v>
      </c>
      <c r="D49" s="363"/>
      <c r="E49" s="363"/>
      <c r="F49" s="363"/>
      <c r="G49" s="363"/>
      <c r="H49" s="79"/>
      <c r="I49" s="364" t="s">
        <v>60</v>
      </c>
      <c r="J49" s="363"/>
      <c r="K49" s="363"/>
      <c r="L49" s="363"/>
      <c r="M49" s="363"/>
      <c r="N49" s="363"/>
      <c r="O49" s="363"/>
      <c r="P49" s="363"/>
      <c r="Q49" s="363"/>
      <c r="R49" s="363"/>
      <c r="S49" s="363"/>
      <c r="T49" s="363"/>
      <c r="U49" s="363"/>
      <c r="V49" s="363"/>
      <c r="W49" s="363"/>
      <c r="X49" s="363"/>
      <c r="Y49" s="363"/>
      <c r="Z49" s="363"/>
      <c r="AA49" s="363"/>
      <c r="AB49" s="363"/>
      <c r="AC49" s="363"/>
      <c r="AD49" s="363"/>
      <c r="AE49" s="363"/>
      <c r="AF49" s="363"/>
      <c r="AG49" s="365" t="s">
        <v>61</v>
      </c>
      <c r="AH49" s="363"/>
      <c r="AI49" s="363"/>
      <c r="AJ49" s="363"/>
      <c r="AK49" s="363"/>
      <c r="AL49" s="363"/>
      <c r="AM49" s="363"/>
      <c r="AN49" s="364" t="s">
        <v>62</v>
      </c>
      <c r="AO49" s="363"/>
      <c r="AP49" s="363"/>
      <c r="AQ49" s="80" t="s">
        <v>63</v>
      </c>
      <c r="AR49" s="61"/>
      <c r="AS49" s="81" t="s">
        <v>64</v>
      </c>
      <c r="AT49" s="82" t="s">
        <v>65</v>
      </c>
      <c r="AU49" s="82" t="s">
        <v>66</v>
      </c>
      <c r="AV49" s="82" t="s">
        <v>67</v>
      </c>
      <c r="AW49" s="82" t="s">
        <v>68</v>
      </c>
      <c r="AX49" s="82" t="s">
        <v>69</v>
      </c>
      <c r="AY49" s="82" t="s">
        <v>70</v>
      </c>
      <c r="AZ49" s="82" t="s">
        <v>71</v>
      </c>
      <c r="BA49" s="82" t="s">
        <v>72</v>
      </c>
      <c r="BB49" s="82" t="s">
        <v>73</v>
      </c>
      <c r="BC49" s="82" t="s">
        <v>74</v>
      </c>
      <c r="BD49" s="83" t="s">
        <v>75</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76</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69">
        <f>ROUND(SUM(AG52:AG53),2)</f>
        <v>0</v>
      </c>
      <c r="AH51" s="369"/>
      <c r="AI51" s="369"/>
      <c r="AJ51" s="369"/>
      <c r="AK51" s="369"/>
      <c r="AL51" s="369"/>
      <c r="AM51" s="369"/>
      <c r="AN51" s="370">
        <f>SUM(AG51,AT51)</f>
        <v>0</v>
      </c>
      <c r="AO51" s="370"/>
      <c r="AP51" s="370"/>
      <c r="AQ51" s="89" t="s">
        <v>34</v>
      </c>
      <c r="AR51" s="71"/>
      <c r="AS51" s="90">
        <f>ROUND(SUM(AS52:AS53),2)</f>
        <v>0</v>
      </c>
      <c r="AT51" s="91">
        <f>ROUND(SUM(AV51:AW51),2)</f>
        <v>0</v>
      </c>
      <c r="AU51" s="92">
        <f>ROUND(SUM(AU52:AU53),5)</f>
        <v>0</v>
      </c>
      <c r="AV51" s="91">
        <f>ROUND(AZ51*L26,2)</f>
        <v>0</v>
      </c>
      <c r="AW51" s="91">
        <f>ROUND(BA51*L27,2)</f>
        <v>0</v>
      </c>
      <c r="AX51" s="91">
        <f>ROUND(BB51*L26,2)</f>
        <v>0</v>
      </c>
      <c r="AY51" s="91">
        <f>ROUND(BC51*L27,2)</f>
        <v>0</v>
      </c>
      <c r="AZ51" s="91">
        <f>ROUND(SUM(AZ52:AZ53),2)</f>
        <v>0</v>
      </c>
      <c r="BA51" s="91">
        <f>ROUND(SUM(BA52:BA53),2)</f>
        <v>0</v>
      </c>
      <c r="BB51" s="91">
        <f>ROUND(SUM(BB52:BB53),2)</f>
        <v>0</v>
      </c>
      <c r="BC51" s="91">
        <f>ROUND(SUM(BC52:BC53),2)</f>
        <v>0</v>
      </c>
      <c r="BD51" s="93">
        <f>ROUND(SUM(BD52:BD53),2)</f>
        <v>0</v>
      </c>
      <c r="BS51" s="94" t="s">
        <v>77</v>
      </c>
      <c r="BT51" s="94" t="s">
        <v>78</v>
      </c>
      <c r="BU51" s="95" t="s">
        <v>79</v>
      </c>
      <c r="BV51" s="94" t="s">
        <v>80</v>
      </c>
      <c r="BW51" s="94" t="s">
        <v>7</v>
      </c>
      <c r="BX51" s="94" t="s">
        <v>81</v>
      </c>
      <c r="CL51" s="94" t="s">
        <v>21</v>
      </c>
    </row>
    <row r="52" spans="1:91" s="5" customFormat="1" ht="31.5" customHeight="1">
      <c r="A52" s="96" t="s">
        <v>82</v>
      </c>
      <c r="B52" s="97"/>
      <c r="C52" s="98"/>
      <c r="D52" s="368" t="s">
        <v>83</v>
      </c>
      <c r="E52" s="368"/>
      <c r="F52" s="368"/>
      <c r="G52" s="368"/>
      <c r="H52" s="368"/>
      <c r="I52" s="99"/>
      <c r="J52" s="368" t="s">
        <v>84</v>
      </c>
      <c r="K52" s="368"/>
      <c r="L52" s="368"/>
      <c r="M52" s="368"/>
      <c r="N52" s="368"/>
      <c r="O52" s="368"/>
      <c r="P52" s="368"/>
      <c r="Q52" s="368"/>
      <c r="R52" s="368"/>
      <c r="S52" s="368"/>
      <c r="T52" s="368"/>
      <c r="U52" s="368"/>
      <c r="V52" s="368"/>
      <c r="W52" s="368"/>
      <c r="X52" s="368"/>
      <c r="Y52" s="368"/>
      <c r="Z52" s="368"/>
      <c r="AA52" s="368"/>
      <c r="AB52" s="368"/>
      <c r="AC52" s="368"/>
      <c r="AD52" s="368"/>
      <c r="AE52" s="368"/>
      <c r="AF52" s="368"/>
      <c r="AG52" s="366">
        <f>'SO 01.1 - DPS - stavební ...'!J27</f>
        <v>0</v>
      </c>
      <c r="AH52" s="367"/>
      <c r="AI52" s="367"/>
      <c r="AJ52" s="367"/>
      <c r="AK52" s="367"/>
      <c r="AL52" s="367"/>
      <c r="AM52" s="367"/>
      <c r="AN52" s="366">
        <f>SUM(AG52,AT52)</f>
        <v>0</v>
      </c>
      <c r="AO52" s="367"/>
      <c r="AP52" s="367"/>
      <c r="AQ52" s="100" t="s">
        <v>85</v>
      </c>
      <c r="AR52" s="101"/>
      <c r="AS52" s="102">
        <v>0</v>
      </c>
      <c r="AT52" s="103">
        <f>ROUND(SUM(AV52:AW52),2)</f>
        <v>0</v>
      </c>
      <c r="AU52" s="104">
        <f>'SO 01.1 - DPS - stavební ...'!P99</f>
        <v>0</v>
      </c>
      <c r="AV52" s="103">
        <f>'SO 01.1 - DPS - stavební ...'!J30</f>
        <v>0</v>
      </c>
      <c r="AW52" s="103">
        <f>'SO 01.1 - DPS - stavební ...'!J31</f>
        <v>0</v>
      </c>
      <c r="AX52" s="103">
        <f>'SO 01.1 - DPS - stavební ...'!J32</f>
        <v>0</v>
      </c>
      <c r="AY52" s="103">
        <f>'SO 01.1 - DPS - stavební ...'!J33</f>
        <v>0</v>
      </c>
      <c r="AZ52" s="103">
        <f>'SO 01.1 - DPS - stavební ...'!F30</f>
        <v>0</v>
      </c>
      <c r="BA52" s="103">
        <f>'SO 01.1 - DPS - stavební ...'!F31</f>
        <v>0</v>
      </c>
      <c r="BB52" s="103">
        <f>'SO 01.1 - DPS - stavební ...'!F32</f>
        <v>0</v>
      </c>
      <c r="BC52" s="103">
        <f>'SO 01.1 - DPS - stavební ...'!F33</f>
        <v>0</v>
      </c>
      <c r="BD52" s="105">
        <f>'SO 01.1 - DPS - stavební ...'!F34</f>
        <v>0</v>
      </c>
      <c r="BT52" s="106" t="s">
        <v>86</v>
      </c>
      <c r="BV52" s="106" t="s">
        <v>80</v>
      </c>
      <c r="BW52" s="106" t="s">
        <v>87</v>
      </c>
      <c r="BX52" s="106" t="s">
        <v>7</v>
      </c>
      <c r="CL52" s="106" t="s">
        <v>34</v>
      </c>
      <c r="CM52" s="106" t="s">
        <v>88</v>
      </c>
    </row>
    <row r="53" spans="1:91" s="5" customFormat="1" ht="31.5" customHeight="1">
      <c r="A53" s="96" t="s">
        <v>82</v>
      </c>
      <c r="B53" s="97"/>
      <c r="C53" s="98"/>
      <c r="D53" s="368" t="s">
        <v>89</v>
      </c>
      <c r="E53" s="368"/>
      <c r="F53" s="368"/>
      <c r="G53" s="368"/>
      <c r="H53" s="368"/>
      <c r="I53" s="99"/>
      <c r="J53" s="368" t="s">
        <v>90</v>
      </c>
      <c r="K53" s="368"/>
      <c r="L53" s="368"/>
      <c r="M53" s="368"/>
      <c r="N53" s="368"/>
      <c r="O53" s="368"/>
      <c r="P53" s="368"/>
      <c r="Q53" s="368"/>
      <c r="R53" s="368"/>
      <c r="S53" s="368"/>
      <c r="T53" s="368"/>
      <c r="U53" s="368"/>
      <c r="V53" s="368"/>
      <c r="W53" s="368"/>
      <c r="X53" s="368"/>
      <c r="Y53" s="368"/>
      <c r="Z53" s="368"/>
      <c r="AA53" s="368"/>
      <c r="AB53" s="368"/>
      <c r="AC53" s="368"/>
      <c r="AD53" s="368"/>
      <c r="AE53" s="368"/>
      <c r="AF53" s="368"/>
      <c r="AG53" s="366">
        <f>'SO 01.2 - VRN pro DOZP'!J27</f>
        <v>0</v>
      </c>
      <c r="AH53" s="367"/>
      <c r="AI53" s="367"/>
      <c r="AJ53" s="367"/>
      <c r="AK53" s="367"/>
      <c r="AL53" s="367"/>
      <c r="AM53" s="367"/>
      <c r="AN53" s="366">
        <f>SUM(AG53,AT53)</f>
        <v>0</v>
      </c>
      <c r="AO53" s="367"/>
      <c r="AP53" s="367"/>
      <c r="AQ53" s="100" t="s">
        <v>85</v>
      </c>
      <c r="AR53" s="101"/>
      <c r="AS53" s="107">
        <v>0</v>
      </c>
      <c r="AT53" s="108">
        <f>ROUND(SUM(AV53:AW53),2)</f>
        <v>0</v>
      </c>
      <c r="AU53" s="109">
        <f>'SO 01.2 - VRN pro DOZP'!P81</f>
        <v>0</v>
      </c>
      <c r="AV53" s="108">
        <f>'SO 01.2 - VRN pro DOZP'!J30</f>
        <v>0</v>
      </c>
      <c r="AW53" s="108">
        <f>'SO 01.2 - VRN pro DOZP'!J31</f>
        <v>0</v>
      </c>
      <c r="AX53" s="108">
        <f>'SO 01.2 - VRN pro DOZP'!J32</f>
        <v>0</v>
      </c>
      <c r="AY53" s="108">
        <f>'SO 01.2 - VRN pro DOZP'!J33</f>
        <v>0</v>
      </c>
      <c r="AZ53" s="108">
        <f>'SO 01.2 - VRN pro DOZP'!F30</f>
        <v>0</v>
      </c>
      <c r="BA53" s="108">
        <f>'SO 01.2 - VRN pro DOZP'!F31</f>
        <v>0</v>
      </c>
      <c r="BB53" s="108">
        <f>'SO 01.2 - VRN pro DOZP'!F32</f>
        <v>0</v>
      </c>
      <c r="BC53" s="108">
        <f>'SO 01.2 - VRN pro DOZP'!F33</f>
        <v>0</v>
      </c>
      <c r="BD53" s="110">
        <f>'SO 01.2 - VRN pro DOZP'!F34</f>
        <v>0</v>
      </c>
      <c r="BT53" s="106" t="s">
        <v>86</v>
      </c>
      <c r="BV53" s="106" t="s">
        <v>80</v>
      </c>
      <c r="BW53" s="106" t="s">
        <v>91</v>
      </c>
      <c r="BX53" s="106" t="s">
        <v>7</v>
      </c>
      <c r="CL53" s="106" t="s">
        <v>34</v>
      </c>
      <c r="CM53" s="106" t="s">
        <v>88</v>
      </c>
    </row>
    <row r="54" spans="1:91" s="1" customFormat="1" ht="30" customHeight="1">
      <c r="B54" s="41"/>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1"/>
    </row>
    <row r="55" spans="1:91" s="1" customFormat="1" ht="6.95" customHeight="1">
      <c r="B55" s="56"/>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61"/>
    </row>
  </sheetData>
  <sheetProtection algorithmName="SHA-512" hashValue="0FY1vae5JP5FvQj2YOjKOyvmEfEZQJT7lfK0NyzchEPobvF/MC9FAXRIfL8fHfjr9mg7iQmNjgZcdJELbGNVvQ==" saltValue="2JlElukoVSZaPPwsqLZul3DxiHEMflZ099ZWNYr/Br9FiqP/AnfeiZ3TaUqlmIM7Wq5Bk/tWHLd6fNvQGPjxOA==" spinCount="100000" sheet="1" objects="1" scenarios="1" formatColumns="0" formatRows="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01.1 - DPS - stavební ...'!C2" display="/"/>
    <hyperlink ref="A53" location="'SO 01.2 - VRN pro DOZP'!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R55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92</v>
      </c>
      <c r="G1" s="380" t="s">
        <v>93</v>
      </c>
      <c r="H1" s="380"/>
      <c r="I1" s="115"/>
      <c r="J1" s="114" t="s">
        <v>94</v>
      </c>
      <c r="K1" s="113" t="s">
        <v>95</v>
      </c>
      <c r="L1" s="114" t="s">
        <v>96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1"/>
      <c r="M2" s="371"/>
      <c r="N2" s="371"/>
      <c r="O2" s="371"/>
      <c r="P2" s="371"/>
      <c r="Q2" s="371"/>
      <c r="R2" s="371"/>
      <c r="S2" s="371"/>
      <c r="T2" s="371"/>
      <c r="U2" s="371"/>
      <c r="V2" s="371"/>
      <c r="AT2" s="23" t="s">
        <v>87</v>
      </c>
    </row>
    <row r="3" spans="1:70" ht="6.95" customHeight="1">
      <c r="B3" s="24"/>
      <c r="C3" s="25"/>
      <c r="D3" s="25"/>
      <c r="E3" s="25"/>
      <c r="F3" s="25"/>
      <c r="G3" s="25"/>
      <c r="H3" s="25"/>
      <c r="I3" s="116"/>
      <c r="J3" s="25"/>
      <c r="K3" s="26"/>
      <c r="AT3" s="23" t="s">
        <v>88</v>
      </c>
    </row>
    <row r="4" spans="1:70" ht="36.950000000000003" customHeight="1">
      <c r="B4" s="27"/>
      <c r="C4" s="28"/>
      <c r="D4" s="29" t="s">
        <v>97</v>
      </c>
      <c r="E4" s="28"/>
      <c r="F4" s="28"/>
      <c r="G4" s="28"/>
      <c r="H4" s="28"/>
      <c r="I4" s="117"/>
      <c r="J4" s="28"/>
      <c r="K4" s="30"/>
      <c r="M4" s="31" t="s">
        <v>12</v>
      </c>
      <c r="AT4" s="23" t="s">
        <v>6</v>
      </c>
    </row>
    <row r="5" spans="1:70" ht="6.95" customHeight="1">
      <c r="B5" s="27"/>
      <c r="C5" s="28"/>
      <c r="D5" s="28"/>
      <c r="E5" s="28"/>
      <c r="F5" s="28"/>
      <c r="G5" s="28"/>
      <c r="H5" s="28"/>
      <c r="I5" s="117"/>
      <c r="J5" s="28"/>
      <c r="K5" s="30"/>
    </row>
    <row r="6" spans="1:70">
      <c r="B6" s="27"/>
      <c r="C6" s="28"/>
      <c r="D6" s="36" t="s">
        <v>18</v>
      </c>
      <c r="E6" s="28"/>
      <c r="F6" s="28"/>
      <c r="G6" s="28"/>
      <c r="H6" s="28"/>
      <c r="I6" s="117"/>
      <c r="J6" s="28"/>
      <c r="K6" s="30"/>
    </row>
    <row r="7" spans="1:70" ht="16.5" customHeight="1">
      <c r="B7" s="27"/>
      <c r="C7" s="28"/>
      <c r="D7" s="28"/>
      <c r="E7" s="372" t="str">
        <f>'Rekapitulace stavby'!K6</f>
        <v>Mod. pob. zař. ve spr. soc. služ., Písečná 5062, Chomutov - DSP</v>
      </c>
      <c r="F7" s="373"/>
      <c r="G7" s="373"/>
      <c r="H7" s="373"/>
      <c r="I7" s="117"/>
      <c r="J7" s="28"/>
      <c r="K7" s="30"/>
    </row>
    <row r="8" spans="1:70" s="1" customFormat="1">
      <c r="B8" s="41"/>
      <c r="C8" s="42"/>
      <c r="D8" s="36" t="s">
        <v>98</v>
      </c>
      <c r="E8" s="42"/>
      <c r="F8" s="42"/>
      <c r="G8" s="42"/>
      <c r="H8" s="42"/>
      <c r="I8" s="118"/>
      <c r="J8" s="42"/>
      <c r="K8" s="45"/>
    </row>
    <row r="9" spans="1:70" s="1" customFormat="1" ht="36.950000000000003" customHeight="1">
      <c r="B9" s="41"/>
      <c r="C9" s="42"/>
      <c r="D9" s="42"/>
      <c r="E9" s="374" t="s">
        <v>99</v>
      </c>
      <c r="F9" s="375"/>
      <c r="G9" s="375"/>
      <c r="H9" s="375"/>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20</v>
      </c>
      <c r="E11" s="42"/>
      <c r="F11" s="34" t="s">
        <v>34</v>
      </c>
      <c r="G11" s="42"/>
      <c r="H11" s="42"/>
      <c r="I11" s="119" t="s">
        <v>22</v>
      </c>
      <c r="J11" s="34" t="s">
        <v>34</v>
      </c>
      <c r="K11" s="45"/>
    </row>
    <row r="12" spans="1:70" s="1" customFormat="1" ht="14.45" customHeight="1">
      <c r="B12" s="41"/>
      <c r="C12" s="42"/>
      <c r="D12" s="36" t="s">
        <v>24</v>
      </c>
      <c r="E12" s="42"/>
      <c r="F12" s="34" t="s">
        <v>25</v>
      </c>
      <c r="G12" s="42"/>
      <c r="H12" s="42"/>
      <c r="I12" s="119" t="s">
        <v>26</v>
      </c>
      <c r="J12" s="120" t="str">
        <f>'Rekapitulace stavby'!AN8</f>
        <v>27. 2. 2016</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32</v>
      </c>
      <c r="E14" s="42"/>
      <c r="F14" s="42"/>
      <c r="G14" s="42"/>
      <c r="H14" s="42"/>
      <c r="I14" s="119" t="s">
        <v>33</v>
      </c>
      <c r="J14" s="34" t="s">
        <v>34</v>
      </c>
      <c r="K14" s="45"/>
    </row>
    <row r="15" spans="1:70" s="1" customFormat="1" ht="18" customHeight="1">
      <c r="B15" s="41"/>
      <c r="C15" s="42"/>
      <c r="D15" s="42"/>
      <c r="E15" s="34" t="s">
        <v>35</v>
      </c>
      <c r="F15" s="42"/>
      <c r="G15" s="42"/>
      <c r="H15" s="42"/>
      <c r="I15" s="119" t="s">
        <v>36</v>
      </c>
      <c r="J15" s="34" t="s">
        <v>34</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37</v>
      </c>
      <c r="E17" s="42"/>
      <c r="F17" s="42"/>
      <c r="G17" s="42"/>
      <c r="H17" s="42"/>
      <c r="I17" s="119" t="s">
        <v>33</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36</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39</v>
      </c>
      <c r="E20" s="42"/>
      <c r="F20" s="42"/>
      <c r="G20" s="42"/>
      <c r="H20" s="42"/>
      <c r="I20" s="119" t="s">
        <v>33</v>
      </c>
      <c r="J20" s="34" t="s">
        <v>34</v>
      </c>
      <c r="K20" s="45"/>
    </row>
    <row r="21" spans="2:11" s="1" customFormat="1" ht="18" customHeight="1">
      <c r="B21" s="41"/>
      <c r="C21" s="42"/>
      <c r="D21" s="42"/>
      <c r="E21" s="34" t="s">
        <v>40</v>
      </c>
      <c r="F21" s="42"/>
      <c r="G21" s="42"/>
      <c r="H21" s="42"/>
      <c r="I21" s="119" t="s">
        <v>36</v>
      </c>
      <c r="J21" s="34" t="s">
        <v>34</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42</v>
      </c>
      <c r="E23" s="42"/>
      <c r="F23" s="42"/>
      <c r="G23" s="42"/>
      <c r="H23" s="42"/>
      <c r="I23" s="118"/>
      <c r="J23" s="42"/>
      <c r="K23" s="45"/>
    </row>
    <row r="24" spans="2:11" s="6" customFormat="1" ht="199.5" customHeight="1">
      <c r="B24" s="121"/>
      <c r="C24" s="122"/>
      <c r="D24" s="122"/>
      <c r="E24" s="341" t="s">
        <v>100</v>
      </c>
      <c r="F24" s="341"/>
      <c r="G24" s="341"/>
      <c r="H24" s="341"/>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44</v>
      </c>
      <c r="E27" s="42"/>
      <c r="F27" s="42"/>
      <c r="G27" s="42"/>
      <c r="H27" s="42"/>
      <c r="I27" s="118"/>
      <c r="J27" s="128">
        <f>ROUND(J99,2)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46</v>
      </c>
      <c r="G29" s="42"/>
      <c r="H29" s="42"/>
      <c r="I29" s="129" t="s">
        <v>45</v>
      </c>
      <c r="J29" s="46" t="s">
        <v>47</v>
      </c>
      <c r="K29" s="45"/>
    </row>
    <row r="30" spans="2:11" s="1" customFormat="1" ht="14.45" customHeight="1">
      <c r="B30" s="41"/>
      <c r="C30" s="42"/>
      <c r="D30" s="49" t="s">
        <v>48</v>
      </c>
      <c r="E30" s="49" t="s">
        <v>49</v>
      </c>
      <c r="F30" s="130">
        <f>ROUND(SUM(BE99:BE549), 2)</f>
        <v>0</v>
      </c>
      <c r="G30" s="42"/>
      <c r="H30" s="42"/>
      <c r="I30" s="131">
        <v>0.21</v>
      </c>
      <c r="J30" s="130">
        <f>ROUND(ROUND((SUM(BE99:BE549)), 2)*I30, 2)</f>
        <v>0</v>
      </c>
      <c r="K30" s="45"/>
    </row>
    <row r="31" spans="2:11" s="1" customFormat="1" ht="14.45" customHeight="1">
      <c r="B31" s="41"/>
      <c r="C31" s="42"/>
      <c r="D31" s="42"/>
      <c r="E31" s="49" t="s">
        <v>50</v>
      </c>
      <c r="F31" s="130">
        <f>ROUND(SUM(BF99:BF549), 2)</f>
        <v>0</v>
      </c>
      <c r="G31" s="42"/>
      <c r="H31" s="42"/>
      <c r="I31" s="131">
        <v>0.15</v>
      </c>
      <c r="J31" s="130">
        <f>ROUND(ROUND((SUM(BF99:BF549)), 2)*I31, 2)</f>
        <v>0</v>
      </c>
      <c r="K31" s="45"/>
    </row>
    <row r="32" spans="2:11" s="1" customFormat="1" ht="14.45" hidden="1" customHeight="1">
      <c r="B32" s="41"/>
      <c r="C32" s="42"/>
      <c r="D32" s="42"/>
      <c r="E32" s="49" t="s">
        <v>51</v>
      </c>
      <c r="F32" s="130">
        <f>ROUND(SUM(BG99:BG549), 2)</f>
        <v>0</v>
      </c>
      <c r="G32" s="42"/>
      <c r="H32" s="42"/>
      <c r="I32" s="131">
        <v>0.21</v>
      </c>
      <c r="J32" s="130">
        <v>0</v>
      </c>
      <c r="K32" s="45"/>
    </row>
    <row r="33" spans="2:11" s="1" customFormat="1" ht="14.45" hidden="1" customHeight="1">
      <c r="B33" s="41"/>
      <c r="C33" s="42"/>
      <c r="D33" s="42"/>
      <c r="E33" s="49" t="s">
        <v>52</v>
      </c>
      <c r="F33" s="130">
        <f>ROUND(SUM(BH99:BH549), 2)</f>
        <v>0</v>
      </c>
      <c r="G33" s="42"/>
      <c r="H33" s="42"/>
      <c r="I33" s="131">
        <v>0.15</v>
      </c>
      <c r="J33" s="130">
        <v>0</v>
      </c>
      <c r="K33" s="45"/>
    </row>
    <row r="34" spans="2:11" s="1" customFormat="1" ht="14.45" hidden="1" customHeight="1">
      <c r="B34" s="41"/>
      <c r="C34" s="42"/>
      <c r="D34" s="42"/>
      <c r="E34" s="49" t="s">
        <v>53</v>
      </c>
      <c r="F34" s="130">
        <f>ROUND(SUM(BI99:BI549),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54</v>
      </c>
      <c r="E36" s="79"/>
      <c r="F36" s="79"/>
      <c r="G36" s="134" t="s">
        <v>55</v>
      </c>
      <c r="H36" s="135" t="s">
        <v>56</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101</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2" t="str">
        <f>E7</f>
        <v>Mod. pob. zař. ve spr. soc. služ., Písečná 5062, Chomutov - DSP</v>
      </c>
      <c r="F45" s="373"/>
      <c r="G45" s="373"/>
      <c r="H45" s="373"/>
      <c r="I45" s="118"/>
      <c r="J45" s="42"/>
      <c r="K45" s="45"/>
    </row>
    <row r="46" spans="2:11" s="1" customFormat="1" ht="14.45" customHeight="1">
      <c r="B46" s="41"/>
      <c r="C46" s="36" t="s">
        <v>98</v>
      </c>
      <c r="D46" s="42"/>
      <c r="E46" s="42"/>
      <c r="F46" s="42"/>
      <c r="G46" s="42"/>
      <c r="H46" s="42"/>
      <c r="I46" s="118"/>
      <c r="J46" s="42"/>
      <c r="K46" s="45"/>
    </row>
    <row r="47" spans="2:11" s="1" customFormat="1" ht="17.25" customHeight="1">
      <c r="B47" s="41"/>
      <c r="C47" s="42"/>
      <c r="D47" s="42"/>
      <c r="E47" s="374" t="str">
        <f>E9</f>
        <v>SO 01.1 - DPS - stavební část, ZTI, elektroinstalace</v>
      </c>
      <c r="F47" s="375"/>
      <c r="G47" s="375"/>
      <c r="H47" s="375"/>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24</v>
      </c>
      <c r="D49" s="42"/>
      <c r="E49" s="42"/>
      <c r="F49" s="34" t="str">
        <f>F12</f>
        <v xml:space="preserve"> </v>
      </c>
      <c r="G49" s="42"/>
      <c r="H49" s="42"/>
      <c r="I49" s="119" t="s">
        <v>26</v>
      </c>
      <c r="J49" s="120" t="str">
        <f>IF(J12="","",J12)</f>
        <v>27. 2. 2016</v>
      </c>
      <c r="K49" s="45"/>
    </row>
    <row r="50" spans="2:47" s="1" customFormat="1" ht="6.95" customHeight="1">
      <c r="B50" s="41"/>
      <c r="C50" s="42"/>
      <c r="D50" s="42"/>
      <c r="E50" s="42"/>
      <c r="F50" s="42"/>
      <c r="G50" s="42"/>
      <c r="H50" s="42"/>
      <c r="I50" s="118"/>
      <c r="J50" s="42"/>
      <c r="K50" s="45"/>
    </row>
    <row r="51" spans="2:47" s="1" customFormat="1">
      <c r="B51" s="41"/>
      <c r="C51" s="36" t="s">
        <v>32</v>
      </c>
      <c r="D51" s="42"/>
      <c r="E51" s="42"/>
      <c r="F51" s="34" t="str">
        <f>E15</f>
        <v>Statutární město Chomutov, Zborovská 4602,Chomutov</v>
      </c>
      <c r="G51" s="42"/>
      <c r="H51" s="42"/>
      <c r="I51" s="119" t="s">
        <v>39</v>
      </c>
      <c r="J51" s="341" t="str">
        <f>E21</f>
        <v>JKPO,Školní 1038, Chomutov</v>
      </c>
      <c r="K51" s="45"/>
    </row>
    <row r="52" spans="2:47" s="1" customFormat="1" ht="14.45" customHeight="1">
      <c r="B52" s="41"/>
      <c r="C52" s="36" t="s">
        <v>37</v>
      </c>
      <c r="D52" s="42"/>
      <c r="E52" s="42"/>
      <c r="F52" s="34" t="str">
        <f>IF(E18="","",E18)</f>
        <v/>
      </c>
      <c r="G52" s="42"/>
      <c r="H52" s="42"/>
      <c r="I52" s="118"/>
      <c r="J52" s="376"/>
      <c r="K52" s="45"/>
    </row>
    <row r="53" spans="2:47" s="1" customFormat="1" ht="10.35" customHeight="1">
      <c r="B53" s="41"/>
      <c r="C53" s="42"/>
      <c r="D53" s="42"/>
      <c r="E53" s="42"/>
      <c r="F53" s="42"/>
      <c r="G53" s="42"/>
      <c r="H53" s="42"/>
      <c r="I53" s="118"/>
      <c r="J53" s="42"/>
      <c r="K53" s="45"/>
    </row>
    <row r="54" spans="2:47" s="1" customFormat="1" ht="29.25" customHeight="1">
      <c r="B54" s="41"/>
      <c r="C54" s="144" t="s">
        <v>102</v>
      </c>
      <c r="D54" s="132"/>
      <c r="E54" s="132"/>
      <c r="F54" s="132"/>
      <c r="G54" s="132"/>
      <c r="H54" s="132"/>
      <c r="I54" s="145"/>
      <c r="J54" s="146" t="s">
        <v>103</v>
      </c>
      <c r="K54" s="147"/>
    </row>
    <row r="55" spans="2:47" s="1" customFormat="1" ht="10.35" customHeight="1">
      <c r="B55" s="41"/>
      <c r="C55" s="42"/>
      <c r="D55" s="42"/>
      <c r="E55" s="42"/>
      <c r="F55" s="42"/>
      <c r="G55" s="42"/>
      <c r="H55" s="42"/>
      <c r="I55" s="118"/>
      <c r="J55" s="42"/>
      <c r="K55" s="45"/>
    </row>
    <row r="56" spans="2:47" s="1" customFormat="1" ht="29.25" customHeight="1">
      <c r="B56" s="41"/>
      <c r="C56" s="148" t="s">
        <v>104</v>
      </c>
      <c r="D56" s="42"/>
      <c r="E56" s="42"/>
      <c r="F56" s="42"/>
      <c r="G56" s="42"/>
      <c r="H56" s="42"/>
      <c r="I56" s="118"/>
      <c r="J56" s="128">
        <f>J99</f>
        <v>0</v>
      </c>
      <c r="K56" s="45"/>
      <c r="AU56" s="23" t="s">
        <v>105</v>
      </c>
    </row>
    <row r="57" spans="2:47" s="7" customFormat="1" ht="24.95" customHeight="1">
      <c r="B57" s="149"/>
      <c r="C57" s="150"/>
      <c r="D57" s="151" t="s">
        <v>106</v>
      </c>
      <c r="E57" s="152"/>
      <c r="F57" s="152"/>
      <c r="G57" s="152"/>
      <c r="H57" s="152"/>
      <c r="I57" s="153"/>
      <c r="J57" s="154">
        <f>J100</f>
        <v>0</v>
      </c>
      <c r="K57" s="155"/>
    </row>
    <row r="58" spans="2:47" s="8" customFormat="1" ht="19.899999999999999" customHeight="1">
      <c r="B58" s="156"/>
      <c r="C58" s="157"/>
      <c r="D58" s="158" t="s">
        <v>107</v>
      </c>
      <c r="E58" s="159"/>
      <c r="F58" s="159"/>
      <c r="G58" s="159"/>
      <c r="H58" s="159"/>
      <c r="I58" s="160"/>
      <c r="J58" s="161">
        <f>J101</f>
        <v>0</v>
      </c>
      <c r="K58" s="162"/>
    </row>
    <row r="59" spans="2:47" s="8" customFormat="1" ht="19.899999999999999" customHeight="1">
      <c r="B59" s="156"/>
      <c r="C59" s="157"/>
      <c r="D59" s="158" t="s">
        <v>108</v>
      </c>
      <c r="E59" s="159"/>
      <c r="F59" s="159"/>
      <c r="G59" s="159"/>
      <c r="H59" s="159"/>
      <c r="I59" s="160"/>
      <c r="J59" s="161">
        <f>J130</f>
        <v>0</v>
      </c>
      <c r="K59" s="162"/>
    </row>
    <row r="60" spans="2:47" s="8" customFormat="1" ht="19.899999999999999" customHeight="1">
      <c r="B60" s="156"/>
      <c r="C60" s="157"/>
      <c r="D60" s="158" t="s">
        <v>109</v>
      </c>
      <c r="E60" s="159"/>
      <c r="F60" s="159"/>
      <c r="G60" s="159"/>
      <c r="H60" s="159"/>
      <c r="I60" s="160"/>
      <c r="J60" s="161">
        <f>J146</f>
        <v>0</v>
      </c>
      <c r="K60" s="162"/>
    </row>
    <row r="61" spans="2:47" s="8" customFormat="1" ht="19.899999999999999" customHeight="1">
      <c r="B61" s="156"/>
      <c r="C61" s="157"/>
      <c r="D61" s="158" t="s">
        <v>110</v>
      </c>
      <c r="E61" s="159"/>
      <c r="F61" s="159"/>
      <c r="G61" s="159"/>
      <c r="H61" s="159"/>
      <c r="I61" s="160"/>
      <c r="J61" s="161">
        <f>J180</f>
        <v>0</v>
      </c>
      <c r="K61" s="162"/>
    </row>
    <row r="62" spans="2:47" s="8" customFormat="1" ht="19.899999999999999" customHeight="1">
      <c r="B62" s="156"/>
      <c r="C62" s="157"/>
      <c r="D62" s="158" t="s">
        <v>111</v>
      </c>
      <c r="E62" s="159"/>
      <c r="F62" s="159"/>
      <c r="G62" s="159"/>
      <c r="H62" s="159"/>
      <c r="I62" s="160"/>
      <c r="J62" s="161">
        <f>J189</f>
        <v>0</v>
      </c>
      <c r="K62" s="162"/>
    </row>
    <row r="63" spans="2:47" s="7" customFormat="1" ht="24.95" customHeight="1">
      <c r="B63" s="149"/>
      <c r="C63" s="150"/>
      <c r="D63" s="151" t="s">
        <v>112</v>
      </c>
      <c r="E63" s="152"/>
      <c r="F63" s="152"/>
      <c r="G63" s="152"/>
      <c r="H63" s="152"/>
      <c r="I63" s="153"/>
      <c r="J63" s="154">
        <f>J191</f>
        <v>0</v>
      </c>
      <c r="K63" s="155"/>
    </row>
    <row r="64" spans="2:47" s="8" customFormat="1" ht="19.899999999999999" customHeight="1">
      <c r="B64" s="156"/>
      <c r="C64" s="157"/>
      <c r="D64" s="158" t="s">
        <v>113</v>
      </c>
      <c r="E64" s="159"/>
      <c r="F64" s="159"/>
      <c r="G64" s="159"/>
      <c r="H64" s="159"/>
      <c r="I64" s="160"/>
      <c r="J64" s="161">
        <f>J192</f>
        <v>0</v>
      </c>
      <c r="K64" s="162"/>
    </row>
    <row r="65" spans="2:11" s="8" customFormat="1" ht="19.899999999999999" customHeight="1">
      <c r="B65" s="156"/>
      <c r="C65" s="157"/>
      <c r="D65" s="158" t="s">
        <v>114</v>
      </c>
      <c r="E65" s="159"/>
      <c r="F65" s="159"/>
      <c r="G65" s="159"/>
      <c r="H65" s="159"/>
      <c r="I65" s="160"/>
      <c r="J65" s="161">
        <f>J200</f>
        <v>0</v>
      </c>
      <c r="K65" s="162"/>
    </row>
    <row r="66" spans="2:11" s="8" customFormat="1" ht="19.899999999999999" customHeight="1">
      <c r="B66" s="156"/>
      <c r="C66" s="157"/>
      <c r="D66" s="158" t="s">
        <v>115</v>
      </c>
      <c r="E66" s="159"/>
      <c r="F66" s="159"/>
      <c r="G66" s="159"/>
      <c r="H66" s="159"/>
      <c r="I66" s="160"/>
      <c r="J66" s="161">
        <f>J226</f>
        <v>0</v>
      </c>
      <c r="K66" s="162"/>
    </row>
    <row r="67" spans="2:11" s="8" customFormat="1" ht="19.899999999999999" customHeight="1">
      <c r="B67" s="156"/>
      <c r="C67" s="157"/>
      <c r="D67" s="158" t="s">
        <v>116</v>
      </c>
      <c r="E67" s="159"/>
      <c r="F67" s="159"/>
      <c r="G67" s="159"/>
      <c r="H67" s="159"/>
      <c r="I67" s="160"/>
      <c r="J67" s="161">
        <f>J274</f>
        <v>0</v>
      </c>
      <c r="K67" s="162"/>
    </row>
    <row r="68" spans="2:11" s="8" customFormat="1" ht="19.899999999999999" customHeight="1">
      <c r="B68" s="156"/>
      <c r="C68" s="157"/>
      <c r="D68" s="158" t="s">
        <v>117</v>
      </c>
      <c r="E68" s="159"/>
      <c r="F68" s="159"/>
      <c r="G68" s="159"/>
      <c r="H68" s="159"/>
      <c r="I68" s="160"/>
      <c r="J68" s="161">
        <f>J345</f>
        <v>0</v>
      </c>
      <c r="K68" s="162"/>
    </row>
    <row r="69" spans="2:11" s="8" customFormat="1" ht="19.899999999999999" customHeight="1">
      <c r="B69" s="156"/>
      <c r="C69" s="157"/>
      <c r="D69" s="158" t="s">
        <v>118</v>
      </c>
      <c r="E69" s="159"/>
      <c r="F69" s="159"/>
      <c r="G69" s="159"/>
      <c r="H69" s="159"/>
      <c r="I69" s="160"/>
      <c r="J69" s="161">
        <f>J348</f>
        <v>0</v>
      </c>
      <c r="K69" s="162"/>
    </row>
    <row r="70" spans="2:11" s="8" customFormat="1" ht="19.899999999999999" customHeight="1">
      <c r="B70" s="156"/>
      <c r="C70" s="157"/>
      <c r="D70" s="158" t="s">
        <v>119</v>
      </c>
      <c r="E70" s="159"/>
      <c r="F70" s="159"/>
      <c r="G70" s="159"/>
      <c r="H70" s="159"/>
      <c r="I70" s="160"/>
      <c r="J70" s="161">
        <f>J356</f>
        <v>0</v>
      </c>
      <c r="K70" s="162"/>
    </row>
    <row r="71" spans="2:11" s="8" customFormat="1" ht="19.899999999999999" customHeight="1">
      <c r="B71" s="156"/>
      <c r="C71" s="157"/>
      <c r="D71" s="158" t="s">
        <v>120</v>
      </c>
      <c r="E71" s="159"/>
      <c r="F71" s="159"/>
      <c r="G71" s="159"/>
      <c r="H71" s="159"/>
      <c r="I71" s="160"/>
      <c r="J71" s="161">
        <f>J360</f>
        <v>0</v>
      </c>
      <c r="K71" s="162"/>
    </row>
    <row r="72" spans="2:11" s="8" customFormat="1" ht="19.899999999999999" customHeight="1">
      <c r="B72" s="156"/>
      <c r="C72" s="157"/>
      <c r="D72" s="158" t="s">
        <v>121</v>
      </c>
      <c r="E72" s="159"/>
      <c r="F72" s="159"/>
      <c r="G72" s="159"/>
      <c r="H72" s="159"/>
      <c r="I72" s="160"/>
      <c r="J72" s="161">
        <f>J385</f>
        <v>0</v>
      </c>
      <c r="K72" s="162"/>
    </row>
    <row r="73" spans="2:11" s="8" customFormat="1" ht="19.899999999999999" customHeight="1">
      <c r="B73" s="156"/>
      <c r="C73" s="157"/>
      <c r="D73" s="158" t="s">
        <v>122</v>
      </c>
      <c r="E73" s="159"/>
      <c r="F73" s="159"/>
      <c r="G73" s="159"/>
      <c r="H73" s="159"/>
      <c r="I73" s="160"/>
      <c r="J73" s="161">
        <f>J452</f>
        <v>0</v>
      </c>
      <c r="K73" s="162"/>
    </row>
    <row r="74" spans="2:11" s="8" customFormat="1" ht="19.899999999999999" customHeight="1">
      <c r="B74" s="156"/>
      <c r="C74" s="157"/>
      <c r="D74" s="158" t="s">
        <v>123</v>
      </c>
      <c r="E74" s="159"/>
      <c r="F74" s="159"/>
      <c r="G74" s="159"/>
      <c r="H74" s="159"/>
      <c r="I74" s="160"/>
      <c r="J74" s="161">
        <f>J470</f>
        <v>0</v>
      </c>
      <c r="K74" s="162"/>
    </row>
    <row r="75" spans="2:11" s="8" customFormat="1" ht="19.899999999999999" customHeight="1">
      <c r="B75" s="156"/>
      <c r="C75" s="157"/>
      <c r="D75" s="158" t="s">
        <v>124</v>
      </c>
      <c r="E75" s="159"/>
      <c r="F75" s="159"/>
      <c r="G75" s="159"/>
      <c r="H75" s="159"/>
      <c r="I75" s="160"/>
      <c r="J75" s="161">
        <f>J492</f>
        <v>0</v>
      </c>
      <c r="K75" s="162"/>
    </row>
    <row r="76" spans="2:11" s="8" customFormat="1" ht="19.899999999999999" customHeight="1">
      <c r="B76" s="156"/>
      <c r="C76" s="157"/>
      <c r="D76" s="158" t="s">
        <v>125</v>
      </c>
      <c r="E76" s="159"/>
      <c r="F76" s="159"/>
      <c r="G76" s="159"/>
      <c r="H76" s="159"/>
      <c r="I76" s="160"/>
      <c r="J76" s="161">
        <f>J524</f>
        <v>0</v>
      </c>
      <c r="K76" s="162"/>
    </row>
    <row r="77" spans="2:11" s="8" customFormat="1" ht="19.899999999999999" customHeight="1">
      <c r="B77" s="156"/>
      <c r="C77" s="157"/>
      <c r="D77" s="158" t="s">
        <v>126</v>
      </c>
      <c r="E77" s="159"/>
      <c r="F77" s="159"/>
      <c r="G77" s="159"/>
      <c r="H77" s="159"/>
      <c r="I77" s="160"/>
      <c r="J77" s="161">
        <f>J537</f>
        <v>0</v>
      </c>
      <c r="K77" s="162"/>
    </row>
    <row r="78" spans="2:11" s="7" customFormat="1" ht="24.95" customHeight="1">
      <c r="B78" s="149"/>
      <c r="C78" s="150"/>
      <c r="D78" s="151" t="s">
        <v>127</v>
      </c>
      <c r="E78" s="152"/>
      <c r="F78" s="152"/>
      <c r="G78" s="152"/>
      <c r="H78" s="152"/>
      <c r="I78" s="153"/>
      <c r="J78" s="154">
        <f>J546</f>
        <v>0</v>
      </c>
      <c r="K78" s="155"/>
    </row>
    <row r="79" spans="2:11" s="8" customFormat="1" ht="19.899999999999999" customHeight="1">
      <c r="B79" s="156"/>
      <c r="C79" s="157"/>
      <c r="D79" s="158" t="s">
        <v>128</v>
      </c>
      <c r="E79" s="159"/>
      <c r="F79" s="159"/>
      <c r="G79" s="159"/>
      <c r="H79" s="159"/>
      <c r="I79" s="160"/>
      <c r="J79" s="161">
        <f>J547</f>
        <v>0</v>
      </c>
      <c r="K79" s="162"/>
    </row>
    <row r="80" spans="2:11" s="1" customFormat="1" ht="21.75" customHeight="1">
      <c r="B80" s="41"/>
      <c r="C80" s="42"/>
      <c r="D80" s="42"/>
      <c r="E80" s="42"/>
      <c r="F80" s="42"/>
      <c r="G80" s="42"/>
      <c r="H80" s="42"/>
      <c r="I80" s="118"/>
      <c r="J80" s="42"/>
      <c r="K80" s="45"/>
    </row>
    <row r="81" spans="2:12" s="1" customFormat="1" ht="6.95" customHeight="1">
      <c r="B81" s="56"/>
      <c r="C81" s="57"/>
      <c r="D81" s="57"/>
      <c r="E81" s="57"/>
      <c r="F81" s="57"/>
      <c r="G81" s="57"/>
      <c r="H81" s="57"/>
      <c r="I81" s="139"/>
      <c r="J81" s="57"/>
      <c r="K81" s="58"/>
    </row>
    <row r="85" spans="2:12" s="1" customFormat="1" ht="6.95" customHeight="1">
      <c r="B85" s="59"/>
      <c r="C85" s="60"/>
      <c r="D85" s="60"/>
      <c r="E85" s="60"/>
      <c r="F85" s="60"/>
      <c r="G85" s="60"/>
      <c r="H85" s="60"/>
      <c r="I85" s="142"/>
      <c r="J85" s="60"/>
      <c r="K85" s="60"/>
      <c r="L85" s="61"/>
    </row>
    <row r="86" spans="2:12" s="1" customFormat="1" ht="36.950000000000003" customHeight="1">
      <c r="B86" s="41"/>
      <c r="C86" s="62" t="s">
        <v>129</v>
      </c>
      <c r="D86" s="63"/>
      <c r="E86" s="63"/>
      <c r="F86" s="63"/>
      <c r="G86" s="63"/>
      <c r="H86" s="63"/>
      <c r="I86" s="163"/>
      <c r="J86" s="63"/>
      <c r="K86" s="63"/>
      <c r="L86" s="61"/>
    </row>
    <row r="87" spans="2:12" s="1" customFormat="1" ht="6.95" customHeight="1">
      <c r="B87" s="41"/>
      <c r="C87" s="63"/>
      <c r="D87" s="63"/>
      <c r="E87" s="63"/>
      <c r="F87" s="63"/>
      <c r="G87" s="63"/>
      <c r="H87" s="63"/>
      <c r="I87" s="163"/>
      <c r="J87" s="63"/>
      <c r="K87" s="63"/>
      <c r="L87" s="61"/>
    </row>
    <row r="88" spans="2:12" s="1" customFormat="1" ht="14.45" customHeight="1">
      <c r="B88" s="41"/>
      <c r="C88" s="65" t="s">
        <v>18</v>
      </c>
      <c r="D88" s="63"/>
      <c r="E88" s="63"/>
      <c r="F88" s="63"/>
      <c r="G88" s="63"/>
      <c r="H88" s="63"/>
      <c r="I88" s="163"/>
      <c r="J88" s="63"/>
      <c r="K88" s="63"/>
      <c r="L88" s="61"/>
    </row>
    <row r="89" spans="2:12" s="1" customFormat="1" ht="16.5" customHeight="1">
      <c r="B89" s="41"/>
      <c r="C89" s="63"/>
      <c r="D89" s="63"/>
      <c r="E89" s="377" t="str">
        <f>E7</f>
        <v>Mod. pob. zař. ve spr. soc. služ., Písečná 5062, Chomutov - DSP</v>
      </c>
      <c r="F89" s="378"/>
      <c r="G89" s="378"/>
      <c r="H89" s="378"/>
      <c r="I89" s="163"/>
      <c r="J89" s="63"/>
      <c r="K89" s="63"/>
      <c r="L89" s="61"/>
    </row>
    <row r="90" spans="2:12" s="1" customFormat="1" ht="14.45" customHeight="1">
      <c r="B90" s="41"/>
      <c r="C90" s="65" t="s">
        <v>98</v>
      </c>
      <c r="D90" s="63"/>
      <c r="E90" s="63"/>
      <c r="F90" s="63"/>
      <c r="G90" s="63"/>
      <c r="H90" s="63"/>
      <c r="I90" s="163"/>
      <c r="J90" s="63"/>
      <c r="K90" s="63"/>
      <c r="L90" s="61"/>
    </row>
    <row r="91" spans="2:12" s="1" customFormat="1" ht="17.25" customHeight="1">
      <c r="B91" s="41"/>
      <c r="C91" s="63"/>
      <c r="D91" s="63"/>
      <c r="E91" s="352" t="str">
        <f>E9</f>
        <v>SO 01.1 - DPS - stavební část, ZTI, elektroinstalace</v>
      </c>
      <c r="F91" s="379"/>
      <c r="G91" s="379"/>
      <c r="H91" s="379"/>
      <c r="I91" s="163"/>
      <c r="J91" s="63"/>
      <c r="K91" s="63"/>
      <c r="L91" s="61"/>
    </row>
    <row r="92" spans="2:12" s="1" customFormat="1" ht="6.95" customHeight="1">
      <c r="B92" s="41"/>
      <c r="C92" s="63"/>
      <c r="D92" s="63"/>
      <c r="E92" s="63"/>
      <c r="F92" s="63"/>
      <c r="G92" s="63"/>
      <c r="H92" s="63"/>
      <c r="I92" s="163"/>
      <c r="J92" s="63"/>
      <c r="K92" s="63"/>
      <c r="L92" s="61"/>
    </row>
    <row r="93" spans="2:12" s="1" customFormat="1" ht="18" customHeight="1">
      <c r="B93" s="41"/>
      <c r="C93" s="65" t="s">
        <v>24</v>
      </c>
      <c r="D93" s="63"/>
      <c r="E93" s="63"/>
      <c r="F93" s="164" t="str">
        <f>F12</f>
        <v xml:space="preserve"> </v>
      </c>
      <c r="G93" s="63"/>
      <c r="H93" s="63"/>
      <c r="I93" s="165" t="s">
        <v>26</v>
      </c>
      <c r="J93" s="73" t="str">
        <f>IF(J12="","",J12)</f>
        <v>27. 2. 2016</v>
      </c>
      <c r="K93" s="63"/>
      <c r="L93" s="61"/>
    </row>
    <row r="94" spans="2:12" s="1" customFormat="1" ht="6.95" customHeight="1">
      <c r="B94" s="41"/>
      <c r="C94" s="63"/>
      <c r="D94" s="63"/>
      <c r="E94" s="63"/>
      <c r="F94" s="63"/>
      <c r="G94" s="63"/>
      <c r="H94" s="63"/>
      <c r="I94" s="163"/>
      <c r="J94" s="63"/>
      <c r="K94" s="63"/>
      <c r="L94" s="61"/>
    </row>
    <row r="95" spans="2:12" s="1" customFormat="1">
      <c r="B95" s="41"/>
      <c r="C95" s="65" t="s">
        <v>32</v>
      </c>
      <c r="D95" s="63"/>
      <c r="E95" s="63"/>
      <c r="F95" s="164" t="str">
        <f>E15</f>
        <v>Statutární město Chomutov, Zborovská 4602,Chomutov</v>
      </c>
      <c r="G95" s="63"/>
      <c r="H95" s="63"/>
      <c r="I95" s="165" t="s">
        <v>39</v>
      </c>
      <c r="J95" s="164" t="str">
        <f>E21</f>
        <v>JKPO,Školní 1038, Chomutov</v>
      </c>
      <c r="K95" s="63"/>
      <c r="L95" s="61"/>
    </row>
    <row r="96" spans="2:12" s="1" customFormat="1" ht="14.45" customHeight="1">
      <c r="B96" s="41"/>
      <c r="C96" s="65" t="s">
        <v>37</v>
      </c>
      <c r="D96" s="63"/>
      <c r="E96" s="63"/>
      <c r="F96" s="164" t="str">
        <f>IF(E18="","",E18)</f>
        <v/>
      </c>
      <c r="G96" s="63"/>
      <c r="H96" s="63"/>
      <c r="I96" s="163"/>
      <c r="J96" s="63"/>
      <c r="K96" s="63"/>
      <c r="L96" s="61"/>
    </row>
    <row r="97" spans="2:65" s="1" customFormat="1" ht="10.35" customHeight="1">
      <c r="B97" s="41"/>
      <c r="C97" s="63"/>
      <c r="D97" s="63"/>
      <c r="E97" s="63"/>
      <c r="F97" s="63"/>
      <c r="G97" s="63"/>
      <c r="H97" s="63"/>
      <c r="I97" s="163"/>
      <c r="J97" s="63"/>
      <c r="K97" s="63"/>
      <c r="L97" s="61"/>
    </row>
    <row r="98" spans="2:65" s="9" customFormat="1" ht="29.25" customHeight="1">
      <c r="B98" s="166"/>
      <c r="C98" s="167" t="s">
        <v>130</v>
      </c>
      <c r="D98" s="168" t="s">
        <v>63</v>
      </c>
      <c r="E98" s="168" t="s">
        <v>59</v>
      </c>
      <c r="F98" s="168" t="s">
        <v>131</v>
      </c>
      <c r="G98" s="168" t="s">
        <v>132</v>
      </c>
      <c r="H98" s="168" t="s">
        <v>133</v>
      </c>
      <c r="I98" s="169" t="s">
        <v>134</v>
      </c>
      <c r="J98" s="168" t="s">
        <v>103</v>
      </c>
      <c r="K98" s="170" t="s">
        <v>135</v>
      </c>
      <c r="L98" s="171"/>
      <c r="M98" s="81" t="s">
        <v>136</v>
      </c>
      <c r="N98" s="82" t="s">
        <v>48</v>
      </c>
      <c r="O98" s="82" t="s">
        <v>137</v>
      </c>
      <c r="P98" s="82" t="s">
        <v>138</v>
      </c>
      <c r="Q98" s="82" t="s">
        <v>139</v>
      </c>
      <c r="R98" s="82" t="s">
        <v>140</v>
      </c>
      <c r="S98" s="82" t="s">
        <v>141</v>
      </c>
      <c r="T98" s="83" t="s">
        <v>142</v>
      </c>
    </row>
    <row r="99" spans="2:65" s="1" customFormat="1" ht="29.25" customHeight="1">
      <c r="B99" s="41"/>
      <c r="C99" s="87" t="s">
        <v>104</v>
      </c>
      <c r="D99" s="63"/>
      <c r="E99" s="63"/>
      <c r="F99" s="63"/>
      <c r="G99" s="63"/>
      <c r="H99" s="63"/>
      <c r="I99" s="163"/>
      <c r="J99" s="172">
        <f>BK99</f>
        <v>0</v>
      </c>
      <c r="K99" s="63"/>
      <c r="L99" s="61"/>
      <c r="M99" s="84"/>
      <c r="N99" s="85"/>
      <c r="O99" s="85"/>
      <c r="P99" s="173">
        <f>P100+P191+P546</f>
        <v>0</v>
      </c>
      <c r="Q99" s="85"/>
      <c r="R99" s="173">
        <f>R100+R191+R546</f>
        <v>333.88134119</v>
      </c>
      <c r="S99" s="85"/>
      <c r="T99" s="174">
        <f>T100+T191+T546</f>
        <v>312.55734300000006</v>
      </c>
      <c r="AT99" s="23" t="s">
        <v>77</v>
      </c>
      <c r="AU99" s="23" t="s">
        <v>105</v>
      </c>
      <c r="BK99" s="175">
        <f>BK100+BK191+BK546</f>
        <v>0</v>
      </c>
    </row>
    <row r="100" spans="2:65" s="10" customFormat="1" ht="37.35" customHeight="1">
      <c r="B100" s="176"/>
      <c r="C100" s="177"/>
      <c r="D100" s="178" t="s">
        <v>77</v>
      </c>
      <c r="E100" s="179" t="s">
        <v>143</v>
      </c>
      <c r="F100" s="179" t="s">
        <v>144</v>
      </c>
      <c r="G100" s="177"/>
      <c r="H100" s="177"/>
      <c r="I100" s="180"/>
      <c r="J100" s="181">
        <f>BK100</f>
        <v>0</v>
      </c>
      <c r="K100" s="177"/>
      <c r="L100" s="182"/>
      <c r="M100" s="183"/>
      <c r="N100" s="184"/>
      <c r="O100" s="184"/>
      <c r="P100" s="185">
        <f>P101+P130+P146+P180+P189</f>
        <v>0</v>
      </c>
      <c r="Q100" s="184"/>
      <c r="R100" s="185">
        <f>R101+R130+R146+R180+R189</f>
        <v>201.66800480999999</v>
      </c>
      <c r="S100" s="184"/>
      <c r="T100" s="186">
        <f>T101+T130+T146+T180+T189</f>
        <v>284.84325600000005</v>
      </c>
      <c r="AR100" s="187" t="s">
        <v>86</v>
      </c>
      <c r="AT100" s="188" t="s">
        <v>77</v>
      </c>
      <c r="AU100" s="188" t="s">
        <v>78</v>
      </c>
      <c r="AY100" s="187" t="s">
        <v>145</v>
      </c>
      <c r="BK100" s="189">
        <f>BK101+BK130+BK146+BK180+BK189</f>
        <v>0</v>
      </c>
    </row>
    <row r="101" spans="2:65" s="10" customFormat="1" ht="19.899999999999999" customHeight="1">
      <c r="B101" s="176"/>
      <c r="C101" s="177"/>
      <c r="D101" s="178" t="s">
        <v>77</v>
      </c>
      <c r="E101" s="190" t="s">
        <v>146</v>
      </c>
      <c r="F101" s="190" t="s">
        <v>147</v>
      </c>
      <c r="G101" s="177"/>
      <c r="H101" s="177"/>
      <c r="I101" s="180"/>
      <c r="J101" s="191">
        <f>BK101</f>
        <v>0</v>
      </c>
      <c r="K101" s="177"/>
      <c r="L101" s="182"/>
      <c r="M101" s="183"/>
      <c r="N101" s="184"/>
      <c r="O101" s="184"/>
      <c r="P101" s="185">
        <f>SUM(P102:P129)</f>
        <v>0</v>
      </c>
      <c r="Q101" s="184"/>
      <c r="R101" s="185">
        <f>SUM(R102:R129)</f>
        <v>95.416878489999988</v>
      </c>
      <c r="S101" s="184"/>
      <c r="T101" s="186">
        <f>SUM(T102:T129)</f>
        <v>0</v>
      </c>
      <c r="AR101" s="187" t="s">
        <v>86</v>
      </c>
      <c r="AT101" s="188" t="s">
        <v>77</v>
      </c>
      <c r="AU101" s="188" t="s">
        <v>86</v>
      </c>
      <c r="AY101" s="187" t="s">
        <v>145</v>
      </c>
      <c r="BK101" s="189">
        <f>SUM(BK102:BK129)</f>
        <v>0</v>
      </c>
    </row>
    <row r="102" spans="2:65" s="1" customFormat="1" ht="25.5" customHeight="1">
      <c r="B102" s="41"/>
      <c r="C102" s="192" t="s">
        <v>86</v>
      </c>
      <c r="D102" s="192" t="s">
        <v>148</v>
      </c>
      <c r="E102" s="193" t="s">
        <v>149</v>
      </c>
      <c r="F102" s="194" t="s">
        <v>150</v>
      </c>
      <c r="G102" s="195" t="s">
        <v>151</v>
      </c>
      <c r="H102" s="196">
        <v>218</v>
      </c>
      <c r="I102" s="197"/>
      <c r="J102" s="198">
        <f>ROUND(I102*H102,2)</f>
        <v>0</v>
      </c>
      <c r="K102" s="194" t="s">
        <v>152</v>
      </c>
      <c r="L102" s="61"/>
      <c r="M102" s="199" t="s">
        <v>34</v>
      </c>
      <c r="N102" s="200" t="s">
        <v>50</v>
      </c>
      <c r="O102" s="42"/>
      <c r="P102" s="201">
        <f>O102*H102</f>
        <v>0</v>
      </c>
      <c r="Q102" s="201">
        <v>2.6839999999999999E-2</v>
      </c>
      <c r="R102" s="201">
        <f>Q102*H102</f>
        <v>5.8511199999999999</v>
      </c>
      <c r="S102" s="201">
        <v>0</v>
      </c>
      <c r="T102" s="202">
        <f>S102*H102</f>
        <v>0</v>
      </c>
      <c r="AR102" s="23" t="s">
        <v>153</v>
      </c>
      <c r="AT102" s="23" t="s">
        <v>148</v>
      </c>
      <c r="AU102" s="23" t="s">
        <v>88</v>
      </c>
      <c r="AY102" s="23" t="s">
        <v>145</v>
      </c>
      <c r="BE102" s="203">
        <f>IF(N102="základní",J102,0)</f>
        <v>0</v>
      </c>
      <c r="BF102" s="203">
        <f>IF(N102="snížená",J102,0)</f>
        <v>0</v>
      </c>
      <c r="BG102" s="203">
        <f>IF(N102="zákl. přenesená",J102,0)</f>
        <v>0</v>
      </c>
      <c r="BH102" s="203">
        <f>IF(N102="sníž. přenesená",J102,0)</f>
        <v>0</v>
      </c>
      <c r="BI102" s="203">
        <f>IF(N102="nulová",J102,0)</f>
        <v>0</v>
      </c>
      <c r="BJ102" s="23" t="s">
        <v>88</v>
      </c>
      <c r="BK102" s="203">
        <f>ROUND(I102*H102,2)</f>
        <v>0</v>
      </c>
      <c r="BL102" s="23" t="s">
        <v>153</v>
      </c>
      <c r="BM102" s="23" t="s">
        <v>154</v>
      </c>
    </row>
    <row r="103" spans="2:65" s="11" customFormat="1" ht="13.5">
      <c r="B103" s="204"/>
      <c r="C103" s="205"/>
      <c r="D103" s="206" t="s">
        <v>155</v>
      </c>
      <c r="E103" s="207" t="s">
        <v>34</v>
      </c>
      <c r="F103" s="208" t="s">
        <v>156</v>
      </c>
      <c r="G103" s="205"/>
      <c r="H103" s="207" t="s">
        <v>34</v>
      </c>
      <c r="I103" s="209"/>
      <c r="J103" s="205"/>
      <c r="K103" s="205"/>
      <c r="L103" s="210"/>
      <c r="M103" s="211"/>
      <c r="N103" s="212"/>
      <c r="O103" s="212"/>
      <c r="P103" s="212"/>
      <c r="Q103" s="212"/>
      <c r="R103" s="212"/>
      <c r="S103" s="212"/>
      <c r="T103" s="213"/>
      <c r="AT103" s="214" t="s">
        <v>155</v>
      </c>
      <c r="AU103" s="214" t="s">
        <v>88</v>
      </c>
      <c r="AV103" s="11" t="s">
        <v>86</v>
      </c>
      <c r="AW103" s="11" t="s">
        <v>41</v>
      </c>
      <c r="AX103" s="11" t="s">
        <v>78</v>
      </c>
      <c r="AY103" s="214" t="s">
        <v>145</v>
      </c>
    </row>
    <row r="104" spans="2:65" s="12" customFormat="1" ht="13.5">
      <c r="B104" s="215"/>
      <c r="C104" s="216"/>
      <c r="D104" s="206" t="s">
        <v>155</v>
      </c>
      <c r="E104" s="217" t="s">
        <v>34</v>
      </c>
      <c r="F104" s="218" t="s">
        <v>157</v>
      </c>
      <c r="G104" s="216"/>
      <c r="H104" s="219">
        <v>109</v>
      </c>
      <c r="I104" s="220"/>
      <c r="J104" s="216"/>
      <c r="K104" s="216"/>
      <c r="L104" s="221"/>
      <c r="M104" s="222"/>
      <c r="N104" s="223"/>
      <c r="O104" s="223"/>
      <c r="P104" s="223"/>
      <c r="Q104" s="223"/>
      <c r="R104" s="223"/>
      <c r="S104" s="223"/>
      <c r="T104" s="224"/>
      <c r="AT104" s="225" t="s">
        <v>155</v>
      </c>
      <c r="AU104" s="225" t="s">
        <v>88</v>
      </c>
      <c r="AV104" s="12" t="s">
        <v>88</v>
      </c>
      <c r="AW104" s="12" t="s">
        <v>41</v>
      </c>
      <c r="AX104" s="12" t="s">
        <v>78</v>
      </c>
      <c r="AY104" s="225" t="s">
        <v>145</v>
      </c>
    </row>
    <row r="105" spans="2:65" s="11" customFormat="1" ht="13.5">
      <c r="B105" s="204"/>
      <c r="C105" s="205"/>
      <c r="D105" s="206" t="s">
        <v>155</v>
      </c>
      <c r="E105" s="207" t="s">
        <v>34</v>
      </c>
      <c r="F105" s="208" t="s">
        <v>158</v>
      </c>
      <c r="G105" s="205"/>
      <c r="H105" s="207" t="s">
        <v>34</v>
      </c>
      <c r="I105" s="209"/>
      <c r="J105" s="205"/>
      <c r="K105" s="205"/>
      <c r="L105" s="210"/>
      <c r="M105" s="211"/>
      <c r="N105" s="212"/>
      <c r="O105" s="212"/>
      <c r="P105" s="212"/>
      <c r="Q105" s="212"/>
      <c r="R105" s="212"/>
      <c r="S105" s="212"/>
      <c r="T105" s="213"/>
      <c r="AT105" s="214" t="s">
        <v>155</v>
      </c>
      <c r="AU105" s="214" t="s">
        <v>88</v>
      </c>
      <c r="AV105" s="11" t="s">
        <v>86</v>
      </c>
      <c r="AW105" s="11" t="s">
        <v>41</v>
      </c>
      <c r="AX105" s="11" t="s">
        <v>78</v>
      </c>
      <c r="AY105" s="214" t="s">
        <v>145</v>
      </c>
    </row>
    <row r="106" spans="2:65" s="12" customFormat="1" ht="13.5">
      <c r="B106" s="215"/>
      <c r="C106" s="216"/>
      <c r="D106" s="206" t="s">
        <v>155</v>
      </c>
      <c r="E106" s="217" t="s">
        <v>34</v>
      </c>
      <c r="F106" s="218" t="s">
        <v>157</v>
      </c>
      <c r="G106" s="216"/>
      <c r="H106" s="219">
        <v>109</v>
      </c>
      <c r="I106" s="220"/>
      <c r="J106" s="216"/>
      <c r="K106" s="216"/>
      <c r="L106" s="221"/>
      <c r="M106" s="222"/>
      <c r="N106" s="223"/>
      <c r="O106" s="223"/>
      <c r="P106" s="223"/>
      <c r="Q106" s="223"/>
      <c r="R106" s="223"/>
      <c r="S106" s="223"/>
      <c r="T106" s="224"/>
      <c r="AT106" s="225" t="s">
        <v>155</v>
      </c>
      <c r="AU106" s="225" t="s">
        <v>88</v>
      </c>
      <c r="AV106" s="12" t="s">
        <v>88</v>
      </c>
      <c r="AW106" s="12" t="s">
        <v>41</v>
      </c>
      <c r="AX106" s="12" t="s">
        <v>78</v>
      </c>
      <c r="AY106" s="225" t="s">
        <v>145</v>
      </c>
    </row>
    <row r="107" spans="2:65" s="13" customFormat="1" ht="13.5">
      <c r="B107" s="226"/>
      <c r="C107" s="227"/>
      <c r="D107" s="206" t="s">
        <v>155</v>
      </c>
      <c r="E107" s="228" t="s">
        <v>34</v>
      </c>
      <c r="F107" s="229" t="s">
        <v>159</v>
      </c>
      <c r="G107" s="227"/>
      <c r="H107" s="230">
        <v>218</v>
      </c>
      <c r="I107" s="231"/>
      <c r="J107" s="227"/>
      <c r="K107" s="227"/>
      <c r="L107" s="232"/>
      <c r="M107" s="233"/>
      <c r="N107" s="234"/>
      <c r="O107" s="234"/>
      <c r="P107" s="234"/>
      <c r="Q107" s="234"/>
      <c r="R107" s="234"/>
      <c r="S107" s="234"/>
      <c r="T107" s="235"/>
      <c r="AT107" s="236" t="s">
        <v>155</v>
      </c>
      <c r="AU107" s="236" t="s">
        <v>88</v>
      </c>
      <c r="AV107" s="13" t="s">
        <v>153</v>
      </c>
      <c r="AW107" s="13" t="s">
        <v>41</v>
      </c>
      <c r="AX107" s="13" t="s">
        <v>86</v>
      </c>
      <c r="AY107" s="236" t="s">
        <v>145</v>
      </c>
    </row>
    <row r="108" spans="2:65" s="1" customFormat="1" ht="38.25" customHeight="1">
      <c r="B108" s="41"/>
      <c r="C108" s="192" t="s">
        <v>88</v>
      </c>
      <c r="D108" s="192" t="s">
        <v>148</v>
      </c>
      <c r="E108" s="193" t="s">
        <v>160</v>
      </c>
      <c r="F108" s="194" t="s">
        <v>161</v>
      </c>
      <c r="G108" s="195" t="s">
        <v>162</v>
      </c>
      <c r="H108" s="196">
        <v>61.811999999999998</v>
      </c>
      <c r="I108" s="197"/>
      <c r="J108" s="198">
        <f>ROUND(I108*H108,2)</f>
        <v>0</v>
      </c>
      <c r="K108" s="194" t="s">
        <v>152</v>
      </c>
      <c r="L108" s="61"/>
      <c r="M108" s="199" t="s">
        <v>34</v>
      </c>
      <c r="N108" s="200" t="s">
        <v>50</v>
      </c>
      <c r="O108" s="42"/>
      <c r="P108" s="201">
        <f>O108*H108</f>
        <v>0</v>
      </c>
      <c r="Q108" s="201">
        <v>0.10212</v>
      </c>
      <c r="R108" s="201">
        <f>Q108*H108</f>
        <v>6.3122414400000002</v>
      </c>
      <c r="S108" s="201">
        <v>0</v>
      </c>
      <c r="T108" s="202">
        <f>S108*H108</f>
        <v>0</v>
      </c>
      <c r="AR108" s="23" t="s">
        <v>153</v>
      </c>
      <c r="AT108" s="23" t="s">
        <v>148</v>
      </c>
      <c r="AU108" s="23" t="s">
        <v>88</v>
      </c>
      <c r="AY108" s="23" t="s">
        <v>145</v>
      </c>
      <c r="BE108" s="203">
        <f>IF(N108="základní",J108,0)</f>
        <v>0</v>
      </c>
      <c r="BF108" s="203">
        <f>IF(N108="snížená",J108,0)</f>
        <v>0</v>
      </c>
      <c r="BG108" s="203">
        <f>IF(N108="zákl. přenesená",J108,0)</f>
        <v>0</v>
      </c>
      <c r="BH108" s="203">
        <f>IF(N108="sníž. přenesená",J108,0)</f>
        <v>0</v>
      </c>
      <c r="BI108" s="203">
        <f>IF(N108="nulová",J108,0)</f>
        <v>0</v>
      </c>
      <c r="BJ108" s="23" t="s">
        <v>88</v>
      </c>
      <c r="BK108" s="203">
        <f>ROUND(I108*H108,2)</f>
        <v>0</v>
      </c>
      <c r="BL108" s="23" t="s">
        <v>153</v>
      </c>
      <c r="BM108" s="23" t="s">
        <v>163</v>
      </c>
    </row>
    <row r="109" spans="2:65" s="12" customFormat="1" ht="13.5">
      <c r="B109" s="215"/>
      <c r="C109" s="216"/>
      <c r="D109" s="206" t="s">
        <v>155</v>
      </c>
      <c r="E109" s="217" t="s">
        <v>34</v>
      </c>
      <c r="F109" s="218" t="s">
        <v>164</v>
      </c>
      <c r="G109" s="216"/>
      <c r="H109" s="219">
        <v>61.811999999999998</v>
      </c>
      <c r="I109" s="220"/>
      <c r="J109" s="216"/>
      <c r="K109" s="216"/>
      <c r="L109" s="221"/>
      <c r="M109" s="222"/>
      <c r="N109" s="223"/>
      <c r="O109" s="223"/>
      <c r="P109" s="223"/>
      <c r="Q109" s="223"/>
      <c r="R109" s="223"/>
      <c r="S109" s="223"/>
      <c r="T109" s="224"/>
      <c r="AT109" s="225" t="s">
        <v>155</v>
      </c>
      <c r="AU109" s="225" t="s">
        <v>88</v>
      </c>
      <c r="AV109" s="12" t="s">
        <v>88</v>
      </c>
      <c r="AW109" s="12" t="s">
        <v>41</v>
      </c>
      <c r="AX109" s="12" t="s">
        <v>86</v>
      </c>
      <c r="AY109" s="225" t="s">
        <v>145</v>
      </c>
    </row>
    <row r="110" spans="2:65" s="1" customFormat="1" ht="25.5" customHeight="1">
      <c r="B110" s="41"/>
      <c r="C110" s="192" t="s">
        <v>146</v>
      </c>
      <c r="D110" s="192" t="s">
        <v>148</v>
      </c>
      <c r="E110" s="193" t="s">
        <v>165</v>
      </c>
      <c r="F110" s="194" t="s">
        <v>166</v>
      </c>
      <c r="G110" s="195" t="s">
        <v>162</v>
      </c>
      <c r="H110" s="196">
        <v>1201.165</v>
      </c>
      <c r="I110" s="197"/>
      <c r="J110" s="198">
        <f>ROUND(I110*H110,2)</f>
        <v>0</v>
      </c>
      <c r="K110" s="194" t="s">
        <v>167</v>
      </c>
      <c r="L110" s="61"/>
      <c r="M110" s="199" t="s">
        <v>34</v>
      </c>
      <c r="N110" s="200" t="s">
        <v>50</v>
      </c>
      <c r="O110" s="42"/>
      <c r="P110" s="201">
        <f>O110*H110</f>
        <v>0</v>
      </c>
      <c r="Q110" s="201">
        <v>6.9169999999999995E-2</v>
      </c>
      <c r="R110" s="201">
        <f>Q110*H110</f>
        <v>83.084583049999992</v>
      </c>
      <c r="S110" s="201">
        <v>0</v>
      </c>
      <c r="T110" s="202">
        <f>S110*H110</f>
        <v>0</v>
      </c>
      <c r="AR110" s="23" t="s">
        <v>153</v>
      </c>
      <c r="AT110" s="23" t="s">
        <v>148</v>
      </c>
      <c r="AU110" s="23" t="s">
        <v>88</v>
      </c>
      <c r="AY110" s="23" t="s">
        <v>145</v>
      </c>
      <c r="BE110" s="203">
        <f>IF(N110="základní",J110,0)</f>
        <v>0</v>
      </c>
      <c r="BF110" s="203">
        <f>IF(N110="snížená",J110,0)</f>
        <v>0</v>
      </c>
      <c r="BG110" s="203">
        <f>IF(N110="zákl. přenesená",J110,0)</f>
        <v>0</v>
      </c>
      <c r="BH110" s="203">
        <f>IF(N110="sníž. přenesená",J110,0)</f>
        <v>0</v>
      </c>
      <c r="BI110" s="203">
        <f>IF(N110="nulová",J110,0)</f>
        <v>0</v>
      </c>
      <c r="BJ110" s="23" t="s">
        <v>88</v>
      </c>
      <c r="BK110" s="203">
        <f>ROUND(I110*H110,2)</f>
        <v>0</v>
      </c>
      <c r="BL110" s="23" t="s">
        <v>153</v>
      </c>
      <c r="BM110" s="23" t="s">
        <v>168</v>
      </c>
    </row>
    <row r="111" spans="2:65" s="11" customFormat="1" ht="13.5">
      <c r="B111" s="204"/>
      <c r="C111" s="205"/>
      <c r="D111" s="206" t="s">
        <v>155</v>
      </c>
      <c r="E111" s="207" t="s">
        <v>34</v>
      </c>
      <c r="F111" s="208" t="s">
        <v>169</v>
      </c>
      <c r="G111" s="205"/>
      <c r="H111" s="207" t="s">
        <v>34</v>
      </c>
      <c r="I111" s="209"/>
      <c r="J111" s="205"/>
      <c r="K111" s="205"/>
      <c r="L111" s="210"/>
      <c r="M111" s="211"/>
      <c r="N111" s="212"/>
      <c r="O111" s="212"/>
      <c r="P111" s="212"/>
      <c r="Q111" s="212"/>
      <c r="R111" s="212"/>
      <c r="S111" s="212"/>
      <c r="T111" s="213"/>
      <c r="AT111" s="214" t="s">
        <v>155</v>
      </c>
      <c r="AU111" s="214" t="s">
        <v>88</v>
      </c>
      <c r="AV111" s="11" t="s">
        <v>86</v>
      </c>
      <c r="AW111" s="11" t="s">
        <v>41</v>
      </c>
      <c r="AX111" s="11" t="s">
        <v>78</v>
      </c>
      <c r="AY111" s="214" t="s">
        <v>145</v>
      </c>
    </row>
    <row r="112" spans="2:65" s="12" customFormat="1" ht="13.5">
      <c r="B112" s="215"/>
      <c r="C112" s="216"/>
      <c r="D112" s="206" t="s">
        <v>155</v>
      </c>
      <c r="E112" s="217" t="s">
        <v>34</v>
      </c>
      <c r="F112" s="218" t="s">
        <v>170</v>
      </c>
      <c r="G112" s="216"/>
      <c r="H112" s="219">
        <v>1527.24</v>
      </c>
      <c r="I112" s="220"/>
      <c r="J112" s="216"/>
      <c r="K112" s="216"/>
      <c r="L112" s="221"/>
      <c r="M112" s="222"/>
      <c r="N112" s="223"/>
      <c r="O112" s="223"/>
      <c r="P112" s="223"/>
      <c r="Q112" s="223"/>
      <c r="R112" s="223"/>
      <c r="S112" s="223"/>
      <c r="T112" s="224"/>
      <c r="AT112" s="225" t="s">
        <v>155</v>
      </c>
      <c r="AU112" s="225" t="s">
        <v>88</v>
      </c>
      <c r="AV112" s="12" t="s">
        <v>88</v>
      </c>
      <c r="AW112" s="12" t="s">
        <v>41</v>
      </c>
      <c r="AX112" s="12" t="s">
        <v>78</v>
      </c>
      <c r="AY112" s="225" t="s">
        <v>145</v>
      </c>
    </row>
    <row r="113" spans="2:65" s="12" customFormat="1" ht="13.5">
      <c r="B113" s="215"/>
      <c r="C113" s="216"/>
      <c r="D113" s="206" t="s">
        <v>155</v>
      </c>
      <c r="E113" s="217" t="s">
        <v>34</v>
      </c>
      <c r="F113" s="218" t="s">
        <v>171</v>
      </c>
      <c r="G113" s="216"/>
      <c r="H113" s="219">
        <v>-173.36</v>
      </c>
      <c r="I113" s="220"/>
      <c r="J113" s="216"/>
      <c r="K113" s="216"/>
      <c r="L113" s="221"/>
      <c r="M113" s="222"/>
      <c r="N113" s="223"/>
      <c r="O113" s="223"/>
      <c r="P113" s="223"/>
      <c r="Q113" s="223"/>
      <c r="R113" s="223"/>
      <c r="S113" s="223"/>
      <c r="T113" s="224"/>
      <c r="AT113" s="225" t="s">
        <v>155</v>
      </c>
      <c r="AU113" s="225" t="s">
        <v>88</v>
      </c>
      <c r="AV113" s="12" t="s">
        <v>88</v>
      </c>
      <c r="AW113" s="12" t="s">
        <v>41</v>
      </c>
      <c r="AX113" s="12" t="s">
        <v>78</v>
      </c>
      <c r="AY113" s="225" t="s">
        <v>145</v>
      </c>
    </row>
    <row r="114" spans="2:65" s="12" customFormat="1" ht="13.5">
      <c r="B114" s="215"/>
      <c r="C114" s="216"/>
      <c r="D114" s="206" t="s">
        <v>155</v>
      </c>
      <c r="E114" s="217" t="s">
        <v>34</v>
      </c>
      <c r="F114" s="218" t="s">
        <v>172</v>
      </c>
      <c r="G114" s="216"/>
      <c r="H114" s="219">
        <v>-195.03</v>
      </c>
      <c r="I114" s="220"/>
      <c r="J114" s="216"/>
      <c r="K114" s="216"/>
      <c r="L114" s="221"/>
      <c r="M114" s="222"/>
      <c r="N114" s="223"/>
      <c r="O114" s="223"/>
      <c r="P114" s="223"/>
      <c r="Q114" s="223"/>
      <c r="R114" s="223"/>
      <c r="S114" s="223"/>
      <c r="T114" s="224"/>
      <c r="AT114" s="225" t="s">
        <v>155</v>
      </c>
      <c r="AU114" s="225" t="s">
        <v>88</v>
      </c>
      <c r="AV114" s="12" t="s">
        <v>88</v>
      </c>
      <c r="AW114" s="12" t="s">
        <v>41</v>
      </c>
      <c r="AX114" s="12" t="s">
        <v>78</v>
      </c>
      <c r="AY114" s="225" t="s">
        <v>145</v>
      </c>
    </row>
    <row r="115" spans="2:65" s="11" customFormat="1" ht="13.5">
      <c r="B115" s="204"/>
      <c r="C115" s="205"/>
      <c r="D115" s="206" t="s">
        <v>155</v>
      </c>
      <c r="E115" s="207" t="s">
        <v>34</v>
      </c>
      <c r="F115" s="208" t="s">
        <v>173</v>
      </c>
      <c r="G115" s="205"/>
      <c r="H115" s="207" t="s">
        <v>34</v>
      </c>
      <c r="I115" s="209"/>
      <c r="J115" s="205"/>
      <c r="K115" s="205"/>
      <c r="L115" s="210"/>
      <c r="M115" s="211"/>
      <c r="N115" s="212"/>
      <c r="O115" s="212"/>
      <c r="P115" s="212"/>
      <c r="Q115" s="212"/>
      <c r="R115" s="212"/>
      <c r="S115" s="212"/>
      <c r="T115" s="213"/>
      <c r="AT115" s="214" t="s">
        <v>155</v>
      </c>
      <c r="AU115" s="214" t="s">
        <v>88</v>
      </c>
      <c r="AV115" s="11" t="s">
        <v>86</v>
      </c>
      <c r="AW115" s="11" t="s">
        <v>41</v>
      </c>
      <c r="AX115" s="11" t="s">
        <v>78</v>
      </c>
      <c r="AY115" s="214" t="s">
        <v>145</v>
      </c>
    </row>
    <row r="116" spans="2:65" s="12" customFormat="1" ht="13.5">
      <c r="B116" s="215"/>
      <c r="C116" s="216"/>
      <c r="D116" s="206" t="s">
        <v>155</v>
      </c>
      <c r="E116" s="217" t="s">
        <v>34</v>
      </c>
      <c r="F116" s="218" t="s">
        <v>174</v>
      </c>
      <c r="G116" s="216"/>
      <c r="H116" s="219">
        <v>42.314999999999998</v>
      </c>
      <c r="I116" s="220"/>
      <c r="J116" s="216"/>
      <c r="K116" s="216"/>
      <c r="L116" s="221"/>
      <c r="M116" s="222"/>
      <c r="N116" s="223"/>
      <c r="O116" s="223"/>
      <c r="P116" s="223"/>
      <c r="Q116" s="223"/>
      <c r="R116" s="223"/>
      <c r="S116" s="223"/>
      <c r="T116" s="224"/>
      <c r="AT116" s="225" t="s">
        <v>155</v>
      </c>
      <c r="AU116" s="225" t="s">
        <v>88</v>
      </c>
      <c r="AV116" s="12" t="s">
        <v>88</v>
      </c>
      <c r="AW116" s="12" t="s">
        <v>41</v>
      </c>
      <c r="AX116" s="12" t="s">
        <v>78</v>
      </c>
      <c r="AY116" s="225" t="s">
        <v>145</v>
      </c>
    </row>
    <row r="117" spans="2:65" s="13" customFormat="1" ht="13.5">
      <c r="B117" s="226"/>
      <c r="C117" s="227"/>
      <c r="D117" s="206" t="s">
        <v>155</v>
      </c>
      <c r="E117" s="228" t="s">
        <v>34</v>
      </c>
      <c r="F117" s="229" t="s">
        <v>159</v>
      </c>
      <c r="G117" s="227"/>
      <c r="H117" s="230">
        <v>1201.165</v>
      </c>
      <c r="I117" s="231"/>
      <c r="J117" s="227"/>
      <c r="K117" s="227"/>
      <c r="L117" s="232"/>
      <c r="M117" s="233"/>
      <c r="N117" s="234"/>
      <c r="O117" s="234"/>
      <c r="P117" s="234"/>
      <c r="Q117" s="234"/>
      <c r="R117" s="234"/>
      <c r="S117" s="234"/>
      <c r="T117" s="235"/>
      <c r="AT117" s="236" t="s">
        <v>155</v>
      </c>
      <c r="AU117" s="236" t="s">
        <v>88</v>
      </c>
      <c r="AV117" s="13" t="s">
        <v>153</v>
      </c>
      <c r="AW117" s="13" t="s">
        <v>41</v>
      </c>
      <c r="AX117" s="13" t="s">
        <v>86</v>
      </c>
      <c r="AY117" s="236" t="s">
        <v>145</v>
      </c>
    </row>
    <row r="118" spans="2:65" s="1" customFormat="1" ht="16.5" customHeight="1">
      <c r="B118" s="41"/>
      <c r="C118" s="192" t="s">
        <v>153</v>
      </c>
      <c r="D118" s="192" t="s">
        <v>148</v>
      </c>
      <c r="E118" s="193" t="s">
        <v>175</v>
      </c>
      <c r="F118" s="194" t="s">
        <v>176</v>
      </c>
      <c r="G118" s="195" t="s">
        <v>177</v>
      </c>
      <c r="H118" s="196">
        <v>603.67499999999995</v>
      </c>
      <c r="I118" s="197"/>
      <c r="J118" s="198">
        <f>ROUND(I118*H118,2)</f>
        <v>0</v>
      </c>
      <c r="K118" s="194" t="s">
        <v>167</v>
      </c>
      <c r="L118" s="61"/>
      <c r="M118" s="199" t="s">
        <v>34</v>
      </c>
      <c r="N118" s="200" t="s">
        <v>50</v>
      </c>
      <c r="O118" s="42"/>
      <c r="P118" s="201">
        <f>O118*H118</f>
        <v>0</v>
      </c>
      <c r="Q118" s="201">
        <v>8.0000000000000007E-5</v>
      </c>
      <c r="R118" s="201">
        <f>Q118*H118</f>
        <v>4.8294000000000004E-2</v>
      </c>
      <c r="S118" s="201">
        <v>0</v>
      </c>
      <c r="T118" s="202">
        <f>S118*H118</f>
        <v>0</v>
      </c>
      <c r="AR118" s="23" t="s">
        <v>153</v>
      </c>
      <c r="AT118" s="23" t="s">
        <v>148</v>
      </c>
      <c r="AU118" s="23" t="s">
        <v>88</v>
      </c>
      <c r="AY118" s="23" t="s">
        <v>145</v>
      </c>
      <c r="BE118" s="203">
        <f>IF(N118="základní",J118,0)</f>
        <v>0</v>
      </c>
      <c r="BF118" s="203">
        <f>IF(N118="snížená",J118,0)</f>
        <v>0</v>
      </c>
      <c r="BG118" s="203">
        <f>IF(N118="zákl. přenesená",J118,0)</f>
        <v>0</v>
      </c>
      <c r="BH118" s="203">
        <f>IF(N118="sníž. přenesená",J118,0)</f>
        <v>0</v>
      </c>
      <c r="BI118" s="203">
        <f>IF(N118="nulová",J118,0)</f>
        <v>0</v>
      </c>
      <c r="BJ118" s="23" t="s">
        <v>88</v>
      </c>
      <c r="BK118" s="203">
        <f>ROUND(I118*H118,2)</f>
        <v>0</v>
      </c>
      <c r="BL118" s="23" t="s">
        <v>153</v>
      </c>
      <c r="BM118" s="23" t="s">
        <v>178</v>
      </c>
    </row>
    <row r="119" spans="2:65" s="11" customFormat="1" ht="13.5">
      <c r="B119" s="204"/>
      <c r="C119" s="205"/>
      <c r="D119" s="206" t="s">
        <v>155</v>
      </c>
      <c r="E119" s="207" t="s">
        <v>34</v>
      </c>
      <c r="F119" s="208" t="s">
        <v>179</v>
      </c>
      <c r="G119" s="205"/>
      <c r="H119" s="207" t="s">
        <v>34</v>
      </c>
      <c r="I119" s="209"/>
      <c r="J119" s="205"/>
      <c r="K119" s="205"/>
      <c r="L119" s="210"/>
      <c r="M119" s="211"/>
      <c r="N119" s="212"/>
      <c r="O119" s="212"/>
      <c r="P119" s="212"/>
      <c r="Q119" s="212"/>
      <c r="R119" s="212"/>
      <c r="S119" s="212"/>
      <c r="T119" s="213"/>
      <c r="AT119" s="214" t="s">
        <v>155</v>
      </c>
      <c r="AU119" s="214" t="s">
        <v>88</v>
      </c>
      <c r="AV119" s="11" t="s">
        <v>86</v>
      </c>
      <c r="AW119" s="11" t="s">
        <v>41</v>
      </c>
      <c r="AX119" s="11" t="s">
        <v>78</v>
      </c>
      <c r="AY119" s="214" t="s">
        <v>145</v>
      </c>
    </row>
    <row r="120" spans="2:65" s="12" customFormat="1" ht="13.5">
      <c r="B120" s="215"/>
      <c r="C120" s="216"/>
      <c r="D120" s="206" t="s">
        <v>155</v>
      </c>
      <c r="E120" s="217" t="s">
        <v>34</v>
      </c>
      <c r="F120" s="218" t="s">
        <v>180</v>
      </c>
      <c r="G120" s="216"/>
      <c r="H120" s="219">
        <v>587.4</v>
      </c>
      <c r="I120" s="220"/>
      <c r="J120" s="216"/>
      <c r="K120" s="216"/>
      <c r="L120" s="221"/>
      <c r="M120" s="222"/>
      <c r="N120" s="223"/>
      <c r="O120" s="223"/>
      <c r="P120" s="223"/>
      <c r="Q120" s="223"/>
      <c r="R120" s="223"/>
      <c r="S120" s="223"/>
      <c r="T120" s="224"/>
      <c r="AT120" s="225" t="s">
        <v>155</v>
      </c>
      <c r="AU120" s="225" t="s">
        <v>88</v>
      </c>
      <c r="AV120" s="12" t="s">
        <v>88</v>
      </c>
      <c r="AW120" s="12" t="s">
        <v>41</v>
      </c>
      <c r="AX120" s="12" t="s">
        <v>78</v>
      </c>
      <c r="AY120" s="225" t="s">
        <v>145</v>
      </c>
    </row>
    <row r="121" spans="2:65" s="11" customFormat="1" ht="13.5">
      <c r="B121" s="204"/>
      <c r="C121" s="205"/>
      <c r="D121" s="206" t="s">
        <v>155</v>
      </c>
      <c r="E121" s="207" t="s">
        <v>34</v>
      </c>
      <c r="F121" s="208" t="s">
        <v>173</v>
      </c>
      <c r="G121" s="205"/>
      <c r="H121" s="207" t="s">
        <v>34</v>
      </c>
      <c r="I121" s="209"/>
      <c r="J121" s="205"/>
      <c r="K121" s="205"/>
      <c r="L121" s="210"/>
      <c r="M121" s="211"/>
      <c r="N121" s="212"/>
      <c r="O121" s="212"/>
      <c r="P121" s="212"/>
      <c r="Q121" s="212"/>
      <c r="R121" s="212"/>
      <c r="S121" s="212"/>
      <c r="T121" s="213"/>
      <c r="AT121" s="214" t="s">
        <v>155</v>
      </c>
      <c r="AU121" s="214" t="s">
        <v>88</v>
      </c>
      <c r="AV121" s="11" t="s">
        <v>86</v>
      </c>
      <c r="AW121" s="11" t="s">
        <v>41</v>
      </c>
      <c r="AX121" s="11" t="s">
        <v>78</v>
      </c>
      <c r="AY121" s="214" t="s">
        <v>145</v>
      </c>
    </row>
    <row r="122" spans="2:65" s="12" customFormat="1" ht="13.5">
      <c r="B122" s="215"/>
      <c r="C122" s="216"/>
      <c r="D122" s="206" t="s">
        <v>155</v>
      </c>
      <c r="E122" s="217" t="s">
        <v>34</v>
      </c>
      <c r="F122" s="218" t="s">
        <v>181</v>
      </c>
      <c r="G122" s="216"/>
      <c r="H122" s="219">
        <v>16.274999999999999</v>
      </c>
      <c r="I122" s="220"/>
      <c r="J122" s="216"/>
      <c r="K122" s="216"/>
      <c r="L122" s="221"/>
      <c r="M122" s="222"/>
      <c r="N122" s="223"/>
      <c r="O122" s="223"/>
      <c r="P122" s="223"/>
      <c r="Q122" s="223"/>
      <c r="R122" s="223"/>
      <c r="S122" s="223"/>
      <c r="T122" s="224"/>
      <c r="AT122" s="225" t="s">
        <v>155</v>
      </c>
      <c r="AU122" s="225" t="s">
        <v>88</v>
      </c>
      <c r="AV122" s="12" t="s">
        <v>88</v>
      </c>
      <c r="AW122" s="12" t="s">
        <v>41</v>
      </c>
      <c r="AX122" s="12" t="s">
        <v>78</v>
      </c>
      <c r="AY122" s="225" t="s">
        <v>145</v>
      </c>
    </row>
    <row r="123" spans="2:65" s="13" customFormat="1" ht="13.5">
      <c r="B123" s="226"/>
      <c r="C123" s="227"/>
      <c r="D123" s="206" t="s">
        <v>155</v>
      </c>
      <c r="E123" s="228" t="s">
        <v>34</v>
      </c>
      <c r="F123" s="229" t="s">
        <v>159</v>
      </c>
      <c r="G123" s="227"/>
      <c r="H123" s="230">
        <v>603.67499999999995</v>
      </c>
      <c r="I123" s="231"/>
      <c r="J123" s="227"/>
      <c r="K123" s="227"/>
      <c r="L123" s="232"/>
      <c r="M123" s="233"/>
      <c r="N123" s="234"/>
      <c r="O123" s="234"/>
      <c r="P123" s="234"/>
      <c r="Q123" s="234"/>
      <c r="R123" s="234"/>
      <c r="S123" s="234"/>
      <c r="T123" s="235"/>
      <c r="AT123" s="236" t="s">
        <v>155</v>
      </c>
      <c r="AU123" s="236" t="s">
        <v>88</v>
      </c>
      <c r="AV123" s="13" t="s">
        <v>153</v>
      </c>
      <c r="AW123" s="13" t="s">
        <v>41</v>
      </c>
      <c r="AX123" s="13" t="s">
        <v>86</v>
      </c>
      <c r="AY123" s="236" t="s">
        <v>145</v>
      </c>
    </row>
    <row r="124" spans="2:65" s="1" customFormat="1" ht="16.5" customHeight="1">
      <c r="B124" s="41"/>
      <c r="C124" s="192" t="s">
        <v>182</v>
      </c>
      <c r="D124" s="192" t="s">
        <v>148</v>
      </c>
      <c r="E124" s="193" t="s">
        <v>183</v>
      </c>
      <c r="F124" s="194" t="s">
        <v>184</v>
      </c>
      <c r="G124" s="195" t="s">
        <v>177</v>
      </c>
      <c r="H124" s="196">
        <v>603.20000000000005</v>
      </c>
      <c r="I124" s="197"/>
      <c r="J124" s="198">
        <f>ROUND(I124*H124,2)</f>
        <v>0</v>
      </c>
      <c r="K124" s="194" t="s">
        <v>167</v>
      </c>
      <c r="L124" s="61"/>
      <c r="M124" s="199" t="s">
        <v>34</v>
      </c>
      <c r="N124" s="200" t="s">
        <v>50</v>
      </c>
      <c r="O124" s="42"/>
      <c r="P124" s="201">
        <f>O124*H124</f>
        <v>0</v>
      </c>
      <c r="Q124" s="201">
        <v>2.0000000000000001E-4</v>
      </c>
      <c r="R124" s="201">
        <f>Q124*H124</f>
        <v>0.12064000000000001</v>
      </c>
      <c r="S124" s="201">
        <v>0</v>
      </c>
      <c r="T124" s="202">
        <f>S124*H124</f>
        <v>0</v>
      </c>
      <c r="AR124" s="23" t="s">
        <v>153</v>
      </c>
      <c r="AT124" s="23" t="s">
        <v>148</v>
      </c>
      <c r="AU124" s="23" t="s">
        <v>88</v>
      </c>
      <c r="AY124" s="23" t="s">
        <v>145</v>
      </c>
      <c r="BE124" s="203">
        <f>IF(N124="základní",J124,0)</f>
        <v>0</v>
      </c>
      <c r="BF124" s="203">
        <f>IF(N124="snížená",J124,0)</f>
        <v>0</v>
      </c>
      <c r="BG124" s="203">
        <f>IF(N124="zákl. přenesená",J124,0)</f>
        <v>0</v>
      </c>
      <c r="BH124" s="203">
        <f>IF(N124="sníž. přenesená",J124,0)</f>
        <v>0</v>
      </c>
      <c r="BI124" s="203">
        <f>IF(N124="nulová",J124,0)</f>
        <v>0</v>
      </c>
      <c r="BJ124" s="23" t="s">
        <v>88</v>
      </c>
      <c r="BK124" s="203">
        <f>ROUND(I124*H124,2)</f>
        <v>0</v>
      </c>
      <c r="BL124" s="23" t="s">
        <v>153</v>
      </c>
      <c r="BM124" s="23" t="s">
        <v>185</v>
      </c>
    </row>
    <row r="125" spans="2:65" s="11" customFormat="1" ht="13.5">
      <c r="B125" s="204"/>
      <c r="C125" s="205"/>
      <c r="D125" s="206" t="s">
        <v>155</v>
      </c>
      <c r="E125" s="207" t="s">
        <v>34</v>
      </c>
      <c r="F125" s="208" t="s">
        <v>186</v>
      </c>
      <c r="G125" s="205"/>
      <c r="H125" s="207" t="s">
        <v>34</v>
      </c>
      <c r="I125" s="209"/>
      <c r="J125" s="205"/>
      <c r="K125" s="205"/>
      <c r="L125" s="210"/>
      <c r="M125" s="211"/>
      <c r="N125" s="212"/>
      <c r="O125" s="212"/>
      <c r="P125" s="212"/>
      <c r="Q125" s="212"/>
      <c r="R125" s="212"/>
      <c r="S125" s="212"/>
      <c r="T125" s="213"/>
      <c r="AT125" s="214" t="s">
        <v>155</v>
      </c>
      <c r="AU125" s="214" t="s">
        <v>88</v>
      </c>
      <c r="AV125" s="11" t="s">
        <v>86</v>
      </c>
      <c r="AW125" s="11" t="s">
        <v>41</v>
      </c>
      <c r="AX125" s="11" t="s">
        <v>78</v>
      </c>
      <c r="AY125" s="214" t="s">
        <v>145</v>
      </c>
    </row>
    <row r="126" spans="2:65" s="12" customFormat="1" ht="13.5">
      <c r="B126" s="215"/>
      <c r="C126" s="216"/>
      <c r="D126" s="206" t="s">
        <v>155</v>
      </c>
      <c r="E126" s="217" t="s">
        <v>34</v>
      </c>
      <c r="F126" s="218" t="s">
        <v>187</v>
      </c>
      <c r="G126" s="216"/>
      <c r="H126" s="219">
        <v>572</v>
      </c>
      <c r="I126" s="220"/>
      <c r="J126" s="216"/>
      <c r="K126" s="216"/>
      <c r="L126" s="221"/>
      <c r="M126" s="222"/>
      <c r="N126" s="223"/>
      <c r="O126" s="223"/>
      <c r="P126" s="223"/>
      <c r="Q126" s="223"/>
      <c r="R126" s="223"/>
      <c r="S126" s="223"/>
      <c r="T126" s="224"/>
      <c r="AT126" s="225" t="s">
        <v>155</v>
      </c>
      <c r="AU126" s="225" t="s">
        <v>88</v>
      </c>
      <c r="AV126" s="12" t="s">
        <v>88</v>
      </c>
      <c r="AW126" s="12" t="s">
        <v>41</v>
      </c>
      <c r="AX126" s="12" t="s">
        <v>78</v>
      </c>
      <c r="AY126" s="225" t="s">
        <v>145</v>
      </c>
    </row>
    <row r="127" spans="2:65" s="11" customFormat="1" ht="13.5">
      <c r="B127" s="204"/>
      <c r="C127" s="205"/>
      <c r="D127" s="206" t="s">
        <v>155</v>
      </c>
      <c r="E127" s="207" t="s">
        <v>34</v>
      </c>
      <c r="F127" s="208" t="s">
        <v>173</v>
      </c>
      <c r="G127" s="205"/>
      <c r="H127" s="207" t="s">
        <v>34</v>
      </c>
      <c r="I127" s="209"/>
      <c r="J127" s="205"/>
      <c r="K127" s="205"/>
      <c r="L127" s="210"/>
      <c r="M127" s="211"/>
      <c r="N127" s="212"/>
      <c r="O127" s="212"/>
      <c r="P127" s="212"/>
      <c r="Q127" s="212"/>
      <c r="R127" s="212"/>
      <c r="S127" s="212"/>
      <c r="T127" s="213"/>
      <c r="AT127" s="214" t="s">
        <v>155</v>
      </c>
      <c r="AU127" s="214" t="s">
        <v>88</v>
      </c>
      <c r="AV127" s="11" t="s">
        <v>86</v>
      </c>
      <c r="AW127" s="11" t="s">
        <v>41</v>
      </c>
      <c r="AX127" s="11" t="s">
        <v>78</v>
      </c>
      <c r="AY127" s="214" t="s">
        <v>145</v>
      </c>
    </row>
    <row r="128" spans="2:65" s="12" customFormat="1" ht="13.5">
      <c r="B128" s="215"/>
      <c r="C128" s="216"/>
      <c r="D128" s="206" t="s">
        <v>155</v>
      </c>
      <c r="E128" s="217" t="s">
        <v>34</v>
      </c>
      <c r="F128" s="218" t="s">
        <v>188</v>
      </c>
      <c r="G128" s="216"/>
      <c r="H128" s="219">
        <v>31.2</v>
      </c>
      <c r="I128" s="220"/>
      <c r="J128" s="216"/>
      <c r="K128" s="216"/>
      <c r="L128" s="221"/>
      <c r="M128" s="222"/>
      <c r="N128" s="223"/>
      <c r="O128" s="223"/>
      <c r="P128" s="223"/>
      <c r="Q128" s="223"/>
      <c r="R128" s="223"/>
      <c r="S128" s="223"/>
      <c r="T128" s="224"/>
      <c r="AT128" s="225" t="s">
        <v>155</v>
      </c>
      <c r="AU128" s="225" t="s">
        <v>88</v>
      </c>
      <c r="AV128" s="12" t="s">
        <v>88</v>
      </c>
      <c r="AW128" s="12" t="s">
        <v>41</v>
      </c>
      <c r="AX128" s="12" t="s">
        <v>78</v>
      </c>
      <c r="AY128" s="225" t="s">
        <v>145</v>
      </c>
    </row>
    <row r="129" spans="2:65" s="13" customFormat="1" ht="13.5">
      <c r="B129" s="226"/>
      <c r="C129" s="227"/>
      <c r="D129" s="206" t="s">
        <v>155</v>
      </c>
      <c r="E129" s="228" t="s">
        <v>34</v>
      </c>
      <c r="F129" s="229" t="s">
        <v>159</v>
      </c>
      <c r="G129" s="227"/>
      <c r="H129" s="230">
        <v>603.20000000000005</v>
      </c>
      <c r="I129" s="231"/>
      <c r="J129" s="227"/>
      <c r="K129" s="227"/>
      <c r="L129" s="232"/>
      <c r="M129" s="233"/>
      <c r="N129" s="234"/>
      <c r="O129" s="234"/>
      <c r="P129" s="234"/>
      <c r="Q129" s="234"/>
      <c r="R129" s="234"/>
      <c r="S129" s="234"/>
      <c r="T129" s="235"/>
      <c r="AT129" s="236" t="s">
        <v>155</v>
      </c>
      <c r="AU129" s="236" t="s">
        <v>88</v>
      </c>
      <c r="AV129" s="13" t="s">
        <v>153</v>
      </c>
      <c r="AW129" s="13" t="s">
        <v>41</v>
      </c>
      <c r="AX129" s="13" t="s">
        <v>86</v>
      </c>
      <c r="AY129" s="236" t="s">
        <v>145</v>
      </c>
    </row>
    <row r="130" spans="2:65" s="10" customFormat="1" ht="29.85" customHeight="1">
      <c r="B130" s="176"/>
      <c r="C130" s="177"/>
      <c r="D130" s="178" t="s">
        <v>77</v>
      </c>
      <c r="E130" s="190" t="s">
        <v>189</v>
      </c>
      <c r="F130" s="190" t="s">
        <v>190</v>
      </c>
      <c r="G130" s="177"/>
      <c r="H130" s="177"/>
      <c r="I130" s="180"/>
      <c r="J130" s="191">
        <f>BK130</f>
        <v>0</v>
      </c>
      <c r="K130" s="177"/>
      <c r="L130" s="182"/>
      <c r="M130" s="183"/>
      <c r="N130" s="184"/>
      <c r="O130" s="184"/>
      <c r="P130" s="185">
        <f>SUM(P131:P145)</f>
        <v>0</v>
      </c>
      <c r="Q130" s="184"/>
      <c r="R130" s="185">
        <f>SUM(R131:R145)</f>
        <v>106.13690579999999</v>
      </c>
      <c r="S130" s="184"/>
      <c r="T130" s="186">
        <f>SUM(T131:T145)</f>
        <v>0</v>
      </c>
      <c r="AR130" s="187" t="s">
        <v>86</v>
      </c>
      <c r="AT130" s="188" t="s">
        <v>77</v>
      </c>
      <c r="AU130" s="188" t="s">
        <v>86</v>
      </c>
      <c r="AY130" s="187" t="s">
        <v>145</v>
      </c>
      <c r="BK130" s="189">
        <f>SUM(BK131:BK145)</f>
        <v>0</v>
      </c>
    </row>
    <row r="131" spans="2:65" s="1" customFormat="1" ht="25.5" customHeight="1">
      <c r="B131" s="41"/>
      <c r="C131" s="192" t="s">
        <v>189</v>
      </c>
      <c r="D131" s="192" t="s">
        <v>148</v>
      </c>
      <c r="E131" s="193" t="s">
        <v>191</v>
      </c>
      <c r="F131" s="194" t="s">
        <v>192</v>
      </c>
      <c r="G131" s="195" t="s">
        <v>162</v>
      </c>
      <c r="H131" s="196">
        <v>2435.0540000000001</v>
      </c>
      <c r="I131" s="197"/>
      <c r="J131" s="198">
        <f>ROUND(I131*H131,2)</f>
        <v>0</v>
      </c>
      <c r="K131" s="194" t="s">
        <v>167</v>
      </c>
      <c r="L131" s="61"/>
      <c r="M131" s="199" t="s">
        <v>34</v>
      </c>
      <c r="N131" s="200" t="s">
        <v>50</v>
      </c>
      <c r="O131" s="42"/>
      <c r="P131" s="201">
        <f>O131*H131</f>
        <v>0</v>
      </c>
      <c r="Q131" s="201">
        <v>7.3499999999999998E-3</v>
      </c>
      <c r="R131" s="201">
        <f>Q131*H131</f>
        <v>17.897646900000002</v>
      </c>
      <c r="S131" s="201">
        <v>0</v>
      </c>
      <c r="T131" s="202">
        <f>S131*H131</f>
        <v>0</v>
      </c>
      <c r="AR131" s="23" t="s">
        <v>153</v>
      </c>
      <c r="AT131" s="23" t="s">
        <v>148</v>
      </c>
      <c r="AU131" s="23" t="s">
        <v>88</v>
      </c>
      <c r="AY131" s="23" t="s">
        <v>145</v>
      </c>
      <c r="BE131" s="203">
        <f>IF(N131="základní",J131,0)</f>
        <v>0</v>
      </c>
      <c r="BF131" s="203">
        <f>IF(N131="snížená",J131,0)</f>
        <v>0</v>
      </c>
      <c r="BG131" s="203">
        <f>IF(N131="zákl. přenesená",J131,0)</f>
        <v>0</v>
      </c>
      <c r="BH131" s="203">
        <f>IF(N131="sníž. přenesená",J131,0)</f>
        <v>0</v>
      </c>
      <c r="BI131" s="203">
        <f>IF(N131="nulová",J131,0)</f>
        <v>0</v>
      </c>
      <c r="BJ131" s="23" t="s">
        <v>88</v>
      </c>
      <c r="BK131" s="203">
        <f>ROUND(I131*H131,2)</f>
        <v>0</v>
      </c>
      <c r="BL131" s="23" t="s">
        <v>153</v>
      </c>
      <c r="BM131" s="23" t="s">
        <v>193</v>
      </c>
    </row>
    <row r="132" spans="2:65" s="11" customFormat="1" ht="13.5">
      <c r="B132" s="204"/>
      <c r="C132" s="205"/>
      <c r="D132" s="206" t="s">
        <v>155</v>
      </c>
      <c r="E132" s="207" t="s">
        <v>34</v>
      </c>
      <c r="F132" s="208" t="s">
        <v>194</v>
      </c>
      <c r="G132" s="205"/>
      <c r="H132" s="207" t="s">
        <v>34</v>
      </c>
      <c r="I132" s="209"/>
      <c r="J132" s="205"/>
      <c r="K132" s="205"/>
      <c r="L132" s="210"/>
      <c r="M132" s="211"/>
      <c r="N132" s="212"/>
      <c r="O132" s="212"/>
      <c r="P132" s="212"/>
      <c r="Q132" s="212"/>
      <c r="R132" s="212"/>
      <c r="S132" s="212"/>
      <c r="T132" s="213"/>
      <c r="AT132" s="214" t="s">
        <v>155</v>
      </c>
      <c r="AU132" s="214" t="s">
        <v>88</v>
      </c>
      <c r="AV132" s="11" t="s">
        <v>86</v>
      </c>
      <c r="AW132" s="11" t="s">
        <v>41</v>
      </c>
      <c r="AX132" s="11" t="s">
        <v>78</v>
      </c>
      <c r="AY132" s="214" t="s">
        <v>145</v>
      </c>
    </row>
    <row r="133" spans="2:65" s="12" customFormat="1" ht="13.5">
      <c r="B133" s="215"/>
      <c r="C133" s="216"/>
      <c r="D133" s="206" t="s">
        <v>155</v>
      </c>
      <c r="E133" s="217" t="s">
        <v>34</v>
      </c>
      <c r="F133" s="218" t="s">
        <v>195</v>
      </c>
      <c r="G133" s="216"/>
      <c r="H133" s="219">
        <v>2402.33</v>
      </c>
      <c r="I133" s="220"/>
      <c r="J133" s="216"/>
      <c r="K133" s="216"/>
      <c r="L133" s="221"/>
      <c r="M133" s="222"/>
      <c r="N133" s="223"/>
      <c r="O133" s="223"/>
      <c r="P133" s="223"/>
      <c r="Q133" s="223"/>
      <c r="R133" s="223"/>
      <c r="S133" s="223"/>
      <c r="T133" s="224"/>
      <c r="AT133" s="225" t="s">
        <v>155</v>
      </c>
      <c r="AU133" s="225" t="s">
        <v>88</v>
      </c>
      <c r="AV133" s="12" t="s">
        <v>88</v>
      </c>
      <c r="AW133" s="12" t="s">
        <v>41</v>
      </c>
      <c r="AX133" s="12" t="s">
        <v>78</v>
      </c>
      <c r="AY133" s="225" t="s">
        <v>145</v>
      </c>
    </row>
    <row r="134" spans="2:65" s="11" customFormat="1" ht="13.5">
      <c r="B134" s="204"/>
      <c r="C134" s="205"/>
      <c r="D134" s="206" t="s">
        <v>155</v>
      </c>
      <c r="E134" s="207" t="s">
        <v>34</v>
      </c>
      <c r="F134" s="208" t="s">
        <v>196</v>
      </c>
      <c r="G134" s="205"/>
      <c r="H134" s="207" t="s">
        <v>34</v>
      </c>
      <c r="I134" s="209"/>
      <c r="J134" s="205"/>
      <c r="K134" s="205"/>
      <c r="L134" s="210"/>
      <c r="M134" s="211"/>
      <c r="N134" s="212"/>
      <c r="O134" s="212"/>
      <c r="P134" s="212"/>
      <c r="Q134" s="212"/>
      <c r="R134" s="212"/>
      <c r="S134" s="212"/>
      <c r="T134" s="213"/>
      <c r="AT134" s="214" t="s">
        <v>155</v>
      </c>
      <c r="AU134" s="214" t="s">
        <v>88</v>
      </c>
      <c r="AV134" s="11" t="s">
        <v>86</v>
      </c>
      <c r="AW134" s="11" t="s">
        <v>41</v>
      </c>
      <c r="AX134" s="11" t="s">
        <v>78</v>
      </c>
      <c r="AY134" s="214" t="s">
        <v>145</v>
      </c>
    </row>
    <row r="135" spans="2:65" s="12" customFormat="1" ht="13.5">
      <c r="B135" s="215"/>
      <c r="C135" s="216"/>
      <c r="D135" s="206" t="s">
        <v>155</v>
      </c>
      <c r="E135" s="217" t="s">
        <v>34</v>
      </c>
      <c r="F135" s="218" t="s">
        <v>197</v>
      </c>
      <c r="G135" s="216"/>
      <c r="H135" s="219">
        <v>32.723999999999997</v>
      </c>
      <c r="I135" s="220"/>
      <c r="J135" s="216"/>
      <c r="K135" s="216"/>
      <c r="L135" s="221"/>
      <c r="M135" s="222"/>
      <c r="N135" s="223"/>
      <c r="O135" s="223"/>
      <c r="P135" s="223"/>
      <c r="Q135" s="223"/>
      <c r="R135" s="223"/>
      <c r="S135" s="223"/>
      <c r="T135" s="224"/>
      <c r="AT135" s="225" t="s">
        <v>155</v>
      </c>
      <c r="AU135" s="225" t="s">
        <v>88</v>
      </c>
      <c r="AV135" s="12" t="s">
        <v>88</v>
      </c>
      <c r="AW135" s="12" t="s">
        <v>41</v>
      </c>
      <c r="AX135" s="12" t="s">
        <v>78</v>
      </c>
      <c r="AY135" s="225" t="s">
        <v>145</v>
      </c>
    </row>
    <row r="136" spans="2:65" s="13" customFormat="1" ht="13.5">
      <c r="B136" s="226"/>
      <c r="C136" s="227"/>
      <c r="D136" s="206" t="s">
        <v>155</v>
      </c>
      <c r="E136" s="228" t="s">
        <v>34</v>
      </c>
      <c r="F136" s="229" t="s">
        <v>159</v>
      </c>
      <c r="G136" s="227"/>
      <c r="H136" s="230">
        <v>2435.0540000000001</v>
      </c>
      <c r="I136" s="231"/>
      <c r="J136" s="227"/>
      <c r="K136" s="227"/>
      <c r="L136" s="232"/>
      <c r="M136" s="233"/>
      <c r="N136" s="234"/>
      <c r="O136" s="234"/>
      <c r="P136" s="234"/>
      <c r="Q136" s="234"/>
      <c r="R136" s="234"/>
      <c r="S136" s="234"/>
      <c r="T136" s="235"/>
      <c r="AT136" s="236" t="s">
        <v>155</v>
      </c>
      <c r="AU136" s="236" t="s">
        <v>88</v>
      </c>
      <c r="AV136" s="13" t="s">
        <v>153</v>
      </c>
      <c r="AW136" s="13" t="s">
        <v>41</v>
      </c>
      <c r="AX136" s="13" t="s">
        <v>86</v>
      </c>
      <c r="AY136" s="236" t="s">
        <v>145</v>
      </c>
    </row>
    <row r="137" spans="2:65" s="1" customFormat="1" ht="25.5" customHeight="1">
      <c r="B137" s="41"/>
      <c r="C137" s="192" t="s">
        <v>198</v>
      </c>
      <c r="D137" s="192" t="s">
        <v>148</v>
      </c>
      <c r="E137" s="193" t="s">
        <v>199</v>
      </c>
      <c r="F137" s="194" t="s">
        <v>200</v>
      </c>
      <c r="G137" s="195" t="s">
        <v>162</v>
      </c>
      <c r="H137" s="196">
        <v>2435.0540000000001</v>
      </c>
      <c r="I137" s="197"/>
      <c r="J137" s="198">
        <f>ROUND(I137*H137,2)</f>
        <v>0</v>
      </c>
      <c r="K137" s="194" t="s">
        <v>167</v>
      </c>
      <c r="L137" s="61"/>
      <c r="M137" s="199" t="s">
        <v>34</v>
      </c>
      <c r="N137" s="200" t="s">
        <v>50</v>
      </c>
      <c r="O137" s="42"/>
      <c r="P137" s="201">
        <f>O137*H137</f>
        <v>0</v>
      </c>
      <c r="Q137" s="201">
        <v>4.3800000000000002E-3</v>
      </c>
      <c r="R137" s="201">
        <f>Q137*H137</f>
        <v>10.665536520000002</v>
      </c>
      <c r="S137" s="201">
        <v>0</v>
      </c>
      <c r="T137" s="202">
        <f>S137*H137</f>
        <v>0</v>
      </c>
      <c r="AR137" s="23" t="s">
        <v>153</v>
      </c>
      <c r="AT137" s="23" t="s">
        <v>148</v>
      </c>
      <c r="AU137" s="23" t="s">
        <v>88</v>
      </c>
      <c r="AY137" s="23" t="s">
        <v>145</v>
      </c>
      <c r="BE137" s="203">
        <f>IF(N137="základní",J137,0)</f>
        <v>0</v>
      </c>
      <c r="BF137" s="203">
        <f>IF(N137="snížená",J137,0)</f>
        <v>0</v>
      </c>
      <c r="BG137" s="203">
        <f>IF(N137="zákl. přenesená",J137,0)</f>
        <v>0</v>
      </c>
      <c r="BH137" s="203">
        <f>IF(N137="sníž. přenesená",J137,0)</f>
        <v>0</v>
      </c>
      <c r="BI137" s="203">
        <f>IF(N137="nulová",J137,0)</f>
        <v>0</v>
      </c>
      <c r="BJ137" s="23" t="s">
        <v>88</v>
      </c>
      <c r="BK137" s="203">
        <f>ROUND(I137*H137,2)</f>
        <v>0</v>
      </c>
      <c r="BL137" s="23" t="s">
        <v>153</v>
      </c>
      <c r="BM137" s="23" t="s">
        <v>201</v>
      </c>
    </row>
    <row r="138" spans="2:65" s="1" customFormat="1" ht="38.25" customHeight="1">
      <c r="B138" s="41"/>
      <c r="C138" s="192" t="s">
        <v>202</v>
      </c>
      <c r="D138" s="192" t="s">
        <v>148</v>
      </c>
      <c r="E138" s="193" t="s">
        <v>203</v>
      </c>
      <c r="F138" s="194" t="s">
        <v>204</v>
      </c>
      <c r="G138" s="195" t="s">
        <v>162</v>
      </c>
      <c r="H138" s="196">
        <v>1297.03</v>
      </c>
      <c r="I138" s="197"/>
      <c r="J138" s="198">
        <f>ROUND(I138*H138,2)</f>
        <v>0</v>
      </c>
      <c r="K138" s="194" t="s">
        <v>167</v>
      </c>
      <c r="L138" s="61"/>
      <c r="M138" s="199" t="s">
        <v>34</v>
      </c>
      <c r="N138" s="200" t="s">
        <v>50</v>
      </c>
      <c r="O138" s="42"/>
      <c r="P138" s="201">
        <f>O138*H138</f>
        <v>0</v>
      </c>
      <c r="Q138" s="201">
        <v>2.3800000000000002E-3</v>
      </c>
      <c r="R138" s="201">
        <f>Q138*H138</f>
        <v>3.0869314000000001</v>
      </c>
      <c r="S138" s="201">
        <v>0</v>
      </c>
      <c r="T138" s="202">
        <f>S138*H138</f>
        <v>0</v>
      </c>
      <c r="AR138" s="23" t="s">
        <v>153</v>
      </c>
      <c r="AT138" s="23" t="s">
        <v>148</v>
      </c>
      <c r="AU138" s="23" t="s">
        <v>88</v>
      </c>
      <c r="AY138" s="23" t="s">
        <v>145</v>
      </c>
      <c r="BE138" s="203">
        <f>IF(N138="základní",J138,0)</f>
        <v>0</v>
      </c>
      <c r="BF138" s="203">
        <f>IF(N138="snížená",J138,0)</f>
        <v>0</v>
      </c>
      <c r="BG138" s="203">
        <f>IF(N138="zákl. přenesená",J138,0)</f>
        <v>0</v>
      </c>
      <c r="BH138" s="203">
        <f>IF(N138="sníž. přenesená",J138,0)</f>
        <v>0</v>
      </c>
      <c r="BI138" s="203">
        <f>IF(N138="nulová",J138,0)</f>
        <v>0</v>
      </c>
      <c r="BJ138" s="23" t="s">
        <v>88</v>
      </c>
      <c r="BK138" s="203">
        <f>ROUND(I138*H138,2)</f>
        <v>0</v>
      </c>
      <c r="BL138" s="23" t="s">
        <v>153</v>
      </c>
      <c r="BM138" s="23" t="s">
        <v>205</v>
      </c>
    </row>
    <row r="139" spans="2:65" s="12" customFormat="1" ht="13.5">
      <c r="B139" s="215"/>
      <c r="C139" s="216"/>
      <c r="D139" s="206" t="s">
        <v>155</v>
      </c>
      <c r="E139" s="217" t="s">
        <v>34</v>
      </c>
      <c r="F139" s="218" t="s">
        <v>206</v>
      </c>
      <c r="G139" s="216"/>
      <c r="H139" s="219">
        <v>2435.0540000000001</v>
      </c>
      <c r="I139" s="220"/>
      <c r="J139" s="216"/>
      <c r="K139" s="216"/>
      <c r="L139" s="221"/>
      <c r="M139" s="222"/>
      <c r="N139" s="223"/>
      <c r="O139" s="223"/>
      <c r="P139" s="223"/>
      <c r="Q139" s="223"/>
      <c r="R139" s="223"/>
      <c r="S139" s="223"/>
      <c r="T139" s="224"/>
      <c r="AT139" s="225" t="s">
        <v>155</v>
      </c>
      <c r="AU139" s="225" t="s">
        <v>88</v>
      </c>
      <c r="AV139" s="12" t="s">
        <v>88</v>
      </c>
      <c r="AW139" s="12" t="s">
        <v>41</v>
      </c>
      <c r="AX139" s="12" t="s">
        <v>78</v>
      </c>
      <c r="AY139" s="225" t="s">
        <v>145</v>
      </c>
    </row>
    <row r="140" spans="2:65" s="11" customFormat="1" ht="13.5">
      <c r="B140" s="204"/>
      <c r="C140" s="205"/>
      <c r="D140" s="206" t="s">
        <v>155</v>
      </c>
      <c r="E140" s="207" t="s">
        <v>34</v>
      </c>
      <c r="F140" s="208" t="s">
        <v>207</v>
      </c>
      <c r="G140" s="205"/>
      <c r="H140" s="207" t="s">
        <v>34</v>
      </c>
      <c r="I140" s="209"/>
      <c r="J140" s="205"/>
      <c r="K140" s="205"/>
      <c r="L140" s="210"/>
      <c r="M140" s="211"/>
      <c r="N140" s="212"/>
      <c r="O140" s="212"/>
      <c r="P140" s="212"/>
      <c r="Q140" s="212"/>
      <c r="R140" s="212"/>
      <c r="S140" s="212"/>
      <c r="T140" s="213"/>
      <c r="AT140" s="214" t="s">
        <v>155</v>
      </c>
      <c r="AU140" s="214" t="s">
        <v>88</v>
      </c>
      <c r="AV140" s="11" t="s">
        <v>86</v>
      </c>
      <c r="AW140" s="11" t="s">
        <v>41</v>
      </c>
      <c r="AX140" s="11" t="s">
        <v>78</v>
      </c>
      <c r="AY140" s="214" t="s">
        <v>145</v>
      </c>
    </row>
    <row r="141" spans="2:65" s="12" customFormat="1" ht="13.5">
      <c r="B141" s="215"/>
      <c r="C141" s="216"/>
      <c r="D141" s="206" t="s">
        <v>155</v>
      </c>
      <c r="E141" s="217" t="s">
        <v>34</v>
      </c>
      <c r="F141" s="218" t="s">
        <v>208</v>
      </c>
      <c r="G141" s="216"/>
      <c r="H141" s="219">
        <v>-1138.0239999999999</v>
      </c>
      <c r="I141" s="220"/>
      <c r="J141" s="216"/>
      <c r="K141" s="216"/>
      <c r="L141" s="221"/>
      <c r="M141" s="222"/>
      <c r="N141" s="223"/>
      <c r="O141" s="223"/>
      <c r="P141" s="223"/>
      <c r="Q141" s="223"/>
      <c r="R141" s="223"/>
      <c r="S141" s="223"/>
      <c r="T141" s="224"/>
      <c r="AT141" s="225" t="s">
        <v>155</v>
      </c>
      <c r="AU141" s="225" t="s">
        <v>88</v>
      </c>
      <c r="AV141" s="12" t="s">
        <v>88</v>
      </c>
      <c r="AW141" s="12" t="s">
        <v>41</v>
      </c>
      <c r="AX141" s="12" t="s">
        <v>78</v>
      </c>
      <c r="AY141" s="225" t="s">
        <v>145</v>
      </c>
    </row>
    <row r="142" spans="2:65" s="13" customFormat="1" ht="13.5">
      <c r="B142" s="226"/>
      <c r="C142" s="227"/>
      <c r="D142" s="206" t="s">
        <v>155</v>
      </c>
      <c r="E142" s="228" t="s">
        <v>34</v>
      </c>
      <c r="F142" s="229" t="s">
        <v>159</v>
      </c>
      <c r="G142" s="227"/>
      <c r="H142" s="230">
        <v>1297.03</v>
      </c>
      <c r="I142" s="231"/>
      <c r="J142" s="227"/>
      <c r="K142" s="227"/>
      <c r="L142" s="232"/>
      <c r="M142" s="233"/>
      <c r="N142" s="234"/>
      <c r="O142" s="234"/>
      <c r="P142" s="234"/>
      <c r="Q142" s="234"/>
      <c r="R142" s="234"/>
      <c r="S142" s="234"/>
      <c r="T142" s="235"/>
      <c r="AT142" s="236" t="s">
        <v>155</v>
      </c>
      <c r="AU142" s="236" t="s">
        <v>88</v>
      </c>
      <c r="AV142" s="13" t="s">
        <v>153</v>
      </c>
      <c r="AW142" s="13" t="s">
        <v>41</v>
      </c>
      <c r="AX142" s="13" t="s">
        <v>86</v>
      </c>
      <c r="AY142" s="236" t="s">
        <v>145</v>
      </c>
    </row>
    <row r="143" spans="2:65" s="1" customFormat="1" ht="25.5" customHeight="1">
      <c r="B143" s="41"/>
      <c r="C143" s="192" t="s">
        <v>209</v>
      </c>
      <c r="D143" s="192" t="s">
        <v>148</v>
      </c>
      <c r="E143" s="193" t="s">
        <v>210</v>
      </c>
      <c r="F143" s="194" t="s">
        <v>211</v>
      </c>
      <c r="G143" s="195" t="s">
        <v>212</v>
      </c>
      <c r="H143" s="196">
        <v>30.361999999999998</v>
      </c>
      <c r="I143" s="197"/>
      <c r="J143" s="198">
        <f>ROUND(I143*H143,2)</f>
        <v>0</v>
      </c>
      <c r="K143" s="194" t="s">
        <v>167</v>
      </c>
      <c r="L143" s="61"/>
      <c r="M143" s="199" t="s">
        <v>34</v>
      </c>
      <c r="N143" s="200" t="s">
        <v>50</v>
      </c>
      <c r="O143" s="42"/>
      <c r="P143" s="201">
        <f>O143*H143</f>
        <v>0</v>
      </c>
      <c r="Q143" s="201">
        <v>2.45329</v>
      </c>
      <c r="R143" s="201">
        <f>Q143*H143</f>
        <v>74.486790979999995</v>
      </c>
      <c r="S143" s="201">
        <v>0</v>
      </c>
      <c r="T143" s="202">
        <f>S143*H143</f>
        <v>0</v>
      </c>
      <c r="AR143" s="23" t="s">
        <v>153</v>
      </c>
      <c r="AT143" s="23" t="s">
        <v>148</v>
      </c>
      <c r="AU143" s="23" t="s">
        <v>88</v>
      </c>
      <c r="AY143" s="23" t="s">
        <v>145</v>
      </c>
      <c r="BE143" s="203">
        <f>IF(N143="základní",J143,0)</f>
        <v>0</v>
      </c>
      <c r="BF143" s="203">
        <f>IF(N143="snížená",J143,0)</f>
        <v>0</v>
      </c>
      <c r="BG143" s="203">
        <f>IF(N143="zákl. přenesená",J143,0)</f>
        <v>0</v>
      </c>
      <c r="BH143" s="203">
        <f>IF(N143="sníž. přenesená",J143,0)</f>
        <v>0</v>
      </c>
      <c r="BI143" s="203">
        <f>IF(N143="nulová",J143,0)</f>
        <v>0</v>
      </c>
      <c r="BJ143" s="23" t="s">
        <v>88</v>
      </c>
      <c r="BK143" s="203">
        <f>ROUND(I143*H143,2)</f>
        <v>0</v>
      </c>
      <c r="BL143" s="23" t="s">
        <v>153</v>
      </c>
      <c r="BM143" s="23" t="s">
        <v>213</v>
      </c>
    </row>
    <row r="144" spans="2:65" s="11" customFormat="1" ht="13.5">
      <c r="B144" s="204"/>
      <c r="C144" s="205"/>
      <c r="D144" s="206" t="s">
        <v>155</v>
      </c>
      <c r="E144" s="207" t="s">
        <v>34</v>
      </c>
      <c r="F144" s="208" t="s">
        <v>214</v>
      </c>
      <c r="G144" s="205"/>
      <c r="H144" s="207" t="s">
        <v>34</v>
      </c>
      <c r="I144" s="209"/>
      <c r="J144" s="205"/>
      <c r="K144" s="205"/>
      <c r="L144" s="210"/>
      <c r="M144" s="211"/>
      <c r="N144" s="212"/>
      <c r="O144" s="212"/>
      <c r="P144" s="212"/>
      <c r="Q144" s="212"/>
      <c r="R144" s="212"/>
      <c r="S144" s="212"/>
      <c r="T144" s="213"/>
      <c r="AT144" s="214" t="s">
        <v>155</v>
      </c>
      <c r="AU144" s="214" t="s">
        <v>88</v>
      </c>
      <c r="AV144" s="11" t="s">
        <v>86</v>
      </c>
      <c r="AW144" s="11" t="s">
        <v>41</v>
      </c>
      <c r="AX144" s="11" t="s">
        <v>78</v>
      </c>
      <c r="AY144" s="214" t="s">
        <v>145</v>
      </c>
    </row>
    <row r="145" spans="2:65" s="12" customFormat="1" ht="13.5">
      <c r="B145" s="215"/>
      <c r="C145" s="216"/>
      <c r="D145" s="206" t="s">
        <v>155</v>
      </c>
      <c r="E145" s="217" t="s">
        <v>34</v>
      </c>
      <c r="F145" s="218" t="s">
        <v>215</v>
      </c>
      <c r="G145" s="216"/>
      <c r="H145" s="219">
        <v>30.361999999999998</v>
      </c>
      <c r="I145" s="220"/>
      <c r="J145" s="216"/>
      <c r="K145" s="216"/>
      <c r="L145" s="221"/>
      <c r="M145" s="222"/>
      <c r="N145" s="223"/>
      <c r="O145" s="223"/>
      <c r="P145" s="223"/>
      <c r="Q145" s="223"/>
      <c r="R145" s="223"/>
      <c r="S145" s="223"/>
      <c r="T145" s="224"/>
      <c r="AT145" s="225" t="s">
        <v>155</v>
      </c>
      <c r="AU145" s="225" t="s">
        <v>88</v>
      </c>
      <c r="AV145" s="12" t="s">
        <v>88</v>
      </c>
      <c r="AW145" s="12" t="s">
        <v>41</v>
      </c>
      <c r="AX145" s="12" t="s">
        <v>86</v>
      </c>
      <c r="AY145" s="225" t="s">
        <v>145</v>
      </c>
    </row>
    <row r="146" spans="2:65" s="10" customFormat="1" ht="29.85" customHeight="1">
      <c r="B146" s="176"/>
      <c r="C146" s="177"/>
      <c r="D146" s="178" t="s">
        <v>77</v>
      </c>
      <c r="E146" s="190" t="s">
        <v>209</v>
      </c>
      <c r="F146" s="190" t="s">
        <v>216</v>
      </c>
      <c r="G146" s="177"/>
      <c r="H146" s="177"/>
      <c r="I146" s="180"/>
      <c r="J146" s="191">
        <f>BK146</f>
        <v>0</v>
      </c>
      <c r="K146" s="177"/>
      <c r="L146" s="182"/>
      <c r="M146" s="183"/>
      <c r="N146" s="184"/>
      <c r="O146" s="184"/>
      <c r="P146" s="185">
        <f>SUM(P147:P179)</f>
        <v>0</v>
      </c>
      <c r="Q146" s="184"/>
      <c r="R146" s="185">
        <f>SUM(R147:R179)</f>
        <v>0.11422051999999999</v>
      </c>
      <c r="S146" s="184"/>
      <c r="T146" s="186">
        <f>SUM(T147:T179)</f>
        <v>284.84325600000005</v>
      </c>
      <c r="AR146" s="187" t="s">
        <v>86</v>
      </c>
      <c r="AT146" s="188" t="s">
        <v>77</v>
      </c>
      <c r="AU146" s="188" t="s">
        <v>86</v>
      </c>
      <c r="AY146" s="187" t="s">
        <v>145</v>
      </c>
      <c r="BK146" s="189">
        <f>SUM(BK147:BK179)</f>
        <v>0</v>
      </c>
    </row>
    <row r="147" spans="2:65" s="1" customFormat="1" ht="25.5" customHeight="1">
      <c r="B147" s="41"/>
      <c r="C147" s="192" t="s">
        <v>217</v>
      </c>
      <c r="D147" s="192" t="s">
        <v>148</v>
      </c>
      <c r="E147" s="193" t="s">
        <v>218</v>
      </c>
      <c r="F147" s="194" t="s">
        <v>219</v>
      </c>
      <c r="G147" s="195" t="s">
        <v>162</v>
      </c>
      <c r="H147" s="196">
        <v>464.7</v>
      </c>
      <c r="I147" s="197"/>
      <c r="J147" s="198">
        <f>ROUND(I147*H147,2)</f>
        <v>0</v>
      </c>
      <c r="K147" s="194" t="s">
        <v>167</v>
      </c>
      <c r="L147" s="61"/>
      <c r="M147" s="199" t="s">
        <v>34</v>
      </c>
      <c r="N147" s="200" t="s">
        <v>50</v>
      </c>
      <c r="O147" s="42"/>
      <c r="P147" s="201">
        <f>O147*H147</f>
        <v>0</v>
      </c>
      <c r="Q147" s="201">
        <v>1.2999999999999999E-4</v>
      </c>
      <c r="R147" s="201">
        <f>Q147*H147</f>
        <v>6.0410999999999992E-2</v>
      </c>
      <c r="S147" s="201">
        <v>0</v>
      </c>
      <c r="T147" s="202">
        <f>S147*H147</f>
        <v>0</v>
      </c>
      <c r="AR147" s="23" t="s">
        <v>153</v>
      </c>
      <c r="AT147" s="23" t="s">
        <v>148</v>
      </c>
      <c r="AU147" s="23" t="s">
        <v>88</v>
      </c>
      <c r="AY147" s="23" t="s">
        <v>145</v>
      </c>
      <c r="BE147" s="203">
        <f>IF(N147="základní",J147,0)</f>
        <v>0</v>
      </c>
      <c r="BF147" s="203">
        <f>IF(N147="snížená",J147,0)</f>
        <v>0</v>
      </c>
      <c r="BG147" s="203">
        <f>IF(N147="zákl. přenesená",J147,0)</f>
        <v>0</v>
      </c>
      <c r="BH147" s="203">
        <f>IF(N147="sníž. přenesená",J147,0)</f>
        <v>0</v>
      </c>
      <c r="BI147" s="203">
        <f>IF(N147="nulová",J147,0)</f>
        <v>0</v>
      </c>
      <c r="BJ147" s="23" t="s">
        <v>88</v>
      </c>
      <c r="BK147" s="203">
        <f>ROUND(I147*H147,2)</f>
        <v>0</v>
      </c>
      <c r="BL147" s="23" t="s">
        <v>153</v>
      </c>
      <c r="BM147" s="23" t="s">
        <v>220</v>
      </c>
    </row>
    <row r="148" spans="2:65" s="11" customFormat="1" ht="13.5">
      <c r="B148" s="204"/>
      <c r="C148" s="205"/>
      <c r="D148" s="206" t="s">
        <v>155</v>
      </c>
      <c r="E148" s="207" t="s">
        <v>34</v>
      </c>
      <c r="F148" s="208" t="s">
        <v>169</v>
      </c>
      <c r="G148" s="205"/>
      <c r="H148" s="207" t="s">
        <v>34</v>
      </c>
      <c r="I148" s="209"/>
      <c r="J148" s="205"/>
      <c r="K148" s="205"/>
      <c r="L148" s="210"/>
      <c r="M148" s="211"/>
      <c r="N148" s="212"/>
      <c r="O148" s="212"/>
      <c r="P148" s="212"/>
      <c r="Q148" s="212"/>
      <c r="R148" s="212"/>
      <c r="S148" s="212"/>
      <c r="T148" s="213"/>
      <c r="AT148" s="214" t="s">
        <v>155</v>
      </c>
      <c r="AU148" s="214" t="s">
        <v>88</v>
      </c>
      <c r="AV148" s="11" t="s">
        <v>86</v>
      </c>
      <c r="AW148" s="11" t="s">
        <v>41</v>
      </c>
      <c r="AX148" s="11" t="s">
        <v>78</v>
      </c>
      <c r="AY148" s="214" t="s">
        <v>145</v>
      </c>
    </row>
    <row r="149" spans="2:65" s="12" customFormat="1" ht="13.5">
      <c r="B149" s="215"/>
      <c r="C149" s="216"/>
      <c r="D149" s="206" t="s">
        <v>155</v>
      </c>
      <c r="E149" s="217" t="s">
        <v>34</v>
      </c>
      <c r="F149" s="218" t="s">
        <v>221</v>
      </c>
      <c r="G149" s="216"/>
      <c r="H149" s="219">
        <v>425.7</v>
      </c>
      <c r="I149" s="220"/>
      <c r="J149" s="216"/>
      <c r="K149" s="216"/>
      <c r="L149" s="221"/>
      <c r="M149" s="222"/>
      <c r="N149" s="223"/>
      <c r="O149" s="223"/>
      <c r="P149" s="223"/>
      <c r="Q149" s="223"/>
      <c r="R149" s="223"/>
      <c r="S149" s="223"/>
      <c r="T149" s="224"/>
      <c r="AT149" s="225" t="s">
        <v>155</v>
      </c>
      <c r="AU149" s="225" t="s">
        <v>88</v>
      </c>
      <c r="AV149" s="12" t="s">
        <v>88</v>
      </c>
      <c r="AW149" s="12" t="s">
        <v>41</v>
      </c>
      <c r="AX149" s="12" t="s">
        <v>78</v>
      </c>
      <c r="AY149" s="225" t="s">
        <v>145</v>
      </c>
    </row>
    <row r="150" spans="2:65" s="11" customFormat="1" ht="13.5">
      <c r="B150" s="204"/>
      <c r="C150" s="205"/>
      <c r="D150" s="206" t="s">
        <v>155</v>
      </c>
      <c r="E150" s="207" t="s">
        <v>34</v>
      </c>
      <c r="F150" s="208" t="s">
        <v>173</v>
      </c>
      <c r="G150" s="205"/>
      <c r="H150" s="207" t="s">
        <v>34</v>
      </c>
      <c r="I150" s="209"/>
      <c r="J150" s="205"/>
      <c r="K150" s="205"/>
      <c r="L150" s="210"/>
      <c r="M150" s="211"/>
      <c r="N150" s="212"/>
      <c r="O150" s="212"/>
      <c r="P150" s="212"/>
      <c r="Q150" s="212"/>
      <c r="R150" s="212"/>
      <c r="S150" s="212"/>
      <c r="T150" s="213"/>
      <c r="AT150" s="214" t="s">
        <v>155</v>
      </c>
      <c r="AU150" s="214" t="s">
        <v>88</v>
      </c>
      <c r="AV150" s="11" t="s">
        <v>86</v>
      </c>
      <c r="AW150" s="11" t="s">
        <v>41</v>
      </c>
      <c r="AX150" s="11" t="s">
        <v>78</v>
      </c>
      <c r="AY150" s="214" t="s">
        <v>145</v>
      </c>
    </row>
    <row r="151" spans="2:65" s="12" customFormat="1" ht="13.5">
      <c r="B151" s="215"/>
      <c r="C151" s="216"/>
      <c r="D151" s="206" t="s">
        <v>155</v>
      </c>
      <c r="E151" s="217" t="s">
        <v>34</v>
      </c>
      <c r="F151" s="218" t="s">
        <v>222</v>
      </c>
      <c r="G151" s="216"/>
      <c r="H151" s="219">
        <v>39</v>
      </c>
      <c r="I151" s="220"/>
      <c r="J151" s="216"/>
      <c r="K151" s="216"/>
      <c r="L151" s="221"/>
      <c r="M151" s="222"/>
      <c r="N151" s="223"/>
      <c r="O151" s="223"/>
      <c r="P151" s="223"/>
      <c r="Q151" s="223"/>
      <c r="R151" s="223"/>
      <c r="S151" s="223"/>
      <c r="T151" s="224"/>
      <c r="AT151" s="225" t="s">
        <v>155</v>
      </c>
      <c r="AU151" s="225" t="s">
        <v>88</v>
      </c>
      <c r="AV151" s="12" t="s">
        <v>88</v>
      </c>
      <c r="AW151" s="12" t="s">
        <v>41</v>
      </c>
      <c r="AX151" s="12" t="s">
        <v>78</v>
      </c>
      <c r="AY151" s="225" t="s">
        <v>145</v>
      </c>
    </row>
    <row r="152" spans="2:65" s="13" customFormat="1" ht="13.5">
      <c r="B152" s="226"/>
      <c r="C152" s="227"/>
      <c r="D152" s="206" t="s">
        <v>155</v>
      </c>
      <c r="E152" s="228" t="s">
        <v>34</v>
      </c>
      <c r="F152" s="229" t="s">
        <v>159</v>
      </c>
      <c r="G152" s="227"/>
      <c r="H152" s="230">
        <v>464.7</v>
      </c>
      <c r="I152" s="231"/>
      <c r="J152" s="227"/>
      <c r="K152" s="227"/>
      <c r="L152" s="232"/>
      <c r="M152" s="233"/>
      <c r="N152" s="234"/>
      <c r="O152" s="234"/>
      <c r="P152" s="234"/>
      <c r="Q152" s="234"/>
      <c r="R152" s="234"/>
      <c r="S152" s="234"/>
      <c r="T152" s="235"/>
      <c r="AT152" s="236" t="s">
        <v>155</v>
      </c>
      <c r="AU152" s="236" t="s">
        <v>88</v>
      </c>
      <c r="AV152" s="13" t="s">
        <v>153</v>
      </c>
      <c r="AW152" s="13" t="s">
        <v>41</v>
      </c>
      <c r="AX152" s="13" t="s">
        <v>86</v>
      </c>
      <c r="AY152" s="236" t="s">
        <v>145</v>
      </c>
    </row>
    <row r="153" spans="2:65" s="1" customFormat="1" ht="63.75" customHeight="1">
      <c r="B153" s="41"/>
      <c r="C153" s="192" t="s">
        <v>223</v>
      </c>
      <c r="D153" s="192" t="s">
        <v>148</v>
      </c>
      <c r="E153" s="193" t="s">
        <v>224</v>
      </c>
      <c r="F153" s="194" t="s">
        <v>225</v>
      </c>
      <c r="G153" s="195" t="s">
        <v>162</v>
      </c>
      <c r="H153" s="196">
        <v>1155.578</v>
      </c>
      <c r="I153" s="197"/>
      <c r="J153" s="198">
        <f>ROUND(I153*H153,2)</f>
        <v>0</v>
      </c>
      <c r="K153" s="194" t="s">
        <v>167</v>
      </c>
      <c r="L153" s="61"/>
      <c r="M153" s="199" t="s">
        <v>34</v>
      </c>
      <c r="N153" s="200" t="s">
        <v>50</v>
      </c>
      <c r="O153" s="42"/>
      <c r="P153" s="201">
        <f>O153*H153</f>
        <v>0</v>
      </c>
      <c r="Q153" s="201">
        <v>4.0000000000000003E-5</v>
      </c>
      <c r="R153" s="201">
        <f>Q153*H153</f>
        <v>4.6223119999999999E-2</v>
      </c>
      <c r="S153" s="201">
        <v>0</v>
      </c>
      <c r="T153" s="202">
        <f>S153*H153</f>
        <v>0</v>
      </c>
      <c r="AR153" s="23" t="s">
        <v>153</v>
      </c>
      <c r="AT153" s="23" t="s">
        <v>148</v>
      </c>
      <c r="AU153" s="23" t="s">
        <v>88</v>
      </c>
      <c r="AY153" s="23" t="s">
        <v>145</v>
      </c>
      <c r="BE153" s="203">
        <f>IF(N153="základní",J153,0)</f>
        <v>0</v>
      </c>
      <c r="BF153" s="203">
        <f>IF(N153="snížená",J153,0)</f>
        <v>0</v>
      </c>
      <c r="BG153" s="203">
        <f>IF(N153="zákl. přenesená",J153,0)</f>
        <v>0</v>
      </c>
      <c r="BH153" s="203">
        <f>IF(N153="sníž. přenesená",J153,0)</f>
        <v>0</v>
      </c>
      <c r="BI153" s="203">
        <f>IF(N153="nulová",J153,0)</f>
        <v>0</v>
      </c>
      <c r="BJ153" s="23" t="s">
        <v>88</v>
      </c>
      <c r="BK153" s="203">
        <f>ROUND(I153*H153,2)</f>
        <v>0</v>
      </c>
      <c r="BL153" s="23" t="s">
        <v>153</v>
      </c>
      <c r="BM153" s="23" t="s">
        <v>226</v>
      </c>
    </row>
    <row r="154" spans="2:65" s="11" customFormat="1" ht="13.5">
      <c r="B154" s="204"/>
      <c r="C154" s="205"/>
      <c r="D154" s="206" t="s">
        <v>155</v>
      </c>
      <c r="E154" s="207" t="s">
        <v>34</v>
      </c>
      <c r="F154" s="208" t="s">
        <v>169</v>
      </c>
      <c r="G154" s="205"/>
      <c r="H154" s="207" t="s">
        <v>34</v>
      </c>
      <c r="I154" s="209"/>
      <c r="J154" s="205"/>
      <c r="K154" s="205"/>
      <c r="L154" s="210"/>
      <c r="M154" s="211"/>
      <c r="N154" s="212"/>
      <c r="O154" s="212"/>
      <c r="P154" s="212"/>
      <c r="Q154" s="212"/>
      <c r="R154" s="212"/>
      <c r="S154" s="212"/>
      <c r="T154" s="213"/>
      <c r="AT154" s="214" t="s">
        <v>155</v>
      </c>
      <c r="AU154" s="214" t="s">
        <v>88</v>
      </c>
      <c r="AV154" s="11" t="s">
        <v>86</v>
      </c>
      <c r="AW154" s="11" t="s">
        <v>41</v>
      </c>
      <c r="AX154" s="11" t="s">
        <v>78</v>
      </c>
      <c r="AY154" s="214" t="s">
        <v>145</v>
      </c>
    </row>
    <row r="155" spans="2:65" s="12" customFormat="1" ht="13.5">
      <c r="B155" s="215"/>
      <c r="C155" s="216"/>
      <c r="D155" s="206" t="s">
        <v>155</v>
      </c>
      <c r="E155" s="217" t="s">
        <v>34</v>
      </c>
      <c r="F155" s="218" t="s">
        <v>227</v>
      </c>
      <c r="G155" s="216"/>
      <c r="H155" s="219">
        <v>1081.575</v>
      </c>
      <c r="I155" s="220"/>
      <c r="J155" s="216"/>
      <c r="K155" s="216"/>
      <c r="L155" s="221"/>
      <c r="M155" s="222"/>
      <c r="N155" s="223"/>
      <c r="O155" s="223"/>
      <c r="P155" s="223"/>
      <c r="Q155" s="223"/>
      <c r="R155" s="223"/>
      <c r="S155" s="223"/>
      <c r="T155" s="224"/>
      <c r="AT155" s="225" t="s">
        <v>155</v>
      </c>
      <c r="AU155" s="225" t="s">
        <v>88</v>
      </c>
      <c r="AV155" s="12" t="s">
        <v>88</v>
      </c>
      <c r="AW155" s="12" t="s">
        <v>41</v>
      </c>
      <c r="AX155" s="12" t="s">
        <v>78</v>
      </c>
      <c r="AY155" s="225" t="s">
        <v>145</v>
      </c>
    </row>
    <row r="156" spans="2:65" s="11" customFormat="1" ht="13.5">
      <c r="B156" s="204"/>
      <c r="C156" s="205"/>
      <c r="D156" s="206" t="s">
        <v>155</v>
      </c>
      <c r="E156" s="207" t="s">
        <v>34</v>
      </c>
      <c r="F156" s="208" t="s">
        <v>173</v>
      </c>
      <c r="G156" s="205"/>
      <c r="H156" s="207" t="s">
        <v>34</v>
      </c>
      <c r="I156" s="209"/>
      <c r="J156" s="205"/>
      <c r="K156" s="205"/>
      <c r="L156" s="210"/>
      <c r="M156" s="211"/>
      <c r="N156" s="212"/>
      <c r="O156" s="212"/>
      <c r="P156" s="212"/>
      <c r="Q156" s="212"/>
      <c r="R156" s="212"/>
      <c r="S156" s="212"/>
      <c r="T156" s="213"/>
      <c r="AT156" s="214" t="s">
        <v>155</v>
      </c>
      <c r="AU156" s="214" t="s">
        <v>88</v>
      </c>
      <c r="AV156" s="11" t="s">
        <v>86</v>
      </c>
      <c r="AW156" s="11" t="s">
        <v>41</v>
      </c>
      <c r="AX156" s="11" t="s">
        <v>78</v>
      </c>
      <c r="AY156" s="214" t="s">
        <v>145</v>
      </c>
    </row>
    <row r="157" spans="2:65" s="12" customFormat="1" ht="13.5">
      <c r="B157" s="215"/>
      <c r="C157" s="216"/>
      <c r="D157" s="206" t="s">
        <v>155</v>
      </c>
      <c r="E157" s="217" t="s">
        <v>34</v>
      </c>
      <c r="F157" s="218" t="s">
        <v>228</v>
      </c>
      <c r="G157" s="216"/>
      <c r="H157" s="219">
        <v>74.003</v>
      </c>
      <c r="I157" s="220"/>
      <c r="J157" s="216"/>
      <c r="K157" s="216"/>
      <c r="L157" s="221"/>
      <c r="M157" s="222"/>
      <c r="N157" s="223"/>
      <c r="O157" s="223"/>
      <c r="P157" s="223"/>
      <c r="Q157" s="223"/>
      <c r="R157" s="223"/>
      <c r="S157" s="223"/>
      <c r="T157" s="224"/>
      <c r="AT157" s="225" t="s">
        <v>155</v>
      </c>
      <c r="AU157" s="225" t="s">
        <v>88</v>
      </c>
      <c r="AV157" s="12" t="s">
        <v>88</v>
      </c>
      <c r="AW157" s="12" t="s">
        <v>41</v>
      </c>
      <c r="AX157" s="12" t="s">
        <v>78</v>
      </c>
      <c r="AY157" s="225" t="s">
        <v>145</v>
      </c>
    </row>
    <row r="158" spans="2:65" s="13" customFormat="1" ht="13.5">
      <c r="B158" s="226"/>
      <c r="C158" s="227"/>
      <c r="D158" s="206" t="s">
        <v>155</v>
      </c>
      <c r="E158" s="228" t="s">
        <v>34</v>
      </c>
      <c r="F158" s="229" t="s">
        <v>159</v>
      </c>
      <c r="G158" s="227"/>
      <c r="H158" s="230">
        <v>1155.578</v>
      </c>
      <c r="I158" s="231"/>
      <c r="J158" s="227"/>
      <c r="K158" s="227"/>
      <c r="L158" s="232"/>
      <c r="M158" s="233"/>
      <c r="N158" s="234"/>
      <c r="O158" s="234"/>
      <c r="P158" s="234"/>
      <c r="Q158" s="234"/>
      <c r="R158" s="234"/>
      <c r="S158" s="234"/>
      <c r="T158" s="235"/>
      <c r="AT158" s="236" t="s">
        <v>155</v>
      </c>
      <c r="AU158" s="236" t="s">
        <v>88</v>
      </c>
      <c r="AV158" s="13" t="s">
        <v>153</v>
      </c>
      <c r="AW158" s="13" t="s">
        <v>41</v>
      </c>
      <c r="AX158" s="13" t="s">
        <v>86</v>
      </c>
      <c r="AY158" s="236" t="s">
        <v>145</v>
      </c>
    </row>
    <row r="159" spans="2:65" s="1" customFormat="1" ht="16.5" customHeight="1">
      <c r="B159" s="41"/>
      <c r="C159" s="192" t="s">
        <v>229</v>
      </c>
      <c r="D159" s="192" t="s">
        <v>148</v>
      </c>
      <c r="E159" s="193" t="s">
        <v>230</v>
      </c>
      <c r="F159" s="194" t="s">
        <v>231</v>
      </c>
      <c r="G159" s="195" t="s">
        <v>162</v>
      </c>
      <c r="H159" s="196">
        <v>87.153999999999996</v>
      </c>
      <c r="I159" s="197"/>
      <c r="J159" s="198">
        <f>ROUND(I159*H159,2)</f>
        <v>0</v>
      </c>
      <c r="K159" s="194" t="s">
        <v>167</v>
      </c>
      <c r="L159" s="61"/>
      <c r="M159" s="199" t="s">
        <v>34</v>
      </c>
      <c r="N159" s="200" t="s">
        <v>50</v>
      </c>
      <c r="O159" s="42"/>
      <c r="P159" s="201">
        <f>O159*H159</f>
        <v>0</v>
      </c>
      <c r="Q159" s="201">
        <v>0</v>
      </c>
      <c r="R159" s="201">
        <f>Q159*H159</f>
        <v>0</v>
      </c>
      <c r="S159" s="201">
        <v>0.32400000000000001</v>
      </c>
      <c r="T159" s="202">
        <f>S159*H159</f>
        <v>28.237895999999999</v>
      </c>
      <c r="AR159" s="23" t="s">
        <v>153</v>
      </c>
      <c r="AT159" s="23" t="s">
        <v>148</v>
      </c>
      <c r="AU159" s="23" t="s">
        <v>88</v>
      </c>
      <c r="AY159" s="23" t="s">
        <v>145</v>
      </c>
      <c r="BE159" s="203">
        <f>IF(N159="základní",J159,0)</f>
        <v>0</v>
      </c>
      <c r="BF159" s="203">
        <f>IF(N159="snížená",J159,0)</f>
        <v>0</v>
      </c>
      <c r="BG159" s="203">
        <f>IF(N159="zákl. přenesená",J159,0)</f>
        <v>0</v>
      </c>
      <c r="BH159" s="203">
        <f>IF(N159="sníž. přenesená",J159,0)</f>
        <v>0</v>
      </c>
      <c r="BI159" s="203">
        <f>IF(N159="nulová",J159,0)</f>
        <v>0</v>
      </c>
      <c r="BJ159" s="23" t="s">
        <v>88</v>
      </c>
      <c r="BK159" s="203">
        <f>ROUND(I159*H159,2)</f>
        <v>0</v>
      </c>
      <c r="BL159" s="23" t="s">
        <v>153</v>
      </c>
      <c r="BM159" s="23" t="s">
        <v>232</v>
      </c>
    </row>
    <row r="160" spans="2:65" s="11" customFormat="1" ht="13.5">
      <c r="B160" s="204"/>
      <c r="C160" s="205"/>
      <c r="D160" s="206" t="s">
        <v>155</v>
      </c>
      <c r="E160" s="207" t="s">
        <v>34</v>
      </c>
      <c r="F160" s="208" t="s">
        <v>233</v>
      </c>
      <c r="G160" s="205"/>
      <c r="H160" s="207" t="s">
        <v>34</v>
      </c>
      <c r="I160" s="209"/>
      <c r="J160" s="205"/>
      <c r="K160" s="205"/>
      <c r="L160" s="210"/>
      <c r="M160" s="211"/>
      <c r="N160" s="212"/>
      <c r="O160" s="212"/>
      <c r="P160" s="212"/>
      <c r="Q160" s="212"/>
      <c r="R160" s="212"/>
      <c r="S160" s="212"/>
      <c r="T160" s="213"/>
      <c r="AT160" s="214" t="s">
        <v>155</v>
      </c>
      <c r="AU160" s="214" t="s">
        <v>88</v>
      </c>
      <c r="AV160" s="11" t="s">
        <v>86</v>
      </c>
      <c r="AW160" s="11" t="s">
        <v>41</v>
      </c>
      <c r="AX160" s="11" t="s">
        <v>78</v>
      </c>
      <c r="AY160" s="214" t="s">
        <v>145</v>
      </c>
    </row>
    <row r="161" spans="2:65" s="12" customFormat="1" ht="13.5">
      <c r="B161" s="215"/>
      <c r="C161" s="216"/>
      <c r="D161" s="206" t="s">
        <v>155</v>
      </c>
      <c r="E161" s="217" t="s">
        <v>34</v>
      </c>
      <c r="F161" s="218" t="s">
        <v>234</v>
      </c>
      <c r="G161" s="216"/>
      <c r="H161" s="219">
        <v>86.944000000000003</v>
      </c>
      <c r="I161" s="220"/>
      <c r="J161" s="216"/>
      <c r="K161" s="216"/>
      <c r="L161" s="221"/>
      <c r="M161" s="222"/>
      <c r="N161" s="223"/>
      <c r="O161" s="223"/>
      <c r="P161" s="223"/>
      <c r="Q161" s="223"/>
      <c r="R161" s="223"/>
      <c r="S161" s="223"/>
      <c r="T161" s="224"/>
      <c r="AT161" s="225" t="s">
        <v>155</v>
      </c>
      <c r="AU161" s="225" t="s">
        <v>88</v>
      </c>
      <c r="AV161" s="12" t="s">
        <v>88</v>
      </c>
      <c r="AW161" s="12" t="s">
        <v>41</v>
      </c>
      <c r="AX161" s="12" t="s">
        <v>78</v>
      </c>
      <c r="AY161" s="225" t="s">
        <v>145</v>
      </c>
    </row>
    <row r="162" spans="2:65" s="11" customFormat="1" ht="13.5">
      <c r="B162" s="204"/>
      <c r="C162" s="205"/>
      <c r="D162" s="206" t="s">
        <v>155</v>
      </c>
      <c r="E162" s="207" t="s">
        <v>34</v>
      </c>
      <c r="F162" s="208" t="s">
        <v>235</v>
      </c>
      <c r="G162" s="205"/>
      <c r="H162" s="207" t="s">
        <v>34</v>
      </c>
      <c r="I162" s="209"/>
      <c r="J162" s="205"/>
      <c r="K162" s="205"/>
      <c r="L162" s="210"/>
      <c r="M162" s="211"/>
      <c r="N162" s="212"/>
      <c r="O162" s="212"/>
      <c r="P162" s="212"/>
      <c r="Q162" s="212"/>
      <c r="R162" s="212"/>
      <c r="S162" s="212"/>
      <c r="T162" s="213"/>
      <c r="AT162" s="214" t="s">
        <v>155</v>
      </c>
      <c r="AU162" s="214" t="s">
        <v>88</v>
      </c>
      <c r="AV162" s="11" t="s">
        <v>86</v>
      </c>
      <c r="AW162" s="11" t="s">
        <v>41</v>
      </c>
      <c r="AX162" s="11" t="s">
        <v>78</v>
      </c>
      <c r="AY162" s="214" t="s">
        <v>145</v>
      </c>
    </row>
    <row r="163" spans="2:65" s="12" customFormat="1" ht="13.5">
      <c r="B163" s="215"/>
      <c r="C163" s="216"/>
      <c r="D163" s="206" t="s">
        <v>155</v>
      </c>
      <c r="E163" s="217" t="s">
        <v>34</v>
      </c>
      <c r="F163" s="218" t="s">
        <v>236</v>
      </c>
      <c r="G163" s="216"/>
      <c r="H163" s="219">
        <v>0.21</v>
      </c>
      <c r="I163" s="220"/>
      <c r="J163" s="216"/>
      <c r="K163" s="216"/>
      <c r="L163" s="221"/>
      <c r="M163" s="222"/>
      <c r="N163" s="223"/>
      <c r="O163" s="223"/>
      <c r="P163" s="223"/>
      <c r="Q163" s="223"/>
      <c r="R163" s="223"/>
      <c r="S163" s="223"/>
      <c r="T163" s="224"/>
      <c r="AT163" s="225" t="s">
        <v>155</v>
      </c>
      <c r="AU163" s="225" t="s">
        <v>88</v>
      </c>
      <c r="AV163" s="12" t="s">
        <v>88</v>
      </c>
      <c r="AW163" s="12" t="s">
        <v>41</v>
      </c>
      <c r="AX163" s="12" t="s">
        <v>78</v>
      </c>
      <c r="AY163" s="225" t="s">
        <v>145</v>
      </c>
    </row>
    <row r="164" spans="2:65" s="13" customFormat="1" ht="13.5">
      <c r="B164" s="226"/>
      <c r="C164" s="227"/>
      <c r="D164" s="206" t="s">
        <v>155</v>
      </c>
      <c r="E164" s="228" t="s">
        <v>34</v>
      </c>
      <c r="F164" s="229" t="s">
        <v>159</v>
      </c>
      <c r="G164" s="227"/>
      <c r="H164" s="230">
        <v>87.153999999999996</v>
      </c>
      <c r="I164" s="231"/>
      <c r="J164" s="227"/>
      <c r="K164" s="227"/>
      <c r="L164" s="232"/>
      <c r="M164" s="233"/>
      <c r="N164" s="234"/>
      <c r="O164" s="234"/>
      <c r="P164" s="234"/>
      <c r="Q164" s="234"/>
      <c r="R164" s="234"/>
      <c r="S164" s="234"/>
      <c r="T164" s="235"/>
      <c r="AT164" s="236" t="s">
        <v>155</v>
      </c>
      <c r="AU164" s="236" t="s">
        <v>88</v>
      </c>
      <c r="AV164" s="13" t="s">
        <v>153</v>
      </c>
      <c r="AW164" s="13" t="s">
        <v>41</v>
      </c>
      <c r="AX164" s="13" t="s">
        <v>86</v>
      </c>
      <c r="AY164" s="236" t="s">
        <v>145</v>
      </c>
    </row>
    <row r="165" spans="2:65" s="1" customFormat="1" ht="38.25" customHeight="1">
      <c r="B165" s="41"/>
      <c r="C165" s="192" t="s">
        <v>237</v>
      </c>
      <c r="D165" s="192" t="s">
        <v>148</v>
      </c>
      <c r="E165" s="193" t="s">
        <v>238</v>
      </c>
      <c r="F165" s="194" t="s">
        <v>239</v>
      </c>
      <c r="G165" s="195" t="s">
        <v>162</v>
      </c>
      <c r="H165" s="196">
        <v>2216.5</v>
      </c>
      <c r="I165" s="197"/>
      <c r="J165" s="198">
        <f>ROUND(I165*H165,2)</f>
        <v>0</v>
      </c>
      <c r="K165" s="194" t="s">
        <v>167</v>
      </c>
      <c r="L165" s="61"/>
      <c r="M165" s="199" t="s">
        <v>34</v>
      </c>
      <c r="N165" s="200" t="s">
        <v>50</v>
      </c>
      <c r="O165" s="42"/>
      <c r="P165" s="201">
        <f>O165*H165</f>
        <v>0</v>
      </c>
      <c r="Q165" s="201">
        <v>0</v>
      </c>
      <c r="R165" s="201">
        <f>Q165*H165</f>
        <v>0</v>
      </c>
      <c r="S165" s="201">
        <v>0.1</v>
      </c>
      <c r="T165" s="202">
        <f>S165*H165</f>
        <v>221.65</v>
      </c>
      <c r="AR165" s="23" t="s">
        <v>153</v>
      </c>
      <c r="AT165" s="23" t="s">
        <v>148</v>
      </c>
      <c r="AU165" s="23" t="s">
        <v>88</v>
      </c>
      <c r="AY165" s="23" t="s">
        <v>145</v>
      </c>
      <c r="BE165" s="203">
        <f>IF(N165="základní",J165,0)</f>
        <v>0</v>
      </c>
      <c r="BF165" s="203">
        <f>IF(N165="snížená",J165,0)</f>
        <v>0</v>
      </c>
      <c r="BG165" s="203">
        <f>IF(N165="zákl. přenesená",J165,0)</f>
        <v>0</v>
      </c>
      <c r="BH165" s="203">
        <f>IF(N165="sníž. přenesená",J165,0)</f>
        <v>0</v>
      </c>
      <c r="BI165" s="203">
        <f>IF(N165="nulová",J165,0)</f>
        <v>0</v>
      </c>
      <c r="BJ165" s="23" t="s">
        <v>88</v>
      </c>
      <c r="BK165" s="203">
        <f>ROUND(I165*H165,2)</f>
        <v>0</v>
      </c>
      <c r="BL165" s="23" t="s">
        <v>153</v>
      </c>
      <c r="BM165" s="23" t="s">
        <v>240</v>
      </c>
    </row>
    <row r="166" spans="2:65" s="11" customFormat="1" ht="13.5">
      <c r="B166" s="204"/>
      <c r="C166" s="205"/>
      <c r="D166" s="206" t="s">
        <v>155</v>
      </c>
      <c r="E166" s="207" t="s">
        <v>34</v>
      </c>
      <c r="F166" s="208" t="s">
        <v>169</v>
      </c>
      <c r="G166" s="205"/>
      <c r="H166" s="207" t="s">
        <v>34</v>
      </c>
      <c r="I166" s="209"/>
      <c r="J166" s="205"/>
      <c r="K166" s="205"/>
      <c r="L166" s="210"/>
      <c r="M166" s="211"/>
      <c r="N166" s="212"/>
      <c r="O166" s="212"/>
      <c r="P166" s="212"/>
      <c r="Q166" s="212"/>
      <c r="R166" s="212"/>
      <c r="S166" s="212"/>
      <c r="T166" s="213"/>
      <c r="AT166" s="214" t="s">
        <v>155</v>
      </c>
      <c r="AU166" s="214" t="s">
        <v>88</v>
      </c>
      <c r="AV166" s="11" t="s">
        <v>86</v>
      </c>
      <c r="AW166" s="11" t="s">
        <v>41</v>
      </c>
      <c r="AX166" s="11" t="s">
        <v>78</v>
      </c>
      <c r="AY166" s="214" t="s">
        <v>145</v>
      </c>
    </row>
    <row r="167" spans="2:65" s="12" customFormat="1" ht="13.5">
      <c r="B167" s="215"/>
      <c r="C167" s="216"/>
      <c r="D167" s="206" t="s">
        <v>155</v>
      </c>
      <c r="E167" s="217" t="s">
        <v>34</v>
      </c>
      <c r="F167" s="218" t="s">
        <v>241</v>
      </c>
      <c r="G167" s="216"/>
      <c r="H167" s="219">
        <v>2216.5</v>
      </c>
      <c r="I167" s="220"/>
      <c r="J167" s="216"/>
      <c r="K167" s="216"/>
      <c r="L167" s="221"/>
      <c r="M167" s="222"/>
      <c r="N167" s="223"/>
      <c r="O167" s="223"/>
      <c r="P167" s="223"/>
      <c r="Q167" s="223"/>
      <c r="R167" s="223"/>
      <c r="S167" s="223"/>
      <c r="T167" s="224"/>
      <c r="AT167" s="225" t="s">
        <v>155</v>
      </c>
      <c r="AU167" s="225" t="s">
        <v>88</v>
      </c>
      <c r="AV167" s="12" t="s">
        <v>88</v>
      </c>
      <c r="AW167" s="12" t="s">
        <v>41</v>
      </c>
      <c r="AX167" s="12" t="s">
        <v>86</v>
      </c>
      <c r="AY167" s="225" t="s">
        <v>145</v>
      </c>
    </row>
    <row r="168" spans="2:65" s="1" customFormat="1" ht="25.5" customHeight="1">
      <c r="B168" s="41"/>
      <c r="C168" s="192" t="s">
        <v>242</v>
      </c>
      <c r="D168" s="192" t="s">
        <v>148</v>
      </c>
      <c r="E168" s="193" t="s">
        <v>243</v>
      </c>
      <c r="F168" s="194" t="s">
        <v>244</v>
      </c>
      <c r="G168" s="195" t="s">
        <v>212</v>
      </c>
      <c r="H168" s="196">
        <v>9.9</v>
      </c>
      <c r="I168" s="197"/>
      <c r="J168" s="198">
        <f>ROUND(I168*H168,2)</f>
        <v>0</v>
      </c>
      <c r="K168" s="194" t="s">
        <v>167</v>
      </c>
      <c r="L168" s="61"/>
      <c r="M168" s="199" t="s">
        <v>34</v>
      </c>
      <c r="N168" s="200" t="s">
        <v>50</v>
      </c>
      <c r="O168" s="42"/>
      <c r="P168" s="201">
        <f>O168*H168</f>
        <v>0</v>
      </c>
      <c r="Q168" s="201">
        <v>0</v>
      </c>
      <c r="R168" s="201">
        <f>Q168*H168</f>
        <v>0</v>
      </c>
      <c r="S168" s="201">
        <v>2.2000000000000002</v>
      </c>
      <c r="T168" s="202">
        <f>S168*H168</f>
        <v>21.78</v>
      </c>
      <c r="AR168" s="23" t="s">
        <v>153</v>
      </c>
      <c r="AT168" s="23" t="s">
        <v>148</v>
      </c>
      <c r="AU168" s="23" t="s">
        <v>88</v>
      </c>
      <c r="AY168" s="23" t="s">
        <v>145</v>
      </c>
      <c r="BE168" s="203">
        <f>IF(N168="základní",J168,0)</f>
        <v>0</v>
      </c>
      <c r="BF168" s="203">
        <f>IF(N168="snížená",J168,0)</f>
        <v>0</v>
      </c>
      <c r="BG168" s="203">
        <f>IF(N168="zákl. přenesená",J168,0)</f>
        <v>0</v>
      </c>
      <c r="BH168" s="203">
        <f>IF(N168="sníž. přenesená",J168,0)</f>
        <v>0</v>
      </c>
      <c r="BI168" s="203">
        <f>IF(N168="nulová",J168,0)</f>
        <v>0</v>
      </c>
      <c r="BJ168" s="23" t="s">
        <v>88</v>
      </c>
      <c r="BK168" s="203">
        <f>ROUND(I168*H168,2)</f>
        <v>0</v>
      </c>
      <c r="BL168" s="23" t="s">
        <v>153</v>
      </c>
      <c r="BM168" s="23" t="s">
        <v>245</v>
      </c>
    </row>
    <row r="169" spans="2:65" s="11" customFormat="1" ht="13.5">
      <c r="B169" s="204"/>
      <c r="C169" s="205"/>
      <c r="D169" s="206" t="s">
        <v>155</v>
      </c>
      <c r="E169" s="207" t="s">
        <v>34</v>
      </c>
      <c r="F169" s="208" t="s">
        <v>169</v>
      </c>
      <c r="G169" s="205"/>
      <c r="H169" s="207" t="s">
        <v>34</v>
      </c>
      <c r="I169" s="209"/>
      <c r="J169" s="205"/>
      <c r="K169" s="205"/>
      <c r="L169" s="210"/>
      <c r="M169" s="211"/>
      <c r="N169" s="212"/>
      <c r="O169" s="212"/>
      <c r="P169" s="212"/>
      <c r="Q169" s="212"/>
      <c r="R169" s="212"/>
      <c r="S169" s="212"/>
      <c r="T169" s="213"/>
      <c r="AT169" s="214" t="s">
        <v>155</v>
      </c>
      <c r="AU169" s="214" t="s">
        <v>88</v>
      </c>
      <c r="AV169" s="11" t="s">
        <v>86</v>
      </c>
      <c r="AW169" s="11" t="s">
        <v>41</v>
      </c>
      <c r="AX169" s="11" t="s">
        <v>78</v>
      </c>
      <c r="AY169" s="214" t="s">
        <v>145</v>
      </c>
    </row>
    <row r="170" spans="2:65" s="12" customFormat="1" ht="13.5">
      <c r="B170" s="215"/>
      <c r="C170" s="216"/>
      <c r="D170" s="206" t="s">
        <v>155</v>
      </c>
      <c r="E170" s="217" t="s">
        <v>34</v>
      </c>
      <c r="F170" s="218" t="s">
        <v>246</v>
      </c>
      <c r="G170" s="216"/>
      <c r="H170" s="219">
        <v>9.9</v>
      </c>
      <c r="I170" s="220"/>
      <c r="J170" s="216"/>
      <c r="K170" s="216"/>
      <c r="L170" s="221"/>
      <c r="M170" s="222"/>
      <c r="N170" s="223"/>
      <c r="O170" s="223"/>
      <c r="P170" s="223"/>
      <c r="Q170" s="223"/>
      <c r="R170" s="223"/>
      <c r="S170" s="223"/>
      <c r="T170" s="224"/>
      <c r="AT170" s="225" t="s">
        <v>155</v>
      </c>
      <c r="AU170" s="225" t="s">
        <v>88</v>
      </c>
      <c r="AV170" s="12" t="s">
        <v>88</v>
      </c>
      <c r="AW170" s="12" t="s">
        <v>41</v>
      </c>
      <c r="AX170" s="12" t="s">
        <v>86</v>
      </c>
      <c r="AY170" s="225" t="s">
        <v>145</v>
      </c>
    </row>
    <row r="171" spans="2:65" s="1" customFormat="1" ht="25.5" customHeight="1">
      <c r="B171" s="41"/>
      <c r="C171" s="192" t="s">
        <v>10</v>
      </c>
      <c r="D171" s="192" t="s">
        <v>148</v>
      </c>
      <c r="E171" s="193" t="s">
        <v>247</v>
      </c>
      <c r="F171" s="194" t="s">
        <v>248</v>
      </c>
      <c r="G171" s="195" t="s">
        <v>162</v>
      </c>
      <c r="H171" s="196">
        <v>173.36</v>
      </c>
      <c r="I171" s="197"/>
      <c r="J171" s="198">
        <f>ROUND(I171*H171,2)</f>
        <v>0</v>
      </c>
      <c r="K171" s="194" t="s">
        <v>167</v>
      </c>
      <c r="L171" s="61"/>
      <c r="M171" s="199" t="s">
        <v>34</v>
      </c>
      <c r="N171" s="200" t="s">
        <v>50</v>
      </c>
      <c r="O171" s="42"/>
      <c r="P171" s="201">
        <f>O171*H171</f>
        <v>0</v>
      </c>
      <c r="Q171" s="201">
        <v>0</v>
      </c>
      <c r="R171" s="201">
        <f>Q171*H171</f>
        <v>0</v>
      </c>
      <c r="S171" s="201">
        <v>7.5999999999999998E-2</v>
      </c>
      <c r="T171" s="202">
        <f>S171*H171</f>
        <v>13.175360000000001</v>
      </c>
      <c r="AR171" s="23" t="s">
        <v>153</v>
      </c>
      <c r="AT171" s="23" t="s">
        <v>148</v>
      </c>
      <c r="AU171" s="23" t="s">
        <v>88</v>
      </c>
      <c r="AY171" s="23" t="s">
        <v>145</v>
      </c>
      <c r="BE171" s="203">
        <f>IF(N171="základní",J171,0)</f>
        <v>0</v>
      </c>
      <c r="BF171" s="203">
        <f>IF(N171="snížená",J171,0)</f>
        <v>0</v>
      </c>
      <c r="BG171" s="203">
        <f>IF(N171="zákl. přenesená",J171,0)</f>
        <v>0</v>
      </c>
      <c r="BH171" s="203">
        <f>IF(N171="sníž. přenesená",J171,0)</f>
        <v>0</v>
      </c>
      <c r="BI171" s="203">
        <f>IF(N171="nulová",J171,0)</f>
        <v>0</v>
      </c>
      <c r="BJ171" s="23" t="s">
        <v>88</v>
      </c>
      <c r="BK171" s="203">
        <f>ROUND(I171*H171,2)</f>
        <v>0</v>
      </c>
      <c r="BL171" s="23" t="s">
        <v>153</v>
      </c>
      <c r="BM171" s="23" t="s">
        <v>249</v>
      </c>
    </row>
    <row r="172" spans="2:65" s="11" customFormat="1" ht="13.5">
      <c r="B172" s="204"/>
      <c r="C172" s="205"/>
      <c r="D172" s="206" t="s">
        <v>155</v>
      </c>
      <c r="E172" s="207" t="s">
        <v>34</v>
      </c>
      <c r="F172" s="208" t="s">
        <v>169</v>
      </c>
      <c r="G172" s="205"/>
      <c r="H172" s="207" t="s">
        <v>34</v>
      </c>
      <c r="I172" s="209"/>
      <c r="J172" s="205"/>
      <c r="K172" s="205"/>
      <c r="L172" s="210"/>
      <c r="M172" s="211"/>
      <c r="N172" s="212"/>
      <c r="O172" s="212"/>
      <c r="P172" s="212"/>
      <c r="Q172" s="212"/>
      <c r="R172" s="212"/>
      <c r="S172" s="212"/>
      <c r="T172" s="213"/>
      <c r="AT172" s="214" t="s">
        <v>155</v>
      </c>
      <c r="AU172" s="214" t="s">
        <v>88</v>
      </c>
      <c r="AV172" s="11" t="s">
        <v>86</v>
      </c>
      <c r="AW172" s="11" t="s">
        <v>41</v>
      </c>
      <c r="AX172" s="11" t="s">
        <v>78</v>
      </c>
      <c r="AY172" s="214" t="s">
        <v>145</v>
      </c>
    </row>
    <row r="173" spans="2:65" s="12" customFormat="1" ht="13.5">
      <c r="B173" s="215"/>
      <c r="C173" s="216"/>
      <c r="D173" s="206" t="s">
        <v>155</v>
      </c>
      <c r="E173" s="217" t="s">
        <v>34</v>
      </c>
      <c r="F173" s="218" t="s">
        <v>250</v>
      </c>
      <c r="G173" s="216"/>
      <c r="H173" s="219">
        <v>173.36</v>
      </c>
      <c r="I173" s="220"/>
      <c r="J173" s="216"/>
      <c r="K173" s="216"/>
      <c r="L173" s="221"/>
      <c r="M173" s="222"/>
      <c r="N173" s="223"/>
      <c r="O173" s="223"/>
      <c r="P173" s="223"/>
      <c r="Q173" s="223"/>
      <c r="R173" s="223"/>
      <c r="S173" s="223"/>
      <c r="T173" s="224"/>
      <c r="AT173" s="225" t="s">
        <v>155</v>
      </c>
      <c r="AU173" s="225" t="s">
        <v>88</v>
      </c>
      <c r="AV173" s="12" t="s">
        <v>88</v>
      </c>
      <c r="AW173" s="12" t="s">
        <v>41</v>
      </c>
      <c r="AX173" s="12" t="s">
        <v>86</v>
      </c>
      <c r="AY173" s="225" t="s">
        <v>145</v>
      </c>
    </row>
    <row r="174" spans="2:65" s="1" customFormat="1" ht="25.5" customHeight="1">
      <c r="B174" s="41"/>
      <c r="C174" s="192" t="s">
        <v>251</v>
      </c>
      <c r="D174" s="192" t="s">
        <v>148</v>
      </c>
      <c r="E174" s="193" t="s">
        <v>252</v>
      </c>
      <c r="F174" s="194" t="s">
        <v>253</v>
      </c>
      <c r="G174" s="195" t="s">
        <v>177</v>
      </c>
      <c r="H174" s="196">
        <v>252.88</v>
      </c>
      <c r="I174" s="197"/>
      <c r="J174" s="198">
        <f>ROUND(I174*H174,2)</f>
        <v>0</v>
      </c>
      <c r="K174" s="194" t="s">
        <v>167</v>
      </c>
      <c r="L174" s="61"/>
      <c r="M174" s="199" t="s">
        <v>34</v>
      </c>
      <c r="N174" s="200" t="s">
        <v>50</v>
      </c>
      <c r="O174" s="42"/>
      <c r="P174" s="201">
        <f>O174*H174</f>
        <v>0</v>
      </c>
      <c r="Q174" s="201">
        <v>3.0000000000000001E-5</v>
      </c>
      <c r="R174" s="201">
        <f>Q174*H174</f>
        <v>7.5864000000000001E-3</v>
      </c>
      <c r="S174" s="201">
        <v>0</v>
      </c>
      <c r="T174" s="202">
        <f>S174*H174</f>
        <v>0</v>
      </c>
      <c r="AR174" s="23" t="s">
        <v>153</v>
      </c>
      <c r="AT174" s="23" t="s">
        <v>148</v>
      </c>
      <c r="AU174" s="23" t="s">
        <v>88</v>
      </c>
      <c r="AY174" s="23" t="s">
        <v>145</v>
      </c>
      <c r="BE174" s="203">
        <f>IF(N174="základní",J174,0)</f>
        <v>0</v>
      </c>
      <c r="BF174" s="203">
        <f>IF(N174="snížená",J174,0)</f>
        <v>0</v>
      </c>
      <c r="BG174" s="203">
        <f>IF(N174="zákl. přenesená",J174,0)</f>
        <v>0</v>
      </c>
      <c r="BH174" s="203">
        <f>IF(N174="sníž. přenesená",J174,0)</f>
        <v>0</v>
      </c>
      <c r="BI174" s="203">
        <f>IF(N174="nulová",J174,0)</f>
        <v>0</v>
      </c>
      <c r="BJ174" s="23" t="s">
        <v>88</v>
      </c>
      <c r="BK174" s="203">
        <f>ROUND(I174*H174,2)</f>
        <v>0</v>
      </c>
      <c r="BL174" s="23" t="s">
        <v>153</v>
      </c>
      <c r="BM174" s="23" t="s">
        <v>254</v>
      </c>
    </row>
    <row r="175" spans="2:65" s="11" customFormat="1" ht="13.5">
      <c r="B175" s="204"/>
      <c r="C175" s="205"/>
      <c r="D175" s="206" t="s">
        <v>155</v>
      </c>
      <c r="E175" s="207" t="s">
        <v>34</v>
      </c>
      <c r="F175" s="208" t="s">
        <v>233</v>
      </c>
      <c r="G175" s="205"/>
      <c r="H175" s="207" t="s">
        <v>34</v>
      </c>
      <c r="I175" s="209"/>
      <c r="J175" s="205"/>
      <c r="K175" s="205"/>
      <c r="L175" s="210"/>
      <c r="M175" s="211"/>
      <c r="N175" s="212"/>
      <c r="O175" s="212"/>
      <c r="P175" s="212"/>
      <c r="Q175" s="212"/>
      <c r="R175" s="212"/>
      <c r="S175" s="212"/>
      <c r="T175" s="213"/>
      <c r="AT175" s="214" t="s">
        <v>155</v>
      </c>
      <c r="AU175" s="214" t="s">
        <v>88</v>
      </c>
      <c r="AV175" s="11" t="s">
        <v>86</v>
      </c>
      <c r="AW175" s="11" t="s">
        <v>41</v>
      </c>
      <c r="AX175" s="11" t="s">
        <v>78</v>
      </c>
      <c r="AY175" s="214" t="s">
        <v>145</v>
      </c>
    </row>
    <row r="176" spans="2:65" s="12" customFormat="1" ht="13.5">
      <c r="B176" s="215"/>
      <c r="C176" s="216"/>
      <c r="D176" s="206" t="s">
        <v>155</v>
      </c>
      <c r="E176" s="217" t="s">
        <v>34</v>
      </c>
      <c r="F176" s="218" t="s">
        <v>255</v>
      </c>
      <c r="G176" s="216"/>
      <c r="H176" s="219">
        <v>250.4</v>
      </c>
      <c r="I176" s="220"/>
      <c r="J176" s="216"/>
      <c r="K176" s="216"/>
      <c r="L176" s="221"/>
      <c r="M176" s="222"/>
      <c r="N176" s="223"/>
      <c r="O176" s="223"/>
      <c r="P176" s="223"/>
      <c r="Q176" s="223"/>
      <c r="R176" s="223"/>
      <c r="S176" s="223"/>
      <c r="T176" s="224"/>
      <c r="AT176" s="225" t="s">
        <v>155</v>
      </c>
      <c r="AU176" s="225" t="s">
        <v>88</v>
      </c>
      <c r="AV176" s="12" t="s">
        <v>88</v>
      </c>
      <c r="AW176" s="12" t="s">
        <v>41</v>
      </c>
      <c r="AX176" s="12" t="s">
        <v>78</v>
      </c>
      <c r="AY176" s="225" t="s">
        <v>145</v>
      </c>
    </row>
    <row r="177" spans="2:65" s="11" customFormat="1" ht="13.5">
      <c r="B177" s="204"/>
      <c r="C177" s="205"/>
      <c r="D177" s="206" t="s">
        <v>155</v>
      </c>
      <c r="E177" s="207" t="s">
        <v>34</v>
      </c>
      <c r="F177" s="208" t="s">
        <v>256</v>
      </c>
      <c r="G177" s="205"/>
      <c r="H177" s="207" t="s">
        <v>34</v>
      </c>
      <c r="I177" s="209"/>
      <c r="J177" s="205"/>
      <c r="K177" s="205"/>
      <c r="L177" s="210"/>
      <c r="M177" s="211"/>
      <c r="N177" s="212"/>
      <c r="O177" s="212"/>
      <c r="P177" s="212"/>
      <c r="Q177" s="212"/>
      <c r="R177" s="212"/>
      <c r="S177" s="212"/>
      <c r="T177" s="213"/>
      <c r="AT177" s="214" t="s">
        <v>155</v>
      </c>
      <c r="AU177" s="214" t="s">
        <v>88</v>
      </c>
      <c r="AV177" s="11" t="s">
        <v>86</v>
      </c>
      <c r="AW177" s="11" t="s">
        <v>41</v>
      </c>
      <c r="AX177" s="11" t="s">
        <v>78</v>
      </c>
      <c r="AY177" s="214" t="s">
        <v>145</v>
      </c>
    </row>
    <row r="178" spans="2:65" s="12" customFormat="1" ht="13.5">
      <c r="B178" s="215"/>
      <c r="C178" s="216"/>
      <c r="D178" s="206" t="s">
        <v>155</v>
      </c>
      <c r="E178" s="217" t="s">
        <v>34</v>
      </c>
      <c r="F178" s="218" t="s">
        <v>257</v>
      </c>
      <c r="G178" s="216"/>
      <c r="H178" s="219">
        <v>2.48</v>
      </c>
      <c r="I178" s="220"/>
      <c r="J178" s="216"/>
      <c r="K178" s="216"/>
      <c r="L178" s="221"/>
      <c r="M178" s="222"/>
      <c r="N178" s="223"/>
      <c r="O178" s="223"/>
      <c r="P178" s="223"/>
      <c r="Q178" s="223"/>
      <c r="R178" s="223"/>
      <c r="S178" s="223"/>
      <c r="T178" s="224"/>
      <c r="AT178" s="225" t="s">
        <v>155</v>
      </c>
      <c r="AU178" s="225" t="s">
        <v>88</v>
      </c>
      <c r="AV178" s="12" t="s">
        <v>88</v>
      </c>
      <c r="AW178" s="12" t="s">
        <v>41</v>
      </c>
      <c r="AX178" s="12" t="s">
        <v>78</v>
      </c>
      <c r="AY178" s="225" t="s">
        <v>145</v>
      </c>
    </row>
    <row r="179" spans="2:65" s="13" customFormat="1" ht="13.5">
      <c r="B179" s="226"/>
      <c r="C179" s="227"/>
      <c r="D179" s="206" t="s">
        <v>155</v>
      </c>
      <c r="E179" s="228" t="s">
        <v>34</v>
      </c>
      <c r="F179" s="229" t="s">
        <v>159</v>
      </c>
      <c r="G179" s="227"/>
      <c r="H179" s="230">
        <v>252.88</v>
      </c>
      <c r="I179" s="231"/>
      <c r="J179" s="227"/>
      <c r="K179" s="227"/>
      <c r="L179" s="232"/>
      <c r="M179" s="233"/>
      <c r="N179" s="234"/>
      <c r="O179" s="234"/>
      <c r="P179" s="234"/>
      <c r="Q179" s="234"/>
      <c r="R179" s="234"/>
      <c r="S179" s="234"/>
      <c r="T179" s="235"/>
      <c r="AT179" s="236" t="s">
        <v>155</v>
      </c>
      <c r="AU179" s="236" t="s">
        <v>88</v>
      </c>
      <c r="AV179" s="13" t="s">
        <v>153</v>
      </c>
      <c r="AW179" s="13" t="s">
        <v>41</v>
      </c>
      <c r="AX179" s="13" t="s">
        <v>86</v>
      </c>
      <c r="AY179" s="236" t="s">
        <v>145</v>
      </c>
    </row>
    <row r="180" spans="2:65" s="10" customFormat="1" ht="29.85" customHeight="1">
      <c r="B180" s="176"/>
      <c r="C180" s="177"/>
      <c r="D180" s="178" t="s">
        <v>77</v>
      </c>
      <c r="E180" s="190" t="s">
        <v>258</v>
      </c>
      <c r="F180" s="190" t="s">
        <v>259</v>
      </c>
      <c r="G180" s="177"/>
      <c r="H180" s="177"/>
      <c r="I180" s="180"/>
      <c r="J180" s="191">
        <f>BK180</f>
        <v>0</v>
      </c>
      <c r="K180" s="177"/>
      <c r="L180" s="182"/>
      <c r="M180" s="183"/>
      <c r="N180" s="184"/>
      <c r="O180" s="184"/>
      <c r="P180" s="185">
        <f>SUM(P181:P188)</f>
        <v>0</v>
      </c>
      <c r="Q180" s="184"/>
      <c r="R180" s="185">
        <f>SUM(R181:R188)</f>
        <v>0</v>
      </c>
      <c r="S180" s="184"/>
      <c r="T180" s="186">
        <f>SUM(T181:T188)</f>
        <v>0</v>
      </c>
      <c r="AR180" s="187" t="s">
        <v>86</v>
      </c>
      <c r="AT180" s="188" t="s">
        <v>77</v>
      </c>
      <c r="AU180" s="188" t="s">
        <v>86</v>
      </c>
      <c r="AY180" s="187" t="s">
        <v>145</v>
      </c>
      <c r="BK180" s="189">
        <f>SUM(BK181:BK188)</f>
        <v>0</v>
      </c>
    </row>
    <row r="181" spans="2:65" s="1" customFormat="1" ht="25.5" customHeight="1">
      <c r="B181" s="41"/>
      <c r="C181" s="192" t="s">
        <v>260</v>
      </c>
      <c r="D181" s="192" t="s">
        <v>148</v>
      </c>
      <c r="E181" s="193" t="s">
        <v>261</v>
      </c>
      <c r="F181" s="194" t="s">
        <v>262</v>
      </c>
      <c r="G181" s="195" t="s">
        <v>263</v>
      </c>
      <c r="H181" s="196">
        <v>312.55700000000002</v>
      </c>
      <c r="I181" s="197"/>
      <c r="J181" s="198">
        <f>ROUND(I181*H181,2)</f>
        <v>0</v>
      </c>
      <c r="K181" s="194" t="s">
        <v>167</v>
      </c>
      <c r="L181" s="61"/>
      <c r="M181" s="199" t="s">
        <v>34</v>
      </c>
      <c r="N181" s="200" t="s">
        <v>50</v>
      </c>
      <c r="O181" s="42"/>
      <c r="P181" s="201">
        <f>O181*H181</f>
        <v>0</v>
      </c>
      <c r="Q181" s="201">
        <v>0</v>
      </c>
      <c r="R181" s="201">
        <f>Q181*H181</f>
        <v>0</v>
      </c>
      <c r="S181" s="201">
        <v>0</v>
      </c>
      <c r="T181" s="202">
        <f>S181*H181</f>
        <v>0</v>
      </c>
      <c r="AR181" s="23" t="s">
        <v>153</v>
      </c>
      <c r="AT181" s="23" t="s">
        <v>148</v>
      </c>
      <c r="AU181" s="23" t="s">
        <v>88</v>
      </c>
      <c r="AY181" s="23" t="s">
        <v>145</v>
      </c>
      <c r="BE181" s="203">
        <f>IF(N181="základní",J181,0)</f>
        <v>0</v>
      </c>
      <c r="BF181" s="203">
        <f>IF(N181="snížená",J181,0)</f>
        <v>0</v>
      </c>
      <c r="BG181" s="203">
        <f>IF(N181="zákl. přenesená",J181,0)</f>
        <v>0</v>
      </c>
      <c r="BH181" s="203">
        <f>IF(N181="sníž. přenesená",J181,0)</f>
        <v>0</v>
      </c>
      <c r="BI181" s="203">
        <f>IF(N181="nulová",J181,0)</f>
        <v>0</v>
      </c>
      <c r="BJ181" s="23" t="s">
        <v>88</v>
      </c>
      <c r="BK181" s="203">
        <f>ROUND(I181*H181,2)</f>
        <v>0</v>
      </c>
      <c r="BL181" s="23" t="s">
        <v>153</v>
      </c>
      <c r="BM181" s="23" t="s">
        <v>264</v>
      </c>
    </row>
    <row r="182" spans="2:65" s="1" customFormat="1" ht="25.5" customHeight="1">
      <c r="B182" s="41"/>
      <c r="C182" s="192" t="s">
        <v>265</v>
      </c>
      <c r="D182" s="192" t="s">
        <v>148</v>
      </c>
      <c r="E182" s="193" t="s">
        <v>266</v>
      </c>
      <c r="F182" s="194" t="s">
        <v>267</v>
      </c>
      <c r="G182" s="195" t="s">
        <v>263</v>
      </c>
      <c r="H182" s="196">
        <v>312.55700000000002</v>
      </c>
      <c r="I182" s="197"/>
      <c r="J182" s="198">
        <f>ROUND(I182*H182,2)</f>
        <v>0</v>
      </c>
      <c r="K182" s="194" t="s">
        <v>167</v>
      </c>
      <c r="L182" s="61"/>
      <c r="M182" s="199" t="s">
        <v>34</v>
      </c>
      <c r="N182" s="200" t="s">
        <v>50</v>
      </c>
      <c r="O182" s="42"/>
      <c r="P182" s="201">
        <f>O182*H182</f>
        <v>0</v>
      </c>
      <c r="Q182" s="201">
        <v>0</v>
      </c>
      <c r="R182" s="201">
        <f>Q182*H182</f>
        <v>0</v>
      </c>
      <c r="S182" s="201">
        <v>0</v>
      </c>
      <c r="T182" s="202">
        <f>S182*H182</f>
        <v>0</v>
      </c>
      <c r="AR182" s="23" t="s">
        <v>153</v>
      </c>
      <c r="AT182" s="23" t="s">
        <v>148</v>
      </c>
      <c r="AU182" s="23" t="s">
        <v>88</v>
      </c>
      <c r="AY182" s="23" t="s">
        <v>145</v>
      </c>
      <c r="BE182" s="203">
        <f>IF(N182="základní",J182,0)</f>
        <v>0</v>
      </c>
      <c r="BF182" s="203">
        <f>IF(N182="snížená",J182,0)</f>
        <v>0</v>
      </c>
      <c r="BG182" s="203">
        <f>IF(N182="zákl. přenesená",J182,0)</f>
        <v>0</v>
      </c>
      <c r="BH182" s="203">
        <f>IF(N182="sníž. přenesená",J182,0)</f>
        <v>0</v>
      </c>
      <c r="BI182" s="203">
        <f>IF(N182="nulová",J182,0)</f>
        <v>0</v>
      </c>
      <c r="BJ182" s="23" t="s">
        <v>88</v>
      </c>
      <c r="BK182" s="203">
        <f>ROUND(I182*H182,2)</f>
        <v>0</v>
      </c>
      <c r="BL182" s="23" t="s">
        <v>153</v>
      </c>
      <c r="BM182" s="23" t="s">
        <v>268</v>
      </c>
    </row>
    <row r="183" spans="2:65" s="1" customFormat="1" ht="25.5" customHeight="1">
      <c r="B183" s="41"/>
      <c r="C183" s="192" t="s">
        <v>269</v>
      </c>
      <c r="D183" s="192" t="s">
        <v>148</v>
      </c>
      <c r="E183" s="193" t="s">
        <v>270</v>
      </c>
      <c r="F183" s="194" t="s">
        <v>271</v>
      </c>
      <c r="G183" s="195" t="s">
        <v>263</v>
      </c>
      <c r="H183" s="196">
        <v>2813.0129999999999</v>
      </c>
      <c r="I183" s="197"/>
      <c r="J183" s="198">
        <f>ROUND(I183*H183,2)</f>
        <v>0</v>
      </c>
      <c r="K183" s="194" t="s">
        <v>167</v>
      </c>
      <c r="L183" s="61"/>
      <c r="M183" s="199" t="s">
        <v>34</v>
      </c>
      <c r="N183" s="200" t="s">
        <v>50</v>
      </c>
      <c r="O183" s="42"/>
      <c r="P183" s="201">
        <f>O183*H183</f>
        <v>0</v>
      </c>
      <c r="Q183" s="201">
        <v>0</v>
      </c>
      <c r="R183" s="201">
        <f>Q183*H183</f>
        <v>0</v>
      </c>
      <c r="S183" s="201">
        <v>0</v>
      </c>
      <c r="T183" s="202">
        <f>S183*H183</f>
        <v>0</v>
      </c>
      <c r="AR183" s="23" t="s">
        <v>153</v>
      </c>
      <c r="AT183" s="23" t="s">
        <v>148</v>
      </c>
      <c r="AU183" s="23" t="s">
        <v>88</v>
      </c>
      <c r="AY183" s="23" t="s">
        <v>145</v>
      </c>
      <c r="BE183" s="203">
        <f>IF(N183="základní",J183,0)</f>
        <v>0</v>
      </c>
      <c r="BF183" s="203">
        <f>IF(N183="snížená",J183,0)</f>
        <v>0</v>
      </c>
      <c r="BG183" s="203">
        <f>IF(N183="zákl. přenesená",J183,0)</f>
        <v>0</v>
      </c>
      <c r="BH183" s="203">
        <f>IF(N183="sníž. přenesená",J183,0)</f>
        <v>0</v>
      </c>
      <c r="BI183" s="203">
        <f>IF(N183="nulová",J183,0)</f>
        <v>0</v>
      </c>
      <c r="BJ183" s="23" t="s">
        <v>88</v>
      </c>
      <c r="BK183" s="203">
        <f>ROUND(I183*H183,2)</f>
        <v>0</v>
      </c>
      <c r="BL183" s="23" t="s">
        <v>153</v>
      </c>
      <c r="BM183" s="23" t="s">
        <v>272</v>
      </c>
    </row>
    <row r="184" spans="2:65" s="12" customFormat="1" ht="13.5">
      <c r="B184" s="215"/>
      <c r="C184" s="216"/>
      <c r="D184" s="206" t="s">
        <v>155</v>
      </c>
      <c r="E184" s="216"/>
      <c r="F184" s="218" t="s">
        <v>273</v>
      </c>
      <c r="G184" s="216"/>
      <c r="H184" s="219">
        <v>2813.0129999999999</v>
      </c>
      <c r="I184" s="220"/>
      <c r="J184" s="216"/>
      <c r="K184" s="216"/>
      <c r="L184" s="221"/>
      <c r="M184" s="222"/>
      <c r="N184" s="223"/>
      <c r="O184" s="223"/>
      <c r="P184" s="223"/>
      <c r="Q184" s="223"/>
      <c r="R184" s="223"/>
      <c r="S184" s="223"/>
      <c r="T184" s="224"/>
      <c r="AT184" s="225" t="s">
        <v>155</v>
      </c>
      <c r="AU184" s="225" t="s">
        <v>88</v>
      </c>
      <c r="AV184" s="12" t="s">
        <v>88</v>
      </c>
      <c r="AW184" s="12" t="s">
        <v>6</v>
      </c>
      <c r="AX184" s="12" t="s">
        <v>86</v>
      </c>
      <c r="AY184" s="225" t="s">
        <v>145</v>
      </c>
    </row>
    <row r="185" spans="2:65" s="1" customFormat="1" ht="16.5" customHeight="1">
      <c r="B185" s="41"/>
      <c r="C185" s="192" t="s">
        <v>274</v>
      </c>
      <c r="D185" s="192" t="s">
        <v>148</v>
      </c>
      <c r="E185" s="193" t="s">
        <v>275</v>
      </c>
      <c r="F185" s="194" t="s">
        <v>276</v>
      </c>
      <c r="G185" s="195" t="s">
        <v>263</v>
      </c>
      <c r="H185" s="196">
        <v>23.562000000000001</v>
      </c>
      <c r="I185" s="197"/>
      <c r="J185" s="198">
        <f>ROUND(I185*H185,2)</f>
        <v>0</v>
      </c>
      <c r="K185" s="194" t="s">
        <v>167</v>
      </c>
      <c r="L185" s="61"/>
      <c r="M185" s="199" t="s">
        <v>34</v>
      </c>
      <c r="N185" s="200" t="s">
        <v>50</v>
      </c>
      <c r="O185" s="42"/>
      <c r="P185" s="201">
        <f>O185*H185</f>
        <v>0</v>
      </c>
      <c r="Q185" s="201">
        <v>0</v>
      </c>
      <c r="R185" s="201">
        <f>Q185*H185</f>
        <v>0</v>
      </c>
      <c r="S185" s="201">
        <v>0</v>
      </c>
      <c r="T185" s="202">
        <f>S185*H185</f>
        <v>0</v>
      </c>
      <c r="AR185" s="23" t="s">
        <v>153</v>
      </c>
      <c r="AT185" s="23" t="s">
        <v>148</v>
      </c>
      <c r="AU185" s="23" t="s">
        <v>88</v>
      </c>
      <c r="AY185" s="23" t="s">
        <v>145</v>
      </c>
      <c r="BE185" s="203">
        <f>IF(N185="základní",J185,0)</f>
        <v>0</v>
      </c>
      <c r="BF185" s="203">
        <f>IF(N185="snížená",J185,0)</f>
        <v>0</v>
      </c>
      <c r="BG185" s="203">
        <f>IF(N185="zákl. přenesená",J185,0)</f>
        <v>0</v>
      </c>
      <c r="BH185" s="203">
        <f>IF(N185="sníž. přenesená",J185,0)</f>
        <v>0</v>
      </c>
      <c r="BI185" s="203">
        <f>IF(N185="nulová",J185,0)</f>
        <v>0</v>
      </c>
      <c r="BJ185" s="23" t="s">
        <v>88</v>
      </c>
      <c r="BK185" s="203">
        <f>ROUND(I185*H185,2)</f>
        <v>0</v>
      </c>
      <c r="BL185" s="23" t="s">
        <v>153</v>
      </c>
      <c r="BM185" s="23" t="s">
        <v>277</v>
      </c>
    </row>
    <row r="186" spans="2:65" s="1" customFormat="1" ht="25.5" customHeight="1">
      <c r="B186" s="41"/>
      <c r="C186" s="192" t="s">
        <v>9</v>
      </c>
      <c r="D186" s="192" t="s">
        <v>148</v>
      </c>
      <c r="E186" s="193" t="s">
        <v>278</v>
      </c>
      <c r="F186" s="194" t="s">
        <v>279</v>
      </c>
      <c r="G186" s="195" t="s">
        <v>263</v>
      </c>
      <c r="H186" s="196">
        <v>27.533999999999999</v>
      </c>
      <c r="I186" s="197"/>
      <c r="J186" s="198">
        <f>ROUND(I186*H186,2)</f>
        <v>0</v>
      </c>
      <c r="K186" s="194" t="s">
        <v>167</v>
      </c>
      <c r="L186" s="61"/>
      <c r="M186" s="199" t="s">
        <v>34</v>
      </c>
      <c r="N186" s="200" t="s">
        <v>50</v>
      </c>
      <c r="O186" s="42"/>
      <c r="P186" s="201">
        <f>O186*H186</f>
        <v>0</v>
      </c>
      <c r="Q186" s="201">
        <v>0</v>
      </c>
      <c r="R186" s="201">
        <f>Q186*H186</f>
        <v>0</v>
      </c>
      <c r="S186" s="201">
        <v>0</v>
      </c>
      <c r="T186" s="202">
        <f>S186*H186</f>
        <v>0</v>
      </c>
      <c r="AR186" s="23" t="s">
        <v>153</v>
      </c>
      <c r="AT186" s="23" t="s">
        <v>148</v>
      </c>
      <c r="AU186" s="23" t="s">
        <v>88</v>
      </c>
      <c r="AY186" s="23" t="s">
        <v>145</v>
      </c>
      <c r="BE186" s="203">
        <f>IF(N186="základní",J186,0)</f>
        <v>0</v>
      </c>
      <c r="BF186" s="203">
        <f>IF(N186="snížená",J186,0)</f>
        <v>0</v>
      </c>
      <c r="BG186" s="203">
        <f>IF(N186="zákl. přenesená",J186,0)</f>
        <v>0</v>
      </c>
      <c r="BH186" s="203">
        <f>IF(N186="sníž. přenesená",J186,0)</f>
        <v>0</v>
      </c>
      <c r="BI186" s="203">
        <f>IF(N186="nulová",J186,0)</f>
        <v>0</v>
      </c>
      <c r="BJ186" s="23" t="s">
        <v>88</v>
      </c>
      <c r="BK186" s="203">
        <f>ROUND(I186*H186,2)</f>
        <v>0</v>
      </c>
      <c r="BL186" s="23" t="s">
        <v>153</v>
      </c>
      <c r="BM186" s="23" t="s">
        <v>280</v>
      </c>
    </row>
    <row r="187" spans="2:65" s="1" customFormat="1" ht="16.5" customHeight="1">
      <c r="B187" s="41"/>
      <c r="C187" s="192" t="s">
        <v>281</v>
      </c>
      <c r="D187" s="192" t="s">
        <v>148</v>
      </c>
      <c r="E187" s="193" t="s">
        <v>282</v>
      </c>
      <c r="F187" s="194" t="s">
        <v>283</v>
      </c>
      <c r="G187" s="195" t="s">
        <v>263</v>
      </c>
      <c r="H187" s="196">
        <v>303.61500000000001</v>
      </c>
      <c r="I187" s="197"/>
      <c r="J187" s="198">
        <f>ROUND(I187*H187,2)</f>
        <v>0</v>
      </c>
      <c r="K187" s="194" t="s">
        <v>167</v>
      </c>
      <c r="L187" s="61"/>
      <c r="M187" s="199" t="s">
        <v>34</v>
      </c>
      <c r="N187" s="200" t="s">
        <v>50</v>
      </c>
      <c r="O187" s="42"/>
      <c r="P187" s="201">
        <f>O187*H187</f>
        <v>0</v>
      </c>
      <c r="Q187" s="201">
        <v>0</v>
      </c>
      <c r="R187" s="201">
        <f>Q187*H187</f>
        <v>0</v>
      </c>
      <c r="S187" s="201">
        <v>0</v>
      </c>
      <c r="T187" s="202">
        <f>S187*H187</f>
        <v>0</v>
      </c>
      <c r="AR187" s="23" t="s">
        <v>153</v>
      </c>
      <c r="AT187" s="23" t="s">
        <v>148</v>
      </c>
      <c r="AU187" s="23" t="s">
        <v>88</v>
      </c>
      <c r="AY187" s="23" t="s">
        <v>145</v>
      </c>
      <c r="BE187" s="203">
        <f>IF(N187="základní",J187,0)</f>
        <v>0</v>
      </c>
      <c r="BF187" s="203">
        <f>IF(N187="snížená",J187,0)</f>
        <v>0</v>
      </c>
      <c r="BG187" s="203">
        <f>IF(N187="zákl. přenesená",J187,0)</f>
        <v>0</v>
      </c>
      <c r="BH187" s="203">
        <f>IF(N187="sníž. přenesená",J187,0)</f>
        <v>0</v>
      </c>
      <c r="BI187" s="203">
        <f>IF(N187="nulová",J187,0)</f>
        <v>0</v>
      </c>
      <c r="BJ187" s="23" t="s">
        <v>88</v>
      </c>
      <c r="BK187" s="203">
        <f>ROUND(I187*H187,2)</f>
        <v>0</v>
      </c>
      <c r="BL187" s="23" t="s">
        <v>153</v>
      </c>
      <c r="BM187" s="23" t="s">
        <v>284</v>
      </c>
    </row>
    <row r="188" spans="2:65" s="12" customFormat="1" ht="13.5">
      <c r="B188" s="215"/>
      <c r="C188" s="216"/>
      <c r="D188" s="206" t="s">
        <v>155</v>
      </c>
      <c r="E188" s="217" t="s">
        <v>34</v>
      </c>
      <c r="F188" s="218" t="s">
        <v>285</v>
      </c>
      <c r="G188" s="216"/>
      <c r="H188" s="219">
        <v>303.61500000000001</v>
      </c>
      <c r="I188" s="220"/>
      <c r="J188" s="216"/>
      <c r="K188" s="216"/>
      <c r="L188" s="221"/>
      <c r="M188" s="222"/>
      <c r="N188" s="223"/>
      <c r="O188" s="223"/>
      <c r="P188" s="223"/>
      <c r="Q188" s="223"/>
      <c r="R188" s="223"/>
      <c r="S188" s="223"/>
      <c r="T188" s="224"/>
      <c r="AT188" s="225" t="s">
        <v>155</v>
      </c>
      <c r="AU188" s="225" t="s">
        <v>88</v>
      </c>
      <c r="AV188" s="12" t="s">
        <v>88</v>
      </c>
      <c r="AW188" s="12" t="s">
        <v>41</v>
      </c>
      <c r="AX188" s="12" t="s">
        <v>86</v>
      </c>
      <c r="AY188" s="225" t="s">
        <v>145</v>
      </c>
    </row>
    <row r="189" spans="2:65" s="10" customFormat="1" ht="29.85" customHeight="1">
      <c r="B189" s="176"/>
      <c r="C189" s="177"/>
      <c r="D189" s="178" t="s">
        <v>77</v>
      </c>
      <c r="E189" s="190" t="s">
        <v>286</v>
      </c>
      <c r="F189" s="190" t="s">
        <v>287</v>
      </c>
      <c r="G189" s="177"/>
      <c r="H189" s="177"/>
      <c r="I189" s="180"/>
      <c r="J189" s="191">
        <f>BK189</f>
        <v>0</v>
      </c>
      <c r="K189" s="177"/>
      <c r="L189" s="182"/>
      <c r="M189" s="183"/>
      <c r="N189" s="184"/>
      <c r="O189" s="184"/>
      <c r="P189" s="185">
        <f>P190</f>
        <v>0</v>
      </c>
      <c r="Q189" s="184"/>
      <c r="R189" s="185">
        <f>R190</f>
        <v>0</v>
      </c>
      <c r="S189" s="184"/>
      <c r="T189" s="186">
        <f>T190</f>
        <v>0</v>
      </c>
      <c r="AR189" s="187" t="s">
        <v>86</v>
      </c>
      <c r="AT189" s="188" t="s">
        <v>77</v>
      </c>
      <c r="AU189" s="188" t="s">
        <v>86</v>
      </c>
      <c r="AY189" s="187" t="s">
        <v>145</v>
      </c>
      <c r="BK189" s="189">
        <f>BK190</f>
        <v>0</v>
      </c>
    </row>
    <row r="190" spans="2:65" s="1" customFormat="1" ht="38.25" customHeight="1">
      <c r="B190" s="41"/>
      <c r="C190" s="192" t="s">
        <v>288</v>
      </c>
      <c r="D190" s="192" t="s">
        <v>148</v>
      </c>
      <c r="E190" s="193" t="s">
        <v>289</v>
      </c>
      <c r="F190" s="194" t="s">
        <v>290</v>
      </c>
      <c r="G190" s="195" t="s">
        <v>263</v>
      </c>
      <c r="H190" s="196">
        <v>201.66800000000001</v>
      </c>
      <c r="I190" s="197"/>
      <c r="J190" s="198">
        <f>ROUND(I190*H190,2)</f>
        <v>0</v>
      </c>
      <c r="K190" s="194" t="s">
        <v>167</v>
      </c>
      <c r="L190" s="61"/>
      <c r="M190" s="199" t="s">
        <v>34</v>
      </c>
      <c r="N190" s="200" t="s">
        <v>50</v>
      </c>
      <c r="O190" s="42"/>
      <c r="P190" s="201">
        <f>O190*H190</f>
        <v>0</v>
      </c>
      <c r="Q190" s="201">
        <v>0</v>
      </c>
      <c r="R190" s="201">
        <f>Q190*H190</f>
        <v>0</v>
      </c>
      <c r="S190" s="201">
        <v>0</v>
      </c>
      <c r="T190" s="202">
        <f>S190*H190</f>
        <v>0</v>
      </c>
      <c r="AR190" s="23" t="s">
        <v>153</v>
      </c>
      <c r="AT190" s="23" t="s">
        <v>148</v>
      </c>
      <c r="AU190" s="23" t="s">
        <v>88</v>
      </c>
      <c r="AY190" s="23" t="s">
        <v>145</v>
      </c>
      <c r="BE190" s="203">
        <f>IF(N190="základní",J190,0)</f>
        <v>0</v>
      </c>
      <c r="BF190" s="203">
        <f>IF(N190="snížená",J190,0)</f>
        <v>0</v>
      </c>
      <c r="BG190" s="203">
        <f>IF(N190="zákl. přenesená",J190,0)</f>
        <v>0</v>
      </c>
      <c r="BH190" s="203">
        <f>IF(N190="sníž. přenesená",J190,0)</f>
        <v>0</v>
      </c>
      <c r="BI190" s="203">
        <f>IF(N190="nulová",J190,0)</f>
        <v>0</v>
      </c>
      <c r="BJ190" s="23" t="s">
        <v>88</v>
      </c>
      <c r="BK190" s="203">
        <f>ROUND(I190*H190,2)</f>
        <v>0</v>
      </c>
      <c r="BL190" s="23" t="s">
        <v>153</v>
      </c>
      <c r="BM190" s="23" t="s">
        <v>291</v>
      </c>
    </row>
    <row r="191" spans="2:65" s="10" customFormat="1" ht="37.35" customHeight="1">
      <c r="B191" s="176"/>
      <c r="C191" s="177"/>
      <c r="D191" s="178" t="s">
        <v>77</v>
      </c>
      <c r="E191" s="179" t="s">
        <v>292</v>
      </c>
      <c r="F191" s="179" t="s">
        <v>293</v>
      </c>
      <c r="G191" s="177"/>
      <c r="H191" s="177"/>
      <c r="I191" s="180"/>
      <c r="J191" s="181">
        <f>BK191</f>
        <v>0</v>
      </c>
      <c r="K191" s="177"/>
      <c r="L191" s="182"/>
      <c r="M191" s="183"/>
      <c r="N191" s="184"/>
      <c r="O191" s="184"/>
      <c r="P191" s="185">
        <f>P192+P200+P226+P274+P345+P348+P356+P360+P385+P452+P470+P492+P524+P537</f>
        <v>0</v>
      </c>
      <c r="Q191" s="184"/>
      <c r="R191" s="185">
        <f>R192+R200+R226+R274+R345+R348+R356+R360+R385+R452+R470+R492+R524+R537</f>
        <v>132.21333638000002</v>
      </c>
      <c r="S191" s="184"/>
      <c r="T191" s="186">
        <f>T192+T200+T226+T274+T345+T348+T356+T360+T385+T452+T470+T492+T524+T537</f>
        <v>27.714086999999996</v>
      </c>
      <c r="AR191" s="187" t="s">
        <v>88</v>
      </c>
      <c r="AT191" s="188" t="s">
        <v>77</v>
      </c>
      <c r="AU191" s="188" t="s">
        <v>78</v>
      </c>
      <c r="AY191" s="187" t="s">
        <v>145</v>
      </c>
      <c r="BK191" s="189">
        <f>BK192+BK200+BK226+BK274+BK345+BK348+BK356+BK360+BK385+BK452+BK470+BK492+BK524+BK537</f>
        <v>0</v>
      </c>
    </row>
    <row r="192" spans="2:65" s="10" customFormat="1" ht="19.899999999999999" customHeight="1">
      <c r="B192" s="176"/>
      <c r="C192" s="177"/>
      <c r="D192" s="178" t="s">
        <v>77</v>
      </c>
      <c r="E192" s="190" t="s">
        <v>294</v>
      </c>
      <c r="F192" s="190" t="s">
        <v>295</v>
      </c>
      <c r="G192" s="177"/>
      <c r="H192" s="177"/>
      <c r="I192" s="180"/>
      <c r="J192" s="191">
        <f>BK192</f>
        <v>0</v>
      </c>
      <c r="K192" s="177"/>
      <c r="L192" s="182"/>
      <c r="M192" s="183"/>
      <c r="N192" s="184"/>
      <c r="O192" s="184"/>
      <c r="P192" s="185">
        <f>SUM(P193:P199)</f>
        <v>0</v>
      </c>
      <c r="Q192" s="184"/>
      <c r="R192" s="185">
        <f>SUM(R193:R199)</f>
        <v>4.808171999999999</v>
      </c>
      <c r="S192" s="184"/>
      <c r="T192" s="186">
        <f>SUM(T193:T199)</f>
        <v>0</v>
      </c>
      <c r="AR192" s="187" t="s">
        <v>88</v>
      </c>
      <c r="AT192" s="188" t="s">
        <v>77</v>
      </c>
      <c r="AU192" s="188" t="s">
        <v>86</v>
      </c>
      <c r="AY192" s="187" t="s">
        <v>145</v>
      </c>
      <c r="BK192" s="189">
        <f>SUM(BK193:BK199)</f>
        <v>0</v>
      </c>
    </row>
    <row r="193" spans="2:65" s="1" customFormat="1" ht="25.5" customHeight="1">
      <c r="B193" s="41"/>
      <c r="C193" s="192" t="s">
        <v>296</v>
      </c>
      <c r="D193" s="192" t="s">
        <v>148</v>
      </c>
      <c r="E193" s="193" t="s">
        <v>297</v>
      </c>
      <c r="F193" s="194" t="s">
        <v>298</v>
      </c>
      <c r="G193" s="195" t="s">
        <v>162</v>
      </c>
      <c r="H193" s="196">
        <v>464.7</v>
      </c>
      <c r="I193" s="197"/>
      <c r="J193" s="198">
        <f>ROUND(I193*H193,2)</f>
        <v>0</v>
      </c>
      <c r="K193" s="194" t="s">
        <v>167</v>
      </c>
      <c r="L193" s="61"/>
      <c r="M193" s="199" t="s">
        <v>34</v>
      </c>
      <c r="N193" s="200" t="s">
        <v>50</v>
      </c>
      <c r="O193" s="42"/>
      <c r="P193" s="201">
        <f>O193*H193</f>
        <v>0</v>
      </c>
      <c r="Q193" s="201">
        <v>3.0000000000000001E-3</v>
      </c>
      <c r="R193" s="201">
        <f>Q193*H193</f>
        <v>1.3940999999999999</v>
      </c>
      <c r="S193" s="201">
        <v>0</v>
      </c>
      <c r="T193" s="202">
        <f>S193*H193</f>
        <v>0</v>
      </c>
      <c r="AR193" s="23" t="s">
        <v>251</v>
      </c>
      <c r="AT193" s="23" t="s">
        <v>148</v>
      </c>
      <c r="AU193" s="23" t="s">
        <v>88</v>
      </c>
      <c r="AY193" s="23" t="s">
        <v>145</v>
      </c>
      <c r="BE193" s="203">
        <f>IF(N193="základní",J193,0)</f>
        <v>0</v>
      </c>
      <c r="BF193" s="203">
        <f>IF(N193="snížená",J193,0)</f>
        <v>0</v>
      </c>
      <c r="BG193" s="203">
        <f>IF(N193="zákl. přenesená",J193,0)</f>
        <v>0</v>
      </c>
      <c r="BH193" s="203">
        <f>IF(N193="sníž. přenesená",J193,0)</f>
        <v>0</v>
      </c>
      <c r="BI193" s="203">
        <f>IF(N193="nulová",J193,0)</f>
        <v>0</v>
      </c>
      <c r="BJ193" s="23" t="s">
        <v>88</v>
      </c>
      <c r="BK193" s="203">
        <f>ROUND(I193*H193,2)</f>
        <v>0</v>
      </c>
      <c r="BL193" s="23" t="s">
        <v>251</v>
      </c>
      <c r="BM193" s="23" t="s">
        <v>299</v>
      </c>
    </row>
    <row r="194" spans="2:65" s="11" customFormat="1" ht="13.5">
      <c r="B194" s="204"/>
      <c r="C194" s="205"/>
      <c r="D194" s="206" t="s">
        <v>155</v>
      </c>
      <c r="E194" s="207" t="s">
        <v>34</v>
      </c>
      <c r="F194" s="208" t="s">
        <v>300</v>
      </c>
      <c r="G194" s="205"/>
      <c r="H194" s="207" t="s">
        <v>34</v>
      </c>
      <c r="I194" s="209"/>
      <c r="J194" s="205"/>
      <c r="K194" s="205"/>
      <c r="L194" s="210"/>
      <c r="M194" s="211"/>
      <c r="N194" s="212"/>
      <c r="O194" s="212"/>
      <c r="P194" s="212"/>
      <c r="Q194" s="212"/>
      <c r="R194" s="212"/>
      <c r="S194" s="212"/>
      <c r="T194" s="213"/>
      <c r="AT194" s="214" t="s">
        <v>155</v>
      </c>
      <c r="AU194" s="214" t="s">
        <v>88</v>
      </c>
      <c r="AV194" s="11" t="s">
        <v>86</v>
      </c>
      <c r="AW194" s="11" t="s">
        <v>41</v>
      </c>
      <c r="AX194" s="11" t="s">
        <v>78</v>
      </c>
      <c r="AY194" s="214" t="s">
        <v>145</v>
      </c>
    </row>
    <row r="195" spans="2:65" s="12" customFormat="1" ht="13.5">
      <c r="B195" s="215"/>
      <c r="C195" s="216"/>
      <c r="D195" s="206" t="s">
        <v>155</v>
      </c>
      <c r="E195" s="217" t="s">
        <v>34</v>
      </c>
      <c r="F195" s="218" t="s">
        <v>301</v>
      </c>
      <c r="G195" s="216"/>
      <c r="H195" s="219">
        <v>464.7</v>
      </c>
      <c r="I195" s="220"/>
      <c r="J195" s="216"/>
      <c r="K195" s="216"/>
      <c r="L195" s="221"/>
      <c r="M195" s="222"/>
      <c r="N195" s="223"/>
      <c r="O195" s="223"/>
      <c r="P195" s="223"/>
      <c r="Q195" s="223"/>
      <c r="R195" s="223"/>
      <c r="S195" s="223"/>
      <c r="T195" s="224"/>
      <c r="AT195" s="225" t="s">
        <v>155</v>
      </c>
      <c r="AU195" s="225" t="s">
        <v>88</v>
      </c>
      <c r="AV195" s="12" t="s">
        <v>88</v>
      </c>
      <c r="AW195" s="12" t="s">
        <v>41</v>
      </c>
      <c r="AX195" s="12" t="s">
        <v>86</v>
      </c>
      <c r="AY195" s="225" t="s">
        <v>145</v>
      </c>
    </row>
    <row r="196" spans="2:65" s="1" customFormat="1" ht="25.5" customHeight="1">
      <c r="B196" s="41"/>
      <c r="C196" s="192" t="s">
        <v>302</v>
      </c>
      <c r="D196" s="192" t="s">
        <v>148</v>
      </c>
      <c r="E196" s="193" t="s">
        <v>303</v>
      </c>
      <c r="F196" s="194" t="s">
        <v>304</v>
      </c>
      <c r="G196" s="195" t="s">
        <v>162</v>
      </c>
      <c r="H196" s="196">
        <v>1138.0239999999999</v>
      </c>
      <c r="I196" s="197"/>
      <c r="J196" s="198">
        <f>ROUND(I196*H196,2)</f>
        <v>0</v>
      </c>
      <c r="K196" s="194" t="s">
        <v>167</v>
      </c>
      <c r="L196" s="61"/>
      <c r="M196" s="199" t="s">
        <v>34</v>
      </c>
      <c r="N196" s="200" t="s">
        <v>50</v>
      </c>
      <c r="O196" s="42"/>
      <c r="P196" s="201">
        <f>O196*H196</f>
        <v>0</v>
      </c>
      <c r="Q196" s="201">
        <v>3.0000000000000001E-3</v>
      </c>
      <c r="R196" s="201">
        <f>Q196*H196</f>
        <v>3.4140719999999996</v>
      </c>
      <c r="S196" s="201">
        <v>0</v>
      </c>
      <c r="T196" s="202">
        <f>S196*H196</f>
        <v>0</v>
      </c>
      <c r="AR196" s="23" t="s">
        <v>251</v>
      </c>
      <c r="AT196" s="23" t="s">
        <v>148</v>
      </c>
      <c r="AU196" s="23" t="s">
        <v>88</v>
      </c>
      <c r="AY196" s="23" t="s">
        <v>145</v>
      </c>
      <c r="BE196" s="203">
        <f>IF(N196="základní",J196,0)</f>
        <v>0</v>
      </c>
      <c r="BF196" s="203">
        <f>IF(N196="snížená",J196,0)</f>
        <v>0</v>
      </c>
      <c r="BG196" s="203">
        <f>IF(N196="zákl. přenesená",J196,0)</f>
        <v>0</v>
      </c>
      <c r="BH196" s="203">
        <f>IF(N196="sníž. přenesená",J196,0)</f>
        <v>0</v>
      </c>
      <c r="BI196" s="203">
        <f>IF(N196="nulová",J196,0)</f>
        <v>0</v>
      </c>
      <c r="BJ196" s="23" t="s">
        <v>88</v>
      </c>
      <c r="BK196" s="203">
        <f>ROUND(I196*H196,2)</f>
        <v>0</v>
      </c>
      <c r="BL196" s="23" t="s">
        <v>251</v>
      </c>
      <c r="BM196" s="23" t="s">
        <v>305</v>
      </c>
    </row>
    <row r="197" spans="2:65" s="11" customFormat="1" ht="13.5">
      <c r="B197" s="204"/>
      <c r="C197" s="205"/>
      <c r="D197" s="206" t="s">
        <v>155</v>
      </c>
      <c r="E197" s="207" t="s">
        <v>34</v>
      </c>
      <c r="F197" s="208" t="s">
        <v>306</v>
      </c>
      <c r="G197" s="205"/>
      <c r="H197" s="207" t="s">
        <v>34</v>
      </c>
      <c r="I197" s="209"/>
      <c r="J197" s="205"/>
      <c r="K197" s="205"/>
      <c r="L197" s="210"/>
      <c r="M197" s="211"/>
      <c r="N197" s="212"/>
      <c r="O197" s="212"/>
      <c r="P197" s="212"/>
      <c r="Q197" s="212"/>
      <c r="R197" s="212"/>
      <c r="S197" s="212"/>
      <c r="T197" s="213"/>
      <c r="AT197" s="214" t="s">
        <v>155</v>
      </c>
      <c r="AU197" s="214" t="s">
        <v>88</v>
      </c>
      <c r="AV197" s="11" t="s">
        <v>86</v>
      </c>
      <c r="AW197" s="11" t="s">
        <v>41</v>
      </c>
      <c r="AX197" s="11" t="s">
        <v>78</v>
      </c>
      <c r="AY197" s="214" t="s">
        <v>145</v>
      </c>
    </row>
    <row r="198" spans="2:65" s="12" customFormat="1" ht="13.5">
      <c r="B198" s="215"/>
      <c r="C198" s="216"/>
      <c r="D198" s="206" t="s">
        <v>155</v>
      </c>
      <c r="E198" s="217" t="s">
        <v>34</v>
      </c>
      <c r="F198" s="218" t="s">
        <v>307</v>
      </c>
      <c r="G198" s="216"/>
      <c r="H198" s="219">
        <v>1138.0239999999999</v>
      </c>
      <c r="I198" s="220"/>
      <c r="J198" s="216"/>
      <c r="K198" s="216"/>
      <c r="L198" s="221"/>
      <c r="M198" s="222"/>
      <c r="N198" s="223"/>
      <c r="O198" s="223"/>
      <c r="P198" s="223"/>
      <c r="Q198" s="223"/>
      <c r="R198" s="223"/>
      <c r="S198" s="223"/>
      <c r="T198" s="224"/>
      <c r="AT198" s="225" t="s">
        <v>155</v>
      </c>
      <c r="AU198" s="225" t="s">
        <v>88</v>
      </c>
      <c r="AV198" s="12" t="s">
        <v>88</v>
      </c>
      <c r="AW198" s="12" t="s">
        <v>41</v>
      </c>
      <c r="AX198" s="12" t="s">
        <v>86</v>
      </c>
      <c r="AY198" s="225" t="s">
        <v>145</v>
      </c>
    </row>
    <row r="199" spans="2:65" s="1" customFormat="1" ht="38.25" customHeight="1">
      <c r="B199" s="41"/>
      <c r="C199" s="192" t="s">
        <v>308</v>
      </c>
      <c r="D199" s="192" t="s">
        <v>148</v>
      </c>
      <c r="E199" s="193" t="s">
        <v>309</v>
      </c>
      <c r="F199" s="194" t="s">
        <v>310</v>
      </c>
      <c r="G199" s="195" t="s">
        <v>311</v>
      </c>
      <c r="H199" s="237"/>
      <c r="I199" s="197"/>
      <c r="J199" s="198">
        <f>ROUND(I199*H199,2)</f>
        <v>0</v>
      </c>
      <c r="K199" s="194" t="s">
        <v>167</v>
      </c>
      <c r="L199" s="61"/>
      <c r="M199" s="199" t="s">
        <v>34</v>
      </c>
      <c r="N199" s="200" t="s">
        <v>50</v>
      </c>
      <c r="O199" s="42"/>
      <c r="P199" s="201">
        <f>O199*H199</f>
        <v>0</v>
      </c>
      <c r="Q199" s="201">
        <v>0</v>
      </c>
      <c r="R199" s="201">
        <f>Q199*H199</f>
        <v>0</v>
      </c>
      <c r="S199" s="201">
        <v>0</v>
      </c>
      <c r="T199" s="202">
        <f>S199*H199</f>
        <v>0</v>
      </c>
      <c r="AR199" s="23" t="s">
        <v>251</v>
      </c>
      <c r="AT199" s="23" t="s">
        <v>148</v>
      </c>
      <c r="AU199" s="23" t="s">
        <v>88</v>
      </c>
      <c r="AY199" s="23" t="s">
        <v>145</v>
      </c>
      <c r="BE199" s="203">
        <f>IF(N199="základní",J199,0)</f>
        <v>0</v>
      </c>
      <c r="BF199" s="203">
        <f>IF(N199="snížená",J199,0)</f>
        <v>0</v>
      </c>
      <c r="BG199" s="203">
        <f>IF(N199="zákl. přenesená",J199,0)</f>
        <v>0</v>
      </c>
      <c r="BH199" s="203">
        <f>IF(N199="sníž. přenesená",J199,0)</f>
        <v>0</v>
      </c>
      <c r="BI199" s="203">
        <f>IF(N199="nulová",J199,0)</f>
        <v>0</v>
      </c>
      <c r="BJ199" s="23" t="s">
        <v>88</v>
      </c>
      <c r="BK199" s="203">
        <f>ROUND(I199*H199,2)</f>
        <v>0</v>
      </c>
      <c r="BL199" s="23" t="s">
        <v>251</v>
      </c>
      <c r="BM199" s="23" t="s">
        <v>312</v>
      </c>
    </row>
    <row r="200" spans="2:65" s="10" customFormat="1" ht="29.85" customHeight="1">
      <c r="B200" s="176"/>
      <c r="C200" s="177"/>
      <c r="D200" s="178" t="s">
        <v>77</v>
      </c>
      <c r="E200" s="190" t="s">
        <v>313</v>
      </c>
      <c r="F200" s="190" t="s">
        <v>314</v>
      </c>
      <c r="G200" s="177"/>
      <c r="H200" s="177"/>
      <c r="I200" s="180"/>
      <c r="J200" s="191">
        <f>BK200</f>
        <v>0</v>
      </c>
      <c r="K200" s="177"/>
      <c r="L200" s="182"/>
      <c r="M200" s="183"/>
      <c r="N200" s="184"/>
      <c r="O200" s="184"/>
      <c r="P200" s="185">
        <f>SUM(P201:P225)</f>
        <v>0</v>
      </c>
      <c r="Q200" s="184"/>
      <c r="R200" s="185">
        <f>SUM(R201:R225)</f>
        <v>2.1313210000000002</v>
      </c>
      <c r="S200" s="184"/>
      <c r="T200" s="186">
        <f>SUM(T201:T225)</f>
        <v>3.5954729999999997</v>
      </c>
      <c r="AR200" s="187" t="s">
        <v>88</v>
      </c>
      <c r="AT200" s="188" t="s">
        <v>77</v>
      </c>
      <c r="AU200" s="188" t="s">
        <v>86</v>
      </c>
      <c r="AY200" s="187" t="s">
        <v>145</v>
      </c>
      <c r="BK200" s="189">
        <f>SUM(BK201:BK225)</f>
        <v>0</v>
      </c>
    </row>
    <row r="201" spans="2:65" s="1" customFormat="1" ht="25.5" customHeight="1">
      <c r="B201" s="41"/>
      <c r="C201" s="192" t="s">
        <v>315</v>
      </c>
      <c r="D201" s="192" t="s">
        <v>148</v>
      </c>
      <c r="E201" s="193" t="s">
        <v>316</v>
      </c>
      <c r="F201" s="194" t="s">
        <v>317</v>
      </c>
      <c r="G201" s="195" t="s">
        <v>177</v>
      </c>
      <c r="H201" s="196">
        <v>1367.1</v>
      </c>
      <c r="I201" s="197"/>
      <c r="J201" s="198">
        <f>ROUND(I201*H201,2)</f>
        <v>0</v>
      </c>
      <c r="K201" s="194" t="s">
        <v>167</v>
      </c>
      <c r="L201" s="61"/>
      <c r="M201" s="199" t="s">
        <v>34</v>
      </c>
      <c r="N201" s="200" t="s">
        <v>50</v>
      </c>
      <c r="O201" s="42"/>
      <c r="P201" s="201">
        <f>O201*H201</f>
        <v>0</v>
      </c>
      <c r="Q201" s="201">
        <v>0</v>
      </c>
      <c r="R201" s="201">
        <f>Q201*H201</f>
        <v>0</v>
      </c>
      <c r="S201" s="201">
        <v>2.63E-3</v>
      </c>
      <c r="T201" s="202">
        <f>S201*H201</f>
        <v>3.5954729999999997</v>
      </c>
      <c r="AR201" s="23" t="s">
        <v>251</v>
      </c>
      <c r="AT201" s="23" t="s">
        <v>148</v>
      </c>
      <c r="AU201" s="23" t="s">
        <v>88</v>
      </c>
      <c r="AY201" s="23" t="s">
        <v>145</v>
      </c>
      <c r="BE201" s="203">
        <f>IF(N201="základní",J201,0)</f>
        <v>0</v>
      </c>
      <c r="BF201" s="203">
        <f>IF(N201="snížená",J201,0)</f>
        <v>0</v>
      </c>
      <c r="BG201" s="203">
        <f>IF(N201="zákl. přenesená",J201,0)</f>
        <v>0</v>
      </c>
      <c r="BH201" s="203">
        <f>IF(N201="sníž. přenesená",J201,0)</f>
        <v>0</v>
      </c>
      <c r="BI201" s="203">
        <f>IF(N201="nulová",J201,0)</f>
        <v>0</v>
      </c>
      <c r="BJ201" s="23" t="s">
        <v>88</v>
      </c>
      <c r="BK201" s="203">
        <f>ROUND(I201*H201,2)</f>
        <v>0</v>
      </c>
      <c r="BL201" s="23" t="s">
        <v>251</v>
      </c>
      <c r="BM201" s="23" t="s">
        <v>318</v>
      </c>
    </row>
    <row r="202" spans="2:65" s="12" customFormat="1" ht="13.5">
      <c r="B202" s="215"/>
      <c r="C202" s="216"/>
      <c r="D202" s="206" t="s">
        <v>155</v>
      </c>
      <c r="E202" s="217" t="s">
        <v>34</v>
      </c>
      <c r="F202" s="218" t="s">
        <v>319</v>
      </c>
      <c r="G202" s="216"/>
      <c r="H202" s="219">
        <v>1367.1</v>
      </c>
      <c r="I202" s="220"/>
      <c r="J202" s="216"/>
      <c r="K202" s="216"/>
      <c r="L202" s="221"/>
      <c r="M202" s="222"/>
      <c r="N202" s="223"/>
      <c r="O202" s="223"/>
      <c r="P202" s="223"/>
      <c r="Q202" s="223"/>
      <c r="R202" s="223"/>
      <c r="S202" s="223"/>
      <c r="T202" s="224"/>
      <c r="AT202" s="225" t="s">
        <v>155</v>
      </c>
      <c r="AU202" s="225" t="s">
        <v>88</v>
      </c>
      <c r="AV202" s="12" t="s">
        <v>88</v>
      </c>
      <c r="AW202" s="12" t="s">
        <v>41</v>
      </c>
      <c r="AX202" s="12" t="s">
        <v>86</v>
      </c>
      <c r="AY202" s="225" t="s">
        <v>145</v>
      </c>
    </row>
    <row r="203" spans="2:65" s="1" customFormat="1" ht="25.5" customHeight="1">
      <c r="B203" s="41"/>
      <c r="C203" s="192" t="s">
        <v>320</v>
      </c>
      <c r="D203" s="192" t="s">
        <v>148</v>
      </c>
      <c r="E203" s="193" t="s">
        <v>321</v>
      </c>
      <c r="F203" s="194" t="s">
        <v>322</v>
      </c>
      <c r="G203" s="195" t="s">
        <v>177</v>
      </c>
      <c r="H203" s="196">
        <v>453.6</v>
      </c>
      <c r="I203" s="197"/>
      <c r="J203" s="198">
        <f>ROUND(I203*H203,2)</f>
        <v>0</v>
      </c>
      <c r="K203" s="194" t="s">
        <v>152</v>
      </c>
      <c r="L203" s="61"/>
      <c r="M203" s="199" t="s">
        <v>34</v>
      </c>
      <c r="N203" s="200" t="s">
        <v>50</v>
      </c>
      <c r="O203" s="42"/>
      <c r="P203" s="201">
        <f>O203*H203</f>
        <v>0</v>
      </c>
      <c r="Q203" s="201">
        <v>2.3600000000000001E-3</v>
      </c>
      <c r="R203" s="201">
        <f>Q203*H203</f>
        <v>1.0704960000000001</v>
      </c>
      <c r="S203" s="201">
        <v>0</v>
      </c>
      <c r="T203" s="202">
        <f>S203*H203</f>
        <v>0</v>
      </c>
      <c r="AR203" s="23" t="s">
        <v>251</v>
      </c>
      <c r="AT203" s="23" t="s">
        <v>148</v>
      </c>
      <c r="AU203" s="23" t="s">
        <v>88</v>
      </c>
      <c r="AY203" s="23" t="s">
        <v>145</v>
      </c>
      <c r="BE203" s="203">
        <f>IF(N203="základní",J203,0)</f>
        <v>0</v>
      </c>
      <c r="BF203" s="203">
        <f>IF(N203="snížená",J203,0)</f>
        <v>0</v>
      </c>
      <c r="BG203" s="203">
        <f>IF(N203="zákl. přenesená",J203,0)</f>
        <v>0</v>
      </c>
      <c r="BH203" s="203">
        <f>IF(N203="sníž. přenesená",J203,0)</f>
        <v>0</v>
      </c>
      <c r="BI203" s="203">
        <f>IF(N203="nulová",J203,0)</f>
        <v>0</v>
      </c>
      <c r="BJ203" s="23" t="s">
        <v>88</v>
      </c>
      <c r="BK203" s="203">
        <f>ROUND(I203*H203,2)</f>
        <v>0</v>
      </c>
      <c r="BL203" s="23" t="s">
        <v>251</v>
      </c>
      <c r="BM203" s="23" t="s">
        <v>323</v>
      </c>
    </row>
    <row r="204" spans="2:65" s="1" customFormat="1" ht="67.5">
      <c r="B204" s="41"/>
      <c r="C204" s="63"/>
      <c r="D204" s="206" t="s">
        <v>324</v>
      </c>
      <c r="E204" s="63"/>
      <c r="F204" s="238" t="s">
        <v>325</v>
      </c>
      <c r="G204" s="63"/>
      <c r="H204" s="63"/>
      <c r="I204" s="163"/>
      <c r="J204" s="63"/>
      <c r="K204" s="63"/>
      <c r="L204" s="61"/>
      <c r="M204" s="239"/>
      <c r="N204" s="42"/>
      <c r="O204" s="42"/>
      <c r="P204" s="42"/>
      <c r="Q204" s="42"/>
      <c r="R204" s="42"/>
      <c r="S204" s="42"/>
      <c r="T204" s="78"/>
      <c r="AT204" s="23" t="s">
        <v>324</v>
      </c>
      <c r="AU204" s="23" t="s">
        <v>88</v>
      </c>
    </row>
    <row r="205" spans="2:65" s="12" customFormat="1" ht="13.5">
      <c r="B205" s="215"/>
      <c r="C205" s="216"/>
      <c r="D205" s="206" t="s">
        <v>155</v>
      </c>
      <c r="E205" s="217" t="s">
        <v>34</v>
      </c>
      <c r="F205" s="218" t="s">
        <v>326</v>
      </c>
      <c r="G205" s="216"/>
      <c r="H205" s="219">
        <v>453.6</v>
      </c>
      <c r="I205" s="220"/>
      <c r="J205" s="216"/>
      <c r="K205" s="216"/>
      <c r="L205" s="221"/>
      <c r="M205" s="222"/>
      <c r="N205" s="223"/>
      <c r="O205" s="223"/>
      <c r="P205" s="223"/>
      <c r="Q205" s="223"/>
      <c r="R205" s="223"/>
      <c r="S205" s="223"/>
      <c r="T205" s="224"/>
      <c r="AT205" s="225" t="s">
        <v>155</v>
      </c>
      <c r="AU205" s="225" t="s">
        <v>88</v>
      </c>
      <c r="AV205" s="12" t="s">
        <v>88</v>
      </c>
      <c r="AW205" s="12" t="s">
        <v>41</v>
      </c>
      <c r="AX205" s="12" t="s">
        <v>86</v>
      </c>
      <c r="AY205" s="225" t="s">
        <v>145</v>
      </c>
    </row>
    <row r="206" spans="2:65" s="1" customFormat="1" ht="25.5" customHeight="1">
      <c r="B206" s="41"/>
      <c r="C206" s="192" t="s">
        <v>327</v>
      </c>
      <c r="D206" s="192" t="s">
        <v>148</v>
      </c>
      <c r="E206" s="193" t="s">
        <v>328</v>
      </c>
      <c r="F206" s="194" t="s">
        <v>329</v>
      </c>
      <c r="G206" s="195" t="s">
        <v>177</v>
      </c>
      <c r="H206" s="196">
        <v>791.5</v>
      </c>
      <c r="I206" s="197"/>
      <c r="J206" s="198">
        <f>ROUND(I206*H206,2)</f>
        <v>0</v>
      </c>
      <c r="K206" s="194" t="s">
        <v>152</v>
      </c>
      <c r="L206" s="61"/>
      <c r="M206" s="199" t="s">
        <v>34</v>
      </c>
      <c r="N206" s="200" t="s">
        <v>50</v>
      </c>
      <c r="O206" s="42"/>
      <c r="P206" s="201">
        <f>O206*H206</f>
        <v>0</v>
      </c>
      <c r="Q206" s="201">
        <v>3.5E-4</v>
      </c>
      <c r="R206" s="201">
        <f>Q206*H206</f>
        <v>0.27702500000000002</v>
      </c>
      <c r="S206" s="201">
        <v>0</v>
      </c>
      <c r="T206" s="202">
        <f>S206*H206</f>
        <v>0</v>
      </c>
      <c r="AR206" s="23" t="s">
        <v>251</v>
      </c>
      <c r="AT206" s="23" t="s">
        <v>148</v>
      </c>
      <c r="AU206" s="23" t="s">
        <v>88</v>
      </c>
      <c r="AY206" s="23" t="s">
        <v>145</v>
      </c>
      <c r="BE206" s="203">
        <f>IF(N206="základní",J206,0)</f>
        <v>0</v>
      </c>
      <c r="BF206" s="203">
        <f>IF(N206="snížená",J206,0)</f>
        <v>0</v>
      </c>
      <c r="BG206" s="203">
        <f>IF(N206="zákl. přenesená",J206,0)</f>
        <v>0</v>
      </c>
      <c r="BH206" s="203">
        <f>IF(N206="sníž. přenesená",J206,0)</f>
        <v>0</v>
      </c>
      <c r="BI206" s="203">
        <f>IF(N206="nulová",J206,0)</f>
        <v>0</v>
      </c>
      <c r="BJ206" s="23" t="s">
        <v>88</v>
      </c>
      <c r="BK206" s="203">
        <f>ROUND(I206*H206,2)</f>
        <v>0</v>
      </c>
      <c r="BL206" s="23" t="s">
        <v>251</v>
      </c>
      <c r="BM206" s="23" t="s">
        <v>330</v>
      </c>
    </row>
    <row r="207" spans="2:65" s="1" customFormat="1" ht="67.5">
      <c r="B207" s="41"/>
      <c r="C207" s="63"/>
      <c r="D207" s="206" t="s">
        <v>324</v>
      </c>
      <c r="E207" s="63"/>
      <c r="F207" s="238" t="s">
        <v>325</v>
      </c>
      <c r="G207" s="63"/>
      <c r="H207" s="63"/>
      <c r="I207" s="163"/>
      <c r="J207" s="63"/>
      <c r="K207" s="63"/>
      <c r="L207" s="61"/>
      <c r="M207" s="239"/>
      <c r="N207" s="42"/>
      <c r="O207" s="42"/>
      <c r="P207" s="42"/>
      <c r="Q207" s="42"/>
      <c r="R207" s="42"/>
      <c r="S207" s="42"/>
      <c r="T207" s="78"/>
      <c r="AT207" s="23" t="s">
        <v>324</v>
      </c>
      <c r="AU207" s="23" t="s">
        <v>88</v>
      </c>
    </row>
    <row r="208" spans="2:65" s="11" customFormat="1" ht="13.5">
      <c r="B208" s="204"/>
      <c r="C208" s="205"/>
      <c r="D208" s="206" t="s">
        <v>155</v>
      </c>
      <c r="E208" s="207" t="s">
        <v>34</v>
      </c>
      <c r="F208" s="208" t="s">
        <v>169</v>
      </c>
      <c r="G208" s="205"/>
      <c r="H208" s="207" t="s">
        <v>34</v>
      </c>
      <c r="I208" s="209"/>
      <c r="J208" s="205"/>
      <c r="K208" s="205"/>
      <c r="L208" s="210"/>
      <c r="M208" s="211"/>
      <c r="N208" s="212"/>
      <c r="O208" s="212"/>
      <c r="P208" s="212"/>
      <c r="Q208" s="212"/>
      <c r="R208" s="212"/>
      <c r="S208" s="212"/>
      <c r="T208" s="213"/>
      <c r="AT208" s="214" t="s">
        <v>155</v>
      </c>
      <c r="AU208" s="214" t="s">
        <v>88</v>
      </c>
      <c r="AV208" s="11" t="s">
        <v>86</v>
      </c>
      <c r="AW208" s="11" t="s">
        <v>41</v>
      </c>
      <c r="AX208" s="11" t="s">
        <v>78</v>
      </c>
      <c r="AY208" s="214" t="s">
        <v>145</v>
      </c>
    </row>
    <row r="209" spans="2:65" s="12" customFormat="1" ht="13.5">
      <c r="B209" s="215"/>
      <c r="C209" s="216"/>
      <c r="D209" s="206" t="s">
        <v>155</v>
      </c>
      <c r="E209" s="217" t="s">
        <v>34</v>
      </c>
      <c r="F209" s="218" t="s">
        <v>331</v>
      </c>
      <c r="G209" s="216"/>
      <c r="H209" s="219">
        <v>777.7</v>
      </c>
      <c r="I209" s="220"/>
      <c r="J209" s="216"/>
      <c r="K209" s="216"/>
      <c r="L209" s="221"/>
      <c r="M209" s="222"/>
      <c r="N209" s="223"/>
      <c r="O209" s="223"/>
      <c r="P209" s="223"/>
      <c r="Q209" s="223"/>
      <c r="R209" s="223"/>
      <c r="S209" s="223"/>
      <c r="T209" s="224"/>
      <c r="AT209" s="225" t="s">
        <v>155</v>
      </c>
      <c r="AU209" s="225" t="s">
        <v>88</v>
      </c>
      <c r="AV209" s="12" t="s">
        <v>88</v>
      </c>
      <c r="AW209" s="12" t="s">
        <v>41</v>
      </c>
      <c r="AX209" s="12" t="s">
        <v>78</v>
      </c>
      <c r="AY209" s="225" t="s">
        <v>145</v>
      </c>
    </row>
    <row r="210" spans="2:65" s="11" customFormat="1" ht="13.5">
      <c r="B210" s="204"/>
      <c r="C210" s="205"/>
      <c r="D210" s="206" t="s">
        <v>155</v>
      </c>
      <c r="E210" s="207" t="s">
        <v>34</v>
      </c>
      <c r="F210" s="208" t="s">
        <v>332</v>
      </c>
      <c r="G210" s="205"/>
      <c r="H210" s="207" t="s">
        <v>34</v>
      </c>
      <c r="I210" s="209"/>
      <c r="J210" s="205"/>
      <c r="K210" s="205"/>
      <c r="L210" s="210"/>
      <c r="M210" s="211"/>
      <c r="N210" s="212"/>
      <c r="O210" s="212"/>
      <c r="P210" s="212"/>
      <c r="Q210" s="212"/>
      <c r="R210" s="212"/>
      <c r="S210" s="212"/>
      <c r="T210" s="213"/>
      <c r="AT210" s="214" t="s">
        <v>155</v>
      </c>
      <c r="AU210" s="214" t="s">
        <v>88</v>
      </c>
      <c r="AV210" s="11" t="s">
        <v>86</v>
      </c>
      <c r="AW210" s="11" t="s">
        <v>41</v>
      </c>
      <c r="AX210" s="11" t="s">
        <v>78</v>
      </c>
      <c r="AY210" s="214" t="s">
        <v>145</v>
      </c>
    </row>
    <row r="211" spans="2:65" s="11" customFormat="1" ht="13.5">
      <c r="B211" s="204"/>
      <c r="C211" s="205"/>
      <c r="D211" s="206" t="s">
        <v>155</v>
      </c>
      <c r="E211" s="207" t="s">
        <v>34</v>
      </c>
      <c r="F211" s="208" t="s">
        <v>333</v>
      </c>
      <c r="G211" s="205"/>
      <c r="H211" s="207" t="s">
        <v>34</v>
      </c>
      <c r="I211" s="209"/>
      <c r="J211" s="205"/>
      <c r="K211" s="205"/>
      <c r="L211" s="210"/>
      <c r="M211" s="211"/>
      <c r="N211" s="212"/>
      <c r="O211" s="212"/>
      <c r="P211" s="212"/>
      <c r="Q211" s="212"/>
      <c r="R211" s="212"/>
      <c r="S211" s="212"/>
      <c r="T211" s="213"/>
      <c r="AT211" s="214" t="s">
        <v>155</v>
      </c>
      <c r="AU211" s="214" t="s">
        <v>88</v>
      </c>
      <c r="AV211" s="11" t="s">
        <v>86</v>
      </c>
      <c r="AW211" s="11" t="s">
        <v>41</v>
      </c>
      <c r="AX211" s="11" t="s">
        <v>78</v>
      </c>
      <c r="AY211" s="214" t="s">
        <v>145</v>
      </c>
    </row>
    <row r="212" spans="2:65" s="12" customFormat="1" ht="13.5">
      <c r="B212" s="215"/>
      <c r="C212" s="216"/>
      <c r="D212" s="206" t="s">
        <v>155</v>
      </c>
      <c r="E212" s="217" t="s">
        <v>34</v>
      </c>
      <c r="F212" s="218" t="s">
        <v>334</v>
      </c>
      <c r="G212" s="216"/>
      <c r="H212" s="219">
        <v>13.8</v>
      </c>
      <c r="I212" s="220"/>
      <c r="J212" s="216"/>
      <c r="K212" s="216"/>
      <c r="L212" s="221"/>
      <c r="M212" s="222"/>
      <c r="N212" s="223"/>
      <c r="O212" s="223"/>
      <c r="P212" s="223"/>
      <c r="Q212" s="223"/>
      <c r="R212" s="223"/>
      <c r="S212" s="223"/>
      <c r="T212" s="224"/>
      <c r="AT212" s="225" t="s">
        <v>155</v>
      </c>
      <c r="AU212" s="225" t="s">
        <v>88</v>
      </c>
      <c r="AV212" s="12" t="s">
        <v>88</v>
      </c>
      <c r="AW212" s="12" t="s">
        <v>41</v>
      </c>
      <c r="AX212" s="12" t="s">
        <v>78</v>
      </c>
      <c r="AY212" s="225" t="s">
        <v>145</v>
      </c>
    </row>
    <row r="213" spans="2:65" s="13" customFormat="1" ht="13.5">
      <c r="B213" s="226"/>
      <c r="C213" s="227"/>
      <c r="D213" s="206" t="s">
        <v>155</v>
      </c>
      <c r="E213" s="228" t="s">
        <v>34</v>
      </c>
      <c r="F213" s="229" t="s">
        <v>159</v>
      </c>
      <c r="G213" s="227"/>
      <c r="H213" s="230">
        <v>791.5</v>
      </c>
      <c r="I213" s="231"/>
      <c r="J213" s="227"/>
      <c r="K213" s="227"/>
      <c r="L213" s="232"/>
      <c r="M213" s="233"/>
      <c r="N213" s="234"/>
      <c r="O213" s="234"/>
      <c r="P213" s="234"/>
      <c r="Q213" s="234"/>
      <c r="R213" s="234"/>
      <c r="S213" s="234"/>
      <c r="T213" s="235"/>
      <c r="AT213" s="236" t="s">
        <v>155</v>
      </c>
      <c r="AU213" s="236" t="s">
        <v>88</v>
      </c>
      <c r="AV213" s="13" t="s">
        <v>153</v>
      </c>
      <c r="AW213" s="13" t="s">
        <v>41</v>
      </c>
      <c r="AX213" s="13" t="s">
        <v>86</v>
      </c>
      <c r="AY213" s="236" t="s">
        <v>145</v>
      </c>
    </row>
    <row r="214" spans="2:65" s="1" customFormat="1" ht="25.5" customHeight="1">
      <c r="B214" s="41"/>
      <c r="C214" s="192" t="s">
        <v>335</v>
      </c>
      <c r="D214" s="192" t="s">
        <v>148</v>
      </c>
      <c r="E214" s="193" t="s">
        <v>336</v>
      </c>
      <c r="F214" s="194" t="s">
        <v>337</v>
      </c>
      <c r="G214" s="195" t="s">
        <v>177</v>
      </c>
      <c r="H214" s="196">
        <v>122</v>
      </c>
      <c r="I214" s="197"/>
      <c r="J214" s="198">
        <f>ROUND(I214*H214,2)</f>
        <v>0</v>
      </c>
      <c r="K214" s="194" t="s">
        <v>152</v>
      </c>
      <c r="L214" s="61"/>
      <c r="M214" s="199" t="s">
        <v>34</v>
      </c>
      <c r="N214" s="200" t="s">
        <v>50</v>
      </c>
      <c r="O214" s="42"/>
      <c r="P214" s="201">
        <f>O214*H214</f>
        <v>0</v>
      </c>
      <c r="Q214" s="201">
        <v>1.14E-3</v>
      </c>
      <c r="R214" s="201">
        <f>Q214*H214</f>
        <v>0.13907999999999998</v>
      </c>
      <c r="S214" s="201">
        <v>0</v>
      </c>
      <c r="T214" s="202">
        <f>S214*H214</f>
        <v>0</v>
      </c>
      <c r="AR214" s="23" t="s">
        <v>251</v>
      </c>
      <c r="AT214" s="23" t="s">
        <v>148</v>
      </c>
      <c r="AU214" s="23" t="s">
        <v>88</v>
      </c>
      <c r="AY214" s="23" t="s">
        <v>145</v>
      </c>
      <c r="BE214" s="203">
        <f>IF(N214="základní",J214,0)</f>
        <v>0</v>
      </c>
      <c r="BF214" s="203">
        <f>IF(N214="snížená",J214,0)</f>
        <v>0</v>
      </c>
      <c r="BG214" s="203">
        <f>IF(N214="zákl. přenesená",J214,0)</f>
        <v>0</v>
      </c>
      <c r="BH214" s="203">
        <f>IF(N214="sníž. přenesená",J214,0)</f>
        <v>0</v>
      </c>
      <c r="BI214" s="203">
        <f>IF(N214="nulová",J214,0)</f>
        <v>0</v>
      </c>
      <c r="BJ214" s="23" t="s">
        <v>88</v>
      </c>
      <c r="BK214" s="203">
        <f>ROUND(I214*H214,2)</f>
        <v>0</v>
      </c>
      <c r="BL214" s="23" t="s">
        <v>251</v>
      </c>
      <c r="BM214" s="23" t="s">
        <v>338</v>
      </c>
    </row>
    <row r="215" spans="2:65" s="1" customFormat="1" ht="67.5">
      <c r="B215" s="41"/>
      <c r="C215" s="63"/>
      <c r="D215" s="206" t="s">
        <v>324</v>
      </c>
      <c r="E215" s="63"/>
      <c r="F215" s="238" t="s">
        <v>325</v>
      </c>
      <c r="G215" s="63"/>
      <c r="H215" s="63"/>
      <c r="I215" s="163"/>
      <c r="J215" s="63"/>
      <c r="K215" s="63"/>
      <c r="L215" s="61"/>
      <c r="M215" s="239"/>
      <c r="N215" s="42"/>
      <c r="O215" s="42"/>
      <c r="P215" s="42"/>
      <c r="Q215" s="42"/>
      <c r="R215" s="42"/>
      <c r="S215" s="42"/>
      <c r="T215" s="78"/>
      <c r="AT215" s="23" t="s">
        <v>324</v>
      </c>
      <c r="AU215" s="23" t="s">
        <v>88</v>
      </c>
    </row>
    <row r="216" spans="2:65" s="11" customFormat="1" ht="13.5">
      <c r="B216" s="204"/>
      <c r="C216" s="205"/>
      <c r="D216" s="206" t="s">
        <v>155</v>
      </c>
      <c r="E216" s="207" t="s">
        <v>34</v>
      </c>
      <c r="F216" s="208" t="s">
        <v>169</v>
      </c>
      <c r="G216" s="205"/>
      <c r="H216" s="207" t="s">
        <v>34</v>
      </c>
      <c r="I216" s="209"/>
      <c r="J216" s="205"/>
      <c r="K216" s="205"/>
      <c r="L216" s="210"/>
      <c r="M216" s="211"/>
      <c r="N216" s="212"/>
      <c r="O216" s="212"/>
      <c r="P216" s="212"/>
      <c r="Q216" s="212"/>
      <c r="R216" s="212"/>
      <c r="S216" s="212"/>
      <c r="T216" s="213"/>
      <c r="AT216" s="214" t="s">
        <v>155</v>
      </c>
      <c r="AU216" s="214" t="s">
        <v>88</v>
      </c>
      <c r="AV216" s="11" t="s">
        <v>86</v>
      </c>
      <c r="AW216" s="11" t="s">
        <v>41</v>
      </c>
      <c r="AX216" s="11" t="s">
        <v>78</v>
      </c>
      <c r="AY216" s="214" t="s">
        <v>145</v>
      </c>
    </row>
    <row r="217" spans="2:65" s="12" customFormat="1" ht="13.5">
      <c r="B217" s="215"/>
      <c r="C217" s="216"/>
      <c r="D217" s="206" t="s">
        <v>155</v>
      </c>
      <c r="E217" s="217" t="s">
        <v>34</v>
      </c>
      <c r="F217" s="218" t="s">
        <v>339</v>
      </c>
      <c r="G217" s="216"/>
      <c r="H217" s="219">
        <v>110</v>
      </c>
      <c r="I217" s="220"/>
      <c r="J217" s="216"/>
      <c r="K217" s="216"/>
      <c r="L217" s="221"/>
      <c r="M217" s="222"/>
      <c r="N217" s="223"/>
      <c r="O217" s="223"/>
      <c r="P217" s="223"/>
      <c r="Q217" s="223"/>
      <c r="R217" s="223"/>
      <c r="S217" s="223"/>
      <c r="T217" s="224"/>
      <c r="AT217" s="225" t="s">
        <v>155</v>
      </c>
      <c r="AU217" s="225" t="s">
        <v>88</v>
      </c>
      <c r="AV217" s="12" t="s">
        <v>88</v>
      </c>
      <c r="AW217" s="12" t="s">
        <v>41</v>
      </c>
      <c r="AX217" s="12" t="s">
        <v>78</v>
      </c>
      <c r="AY217" s="225" t="s">
        <v>145</v>
      </c>
    </row>
    <row r="218" spans="2:65" s="11" customFormat="1" ht="13.5">
      <c r="B218" s="204"/>
      <c r="C218" s="205"/>
      <c r="D218" s="206" t="s">
        <v>155</v>
      </c>
      <c r="E218" s="207" t="s">
        <v>34</v>
      </c>
      <c r="F218" s="208" t="s">
        <v>173</v>
      </c>
      <c r="G218" s="205"/>
      <c r="H218" s="207" t="s">
        <v>34</v>
      </c>
      <c r="I218" s="209"/>
      <c r="J218" s="205"/>
      <c r="K218" s="205"/>
      <c r="L218" s="210"/>
      <c r="M218" s="211"/>
      <c r="N218" s="212"/>
      <c r="O218" s="212"/>
      <c r="P218" s="212"/>
      <c r="Q218" s="212"/>
      <c r="R218" s="212"/>
      <c r="S218" s="212"/>
      <c r="T218" s="213"/>
      <c r="AT218" s="214" t="s">
        <v>155</v>
      </c>
      <c r="AU218" s="214" t="s">
        <v>88</v>
      </c>
      <c r="AV218" s="11" t="s">
        <v>86</v>
      </c>
      <c r="AW218" s="11" t="s">
        <v>41</v>
      </c>
      <c r="AX218" s="11" t="s">
        <v>78</v>
      </c>
      <c r="AY218" s="214" t="s">
        <v>145</v>
      </c>
    </row>
    <row r="219" spans="2:65" s="12" customFormat="1" ht="13.5">
      <c r="B219" s="215"/>
      <c r="C219" s="216"/>
      <c r="D219" s="206" t="s">
        <v>155</v>
      </c>
      <c r="E219" s="217" t="s">
        <v>34</v>
      </c>
      <c r="F219" s="218" t="s">
        <v>340</v>
      </c>
      <c r="G219" s="216"/>
      <c r="H219" s="219">
        <v>12</v>
      </c>
      <c r="I219" s="220"/>
      <c r="J219" s="216"/>
      <c r="K219" s="216"/>
      <c r="L219" s="221"/>
      <c r="M219" s="222"/>
      <c r="N219" s="223"/>
      <c r="O219" s="223"/>
      <c r="P219" s="223"/>
      <c r="Q219" s="223"/>
      <c r="R219" s="223"/>
      <c r="S219" s="223"/>
      <c r="T219" s="224"/>
      <c r="AT219" s="225" t="s">
        <v>155</v>
      </c>
      <c r="AU219" s="225" t="s">
        <v>88</v>
      </c>
      <c r="AV219" s="12" t="s">
        <v>88</v>
      </c>
      <c r="AW219" s="12" t="s">
        <v>41</v>
      </c>
      <c r="AX219" s="12" t="s">
        <v>78</v>
      </c>
      <c r="AY219" s="225" t="s">
        <v>145</v>
      </c>
    </row>
    <row r="220" spans="2:65" s="13" customFormat="1" ht="13.5">
      <c r="B220" s="226"/>
      <c r="C220" s="227"/>
      <c r="D220" s="206" t="s">
        <v>155</v>
      </c>
      <c r="E220" s="228" t="s">
        <v>34</v>
      </c>
      <c r="F220" s="229" t="s">
        <v>159</v>
      </c>
      <c r="G220" s="227"/>
      <c r="H220" s="230">
        <v>122</v>
      </c>
      <c r="I220" s="231"/>
      <c r="J220" s="227"/>
      <c r="K220" s="227"/>
      <c r="L220" s="232"/>
      <c r="M220" s="233"/>
      <c r="N220" s="234"/>
      <c r="O220" s="234"/>
      <c r="P220" s="234"/>
      <c r="Q220" s="234"/>
      <c r="R220" s="234"/>
      <c r="S220" s="234"/>
      <c r="T220" s="235"/>
      <c r="AT220" s="236" t="s">
        <v>155</v>
      </c>
      <c r="AU220" s="236" t="s">
        <v>88</v>
      </c>
      <c r="AV220" s="13" t="s">
        <v>153</v>
      </c>
      <c r="AW220" s="13" t="s">
        <v>41</v>
      </c>
      <c r="AX220" s="13" t="s">
        <v>86</v>
      </c>
      <c r="AY220" s="236" t="s">
        <v>145</v>
      </c>
    </row>
    <row r="221" spans="2:65" s="1" customFormat="1" ht="25.5" customHeight="1">
      <c r="B221" s="41"/>
      <c r="C221" s="192" t="s">
        <v>341</v>
      </c>
      <c r="D221" s="192" t="s">
        <v>148</v>
      </c>
      <c r="E221" s="193" t="s">
        <v>342</v>
      </c>
      <c r="F221" s="194" t="s">
        <v>343</v>
      </c>
      <c r="G221" s="195" t="s">
        <v>151</v>
      </c>
      <c r="H221" s="196">
        <v>6</v>
      </c>
      <c r="I221" s="197"/>
      <c r="J221" s="198">
        <f>ROUND(I221*H221,2)</f>
        <v>0</v>
      </c>
      <c r="K221" s="194" t="s">
        <v>167</v>
      </c>
      <c r="L221" s="61"/>
      <c r="M221" s="199" t="s">
        <v>34</v>
      </c>
      <c r="N221" s="200" t="s">
        <v>50</v>
      </c>
      <c r="O221" s="42"/>
      <c r="P221" s="201">
        <f>O221*H221</f>
        <v>0</v>
      </c>
      <c r="Q221" s="201">
        <v>1.1199999999999999E-3</v>
      </c>
      <c r="R221" s="201">
        <f>Q221*H221</f>
        <v>6.7199999999999994E-3</v>
      </c>
      <c r="S221" s="201">
        <v>0</v>
      </c>
      <c r="T221" s="202">
        <f>S221*H221</f>
        <v>0</v>
      </c>
      <c r="AR221" s="23" t="s">
        <v>251</v>
      </c>
      <c r="AT221" s="23" t="s">
        <v>148</v>
      </c>
      <c r="AU221" s="23" t="s">
        <v>88</v>
      </c>
      <c r="AY221" s="23" t="s">
        <v>145</v>
      </c>
      <c r="BE221" s="203">
        <f>IF(N221="základní",J221,0)</f>
        <v>0</v>
      </c>
      <c r="BF221" s="203">
        <f>IF(N221="snížená",J221,0)</f>
        <v>0</v>
      </c>
      <c r="BG221" s="203">
        <f>IF(N221="zákl. přenesená",J221,0)</f>
        <v>0</v>
      </c>
      <c r="BH221" s="203">
        <f>IF(N221="sníž. přenesená",J221,0)</f>
        <v>0</v>
      </c>
      <c r="BI221" s="203">
        <f>IF(N221="nulová",J221,0)</f>
        <v>0</v>
      </c>
      <c r="BJ221" s="23" t="s">
        <v>88</v>
      </c>
      <c r="BK221" s="203">
        <f>ROUND(I221*H221,2)</f>
        <v>0</v>
      </c>
      <c r="BL221" s="23" t="s">
        <v>251</v>
      </c>
      <c r="BM221" s="23" t="s">
        <v>344</v>
      </c>
    </row>
    <row r="222" spans="2:65" s="1" customFormat="1" ht="25.5" customHeight="1">
      <c r="B222" s="41"/>
      <c r="C222" s="192" t="s">
        <v>345</v>
      </c>
      <c r="D222" s="192" t="s">
        <v>148</v>
      </c>
      <c r="E222" s="193" t="s">
        <v>346</v>
      </c>
      <c r="F222" s="194" t="s">
        <v>347</v>
      </c>
      <c r="G222" s="195" t="s">
        <v>151</v>
      </c>
      <c r="H222" s="196">
        <v>110</v>
      </c>
      <c r="I222" s="197"/>
      <c r="J222" s="198">
        <f>ROUND(I222*H222,2)</f>
        <v>0</v>
      </c>
      <c r="K222" s="194" t="s">
        <v>167</v>
      </c>
      <c r="L222" s="61"/>
      <c r="M222" s="199" t="s">
        <v>34</v>
      </c>
      <c r="N222" s="200" t="s">
        <v>50</v>
      </c>
      <c r="O222" s="42"/>
      <c r="P222" s="201">
        <f>O222*H222</f>
        <v>0</v>
      </c>
      <c r="Q222" s="201">
        <v>5.7999999999999996E-3</v>
      </c>
      <c r="R222" s="201">
        <f>Q222*H222</f>
        <v>0.6379999999999999</v>
      </c>
      <c r="S222" s="201">
        <v>0</v>
      </c>
      <c r="T222" s="202">
        <f>S222*H222</f>
        <v>0</v>
      </c>
      <c r="AR222" s="23" t="s">
        <v>251</v>
      </c>
      <c r="AT222" s="23" t="s">
        <v>148</v>
      </c>
      <c r="AU222" s="23" t="s">
        <v>88</v>
      </c>
      <c r="AY222" s="23" t="s">
        <v>145</v>
      </c>
      <c r="BE222" s="203">
        <f>IF(N222="základní",J222,0)</f>
        <v>0</v>
      </c>
      <c r="BF222" s="203">
        <f>IF(N222="snížená",J222,0)</f>
        <v>0</v>
      </c>
      <c r="BG222" s="203">
        <f>IF(N222="zákl. přenesená",J222,0)</f>
        <v>0</v>
      </c>
      <c r="BH222" s="203">
        <f>IF(N222="sníž. přenesená",J222,0)</f>
        <v>0</v>
      </c>
      <c r="BI222" s="203">
        <f>IF(N222="nulová",J222,0)</f>
        <v>0</v>
      </c>
      <c r="BJ222" s="23" t="s">
        <v>88</v>
      </c>
      <c r="BK222" s="203">
        <f>ROUND(I222*H222,2)</f>
        <v>0</v>
      </c>
      <c r="BL222" s="23" t="s">
        <v>251</v>
      </c>
      <c r="BM222" s="23" t="s">
        <v>348</v>
      </c>
    </row>
    <row r="223" spans="2:65" s="1" customFormat="1" ht="16.5" customHeight="1">
      <c r="B223" s="41"/>
      <c r="C223" s="192" t="s">
        <v>349</v>
      </c>
      <c r="D223" s="192" t="s">
        <v>148</v>
      </c>
      <c r="E223" s="193" t="s">
        <v>350</v>
      </c>
      <c r="F223" s="194" t="s">
        <v>351</v>
      </c>
      <c r="G223" s="195" t="s">
        <v>177</v>
      </c>
      <c r="H223" s="196">
        <v>1367.1</v>
      </c>
      <c r="I223" s="197"/>
      <c r="J223" s="198">
        <f>ROUND(I223*H223,2)</f>
        <v>0</v>
      </c>
      <c r="K223" s="194" t="s">
        <v>167</v>
      </c>
      <c r="L223" s="61"/>
      <c r="M223" s="199" t="s">
        <v>34</v>
      </c>
      <c r="N223" s="200" t="s">
        <v>50</v>
      </c>
      <c r="O223" s="42"/>
      <c r="P223" s="201">
        <f>O223*H223</f>
        <v>0</v>
      </c>
      <c r="Q223" s="201">
        <v>0</v>
      </c>
      <c r="R223" s="201">
        <f>Q223*H223</f>
        <v>0</v>
      </c>
      <c r="S223" s="201">
        <v>0</v>
      </c>
      <c r="T223" s="202">
        <f>S223*H223</f>
        <v>0</v>
      </c>
      <c r="AR223" s="23" t="s">
        <v>251</v>
      </c>
      <c r="AT223" s="23" t="s">
        <v>148</v>
      </c>
      <c r="AU223" s="23" t="s">
        <v>88</v>
      </c>
      <c r="AY223" s="23" t="s">
        <v>145</v>
      </c>
      <c r="BE223" s="203">
        <f>IF(N223="základní",J223,0)</f>
        <v>0</v>
      </c>
      <c r="BF223" s="203">
        <f>IF(N223="snížená",J223,0)</f>
        <v>0</v>
      </c>
      <c r="BG223" s="203">
        <f>IF(N223="zákl. přenesená",J223,0)</f>
        <v>0</v>
      </c>
      <c r="BH223" s="203">
        <f>IF(N223="sníž. přenesená",J223,0)</f>
        <v>0</v>
      </c>
      <c r="BI223" s="203">
        <f>IF(N223="nulová",J223,0)</f>
        <v>0</v>
      </c>
      <c r="BJ223" s="23" t="s">
        <v>88</v>
      </c>
      <c r="BK223" s="203">
        <f>ROUND(I223*H223,2)</f>
        <v>0</v>
      </c>
      <c r="BL223" s="23" t="s">
        <v>251</v>
      </c>
      <c r="BM223" s="23" t="s">
        <v>352</v>
      </c>
    </row>
    <row r="224" spans="2:65" s="12" customFormat="1" ht="13.5">
      <c r="B224" s="215"/>
      <c r="C224" s="216"/>
      <c r="D224" s="206" t="s">
        <v>155</v>
      </c>
      <c r="E224" s="217" t="s">
        <v>34</v>
      </c>
      <c r="F224" s="218" t="s">
        <v>319</v>
      </c>
      <c r="G224" s="216"/>
      <c r="H224" s="219">
        <v>1367.1</v>
      </c>
      <c r="I224" s="220"/>
      <c r="J224" s="216"/>
      <c r="K224" s="216"/>
      <c r="L224" s="221"/>
      <c r="M224" s="222"/>
      <c r="N224" s="223"/>
      <c r="O224" s="223"/>
      <c r="P224" s="223"/>
      <c r="Q224" s="223"/>
      <c r="R224" s="223"/>
      <c r="S224" s="223"/>
      <c r="T224" s="224"/>
      <c r="AT224" s="225" t="s">
        <v>155</v>
      </c>
      <c r="AU224" s="225" t="s">
        <v>88</v>
      </c>
      <c r="AV224" s="12" t="s">
        <v>88</v>
      </c>
      <c r="AW224" s="12" t="s">
        <v>41</v>
      </c>
      <c r="AX224" s="12" t="s">
        <v>86</v>
      </c>
      <c r="AY224" s="225" t="s">
        <v>145</v>
      </c>
    </row>
    <row r="225" spans="2:65" s="1" customFormat="1" ht="38.25" customHeight="1">
      <c r="B225" s="41"/>
      <c r="C225" s="192" t="s">
        <v>353</v>
      </c>
      <c r="D225" s="192" t="s">
        <v>148</v>
      </c>
      <c r="E225" s="193" t="s">
        <v>354</v>
      </c>
      <c r="F225" s="194" t="s">
        <v>355</v>
      </c>
      <c r="G225" s="195" t="s">
        <v>311</v>
      </c>
      <c r="H225" s="237"/>
      <c r="I225" s="197"/>
      <c r="J225" s="198">
        <f>ROUND(I225*H225,2)</f>
        <v>0</v>
      </c>
      <c r="K225" s="194" t="s">
        <v>167</v>
      </c>
      <c r="L225" s="61"/>
      <c r="M225" s="199" t="s">
        <v>34</v>
      </c>
      <c r="N225" s="200" t="s">
        <v>50</v>
      </c>
      <c r="O225" s="42"/>
      <c r="P225" s="201">
        <f>O225*H225</f>
        <v>0</v>
      </c>
      <c r="Q225" s="201">
        <v>0</v>
      </c>
      <c r="R225" s="201">
        <f>Q225*H225</f>
        <v>0</v>
      </c>
      <c r="S225" s="201">
        <v>0</v>
      </c>
      <c r="T225" s="202">
        <f>S225*H225</f>
        <v>0</v>
      </c>
      <c r="AR225" s="23" t="s">
        <v>251</v>
      </c>
      <c r="AT225" s="23" t="s">
        <v>148</v>
      </c>
      <c r="AU225" s="23" t="s">
        <v>88</v>
      </c>
      <c r="AY225" s="23" t="s">
        <v>145</v>
      </c>
      <c r="BE225" s="203">
        <f>IF(N225="základní",J225,0)</f>
        <v>0</v>
      </c>
      <c r="BF225" s="203">
        <f>IF(N225="snížená",J225,0)</f>
        <v>0</v>
      </c>
      <c r="BG225" s="203">
        <f>IF(N225="zákl. přenesená",J225,0)</f>
        <v>0</v>
      </c>
      <c r="BH225" s="203">
        <f>IF(N225="sníž. přenesená",J225,0)</f>
        <v>0</v>
      </c>
      <c r="BI225" s="203">
        <f>IF(N225="nulová",J225,0)</f>
        <v>0</v>
      </c>
      <c r="BJ225" s="23" t="s">
        <v>88</v>
      </c>
      <c r="BK225" s="203">
        <f>ROUND(I225*H225,2)</f>
        <v>0</v>
      </c>
      <c r="BL225" s="23" t="s">
        <v>251</v>
      </c>
      <c r="BM225" s="23" t="s">
        <v>356</v>
      </c>
    </row>
    <row r="226" spans="2:65" s="10" customFormat="1" ht="29.85" customHeight="1">
      <c r="B226" s="176"/>
      <c r="C226" s="177"/>
      <c r="D226" s="178" t="s">
        <v>77</v>
      </c>
      <c r="E226" s="190" t="s">
        <v>357</v>
      </c>
      <c r="F226" s="190" t="s">
        <v>358</v>
      </c>
      <c r="G226" s="177"/>
      <c r="H226" s="177"/>
      <c r="I226" s="180"/>
      <c r="J226" s="191">
        <f>BK226</f>
        <v>0</v>
      </c>
      <c r="K226" s="177"/>
      <c r="L226" s="182"/>
      <c r="M226" s="183"/>
      <c r="N226" s="184"/>
      <c r="O226" s="184"/>
      <c r="P226" s="185">
        <f>SUM(P227:P273)</f>
        <v>0</v>
      </c>
      <c r="Q226" s="184"/>
      <c r="R226" s="185">
        <f>SUM(R227:R273)</f>
        <v>4.8497400000000006</v>
      </c>
      <c r="S226" s="184"/>
      <c r="T226" s="186">
        <f>SUM(T227:T273)</f>
        <v>2.22126</v>
      </c>
      <c r="AR226" s="187" t="s">
        <v>88</v>
      </c>
      <c r="AT226" s="188" t="s">
        <v>77</v>
      </c>
      <c r="AU226" s="188" t="s">
        <v>86</v>
      </c>
      <c r="AY226" s="187" t="s">
        <v>145</v>
      </c>
      <c r="BK226" s="189">
        <f>SUM(BK227:BK273)</f>
        <v>0</v>
      </c>
    </row>
    <row r="227" spans="2:65" s="1" customFormat="1" ht="16.5" customHeight="1">
      <c r="B227" s="41"/>
      <c r="C227" s="192" t="s">
        <v>359</v>
      </c>
      <c r="D227" s="192" t="s">
        <v>148</v>
      </c>
      <c r="E227" s="193" t="s">
        <v>360</v>
      </c>
      <c r="F227" s="194" t="s">
        <v>361</v>
      </c>
      <c r="G227" s="195" t="s">
        <v>177</v>
      </c>
      <c r="H227" s="196">
        <v>3574</v>
      </c>
      <c r="I227" s="197"/>
      <c r="J227" s="198">
        <f>ROUND(I227*H227,2)</f>
        <v>0</v>
      </c>
      <c r="K227" s="194" t="s">
        <v>167</v>
      </c>
      <c r="L227" s="61"/>
      <c r="M227" s="199" t="s">
        <v>34</v>
      </c>
      <c r="N227" s="200" t="s">
        <v>50</v>
      </c>
      <c r="O227" s="42"/>
      <c r="P227" s="201">
        <f>O227*H227</f>
        <v>0</v>
      </c>
      <c r="Q227" s="201">
        <v>0</v>
      </c>
      <c r="R227" s="201">
        <f>Q227*H227</f>
        <v>0</v>
      </c>
      <c r="S227" s="201">
        <v>2.7999999999999998E-4</v>
      </c>
      <c r="T227" s="202">
        <f>S227*H227</f>
        <v>1.0007199999999998</v>
      </c>
      <c r="AR227" s="23" t="s">
        <v>251</v>
      </c>
      <c r="AT227" s="23" t="s">
        <v>148</v>
      </c>
      <c r="AU227" s="23" t="s">
        <v>88</v>
      </c>
      <c r="AY227" s="23" t="s">
        <v>145</v>
      </c>
      <c r="BE227" s="203">
        <f>IF(N227="základní",J227,0)</f>
        <v>0</v>
      </c>
      <c r="BF227" s="203">
        <f>IF(N227="snížená",J227,0)</f>
        <v>0</v>
      </c>
      <c r="BG227" s="203">
        <f>IF(N227="zákl. přenesená",J227,0)</f>
        <v>0</v>
      </c>
      <c r="BH227" s="203">
        <f>IF(N227="sníž. přenesená",J227,0)</f>
        <v>0</v>
      </c>
      <c r="BI227" s="203">
        <f>IF(N227="nulová",J227,0)</f>
        <v>0</v>
      </c>
      <c r="BJ227" s="23" t="s">
        <v>88</v>
      </c>
      <c r="BK227" s="203">
        <f>ROUND(I227*H227,2)</f>
        <v>0</v>
      </c>
      <c r="BL227" s="23" t="s">
        <v>251</v>
      </c>
      <c r="BM227" s="23" t="s">
        <v>362</v>
      </c>
    </row>
    <row r="228" spans="2:65" s="12" customFormat="1" ht="13.5">
      <c r="B228" s="215"/>
      <c r="C228" s="216"/>
      <c r="D228" s="206" t="s">
        <v>155</v>
      </c>
      <c r="E228" s="217" t="s">
        <v>34</v>
      </c>
      <c r="F228" s="218" t="s">
        <v>363</v>
      </c>
      <c r="G228" s="216"/>
      <c r="H228" s="219">
        <v>3574</v>
      </c>
      <c r="I228" s="220"/>
      <c r="J228" s="216"/>
      <c r="K228" s="216"/>
      <c r="L228" s="221"/>
      <c r="M228" s="222"/>
      <c r="N228" s="223"/>
      <c r="O228" s="223"/>
      <c r="P228" s="223"/>
      <c r="Q228" s="223"/>
      <c r="R228" s="223"/>
      <c r="S228" s="223"/>
      <c r="T228" s="224"/>
      <c r="AT228" s="225" t="s">
        <v>155</v>
      </c>
      <c r="AU228" s="225" t="s">
        <v>88</v>
      </c>
      <c r="AV228" s="12" t="s">
        <v>88</v>
      </c>
      <c r="AW228" s="12" t="s">
        <v>41</v>
      </c>
      <c r="AX228" s="12" t="s">
        <v>86</v>
      </c>
      <c r="AY228" s="225" t="s">
        <v>145</v>
      </c>
    </row>
    <row r="229" spans="2:65" s="1" customFormat="1" ht="16.5" customHeight="1">
      <c r="B229" s="41"/>
      <c r="C229" s="192" t="s">
        <v>364</v>
      </c>
      <c r="D229" s="192" t="s">
        <v>148</v>
      </c>
      <c r="E229" s="193" t="s">
        <v>365</v>
      </c>
      <c r="F229" s="194" t="s">
        <v>366</v>
      </c>
      <c r="G229" s="195" t="s">
        <v>177</v>
      </c>
      <c r="H229" s="196">
        <v>432</v>
      </c>
      <c r="I229" s="197"/>
      <c r="J229" s="198">
        <f>ROUND(I229*H229,2)</f>
        <v>0</v>
      </c>
      <c r="K229" s="194" t="s">
        <v>167</v>
      </c>
      <c r="L229" s="61"/>
      <c r="M229" s="199" t="s">
        <v>34</v>
      </c>
      <c r="N229" s="200" t="s">
        <v>50</v>
      </c>
      <c r="O229" s="42"/>
      <c r="P229" s="201">
        <f>O229*H229</f>
        <v>0</v>
      </c>
      <c r="Q229" s="201">
        <v>0</v>
      </c>
      <c r="R229" s="201">
        <f>Q229*H229</f>
        <v>0</v>
      </c>
      <c r="S229" s="201">
        <v>2.9E-4</v>
      </c>
      <c r="T229" s="202">
        <f>S229*H229</f>
        <v>0.12528</v>
      </c>
      <c r="AR229" s="23" t="s">
        <v>251</v>
      </c>
      <c r="AT229" s="23" t="s">
        <v>148</v>
      </c>
      <c r="AU229" s="23" t="s">
        <v>88</v>
      </c>
      <c r="AY229" s="23" t="s">
        <v>145</v>
      </c>
      <c r="BE229" s="203">
        <f>IF(N229="základní",J229,0)</f>
        <v>0</v>
      </c>
      <c r="BF229" s="203">
        <f>IF(N229="snížená",J229,0)</f>
        <v>0</v>
      </c>
      <c r="BG229" s="203">
        <f>IF(N229="zákl. přenesená",J229,0)</f>
        <v>0</v>
      </c>
      <c r="BH229" s="203">
        <f>IF(N229="sníž. přenesená",J229,0)</f>
        <v>0</v>
      </c>
      <c r="BI229" s="203">
        <f>IF(N229="nulová",J229,0)</f>
        <v>0</v>
      </c>
      <c r="BJ229" s="23" t="s">
        <v>88</v>
      </c>
      <c r="BK229" s="203">
        <f>ROUND(I229*H229,2)</f>
        <v>0</v>
      </c>
      <c r="BL229" s="23" t="s">
        <v>251</v>
      </c>
      <c r="BM229" s="23" t="s">
        <v>367</v>
      </c>
    </row>
    <row r="230" spans="2:65" s="12" customFormat="1" ht="13.5">
      <c r="B230" s="215"/>
      <c r="C230" s="216"/>
      <c r="D230" s="206" t="s">
        <v>155</v>
      </c>
      <c r="E230" s="217" t="s">
        <v>34</v>
      </c>
      <c r="F230" s="218" t="s">
        <v>368</v>
      </c>
      <c r="G230" s="216"/>
      <c r="H230" s="219">
        <v>432</v>
      </c>
      <c r="I230" s="220"/>
      <c r="J230" s="216"/>
      <c r="K230" s="216"/>
      <c r="L230" s="221"/>
      <c r="M230" s="222"/>
      <c r="N230" s="223"/>
      <c r="O230" s="223"/>
      <c r="P230" s="223"/>
      <c r="Q230" s="223"/>
      <c r="R230" s="223"/>
      <c r="S230" s="223"/>
      <c r="T230" s="224"/>
      <c r="AT230" s="225" t="s">
        <v>155</v>
      </c>
      <c r="AU230" s="225" t="s">
        <v>88</v>
      </c>
      <c r="AV230" s="12" t="s">
        <v>88</v>
      </c>
      <c r="AW230" s="12" t="s">
        <v>41</v>
      </c>
      <c r="AX230" s="12" t="s">
        <v>86</v>
      </c>
      <c r="AY230" s="225" t="s">
        <v>145</v>
      </c>
    </row>
    <row r="231" spans="2:65" s="1" customFormat="1" ht="25.5" customHeight="1">
      <c r="B231" s="41"/>
      <c r="C231" s="192" t="s">
        <v>369</v>
      </c>
      <c r="D231" s="192" t="s">
        <v>148</v>
      </c>
      <c r="E231" s="193" t="s">
        <v>370</v>
      </c>
      <c r="F231" s="194" t="s">
        <v>371</v>
      </c>
      <c r="G231" s="195" t="s">
        <v>177</v>
      </c>
      <c r="H231" s="196">
        <v>138</v>
      </c>
      <c r="I231" s="197"/>
      <c r="J231" s="198">
        <f>ROUND(I231*H231,2)</f>
        <v>0</v>
      </c>
      <c r="K231" s="194" t="s">
        <v>167</v>
      </c>
      <c r="L231" s="61"/>
      <c r="M231" s="199" t="s">
        <v>34</v>
      </c>
      <c r="N231" s="200" t="s">
        <v>50</v>
      </c>
      <c r="O231" s="42"/>
      <c r="P231" s="201">
        <f>O231*H231</f>
        <v>0</v>
      </c>
      <c r="Q231" s="201">
        <v>4.0000000000000002E-4</v>
      </c>
      <c r="R231" s="201">
        <f>Q231*H231</f>
        <v>5.5200000000000006E-2</v>
      </c>
      <c r="S231" s="201">
        <v>0</v>
      </c>
      <c r="T231" s="202">
        <f>S231*H231</f>
        <v>0</v>
      </c>
      <c r="AR231" s="23" t="s">
        <v>251</v>
      </c>
      <c r="AT231" s="23" t="s">
        <v>148</v>
      </c>
      <c r="AU231" s="23" t="s">
        <v>88</v>
      </c>
      <c r="AY231" s="23" t="s">
        <v>145</v>
      </c>
      <c r="BE231" s="203">
        <f>IF(N231="základní",J231,0)</f>
        <v>0</v>
      </c>
      <c r="BF231" s="203">
        <f>IF(N231="snížená",J231,0)</f>
        <v>0</v>
      </c>
      <c r="BG231" s="203">
        <f>IF(N231="zákl. přenesená",J231,0)</f>
        <v>0</v>
      </c>
      <c r="BH231" s="203">
        <f>IF(N231="sníž. přenesená",J231,0)</f>
        <v>0</v>
      </c>
      <c r="BI231" s="203">
        <f>IF(N231="nulová",J231,0)</f>
        <v>0</v>
      </c>
      <c r="BJ231" s="23" t="s">
        <v>88</v>
      </c>
      <c r="BK231" s="203">
        <f>ROUND(I231*H231,2)</f>
        <v>0</v>
      </c>
      <c r="BL231" s="23" t="s">
        <v>251</v>
      </c>
      <c r="BM231" s="23" t="s">
        <v>372</v>
      </c>
    </row>
    <row r="232" spans="2:65" s="11" customFormat="1" ht="13.5">
      <c r="B232" s="204"/>
      <c r="C232" s="205"/>
      <c r="D232" s="206" t="s">
        <v>155</v>
      </c>
      <c r="E232" s="207" t="s">
        <v>34</v>
      </c>
      <c r="F232" s="208" t="s">
        <v>169</v>
      </c>
      <c r="G232" s="205"/>
      <c r="H232" s="207" t="s">
        <v>34</v>
      </c>
      <c r="I232" s="209"/>
      <c r="J232" s="205"/>
      <c r="K232" s="205"/>
      <c r="L232" s="210"/>
      <c r="M232" s="211"/>
      <c r="N232" s="212"/>
      <c r="O232" s="212"/>
      <c r="P232" s="212"/>
      <c r="Q232" s="212"/>
      <c r="R232" s="212"/>
      <c r="S232" s="212"/>
      <c r="T232" s="213"/>
      <c r="AT232" s="214" t="s">
        <v>155</v>
      </c>
      <c r="AU232" s="214" t="s">
        <v>88</v>
      </c>
      <c r="AV232" s="11" t="s">
        <v>86</v>
      </c>
      <c r="AW232" s="11" t="s">
        <v>41</v>
      </c>
      <c r="AX232" s="11" t="s">
        <v>78</v>
      </c>
      <c r="AY232" s="214" t="s">
        <v>145</v>
      </c>
    </row>
    <row r="233" spans="2:65" s="12" customFormat="1" ht="13.5">
      <c r="B233" s="215"/>
      <c r="C233" s="216"/>
      <c r="D233" s="206" t="s">
        <v>155</v>
      </c>
      <c r="E233" s="217" t="s">
        <v>34</v>
      </c>
      <c r="F233" s="218" t="s">
        <v>373</v>
      </c>
      <c r="G233" s="216"/>
      <c r="H233" s="219">
        <v>132</v>
      </c>
      <c r="I233" s="220"/>
      <c r="J233" s="216"/>
      <c r="K233" s="216"/>
      <c r="L233" s="221"/>
      <c r="M233" s="222"/>
      <c r="N233" s="223"/>
      <c r="O233" s="223"/>
      <c r="P233" s="223"/>
      <c r="Q233" s="223"/>
      <c r="R233" s="223"/>
      <c r="S233" s="223"/>
      <c r="T233" s="224"/>
      <c r="AT233" s="225" t="s">
        <v>155</v>
      </c>
      <c r="AU233" s="225" t="s">
        <v>88</v>
      </c>
      <c r="AV233" s="12" t="s">
        <v>88</v>
      </c>
      <c r="AW233" s="12" t="s">
        <v>41</v>
      </c>
      <c r="AX233" s="12" t="s">
        <v>78</v>
      </c>
      <c r="AY233" s="225" t="s">
        <v>145</v>
      </c>
    </row>
    <row r="234" spans="2:65" s="11" customFormat="1" ht="13.5">
      <c r="B234" s="204"/>
      <c r="C234" s="205"/>
      <c r="D234" s="206" t="s">
        <v>155</v>
      </c>
      <c r="E234" s="207" t="s">
        <v>34</v>
      </c>
      <c r="F234" s="208" t="s">
        <v>173</v>
      </c>
      <c r="G234" s="205"/>
      <c r="H234" s="207" t="s">
        <v>34</v>
      </c>
      <c r="I234" s="209"/>
      <c r="J234" s="205"/>
      <c r="K234" s="205"/>
      <c r="L234" s="210"/>
      <c r="M234" s="211"/>
      <c r="N234" s="212"/>
      <c r="O234" s="212"/>
      <c r="P234" s="212"/>
      <c r="Q234" s="212"/>
      <c r="R234" s="212"/>
      <c r="S234" s="212"/>
      <c r="T234" s="213"/>
      <c r="AT234" s="214" t="s">
        <v>155</v>
      </c>
      <c r="AU234" s="214" t="s">
        <v>88</v>
      </c>
      <c r="AV234" s="11" t="s">
        <v>86</v>
      </c>
      <c r="AW234" s="11" t="s">
        <v>41</v>
      </c>
      <c r="AX234" s="11" t="s">
        <v>78</v>
      </c>
      <c r="AY234" s="214" t="s">
        <v>145</v>
      </c>
    </row>
    <row r="235" spans="2:65" s="12" customFormat="1" ht="13.5">
      <c r="B235" s="215"/>
      <c r="C235" s="216"/>
      <c r="D235" s="206" t="s">
        <v>155</v>
      </c>
      <c r="E235" s="217" t="s">
        <v>34</v>
      </c>
      <c r="F235" s="218" t="s">
        <v>374</v>
      </c>
      <c r="G235" s="216"/>
      <c r="H235" s="219">
        <v>6</v>
      </c>
      <c r="I235" s="220"/>
      <c r="J235" s="216"/>
      <c r="K235" s="216"/>
      <c r="L235" s="221"/>
      <c r="M235" s="222"/>
      <c r="N235" s="223"/>
      <c r="O235" s="223"/>
      <c r="P235" s="223"/>
      <c r="Q235" s="223"/>
      <c r="R235" s="223"/>
      <c r="S235" s="223"/>
      <c r="T235" s="224"/>
      <c r="AT235" s="225" t="s">
        <v>155</v>
      </c>
      <c r="AU235" s="225" t="s">
        <v>88</v>
      </c>
      <c r="AV235" s="12" t="s">
        <v>88</v>
      </c>
      <c r="AW235" s="12" t="s">
        <v>41</v>
      </c>
      <c r="AX235" s="12" t="s">
        <v>78</v>
      </c>
      <c r="AY235" s="225" t="s">
        <v>145</v>
      </c>
    </row>
    <row r="236" spans="2:65" s="13" customFormat="1" ht="13.5">
      <c r="B236" s="226"/>
      <c r="C236" s="227"/>
      <c r="D236" s="206" t="s">
        <v>155</v>
      </c>
      <c r="E236" s="228" t="s">
        <v>34</v>
      </c>
      <c r="F236" s="229" t="s">
        <v>159</v>
      </c>
      <c r="G236" s="227"/>
      <c r="H236" s="230">
        <v>138</v>
      </c>
      <c r="I236" s="231"/>
      <c r="J236" s="227"/>
      <c r="K236" s="227"/>
      <c r="L236" s="232"/>
      <c r="M236" s="233"/>
      <c r="N236" s="234"/>
      <c r="O236" s="234"/>
      <c r="P236" s="234"/>
      <c r="Q236" s="234"/>
      <c r="R236" s="234"/>
      <c r="S236" s="234"/>
      <c r="T236" s="235"/>
      <c r="AT236" s="236" t="s">
        <v>155</v>
      </c>
      <c r="AU236" s="236" t="s">
        <v>88</v>
      </c>
      <c r="AV236" s="13" t="s">
        <v>153</v>
      </c>
      <c r="AW236" s="13" t="s">
        <v>41</v>
      </c>
      <c r="AX236" s="13" t="s">
        <v>86</v>
      </c>
      <c r="AY236" s="236" t="s">
        <v>145</v>
      </c>
    </row>
    <row r="237" spans="2:65" s="1" customFormat="1" ht="25.5" customHeight="1">
      <c r="B237" s="41"/>
      <c r="C237" s="192" t="s">
        <v>375</v>
      </c>
      <c r="D237" s="192" t="s">
        <v>148</v>
      </c>
      <c r="E237" s="193" t="s">
        <v>376</v>
      </c>
      <c r="F237" s="194" t="s">
        <v>377</v>
      </c>
      <c r="G237" s="195" t="s">
        <v>177</v>
      </c>
      <c r="H237" s="196">
        <v>1718</v>
      </c>
      <c r="I237" s="197"/>
      <c r="J237" s="198">
        <f>ROUND(I237*H237,2)</f>
        <v>0</v>
      </c>
      <c r="K237" s="194" t="s">
        <v>167</v>
      </c>
      <c r="L237" s="61"/>
      <c r="M237" s="199" t="s">
        <v>34</v>
      </c>
      <c r="N237" s="200" t="s">
        <v>50</v>
      </c>
      <c r="O237" s="42"/>
      <c r="P237" s="201">
        <f>O237*H237</f>
        <v>0</v>
      </c>
      <c r="Q237" s="201">
        <v>6.6E-4</v>
      </c>
      <c r="R237" s="201">
        <f>Q237*H237</f>
        <v>1.13388</v>
      </c>
      <c r="S237" s="201">
        <v>0</v>
      </c>
      <c r="T237" s="202">
        <f>S237*H237</f>
        <v>0</v>
      </c>
      <c r="AR237" s="23" t="s">
        <v>251</v>
      </c>
      <c r="AT237" s="23" t="s">
        <v>148</v>
      </c>
      <c r="AU237" s="23" t="s">
        <v>88</v>
      </c>
      <c r="AY237" s="23" t="s">
        <v>145</v>
      </c>
      <c r="BE237" s="203">
        <f>IF(N237="základní",J237,0)</f>
        <v>0</v>
      </c>
      <c r="BF237" s="203">
        <f>IF(N237="snížená",J237,0)</f>
        <v>0</v>
      </c>
      <c r="BG237" s="203">
        <f>IF(N237="zákl. přenesená",J237,0)</f>
        <v>0</v>
      </c>
      <c r="BH237" s="203">
        <f>IF(N237="sníž. přenesená",J237,0)</f>
        <v>0</v>
      </c>
      <c r="BI237" s="203">
        <f>IF(N237="nulová",J237,0)</f>
        <v>0</v>
      </c>
      <c r="BJ237" s="23" t="s">
        <v>88</v>
      </c>
      <c r="BK237" s="203">
        <f>ROUND(I237*H237,2)</f>
        <v>0</v>
      </c>
      <c r="BL237" s="23" t="s">
        <v>251</v>
      </c>
      <c r="BM237" s="23" t="s">
        <v>378</v>
      </c>
    </row>
    <row r="238" spans="2:65" s="11" customFormat="1" ht="13.5">
      <c r="B238" s="204"/>
      <c r="C238" s="205"/>
      <c r="D238" s="206" t="s">
        <v>155</v>
      </c>
      <c r="E238" s="207" t="s">
        <v>34</v>
      </c>
      <c r="F238" s="208" t="s">
        <v>169</v>
      </c>
      <c r="G238" s="205"/>
      <c r="H238" s="207" t="s">
        <v>34</v>
      </c>
      <c r="I238" s="209"/>
      <c r="J238" s="205"/>
      <c r="K238" s="205"/>
      <c r="L238" s="210"/>
      <c r="M238" s="211"/>
      <c r="N238" s="212"/>
      <c r="O238" s="212"/>
      <c r="P238" s="212"/>
      <c r="Q238" s="212"/>
      <c r="R238" s="212"/>
      <c r="S238" s="212"/>
      <c r="T238" s="213"/>
      <c r="AT238" s="214" t="s">
        <v>155</v>
      </c>
      <c r="AU238" s="214" t="s">
        <v>88</v>
      </c>
      <c r="AV238" s="11" t="s">
        <v>86</v>
      </c>
      <c r="AW238" s="11" t="s">
        <v>41</v>
      </c>
      <c r="AX238" s="11" t="s">
        <v>78</v>
      </c>
      <c r="AY238" s="214" t="s">
        <v>145</v>
      </c>
    </row>
    <row r="239" spans="2:65" s="12" customFormat="1" ht="13.5">
      <c r="B239" s="215"/>
      <c r="C239" s="216"/>
      <c r="D239" s="206" t="s">
        <v>155</v>
      </c>
      <c r="E239" s="217" t="s">
        <v>34</v>
      </c>
      <c r="F239" s="218" t="s">
        <v>379</v>
      </c>
      <c r="G239" s="216"/>
      <c r="H239" s="219">
        <v>1694</v>
      </c>
      <c r="I239" s="220"/>
      <c r="J239" s="216"/>
      <c r="K239" s="216"/>
      <c r="L239" s="221"/>
      <c r="M239" s="222"/>
      <c r="N239" s="223"/>
      <c r="O239" s="223"/>
      <c r="P239" s="223"/>
      <c r="Q239" s="223"/>
      <c r="R239" s="223"/>
      <c r="S239" s="223"/>
      <c r="T239" s="224"/>
      <c r="AT239" s="225" t="s">
        <v>155</v>
      </c>
      <c r="AU239" s="225" t="s">
        <v>88</v>
      </c>
      <c r="AV239" s="12" t="s">
        <v>88</v>
      </c>
      <c r="AW239" s="12" t="s">
        <v>41</v>
      </c>
      <c r="AX239" s="12" t="s">
        <v>78</v>
      </c>
      <c r="AY239" s="225" t="s">
        <v>145</v>
      </c>
    </row>
    <row r="240" spans="2:65" s="11" customFormat="1" ht="13.5">
      <c r="B240" s="204"/>
      <c r="C240" s="205"/>
      <c r="D240" s="206" t="s">
        <v>155</v>
      </c>
      <c r="E240" s="207" t="s">
        <v>34</v>
      </c>
      <c r="F240" s="208" t="s">
        <v>173</v>
      </c>
      <c r="G240" s="205"/>
      <c r="H240" s="207" t="s">
        <v>34</v>
      </c>
      <c r="I240" s="209"/>
      <c r="J240" s="205"/>
      <c r="K240" s="205"/>
      <c r="L240" s="210"/>
      <c r="M240" s="211"/>
      <c r="N240" s="212"/>
      <c r="O240" s="212"/>
      <c r="P240" s="212"/>
      <c r="Q240" s="212"/>
      <c r="R240" s="212"/>
      <c r="S240" s="212"/>
      <c r="T240" s="213"/>
      <c r="AT240" s="214" t="s">
        <v>155</v>
      </c>
      <c r="AU240" s="214" t="s">
        <v>88</v>
      </c>
      <c r="AV240" s="11" t="s">
        <v>86</v>
      </c>
      <c r="AW240" s="11" t="s">
        <v>41</v>
      </c>
      <c r="AX240" s="11" t="s">
        <v>78</v>
      </c>
      <c r="AY240" s="214" t="s">
        <v>145</v>
      </c>
    </row>
    <row r="241" spans="2:65" s="12" customFormat="1" ht="13.5">
      <c r="B241" s="215"/>
      <c r="C241" s="216"/>
      <c r="D241" s="206" t="s">
        <v>155</v>
      </c>
      <c r="E241" s="217" t="s">
        <v>34</v>
      </c>
      <c r="F241" s="218" t="s">
        <v>380</v>
      </c>
      <c r="G241" s="216"/>
      <c r="H241" s="219">
        <v>24</v>
      </c>
      <c r="I241" s="220"/>
      <c r="J241" s="216"/>
      <c r="K241" s="216"/>
      <c r="L241" s="221"/>
      <c r="M241" s="222"/>
      <c r="N241" s="223"/>
      <c r="O241" s="223"/>
      <c r="P241" s="223"/>
      <c r="Q241" s="223"/>
      <c r="R241" s="223"/>
      <c r="S241" s="223"/>
      <c r="T241" s="224"/>
      <c r="AT241" s="225" t="s">
        <v>155</v>
      </c>
      <c r="AU241" s="225" t="s">
        <v>88</v>
      </c>
      <c r="AV241" s="12" t="s">
        <v>88</v>
      </c>
      <c r="AW241" s="12" t="s">
        <v>41</v>
      </c>
      <c r="AX241" s="12" t="s">
        <v>78</v>
      </c>
      <c r="AY241" s="225" t="s">
        <v>145</v>
      </c>
    </row>
    <row r="242" spans="2:65" s="13" customFormat="1" ht="13.5">
      <c r="B242" s="226"/>
      <c r="C242" s="227"/>
      <c r="D242" s="206" t="s">
        <v>155</v>
      </c>
      <c r="E242" s="228" t="s">
        <v>34</v>
      </c>
      <c r="F242" s="229" t="s">
        <v>159</v>
      </c>
      <c r="G242" s="227"/>
      <c r="H242" s="230">
        <v>1718</v>
      </c>
      <c r="I242" s="231"/>
      <c r="J242" s="227"/>
      <c r="K242" s="227"/>
      <c r="L242" s="232"/>
      <c r="M242" s="233"/>
      <c r="N242" s="234"/>
      <c r="O242" s="234"/>
      <c r="P242" s="234"/>
      <c r="Q242" s="234"/>
      <c r="R242" s="234"/>
      <c r="S242" s="234"/>
      <c r="T242" s="235"/>
      <c r="AT242" s="236" t="s">
        <v>155</v>
      </c>
      <c r="AU242" s="236" t="s">
        <v>88</v>
      </c>
      <c r="AV242" s="13" t="s">
        <v>153</v>
      </c>
      <c r="AW242" s="13" t="s">
        <v>41</v>
      </c>
      <c r="AX242" s="13" t="s">
        <v>86</v>
      </c>
      <c r="AY242" s="236" t="s">
        <v>145</v>
      </c>
    </row>
    <row r="243" spans="2:65" s="1" customFormat="1" ht="25.5" customHeight="1">
      <c r="B243" s="41"/>
      <c r="C243" s="192" t="s">
        <v>381</v>
      </c>
      <c r="D243" s="192" t="s">
        <v>148</v>
      </c>
      <c r="E243" s="193" t="s">
        <v>382</v>
      </c>
      <c r="F243" s="194" t="s">
        <v>383</v>
      </c>
      <c r="G243" s="195" t="s">
        <v>177</v>
      </c>
      <c r="H243" s="196">
        <v>1718</v>
      </c>
      <c r="I243" s="197"/>
      <c r="J243" s="198">
        <f>ROUND(I243*H243,2)</f>
        <v>0</v>
      </c>
      <c r="K243" s="194" t="s">
        <v>167</v>
      </c>
      <c r="L243" s="61"/>
      <c r="M243" s="199" t="s">
        <v>34</v>
      </c>
      <c r="N243" s="200" t="s">
        <v>50</v>
      </c>
      <c r="O243" s="42"/>
      <c r="P243" s="201">
        <f>O243*H243</f>
        <v>0</v>
      </c>
      <c r="Q243" s="201">
        <v>7.7999999999999999E-4</v>
      </c>
      <c r="R243" s="201">
        <f>Q243*H243</f>
        <v>1.3400399999999999</v>
      </c>
      <c r="S243" s="201">
        <v>0</v>
      </c>
      <c r="T243" s="202">
        <f>S243*H243</f>
        <v>0</v>
      </c>
      <c r="AR243" s="23" t="s">
        <v>251</v>
      </c>
      <c r="AT243" s="23" t="s">
        <v>148</v>
      </c>
      <c r="AU243" s="23" t="s">
        <v>88</v>
      </c>
      <c r="AY243" s="23" t="s">
        <v>145</v>
      </c>
      <c r="BE243" s="203">
        <f>IF(N243="základní",J243,0)</f>
        <v>0</v>
      </c>
      <c r="BF243" s="203">
        <f>IF(N243="snížená",J243,0)</f>
        <v>0</v>
      </c>
      <c r="BG243" s="203">
        <f>IF(N243="zákl. přenesená",J243,0)</f>
        <v>0</v>
      </c>
      <c r="BH243" s="203">
        <f>IF(N243="sníž. přenesená",J243,0)</f>
        <v>0</v>
      </c>
      <c r="BI243" s="203">
        <f>IF(N243="nulová",J243,0)</f>
        <v>0</v>
      </c>
      <c r="BJ243" s="23" t="s">
        <v>88</v>
      </c>
      <c r="BK243" s="203">
        <f>ROUND(I243*H243,2)</f>
        <v>0</v>
      </c>
      <c r="BL243" s="23" t="s">
        <v>251</v>
      </c>
      <c r="BM243" s="23" t="s">
        <v>384</v>
      </c>
    </row>
    <row r="244" spans="2:65" s="11" customFormat="1" ht="13.5">
      <c r="B244" s="204"/>
      <c r="C244" s="205"/>
      <c r="D244" s="206" t="s">
        <v>155</v>
      </c>
      <c r="E244" s="207" t="s">
        <v>34</v>
      </c>
      <c r="F244" s="208" t="s">
        <v>169</v>
      </c>
      <c r="G244" s="205"/>
      <c r="H244" s="207" t="s">
        <v>34</v>
      </c>
      <c r="I244" s="209"/>
      <c r="J244" s="205"/>
      <c r="K244" s="205"/>
      <c r="L244" s="210"/>
      <c r="M244" s="211"/>
      <c r="N244" s="212"/>
      <c r="O244" s="212"/>
      <c r="P244" s="212"/>
      <c r="Q244" s="212"/>
      <c r="R244" s="212"/>
      <c r="S244" s="212"/>
      <c r="T244" s="213"/>
      <c r="AT244" s="214" t="s">
        <v>155</v>
      </c>
      <c r="AU244" s="214" t="s">
        <v>88</v>
      </c>
      <c r="AV244" s="11" t="s">
        <v>86</v>
      </c>
      <c r="AW244" s="11" t="s">
        <v>41</v>
      </c>
      <c r="AX244" s="11" t="s">
        <v>78</v>
      </c>
      <c r="AY244" s="214" t="s">
        <v>145</v>
      </c>
    </row>
    <row r="245" spans="2:65" s="12" customFormat="1" ht="13.5">
      <c r="B245" s="215"/>
      <c r="C245" s="216"/>
      <c r="D245" s="206" t="s">
        <v>155</v>
      </c>
      <c r="E245" s="217" t="s">
        <v>34</v>
      </c>
      <c r="F245" s="218" t="s">
        <v>379</v>
      </c>
      <c r="G245" s="216"/>
      <c r="H245" s="219">
        <v>1694</v>
      </c>
      <c r="I245" s="220"/>
      <c r="J245" s="216"/>
      <c r="K245" s="216"/>
      <c r="L245" s="221"/>
      <c r="M245" s="222"/>
      <c r="N245" s="223"/>
      <c r="O245" s="223"/>
      <c r="P245" s="223"/>
      <c r="Q245" s="223"/>
      <c r="R245" s="223"/>
      <c r="S245" s="223"/>
      <c r="T245" s="224"/>
      <c r="AT245" s="225" t="s">
        <v>155</v>
      </c>
      <c r="AU245" s="225" t="s">
        <v>88</v>
      </c>
      <c r="AV245" s="12" t="s">
        <v>88</v>
      </c>
      <c r="AW245" s="12" t="s">
        <v>41</v>
      </c>
      <c r="AX245" s="12" t="s">
        <v>78</v>
      </c>
      <c r="AY245" s="225" t="s">
        <v>145</v>
      </c>
    </row>
    <row r="246" spans="2:65" s="11" customFormat="1" ht="13.5">
      <c r="B246" s="204"/>
      <c r="C246" s="205"/>
      <c r="D246" s="206" t="s">
        <v>155</v>
      </c>
      <c r="E246" s="207" t="s">
        <v>34</v>
      </c>
      <c r="F246" s="208" t="s">
        <v>173</v>
      </c>
      <c r="G246" s="205"/>
      <c r="H246" s="207" t="s">
        <v>34</v>
      </c>
      <c r="I246" s="209"/>
      <c r="J246" s="205"/>
      <c r="K246" s="205"/>
      <c r="L246" s="210"/>
      <c r="M246" s="211"/>
      <c r="N246" s="212"/>
      <c r="O246" s="212"/>
      <c r="P246" s="212"/>
      <c r="Q246" s="212"/>
      <c r="R246" s="212"/>
      <c r="S246" s="212"/>
      <c r="T246" s="213"/>
      <c r="AT246" s="214" t="s">
        <v>155</v>
      </c>
      <c r="AU246" s="214" t="s">
        <v>88</v>
      </c>
      <c r="AV246" s="11" t="s">
        <v>86</v>
      </c>
      <c r="AW246" s="11" t="s">
        <v>41</v>
      </c>
      <c r="AX246" s="11" t="s">
        <v>78</v>
      </c>
      <c r="AY246" s="214" t="s">
        <v>145</v>
      </c>
    </row>
    <row r="247" spans="2:65" s="12" customFormat="1" ht="13.5">
      <c r="B247" s="215"/>
      <c r="C247" s="216"/>
      <c r="D247" s="206" t="s">
        <v>155</v>
      </c>
      <c r="E247" s="217" t="s">
        <v>34</v>
      </c>
      <c r="F247" s="218" t="s">
        <v>380</v>
      </c>
      <c r="G247" s="216"/>
      <c r="H247" s="219">
        <v>24</v>
      </c>
      <c r="I247" s="220"/>
      <c r="J247" s="216"/>
      <c r="K247" s="216"/>
      <c r="L247" s="221"/>
      <c r="M247" s="222"/>
      <c r="N247" s="223"/>
      <c r="O247" s="223"/>
      <c r="P247" s="223"/>
      <c r="Q247" s="223"/>
      <c r="R247" s="223"/>
      <c r="S247" s="223"/>
      <c r="T247" s="224"/>
      <c r="AT247" s="225" t="s">
        <v>155</v>
      </c>
      <c r="AU247" s="225" t="s">
        <v>88</v>
      </c>
      <c r="AV247" s="12" t="s">
        <v>88</v>
      </c>
      <c r="AW247" s="12" t="s">
        <v>41</v>
      </c>
      <c r="AX247" s="12" t="s">
        <v>78</v>
      </c>
      <c r="AY247" s="225" t="s">
        <v>145</v>
      </c>
    </row>
    <row r="248" spans="2:65" s="13" customFormat="1" ht="13.5">
      <c r="B248" s="226"/>
      <c r="C248" s="227"/>
      <c r="D248" s="206" t="s">
        <v>155</v>
      </c>
      <c r="E248" s="228" t="s">
        <v>34</v>
      </c>
      <c r="F248" s="229" t="s">
        <v>159</v>
      </c>
      <c r="G248" s="227"/>
      <c r="H248" s="230">
        <v>1718</v>
      </c>
      <c r="I248" s="231"/>
      <c r="J248" s="227"/>
      <c r="K248" s="227"/>
      <c r="L248" s="232"/>
      <c r="M248" s="233"/>
      <c r="N248" s="234"/>
      <c r="O248" s="234"/>
      <c r="P248" s="234"/>
      <c r="Q248" s="234"/>
      <c r="R248" s="234"/>
      <c r="S248" s="234"/>
      <c r="T248" s="235"/>
      <c r="AT248" s="236" t="s">
        <v>155</v>
      </c>
      <c r="AU248" s="236" t="s">
        <v>88</v>
      </c>
      <c r="AV248" s="13" t="s">
        <v>153</v>
      </c>
      <c r="AW248" s="13" t="s">
        <v>41</v>
      </c>
      <c r="AX248" s="13" t="s">
        <v>86</v>
      </c>
      <c r="AY248" s="236" t="s">
        <v>145</v>
      </c>
    </row>
    <row r="249" spans="2:65" s="1" customFormat="1" ht="25.5" customHeight="1">
      <c r="B249" s="41"/>
      <c r="C249" s="192" t="s">
        <v>385</v>
      </c>
      <c r="D249" s="192" t="s">
        <v>148</v>
      </c>
      <c r="E249" s="193" t="s">
        <v>386</v>
      </c>
      <c r="F249" s="194" t="s">
        <v>387</v>
      </c>
      <c r="G249" s="195" t="s">
        <v>177</v>
      </c>
      <c r="H249" s="196">
        <v>475.2</v>
      </c>
      <c r="I249" s="197"/>
      <c r="J249" s="198">
        <f>ROUND(I249*H249,2)</f>
        <v>0</v>
      </c>
      <c r="K249" s="194" t="s">
        <v>167</v>
      </c>
      <c r="L249" s="61"/>
      <c r="M249" s="199" t="s">
        <v>34</v>
      </c>
      <c r="N249" s="200" t="s">
        <v>50</v>
      </c>
      <c r="O249" s="42"/>
      <c r="P249" s="201">
        <f>O249*H249</f>
        <v>0</v>
      </c>
      <c r="Q249" s="201">
        <v>9.6000000000000002E-4</v>
      </c>
      <c r="R249" s="201">
        <f>Q249*H249</f>
        <v>0.45619199999999999</v>
      </c>
      <c r="S249" s="201">
        <v>0</v>
      </c>
      <c r="T249" s="202">
        <f>S249*H249</f>
        <v>0</v>
      </c>
      <c r="AR249" s="23" t="s">
        <v>251</v>
      </c>
      <c r="AT249" s="23" t="s">
        <v>148</v>
      </c>
      <c r="AU249" s="23" t="s">
        <v>88</v>
      </c>
      <c r="AY249" s="23" t="s">
        <v>145</v>
      </c>
      <c r="BE249" s="203">
        <f>IF(N249="základní",J249,0)</f>
        <v>0</v>
      </c>
      <c r="BF249" s="203">
        <f>IF(N249="snížená",J249,0)</f>
        <v>0</v>
      </c>
      <c r="BG249" s="203">
        <f>IF(N249="zákl. přenesená",J249,0)</f>
        <v>0</v>
      </c>
      <c r="BH249" s="203">
        <f>IF(N249="sníž. přenesená",J249,0)</f>
        <v>0</v>
      </c>
      <c r="BI249" s="203">
        <f>IF(N249="nulová",J249,0)</f>
        <v>0</v>
      </c>
      <c r="BJ249" s="23" t="s">
        <v>88</v>
      </c>
      <c r="BK249" s="203">
        <f>ROUND(I249*H249,2)</f>
        <v>0</v>
      </c>
      <c r="BL249" s="23" t="s">
        <v>251</v>
      </c>
      <c r="BM249" s="23" t="s">
        <v>388</v>
      </c>
    </row>
    <row r="250" spans="2:65" s="11" customFormat="1" ht="13.5">
      <c r="B250" s="204"/>
      <c r="C250" s="205"/>
      <c r="D250" s="206" t="s">
        <v>155</v>
      </c>
      <c r="E250" s="207" t="s">
        <v>34</v>
      </c>
      <c r="F250" s="208" t="s">
        <v>389</v>
      </c>
      <c r="G250" s="205"/>
      <c r="H250" s="207" t="s">
        <v>34</v>
      </c>
      <c r="I250" s="209"/>
      <c r="J250" s="205"/>
      <c r="K250" s="205"/>
      <c r="L250" s="210"/>
      <c r="M250" s="211"/>
      <c r="N250" s="212"/>
      <c r="O250" s="212"/>
      <c r="P250" s="212"/>
      <c r="Q250" s="212"/>
      <c r="R250" s="212"/>
      <c r="S250" s="212"/>
      <c r="T250" s="213"/>
      <c r="AT250" s="214" t="s">
        <v>155</v>
      </c>
      <c r="AU250" s="214" t="s">
        <v>88</v>
      </c>
      <c r="AV250" s="11" t="s">
        <v>86</v>
      </c>
      <c r="AW250" s="11" t="s">
        <v>41</v>
      </c>
      <c r="AX250" s="11" t="s">
        <v>78</v>
      </c>
      <c r="AY250" s="214" t="s">
        <v>145</v>
      </c>
    </row>
    <row r="251" spans="2:65" s="12" customFormat="1" ht="13.5">
      <c r="B251" s="215"/>
      <c r="C251" s="216"/>
      <c r="D251" s="206" t="s">
        <v>155</v>
      </c>
      <c r="E251" s="217" t="s">
        <v>34</v>
      </c>
      <c r="F251" s="218" t="s">
        <v>390</v>
      </c>
      <c r="G251" s="216"/>
      <c r="H251" s="219">
        <v>475.2</v>
      </c>
      <c r="I251" s="220"/>
      <c r="J251" s="216"/>
      <c r="K251" s="216"/>
      <c r="L251" s="221"/>
      <c r="M251" s="222"/>
      <c r="N251" s="223"/>
      <c r="O251" s="223"/>
      <c r="P251" s="223"/>
      <c r="Q251" s="223"/>
      <c r="R251" s="223"/>
      <c r="S251" s="223"/>
      <c r="T251" s="224"/>
      <c r="AT251" s="225" t="s">
        <v>155</v>
      </c>
      <c r="AU251" s="225" t="s">
        <v>88</v>
      </c>
      <c r="AV251" s="12" t="s">
        <v>88</v>
      </c>
      <c r="AW251" s="12" t="s">
        <v>41</v>
      </c>
      <c r="AX251" s="12" t="s">
        <v>86</v>
      </c>
      <c r="AY251" s="225" t="s">
        <v>145</v>
      </c>
    </row>
    <row r="252" spans="2:65" s="1" customFormat="1" ht="25.5" customHeight="1">
      <c r="B252" s="41"/>
      <c r="C252" s="192" t="s">
        <v>391</v>
      </c>
      <c r="D252" s="192" t="s">
        <v>148</v>
      </c>
      <c r="E252" s="193" t="s">
        <v>392</v>
      </c>
      <c r="F252" s="194" t="s">
        <v>393</v>
      </c>
      <c r="G252" s="195" t="s">
        <v>177</v>
      </c>
      <c r="H252" s="196">
        <v>432</v>
      </c>
      <c r="I252" s="197"/>
      <c r="J252" s="198">
        <f>ROUND(I252*H252,2)</f>
        <v>0</v>
      </c>
      <c r="K252" s="194" t="s">
        <v>167</v>
      </c>
      <c r="L252" s="61"/>
      <c r="M252" s="199" t="s">
        <v>34</v>
      </c>
      <c r="N252" s="200" t="s">
        <v>50</v>
      </c>
      <c r="O252" s="42"/>
      <c r="P252" s="201">
        <f>O252*H252</f>
        <v>0</v>
      </c>
      <c r="Q252" s="201">
        <v>1.25E-3</v>
      </c>
      <c r="R252" s="201">
        <f>Q252*H252</f>
        <v>0.54</v>
      </c>
      <c r="S252" s="201">
        <v>0</v>
      </c>
      <c r="T252" s="202">
        <f>S252*H252</f>
        <v>0</v>
      </c>
      <c r="AR252" s="23" t="s">
        <v>251</v>
      </c>
      <c r="AT252" s="23" t="s">
        <v>148</v>
      </c>
      <c r="AU252" s="23" t="s">
        <v>88</v>
      </c>
      <c r="AY252" s="23" t="s">
        <v>145</v>
      </c>
      <c r="BE252" s="203">
        <f>IF(N252="základní",J252,0)</f>
        <v>0</v>
      </c>
      <c r="BF252" s="203">
        <f>IF(N252="snížená",J252,0)</f>
        <v>0</v>
      </c>
      <c r="BG252" s="203">
        <f>IF(N252="zákl. přenesená",J252,0)</f>
        <v>0</v>
      </c>
      <c r="BH252" s="203">
        <f>IF(N252="sníž. přenesená",J252,0)</f>
        <v>0</v>
      </c>
      <c r="BI252" s="203">
        <f>IF(N252="nulová",J252,0)</f>
        <v>0</v>
      </c>
      <c r="BJ252" s="23" t="s">
        <v>88</v>
      </c>
      <c r="BK252" s="203">
        <f>ROUND(I252*H252,2)</f>
        <v>0</v>
      </c>
      <c r="BL252" s="23" t="s">
        <v>251</v>
      </c>
      <c r="BM252" s="23" t="s">
        <v>394</v>
      </c>
    </row>
    <row r="253" spans="2:65" s="11" customFormat="1" ht="13.5">
      <c r="B253" s="204"/>
      <c r="C253" s="205"/>
      <c r="D253" s="206" t="s">
        <v>155</v>
      </c>
      <c r="E253" s="207" t="s">
        <v>34</v>
      </c>
      <c r="F253" s="208" t="s">
        <v>395</v>
      </c>
      <c r="G253" s="205"/>
      <c r="H253" s="207" t="s">
        <v>34</v>
      </c>
      <c r="I253" s="209"/>
      <c r="J253" s="205"/>
      <c r="K253" s="205"/>
      <c r="L253" s="210"/>
      <c r="M253" s="211"/>
      <c r="N253" s="212"/>
      <c r="O253" s="212"/>
      <c r="P253" s="212"/>
      <c r="Q253" s="212"/>
      <c r="R253" s="212"/>
      <c r="S253" s="212"/>
      <c r="T253" s="213"/>
      <c r="AT253" s="214" t="s">
        <v>155</v>
      </c>
      <c r="AU253" s="214" t="s">
        <v>88</v>
      </c>
      <c r="AV253" s="11" t="s">
        <v>86</v>
      </c>
      <c r="AW253" s="11" t="s">
        <v>41</v>
      </c>
      <c r="AX253" s="11" t="s">
        <v>78</v>
      </c>
      <c r="AY253" s="214" t="s">
        <v>145</v>
      </c>
    </row>
    <row r="254" spans="2:65" s="12" customFormat="1" ht="13.5">
      <c r="B254" s="215"/>
      <c r="C254" s="216"/>
      <c r="D254" s="206" t="s">
        <v>155</v>
      </c>
      <c r="E254" s="217" t="s">
        <v>34</v>
      </c>
      <c r="F254" s="218" t="s">
        <v>396</v>
      </c>
      <c r="G254" s="216"/>
      <c r="H254" s="219">
        <v>432</v>
      </c>
      <c r="I254" s="220"/>
      <c r="J254" s="216"/>
      <c r="K254" s="216"/>
      <c r="L254" s="221"/>
      <c r="M254" s="222"/>
      <c r="N254" s="223"/>
      <c r="O254" s="223"/>
      <c r="P254" s="223"/>
      <c r="Q254" s="223"/>
      <c r="R254" s="223"/>
      <c r="S254" s="223"/>
      <c r="T254" s="224"/>
      <c r="AT254" s="225" t="s">
        <v>155</v>
      </c>
      <c r="AU254" s="225" t="s">
        <v>88</v>
      </c>
      <c r="AV254" s="12" t="s">
        <v>88</v>
      </c>
      <c r="AW254" s="12" t="s">
        <v>41</v>
      </c>
      <c r="AX254" s="12" t="s">
        <v>86</v>
      </c>
      <c r="AY254" s="225" t="s">
        <v>145</v>
      </c>
    </row>
    <row r="255" spans="2:65" s="1" customFormat="1" ht="38.25" customHeight="1">
      <c r="B255" s="41"/>
      <c r="C255" s="192" t="s">
        <v>397</v>
      </c>
      <c r="D255" s="192" t="s">
        <v>148</v>
      </c>
      <c r="E255" s="193" t="s">
        <v>398</v>
      </c>
      <c r="F255" s="194" t="s">
        <v>399</v>
      </c>
      <c r="G255" s="195" t="s">
        <v>177</v>
      </c>
      <c r="H255" s="196">
        <v>3574</v>
      </c>
      <c r="I255" s="197"/>
      <c r="J255" s="198">
        <f>ROUND(I255*H255,2)</f>
        <v>0</v>
      </c>
      <c r="K255" s="194" t="s">
        <v>167</v>
      </c>
      <c r="L255" s="61"/>
      <c r="M255" s="199" t="s">
        <v>34</v>
      </c>
      <c r="N255" s="200" t="s">
        <v>50</v>
      </c>
      <c r="O255" s="42"/>
      <c r="P255" s="201">
        <f>O255*H255</f>
        <v>0</v>
      </c>
      <c r="Q255" s="201">
        <v>6.9999999999999994E-5</v>
      </c>
      <c r="R255" s="201">
        <f>Q255*H255</f>
        <v>0.25017999999999996</v>
      </c>
      <c r="S255" s="201">
        <v>0</v>
      </c>
      <c r="T255" s="202">
        <f>S255*H255</f>
        <v>0</v>
      </c>
      <c r="AR255" s="23" t="s">
        <v>251</v>
      </c>
      <c r="AT255" s="23" t="s">
        <v>148</v>
      </c>
      <c r="AU255" s="23" t="s">
        <v>88</v>
      </c>
      <c r="AY255" s="23" t="s">
        <v>145</v>
      </c>
      <c r="BE255" s="203">
        <f>IF(N255="základní",J255,0)</f>
        <v>0</v>
      </c>
      <c r="BF255" s="203">
        <f>IF(N255="snížená",J255,0)</f>
        <v>0</v>
      </c>
      <c r="BG255" s="203">
        <f>IF(N255="zákl. přenesená",J255,0)</f>
        <v>0</v>
      </c>
      <c r="BH255" s="203">
        <f>IF(N255="sníž. přenesená",J255,0)</f>
        <v>0</v>
      </c>
      <c r="BI255" s="203">
        <f>IF(N255="nulová",J255,0)</f>
        <v>0</v>
      </c>
      <c r="BJ255" s="23" t="s">
        <v>88</v>
      </c>
      <c r="BK255" s="203">
        <f>ROUND(I255*H255,2)</f>
        <v>0</v>
      </c>
      <c r="BL255" s="23" t="s">
        <v>251</v>
      </c>
      <c r="BM255" s="23" t="s">
        <v>400</v>
      </c>
    </row>
    <row r="256" spans="2:65" s="12" customFormat="1" ht="13.5">
      <c r="B256" s="215"/>
      <c r="C256" s="216"/>
      <c r="D256" s="206" t="s">
        <v>155</v>
      </c>
      <c r="E256" s="217" t="s">
        <v>34</v>
      </c>
      <c r="F256" s="218" t="s">
        <v>363</v>
      </c>
      <c r="G256" s="216"/>
      <c r="H256" s="219">
        <v>3574</v>
      </c>
      <c r="I256" s="220"/>
      <c r="J256" s="216"/>
      <c r="K256" s="216"/>
      <c r="L256" s="221"/>
      <c r="M256" s="222"/>
      <c r="N256" s="223"/>
      <c r="O256" s="223"/>
      <c r="P256" s="223"/>
      <c r="Q256" s="223"/>
      <c r="R256" s="223"/>
      <c r="S256" s="223"/>
      <c r="T256" s="224"/>
      <c r="AT256" s="225" t="s">
        <v>155</v>
      </c>
      <c r="AU256" s="225" t="s">
        <v>88</v>
      </c>
      <c r="AV256" s="12" t="s">
        <v>88</v>
      </c>
      <c r="AW256" s="12" t="s">
        <v>41</v>
      </c>
      <c r="AX256" s="12" t="s">
        <v>86</v>
      </c>
      <c r="AY256" s="225" t="s">
        <v>145</v>
      </c>
    </row>
    <row r="257" spans="2:65" s="1" customFormat="1" ht="38.25" customHeight="1">
      <c r="B257" s="41"/>
      <c r="C257" s="192" t="s">
        <v>401</v>
      </c>
      <c r="D257" s="192" t="s">
        <v>148</v>
      </c>
      <c r="E257" s="193" t="s">
        <v>402</v>
      </c>
      <c r="F257" s="194" t="s">
        <v>403</v>
      </c>
      <c r="G257" s="195" t="s">
        <v>177</v>
      </c>
      <c r="H257" s="196">
        <v>907.2</v>
      </c>
      <c r="I257" s="197"/>
      <c r="J257" s="198">
        <f>ROUND(I257*H257,2)</f>
        <v>0</v>
      </c>
      <c r="K257" s="194" t="s">
        <v>167</v>
      </c>
      <c r="L257" s="61"/>
      <c r="M257" s="199" t="s">
        <v>34</v>
      </c>
      <c r="N257" s="200" t="s">
        <v>50</v>
      </c>
      <c r="O257" s="42"/>
      <c r="P257" s="201">
        <f>O257*H257</f>
        <v>0</v>
      </c>
      <c r="Q257" s="201">
        <v>9.0000000000000006E-5</v>
      </c>
      <c r="R257" s="201">
        <f>Q257*H257</f>
        <v>8.1648000000000012E-2</v>
      </c>
      <c r="S257" s="201">
        <v>0</v>
      </c>
      <c r="T257" s="202">
        <f>S257*H257</f>
        <v>0</v>
      </c>
      <c r="AR257" s="23" t="s">
        <v>251</v>
      </c>
      <c r="AT257" s="23" t="s">
        <v>148</v>
      </c>
      <c r="AU257" s="23" t="s">
        <v>88</v>
      </c>
      <c r="AY257" s="23" t="s">
        <v>145</v>
      </c>
      <c r="BE257" s="203">
        <f>IF(N257="základní",J257,0)</f>
        <v>0</v>
      </c>
      <c r="BF257" s="203">
        <f>IF(N257="snížená",J257,0)</f>
        <v>0</v>
      </c>
      <c r="BG257" s="203">
        <f>IF(N257="zákl. přenesená",J257,0)</f>
        <v>0</v>
      </c>
      <c r="BH257" s="203">
        <f>IF(N257="sníž. přenesená",J257,0)</f>
        <v>0</v>
      </c>
      <c r="BI257" s="203">
        <f>IF(N257="nulová",J257,0)</f>
        <v>0</v>
      </c>
      <c r="BJ257" s="23" t="s">
        <v>88</v>
      </c>
      <c r="BK257" s="203">
        <f>ROUND(I257*H257,2)</f>
        <v>0</v>
      </c>
      <c r="BL257" s="23" t="s">
        <v>251</v>
      </c>
      <c r="BM257" s="23" t="s">
        <v>404</v>
      </c>
    </row>
    <row r="258" spans="2:65" s="12" customFormat="1" ht="13.5">
      <c r="B258" s="215"/>
      <c r="C258" s="216"/>
      <c r="D258" s="206" t="s">
        <v>155</v>
      </c>
      <c r="E258" s="217" t="s">
        <v>34</v>
      </c>
      <c r="F258" s="218" t="s">
        <v>405</v>
      </c>
      <c r="G258" s="216"/>
      <c r="H258" s="219">
        <v>907.2</v>
      </c>
      <c r="I258" s="220"/>
      <c r="J258" s="216"/>
      <c r="K258" s="216"/>
      <c r="L258" s="221"/>
      <c r="M258" s="222"/>
      <c r="N258" s="223"/>
      <c r="O258" s="223"/>
      <c r="P258" s="223"/>
      <c r="Q258" s="223"/>
      <c r="R258" s="223"/>
      <c r="S258" s="223"/>
      <c r="T258" s="224"/>
      <c r="AT258" s="225" t="s">
        <v>155</v>
      </c>
      <c r="AU258" s="225" t="s">
        <v>88</v>
      </c>
      <c r="AV258" s="12" t="s">
        <v>88</v>
      </c>
      <c r="AW258" s="12" t="s">
        <v>41</v>
      </c>
      <c r="AX258" s="12" t="s">
        <v>86</v>
      </c>
      <c r="AY258" s="225" t="s">
        <v>145</v>
      </c>
    </row>
    <row r="259" spans="2:65" s="1" customFormat="1" ht="16.5" customHeight="1">
      <c r="B259" s="41"/>
      <c r="C259" s="192" t="s">
        <v>406</v>
      </c>
      <c r="D259" s="192" t="s">
        <v>148</v>
      </c>
      <c r="E259" s="193" t="s">
        <v>407</v>
      </c>
      <c r="F259" s="194" t="s">
        <v>408</v>
      </c>
      <c r="G259" s="195" t="s">
        <v>177</v>
      </c>
      <c r="H259" s="196">
        <v>4006</v>
      </c>
      <c r="I259" s="197"/>
      <c r="J259" s="198">
        <f>ROUND(I259*H259,2)</f>
        <v>0</v>
      </c>
      <c r="K259" s="194" t="s">
        <v>167</v>
      </c>
      <c r="L259" s="61"/>
      <c r="M259" s="199" t="s">
        <v>34</v>
      </c>
      <c r="N259" s="200" t="s">
        <v>50</v>
      </c>
      <c r="O259" s="42"/>
      <c r="P259" s="201">
        <f>O259*H259</f>
        <v>0</v>
      </c>
      <c r="Q259" s="201">
        <v>0</v>
      </c>
      <c r="R259" s="201">
        <f>Q259*H259</f>
        <v>0</v>
      </c>
      <c r="S259" s="201">
        <v>2.3000000000000001E-4</v>
      </c>
      <c r="T259" s="202">
        <f>S259*H259</f>
        <v>0.92137999999999998</v>
      </c>
      <c r="AR259" s="23" t="s">
        <v>251</v>
      </c>
      <c r="AT259" s="23" t="s">
        <v>148</v>
      </c>
      <c r="AU259" s="23" t="s">
        <v>88</v>
      </c>
      <c r="AY259" s="23" t="s">
        <v>145</v>
      </c>
      <c r="BE259" s="203">
        <f>IF(N259="základní",J259,0)</f>
        <v>0</v>
      </c>
      <c r="BF259" s="203">
        <f>IF(N259="snížená",J259,0)</f>
        <v>0</v>
      </c>
      <c r="BG259" s="203">
        <f>IF(N259="zákl. přenesená",J259,0)</f>
        <v>0</v>
      </c>
      <c r="BH259" s="203">
        <f>IF(N259="sníž. přenesená",J259,0)</f>
        <v>0</v>
      </c>
      <c r="BI259" s="203">
        <f>IF(N259="nulová",J259,0)</f>
        <v>0</v>
      </c>
      <c r="BJ259" s="23" t="s">
        <v>88</v>
      </c>
      <c r="BK259" s="203">
        <f>ROUND(I259*H259,2)</f>
        <v>0</v>
      </c>
      <c r="BL259" s="23" t="s">
        <v>251</v>
      </c>
      <c r="BM259" s="23" t="s">
        <v>409</v>
      </c>
    </row>
    <row r="260" spans="2:65" s="12" customFormat="1" ht="13.5">
      <c r="B260" s="215"/>
      <c r="C260" s="216"/>
      <c r="D260" s="206" t="s">
        <v>155</v>
      </c>
      <c r="E260" s="217" t="s">
        <v>34</v>
      </c>
      <c r="F260" s="218" t="s">
        <v>410</v>
      </c>
      <c r="G260" s="216"/>
      <c r="H260" s="219">
        <v>4006</v>
      </c>
      <c r="I260" s="220"/>
      <c r="J260" s="216"/>
      <c r="K260" s="216"/>
      <c r="L260" s="221"/>
      <c r="M260" s="222"/>
      <c r="N260" s="223"/>
      <c r="O260" s="223"/>
      <c r="P260" s="223"/>
      <c r="Q260" s="223"/>
      <c r="R260" s="223"/>
      <c r="S260" s="223"/>
      <c r="T260" s="224"/>
      <c r="AT260" s="225" t="s">
        <v>155</v>
      </c>
      <c r="AU260" s="225" t="s">
        <v>88</v>
      </c>
      <c r="AV260" s="12" t="s">
        <v>88</v>
      </c>
      <c r="AW260" s="12" t="s">
        <v>41</v>
      </c>
      <c r="AX260" s="12" t="s">
        <v>86</v>
      </c>
      <c r="AY260" s="225" t="s">
        <v>145</v>
      </c>
    </row>
    <row r="261" spans="2:65" s="1" customFormat="1" ht="16.5" customHeight="1">
      <c r="B261" s="41"/>
      <c r="C261" s="192" t="s">
        <v>411</v>
      </c>
      <c r="D261" s="192" t="s">
        <v>148</v>
      </c>
      <c r="E261" s="193" t="s">
        <v>412</v>
      </c>
      <c r="F261" s="194" t="s">
        <v>413</v>
      </c>
      <c r="G261" s="195" t="s">
        <v>151</v>
      </c>
      <c r="H261" s="196">
        <v>252</v>
      </c>
      <c r="I261" s="197"/>
      <c r="J261" s="198">
        <f>ROUND(I261*H261,2)</f>
        <v>0</v>
      </c>
      <c r="K261" s="194" t="s">
        <v>167</v>
      </c>
      <c r="L261" s="61"/>
      <c r="M261" s="199" t="s">
        <v>34</v>
      </c>
      <c r="N261" s="200" t="s">
        <v>50</v>
      </c>
      <c r="O261" s="42"/>
      <c r="P261" s="201">
        <f>O261*H261</f>
        <v>0</v>
      </c>
      <c r="Q261" s="201">
        <v>0</v>
      </c>
      <c r="R261" s="201">
        <f>Q261*H261</f>
        <v>0</v>
      </c>
      <c r="S261" s="201">
        <v>6.8999999999999997E-4</v>
      </c>
      <c r="T261" s="202">
        <f>S261*H261</f>
        <v>0.17387999999999998</v>
      </c>
      <c r="AR261" s="23" t="s">
        <v>251</v>
      </c>
      <c r="AT261" s="23" t="s">
        <v>148</v>
      </c>
      <c r="AU261" s="23" t="s">
        <v>88</v>
      </c>
      <c r="AY261" s="23" t="s">
        <v>145</v>
      </c>
      <c r="BE261" s="203">
        <f>IF(N261="základní",J261,0)</f>
        <v>0</v>
      </c>
      <c r="BF261" s="203">
        <f>IF(N261="snížená",J261,0)</f>
        <v>0</v>
      </c>
      <c r="BG261" s="203">
        <f>IF(N261="zákl. přenesená",J261,0)</f>
        <v>0</v>
      </c>
      <c r="BH261" s="203">
        <f>IF(N261="sníž. přenesená",J261,0)</f>
        <v>0</v>
      </c>
      <c r="BI261" s="203">
        <f>IF(N261="nulová",J261,0)</f>
        <v>0</v>
      </c>
      <c r="BJ261" s="23" t="s">
        <v>88</v>
      </c>
      <c r="BK261" s="203">
        <f>ROUND(I261*H261,2)</f>
        <v>0</v>
      </c>
      <c r="BL261" s="23" t="s">
        <v>251</v>
      </c>
      <c r="BM261" s="23" t="s">
        <v>414</v>
      </c>
    </row>
    <row r="262" spans="2:65" s="1" customFormat="1" ht="16.5" customHeight="1">
      <c r="B262" s="41"/>
      <c r="C262" s="192" t="s">
        <v>415</v>
      </c>
      <c r="D262" s="192" t="s">
        <v>148</v>
      </c>
      <c r="E262" s="193" t="s">
        <v>416</v>
      </c>
      <c r="F262" s="194" t="s">
        <v>417</v>
      </c>
      <c r="G262" s="195" t="s">
        <v>151</v>
      </c>
      <c r="H262" s="196">
        <v>348</v>
      </c>
      <c r="I262" s="197"/>
      <c r="J262" s="198">
        <f>ROUND(I262*H262,2)</f>
        <v>0</v>
      </c>
      <c r="K262" s="194" t="s">
        <v>167</v>
      </c>
      <c r="L262" s="61"/>
      <c r="M262" s="199" t="s">
        <v>34</v>
      </c>
      <c r="N262" s="200" t="s">
        <v>50</v>
      </c>
      <c r="O262" s="42"/>
      <c r="P262" s="201">
        <f>O262*H262</f>
        <v>0</v>
      </c>
      <c r="Q262" s="201">
        <v>1.7000000000000001E-4</v>
      </c>
      <c r="R262" s="201">
        <f>Q262*H262</f>
        <v>5.9160000000000004E-2</v>
      </c>
      <c r="S262" s="201">
        <v>0</v>
      </c>
      <c r="T262" s="202">
        <f>S262*H262</f>
        <v>0</v>
      </c>
      <c r="AR262" s="23" t="s">
        <v>251</v>
      </c>
      <c r="AT262" s="23" t="s">
        <v>148</v>
      </c>
      <c r="AU262" s="23" t="s">
        <v>88</v>
      </c>
      <c r="AY262" s="23" t="s">
        <v>145</v>
      </c>
      <c r="BE262" s="203">
        <f>IF(N262="základní",J262,0)</f>
        <v>0</v>
      </c>
      <c r="BF262" s="203">
        <f>IF(N262="snížená",J262,0)</f>
        <v>0</v>
      </c>
      <c r="BG262" s="203">
        <f>IF(N262="zákl. přenesená",J262,0)</f>
        <v>0</v>
      </c>
      <c r="BH262" s="203">
        <f>IF(N262="sníž. přenesená",J262,0)</f>
        <v>0</v>
      </c>
      <c r="BI262" s="203">
        <f>IF(N262="nulová",J262,0)</f>
        <v>0</v>
      </c>
      <c r="BJ262" s="23" t="s">
        <v>88</v>
      </c>
      <c r="BK262" s="203">
        <f>ROUND(I262*H262,2)</f>
        <v>0</v>
      </c>
      <c r="BL262" s="23" t="s">
        <v>251</v>
      </c>
      <c r="BM262" s="23" t="s">
        <v>418</v>
      </c>
    </row>
    <row r="263" spans="2:65" s="11" customFormat="1" ht="13.5">
      <c r="B263" s="204"/>
      <c r="C263" s="205"/>
      <c r="D263" s="206" t="s">
        <v>155</v>
      </c>
      <c r="E263" s="207" t="s">
        <v>34</v>
      </c>
      <c r="F263" s="208" t="s">
        <v>419</v>
      </c>
      <c r="G263" s="205"/>
      <c r="H263" s="207" t="s">
        <v>34</v>
      </c>
      <c r="I263" s="209"/>
      <c r="J263" s="205"/>
      <c r="K263" s="205"/>
      <c r="L263" s="210"/>
      <c r="M263" s="211"/>
      <c r="N263" s="212"/>
      <c r="O263" s="212"/>
      <c r="P263" s="212"/>
      <c r="Q263" s="212"/>
      <c r="R263" s="212"/>
      <c r="S263" s="212"/>
      <c r="T263" s="213"/>
      <c r="AT263" s="214" t="s">
        <v>155</v>
      </c>
      <c r="AU263" s="214" t="s">
        <v>88</v>
      </c>
      <c r="AV263" s="11" t="s">
        <v>86</v>
      </c>
      <c r="AW263" s="11" t="s">
        <v>41</v>
      </c>
      <c r="AX263" s="11" t="s">
        <v>78</v>
      </c>
      <c r="AY263" s="214" t="s">
        <v>145</v>
      </c>
    </row>
    <row r="264" spans="2:65" s="12" customFormat="1" ht="13.5">
      <c r="B264" s="215"/>
      <c r="C264" s="216"/>
      <c r="D264" s="206" t="s">
        <v>155</v>
      </c>
      <c r="E264" s="217" t="s">
        <v>34</v>
      </c>
      <c r="F264" s="218" t="s">
        <v>420</v>
      </c>
      <c r="G264" s="216"/>
      <c r="H264" s="219">
        <v>116</v>
      </c>
      <c r="I264" s="220"/>
      <c r="J264" s="216"/>
      <c r="K264" s="216"/>
      <c r="L264" s="221"/>
      <c r="M264" s="222"/>
      <c r="N264" s="223"/>
      <c r="O264" s="223"/>
      <c r="P264" s="223"/>
      <c r="Q264" s="223"/>
      <c r="R264" s="223"/>
      <c r="S264" s="223"/>
      <c r="T264" s="224"/>
      <c r="AT264" s="225" t="s">
        <v>155</v>
      </c>
      <c r="AU264" s="225" t="s">
        <v>88</v>
      </c>
      <c r="AV264" s="12" t="s">
        <v>88</v>
      </c>
      <c r="AW264" s="12" t="s">
        <v>41</v>
      </c>
      <c r="AX264" s="12" t="s">
        <v>78</v>
      </c>
      <c r="AY264" s="225" t="s">
        <v>145</v>
      </c>
    </row>
    <row r="265" spans="2:65" s="11" customFormat="1" ht="13.5">
      <c r="B265" s="204"/>
      <c r="C265" s="205"/>
      <c r="D265" s="206" t="s">
        <v>155</v>
      </c>
      <c r="E265" s="207" t="s">
        <v>34</v>
      </c>
      <c r="F265" s="208" t="s">
        <v>421</v>
      </c>
      <c r="G265" s="205"/>
      <c r="H265" s="207" t="s">
        <v>34</v>
      </c>
      <c r="I265" s="209"/>
      <c r="J265" s="205"/>
      <c r="K265" s="205"/>
      <c r="L265" s="210"/>
      <c r="M265" s="211"/>
      <c r="N265" s="212"/>
      <c r="O265" s="212"/>
      <c r="P265" s="212"/>
      <c r="Q265" s="212"/>
      <c r="R265" s="212"/>
      <c r="S265" s="212"/>
      <c r="T265" s="213"/>
      <c r="AT265" s="214" t="s">
        <v>155</v>
      </c>
      <c r="AU265" s="214" t="s">
        <v>88</v>
      </c>
      <c r="AV265" s="11" t="s">
        <v>86</v>
      </c>
      <c r="AW265" s="11" t="s">
        <v>41</v>
      </c>
      <c r="AX265" s="11" t="s">
        <v>78</v>
      </c>
      <c r="AY265" s="214" t="s">
        <v>145</v>
      </c>
    </row>
    <row r="266" spans="2:65" s="12" customFormat="1" ht="13.5">
      <c r="B266" s="215"/>
      <c r="C266" s="216"/>
      <c r="D266" s="206" t="s">
        <v>155</v>
      </c>
      <c r="E266" s="217" t="s">
        <v>34</v>
      </c>
      <c r="F266" s="218" t="s">
        <v>422</v>
      </c>
      <c r="G266" s="216"/>
      <c r="H266" s="219">
        <v>232</v>
      </c>
      <c r="I266" s="220"/>
      <c r="J266" s="216"/>
      <c r="K266" s="216"/>
      <c r="L266" s="221"/>
      <c r="M266" s="222"/>
      <c r="N266" s="223"/>
      <c r="O266" s="223"/>
      <c r="P266" s="223"/>
      <c r="Q266" s="223"/>
      <c r="R266" s="223"/>
      <c r="S266" s="223"/>
      <c r="T266" s="224"/>
      <c r="AT266" s="225" t="s">
        <v>155</v>
      </c>
      <c r="AU266" s="225" t="s">
        <v>88</v>
      </c>
      <c r="AV266" s="12" t="s">
        <v>88</v>
      </c>
      <c r="AW266" s="12" t="s">
        <v>41</v>
      </c>
      <c r="AX266" s="12" t="s">
        <v>78</v>
      </c>
      <c r="AY266" s="225" t="s">
        <v>145</v>
      </c>
    </row>
    <row r="267" spans="2:65" s="13" customFormat="1" ht="13.5">
      <c r="B267" s="226"/>
      <c r="C267" s="227"/>
      <c r="D267" s="206" t="s">
        <v>155</v>
      </c>
      <c r="E267" s="228" t="s">
        <v>34</v>
      </c>
      <c r="F267" s="229" t="s">
        <v>159</v>
      </c>
      <c r="G267" s="227"/>
      <c r="H267" s="230">
        <v>348</v>
      </c>
      <c r="I267" s="231"/>
      <c r="J267" s="227"/>
      <c r="K267" s="227"/>
      <c r="L267" s="232"/>
      <c r="M267" s="233"/>
      <c r="N267" s="234"/>
      <c r="O267" s="234"/>
      <c r="P267" s="234"/>
      <c r="Q267" s="234"/>
      <c r="R267" s="234"/>
      <c r="S267" s="234"/>
      <c r="T267" s="235"/>
      <c r="AT267" s="236" t="s">
        <v>155</v>
      </c>
      <c r="AU267" s="236" t="s">
        <v>88</v>
      </c>
      <c r="AV267" s="13" t="s">
        <v>153</v>
      </c>
      <c r="AW267" s="13" t="s">
        <v>41</v>
      </c>
      <c r="AX267" s="13" t="s">
        <v>86</v>
      </c>
      <c r="AY267" s="236" t="s">
        <v>145</v>
      </c>
    </row>
    <row r="268" spans="2:65" s="1" customFormat="1" ht="16.5" customHeight="1">
      <c r="B268" s="41"/>
      <c r="C268" s="192" t="s">
        <v>423</v>
      </c>
      <c r="D268" s="192" t="s">
        <v>148</v>
      </c>
      <c r="E268" s="193" t="s">
        <v>424</v>
      </c>
      <c r="F268" s="194" t="s">
        <v>425</v>
      </c>
      <c r="G268" s="195" t="s">
        <v>151</v>
      </c>
      <c r="H268" s="196">
        <v>232</v>
      </c>
      <c r="I268" s="197"/>
      <c r="J268" s="198">
        <f>ROUND(I268*H268,2)</f>
        <v>0</v>
      </c>
      <c r="K268" s="194" t="s">
        <v>167</v>
      </c>
      <c r="L268" s="61"/>
      <c r="M268" s="199" t="s">
        <v>34</v>
      </c>
      <c r="N268" s="200" t="s">
        <v>50</v>
      </c>
      <c r="O268" s="42"/>
      <c r="P268" s="201">
        <f>O268*H268</f>
        <v>0</v>
      </c>
      <c r="Q268" s="201">
        <v>5.6999999999999998E-4</v>
      </c>
      <c r="R268" s="201">
        <f>Q268*H268</f>
        <v>0.13224</v>
      </c>
      <c r="S268" s="201">
        <v>0</v>
      </c>
      <c r="T268" s="202">
        <f>S268*H268</f>
        <v>0</v>
      </c>
      <c r="AR268" s="23" t="s">
        <v>251</v>
      </c>
      <c r="AT268" s="23" t="s">
        <v>148</v>
      </c>
      <c r="AU268" s="23" t="s">
        <v>88</v>
      </c>
      <c r="AY268" s="23" t="s">
        <v>145</v>
      </c>
      <c r="BE268" s="203">
        <f>IF(N268="základní",J268,0)</f>
        <v>0</v>
      </c>
      <c r="BF268" s="203">
        <f>IF(N268="snížená",J268,0)</f>
        <v>0</v>
      </c>
      <c r="BG268" s="203">
        <f>IF(N268="zákl. přenesená",J268,0)</f>
        <v>0</v>
      </c>
      <c r="BH268" s="203">
        <f>IF(N268="sníž. přenesená",J268,0)</f>
        <v>0</v>
      </c>
      <c r="BI268" s="203">
        <f>IF(N268="nulová",J268,0)</f>
        <v>0</v>
      </c>
      <c r="BJ268" s="23" t="s">
        <v>88</v>
      </c>
      <c r="BK268" s="203">
        <f>ROUND(I268*H268,2)</f>
        <v>0</v>
      </c>
      <c r="BL268" s="23" t="s">
        <v>251</v>
      </c>
      <c r="BM268" s="23" t="s">
        <v>426</v>
      </c>
    </row>
    <row r="269" spans="2:65" s="12" customFormat="1" ht="13.5">
      <c r="B269" s="215"/>
      <c r="C269" s="216"/>
      <c r="D269" s="206" t="s">
        <v>155</v>
      </c>
      <c r="E269" s="217" t="s">
        <v>34</v>
      </c>
      <c r="F269" s="218" t="s">
        <v>427</v>
      </c>
      <c r="G269" s="216"/>
      <c r="H269" s="219">
        <v>232</v>
      </c>
      <c r="I269" s="220"/>
      <c r="J269" s="216"/>
      <c r="K269" s="216"/>
      <c r="L269" s="221"/>
      <c r="M269" s="222"/>
      <c r="N269" s="223"/>
      <c r="O269" s="223"/>
      <c r="P269" s="223"/>
      <c r="Q269" s="223"/>
      <c r="R269" s="223"/>
      <c r="S269" s="223"/>
      <c r="T269" s="224"/>
      <c r="AT269" s="225" t="s">
        <v>155</v>
      </c>
      <c r="AU269" s="225" t="s">
        <v>88</v>
      </c>
      <c r="AV269" s="12" t="s">
        <v>88</v>
      </c>
      <c r="AW269" s="12" t="s">
        <v>41</v>
      </c>
      <c r="AX269" s="12" t="s">
        <v>86</v>
      </c>
      <c r="AY269" s="225" t="s">
        <v>145</v>
      </c>
    </row>
    <row r="270" spans="2:65" s="1" customFormat="1" ht="25.5" customHeight="1">
      <c r="B270" s="41"/>
      <c r="C270" s="192" t="s">
        <v>428</v>
      </c>
      <c r="D270" s="192" t="s">
        <v>148</v>
      </c>
      <c r="E270" s="193" t="s">
        <v>429</v>
      </c>
      <c r="F270" s="194" t="s">
        <v>430</v>
      </c>
      <c r="G270" s="195" t="s">
        <v>177</v>
      </c>
      <c r="H270" s="196">
        <v>4006</v>
      </c>
      <c r="I270" s="197"/>
      <c r="J270" s="198">
        <f>ROUND(I270*H270,2)</f>
        <v>0</v>
      </c>
      <c r="K270" s="194" t="s">
        <v>167</v>
      </c>
      <c r="L270" s="61"/>
      <c r="M270" s="199" t="s">
        <v>34</v>
      </c>
      <c r="N270" s="200" t="s">
        <v>50</v>
      </c>
      <c r="O270" s="42"/>
      <c r="P270" s="201">
        <f>O270*H270</f>
        <v>0</v>
      </c>
      <c r="Q270" s="201">
        <v>1.9000000000000001E-4</v>
      </c>
      <c r="R270" s="201">
        <f>Q270*H270</f>
        <v>0.76114000000000004</v>
      </c>
      <c r="S270" s="201">
        <v>0</v>
      </c>
      <c r="T270" s="202">
        <f>S270*H270</f>
        <v>0</v>
      </c>
      <c r="AR270" s="23" t="s">
        <v>251</v>
      </c>
      <c r="AT270" s="23" t="s">
        <v>148</v>
      </c>
      <c r="AU270" s="23" t="s">
        <v>88</v>
      </c>
      <c r="AY270" s="23" t="s">
        <v>145</v>
      </c>
      <c r="BE270" s="203">
        <f>IF(N270="základní",J270,0)</f>
        <v>0</v>
      </c>
      <c r="BF270" s="203">
        <f>IF(N270="snížená",J270,0)</f>
        <v>0</v>
      </c>
      <c r="BG270" s="203">
        <f>IF(N270="zákl. přenesená",J270,0)</f>
        <v>0</v>
      </c>
      <c r="BH270" s="203">
        <f>IF(N270="sníž. přenesená",J270,0)</f>
        <v>0</v>
      </c>
      <c r="BI270" s="203">
        <f>IF(N270="nulová",J270,0)</f>
        <v>0</v>
      </c>
      <c r="BJ270" s="23" t="s">
        <v>88</v>
      </c>
      <c r="BK270" s="203">
        <f>ROUND(I270*H270,2)</f>
        <v>0</v>
      </c>
      <c r="BL270" s="23" t="s">
        <v>251</v>
      </c>
      <c r="BM270" s="23" t="s">
        <v>431</v>
      </c>
    </row>
    <row r="271" spans="2:65" s="12" customFormat="1" ht="13.5">
      <c r="B271" s="215"/>
      <c r="C271" s="216"/>
      <c r="D271" s="206" t="s">
        <v>155</v>
      </c>
      <c r="E271" s="217" t="s">
        <v>34</v>
      </c>
      <c r="F271" s="218" t="s">
        <v>410</v>
      </c>
      <c r="G271" s="216"/>
      <c r="H271" s="219">
        <v>4006</v>
      </c>
      <c r="I271" s="220"/>
      <c r="J271" s="216"/>
      <c r="K271" s="216"/>
      <c r="L271" s="221"/>
      <c r="M271" s="222"/>
      <c r="N271" s="223"/>
      <c r="O271" s="223"/>
      <c r="P271" s="223"/>
      <c r="Q271" s="223"/>
      <c r="R271" s="223"/>
      <c r="S271" s="223"/>
      <c r="T271" s="224"/>
      <c r="AT271" s="225" t="s">
        <v>155</v>
      </c>
      <c r="AU271" s="225" t="s">
        <v>88</v>
      </c>
      <c r="AV271" s="12" t="s">
        <v>88</v>
      </c>
      <c r="AW271" s="12" t="s">
        <v>41</v>
      </c>
      <c r="AX271" s="12" t="s">
        <v>86</v>
      </c>
      <c r="AY271" s="225" t="s">
        <v>145</v>
      </c>
    </row>
    <row r="272" spans="2:65" s="1" customFormat="1" ht="25.5" customHeight="1">
      <c r="B272" s="41"/>
      <c r="C272" s="192" t="s">
        <v>432</v>
      </c>
      <c r="D272" s="192" t="s">
        <v>148</v>
      </c>
      <c r="E272" s="193" t="s">
        <v>433</v>
      </c>
      <c r="F272" s="194" t="s">
        <v>434</v>
      </c>
      <c r="G272" s="195" t="s">
        <v>177</v>
      </c>
      <c r="H272" s="196">
        <v>4006</v>
      </c>
      <c r="I272" s="197"/>
      <c r="J272" s="198">
        <f>ROUND(I272*H272,2)</f>
        <v>0</v>
      </c>
      <c r="K272" s="194" t="s">
        <v>167</v>
      </c>
      <c r="L272" s="61"/>
      <c r="M272" s="199" t="s">
        <v>34</v>
      </c>
      <c r="N272" s="200" t="s">
        <v>50</v>
      </c>
      <c r="O272" s="42"/>
      <c r="P272" s="201">
        <f>O272*H272</f>
        <v>0</v>
      </c>
      <c r="Q272" s="201">
        <v>1.0000000000000001E-5</v>
      </c>
      <c r="R272" s="201">
        <f>Q272*H272</f>
        <v>4.0060000000000005E-2</v>
      </c>
      <c r="S272" s="201">
        <v>0</v>
      </c>
      <c r="T272" s="202">
        <f>S272*H272</f>
        <v>0</v>
      </c>
      <c r="AR272" s="23" t="s">
        <v>251</v>
      </c>
      <c r="AT272" s="23" t="s">
        <v>148</v>
      </c>
      <c r="AU272" s="23" t="s">
        <v>88</v>
      </c>
      <c r="AY272" s="23" t="s">
        <v>145</v>
      </c>
      <c r="BE272" s="203">
        <f>IF(N272="základní",J272,0)</f>
        <v>0</v>
      </c>
      <c r="BF272" s="203">
        <f>IF(N272="snížená",J272,0)</f>
        <v>0</v>
      </c>
      <c r="BG272" s="203">
        <f>IF(N272="zákl. přenesená",J272,0)</f>
        <v>0</v>
      </c>
      <c r="BH272" s="203">
        <f>IF(N272="sníž. přenesená",J272,0)</f>
        <v>0</v>
      </c>
      <c r="BI272" s="203">
        <f>IF(N272="nulová",J272,0)</f>
        <v>0</v>
      </c>
      <c r="BJ272" s="23" t="s">
        <v>88</v>
      </c>
      <c r="BK272" s="203">
        <f>ROUND(I272*H272,2)</f>
        <v>0</v>
      </c>
      <c r="BL272" s="23" t="s">
        <v>251</v>
      </c>
      <c r="BM272" s="23" t="s">
        <v>435</v>
      </c>
    </row>
    <row r="273" spans="2:65" s="1" customFormat="1" ht="38.25" customHeight="1">
      <c r="B273" s="41"/>
      <c r="C273" s="192" t="s">
        <v>436</v>
      </c>
      <c r="D273" s="192" t="s">
        <v>148</v>
      </c>
      <c r="E273" s="193" t="s">
        <v>437</v>
      </c>
      <c r="F273" s="194" t="s">
        <v>438</v>
      </c>
      <c r="G273" s="195" t="s">
        <v>311</v>
      </c>
      <c r="H273" s="237"/>
      <c r="I273" s="197"/>
      <c r="J273" s="198">
        <f>ROUND(I273*H273,2)</f>
        <v>0</v>
      </c>
      <c r="K273" s="194" t="s">
        <v>167</v>
      </c>
      <c r="L273" s="61"/>
      <c r="M273" s="199" t="s">
        <v>34</v>
      </c>
      <c r="N273" s="200" t="s">
        <v>50</v>
      </c>
      <c r="O273" s="42"/>
      <c r="P273" s="201">
        <f>O273*H273</f>
        <v>0</v>
      </c>
      <c r="Q273" s="201">
        <v>0</v>
      </c>
      <c r="R273" s="201">
        <f>Q273*H273</f>
        <v>0</v>
      </c>
      <c r="S273" s="201">
        <v>0</v>
      </c>
      <c r="T273" s="202">
        <f>S273*H273</f>
        <v>0</v>
      </c>
      <c r="AR273" s="23" t="s">
        <v>251</v>
      </c>
      <c r="AT273" s="23" t="s">
        <v>148</v>
      </c>
      <c r="AU273" s="23" t="s">
        <v>88</v>
      </c>
      <c r="AY273" s="23" t="s">
        <v>145</v>
      </c>
      <c r="BE273" s="203">
        <f>IF(N273="základní",J273,0)</f>
        <v>0</v>
      </c>
      <c r="BF273" s="203">
        <f>IF(N273="snížená",J273,0)</f>
        <v>0</v>
      </c>
      <c r="BG273" s="203">
        <f>IF(N273="zákl. přenesená",J273,0)</f>
        <v>0</v>
      </c>
      <c r="BH273" s="203">
        <f>IF(N273="sníž. přenesená",J273,0)</f>
        <v>0</v>
      </c>
      <c r="BI273" s="203">
        <f>IF(N273="nulová",J273,0)</f>
        <v>0</v>
      </c>
      <c r="BJ273" s="23" t="s">
        <v>88</v>
      </c>
      <c r="BK273" s="203">
        <f>ROUND(I273*H273,2)</f>
        <v>0</v>
      </c>
      <c r="BL273" s="23" t="s">
        <v>251</v>
      </c>
      <c r="BM273" s="23" t="s">
        <v>439</v>
      </c>
    </row>
    <row r="274" spans="2:65" s="10" customFormat="1" ht="29.85" customHeight="1">
      <c r="B274" s="176"/>
      <c r="C274" s="177"/>
      <c r="D274" s="178" t="s">
        <v>77</v>
      </c>
      <c r="E274" s="190" t="s">
        <v>440</v>
      </c>
      <c r="F274" s="190" t="s">
        <v>441</v>
      </c>
      <c r="G274" s="177"/>
      <c r="H274" s="177"/>
      <c r="I274" s="180"/>
      <c r="J274" s="191">
        <f>BK274</f>
        <v>0</v>
      </c>
      <c r="K274" s="177"/>
      <c r="L274" s="182"/>
      <c r="M274" s="183"/>
      <c r="N274" s="184"/>
      <c r="O274" s="184"/>
      <c r="P274" s="185">
        <f>SUM(P275:P344)</f>
        <v>0</v>
      </c>
      <c r="Q274" s="184"/>
      <c r="R274" s="185">
        <f>SUM(R275:R344)</f>
        <v>5.7591199999999994</v>
      </c>
      <c r="S274" s="184"/>
      <c r="T274" s="186">
        <f>SUM(T275:T344)</f>
        <v>10.76262</v>
      </c>
      <c r="AR274" s="187" t="s">
        <v>88</v>
      </c>
      <c r="AT274" s="188" t="s">
        <v>77</v>
      </c>
      <c r="AU274" s="188" t="s">
        <v>86</v>
      </c>
      <c r="AY274" s="187" t="s">
        <v>145</v>
      </c>
      <c r="BK274" s="189">
        <f>SUM(BK275:BK344)</f>
        <v>0</v>
      </c>
    </row>
    <row r="275" spans="2:65" s="1" customFormat="1" ht="16.5" customHeight="1">
      <c r="B275" s="41"/>
      <c r="C275" s="192" t="s">
        <v>442</v>
      </c>
      <c r="D275" s="192" t="s">
        <v>148</v>
      </c>
      <c r="E275" s="193" t="s">
        <v>443</v>
      </c>
      <c r="F275" s="194" t="s">
        <v>444</v>
      </c>
      <c r="G275" s="195" t="s">
        <v>445</v>
      </c>
      <c r="H275" s="196">
        <v>116</v>
      </c>
      <c r="I275" s="197"/>
      <c r="J275" s="198">
        <f>ROUND(I275*H275,2)</f>
        <v>0</v>
      </c>
      <c r="K275" s="194" t="s">
        <v>167</v>
      </c>
      <c r="L275" s="61"/>
      <c r="M275" s="199" t="s">
        <v>34</v>
      </c>
      <c r="N275" s="200" t="s">
        <v>50</v>
      </c>
      <c r="O275" s="42"/>
      <c r="P275" s="201">
        <f>O275*H275</f>
        <v>0</v>
      </c>
      <c r="Q275" s="201">
        <v>0</v>
      </c>
      <c r="R275" s="201">
        <f>Q275*H275</f>
        <v>0</v>
      </c>
      <c r="S275" s="201">
        <v>3.4200000000000001E-2</v>
      </c>
      <c r="T275" s="202">
        <f>S275*H275</f>
        <v>3.9672000000000001</v>
      </c>
      <c r="AR275" s="23" t="s">
        <v>251</v>
      </c>
      <c r="AT275" s="23" t="s">
        <v>148</v>
      </c>
      <c r="AU275" s="23" t="s">
        <v>88</v>
      </c>
      <c r="AY275" s="23" t="s">
        <v>145</v>
      </c>
      <c r="BE275" s="203">
        <f>IF(N275="základní",J275,0)</f>
        <v>0</v>
      </c>
      <c r="BF275" s="203">
        <f>IF(N275="snížená",J275,0)</f>
        <v>0</v>
      </c>
      <c r="BG275" s="203">
        <f>IF(N275="zákl. přenesená",J275,0)</f>
        <v>0</v>
      </c>
      <c r="BH275" s="203">
        <f>IF(N275="sníž. přenesená",J275,0)</f>
        <v>0</v>
      </c>
      <c r="BI275" s="203">
        <f>IF(N275="nulová",J275,0)</f>
        <v>0</v>
      </c>
      <c r="BJ275" s="23" t="s">
        <v>88</v>
      </c>
      <c r="BK275" s="203">
        <f>ROUND(I275*H275,2)</f>
        <v>0</v>
      </c>
      <c r="BL275" s="23" t="s">
        <v>251</v>
      </c>
      <c r="BM275" s="23" t="s">
        <v>446</v>
      </c>
    </row>
    <row r="276" spans="2:65" s="11" customFormat="1" ht="13.5">
      <c r="B276" s="204"/>
      <c r="C276" s="205"/>
      <c r="D276" s="206" t="s">
        <v>155</v>
      </c>
      <c r="E276" s="207" t="s">
        <v>34</v>
      </c>
      <c r="F276" s="208" t="s">
        <v>169</v>
      </c>
      <c r="G276" s="205"/>
      <c r="H276" s="207" t="s">
        <v>34</v>
      </c>
      <c r="I276" s="209"/>
      <c r="J276" s="205"/>
      <c r="K276" s="205"/>
      <c r="L276" s="210"/>
      <c r="M276" s="211"/>
      <c r="N276" s="212"/>
      <c r="O276" s="212"/>
      <c r="P276" s="212"/>
      <c r="Q276" s="212"/>
      <c r="R276" s="212"/>
      <c r="S276" s="212"/>
      <c r="T276" s="213"/>
      <c r="AT276" s="214" t="s">
        <v>155</v>
      </c>
      <c r="AU276" s="214" t="s">
        <v>88</v>
      </c>
      <c r="AV276" s="11" t="s">
        <v>86</v>
      </c>
      <c r="AW276" s="11" t="s">
        <v>41</v>
      </c>
      <c r="AX276" s="11" t="s">
        <v>78</v>
      </c>
      <c r="AY276" s="214" t="s">
        <v>145</v>
      </c>
    </row>
    <row r="277" spans="2:65" s="12" customFormat="1" ht="13.5">
      <c r="B277" s="215"/>
      <c r="C277" s="216"/>
      <c r="D277" s="206" t="s">
        <v>155</v>
      </c>
      <c r="E277" s="217" t="s">
        <v>34</v>
      </c>
      <c r="F277" s="218" t="s">
        <v>447</v>
      </c>
      <c r="G277" s="216"/>
      <c r="H277" s="219">
        <v>110</v>
      </c>
      <c r="I277" s="220"/>
      <c r="J277" s="216"/>
      <c r="K277" s="216"/>
      <c r="L277" s="221"/>
      <c r="M277" s="222"/>
      <c r="N277" s="223"/>
      <c r="O277" s="223"/>
      <c r="P277" s="223"/>
      <c r="Q277" s="223"/>
      <c r="R277" s="223"/>
      <c r="S277" s="223"/>
      <c r="T277" s="224"/>
      <c r="AT277" s="225" t="s">
        <v>155</v>
      </c>
      <c r="AU277" s="225" t="s">
        <v>88</v>
      </c>
      <c r="AV277" s="12" t="s">
        <v>88</v>
      </c>
      <c r="AW277" s="12" t="s">
        <v>41</v>
      </c>
      <c r="AX277" s="12" t="s">
        <v>78</v>
      </c>
      <c r="AY277" s="225" t="s">
        <v>145</v>
      </c>
    </row>
    <row r="278" spans="2:65" s="11" customFormat="1" ht="13.5">
      <c r="B278" s="204"/>
      <c r="C278" s="205"/>
      <c r="D278" s="206" t="s">
        <v>155</v>
      </c>
      <c r="E278" s="207" t="s">
        <v>34</v>
      </c>
      <c r="F278" s="208" t="s">
        <v>173</v>
      </c>
      <c r="G278" s="205"/>
      <c r="H278" s="207" t="s">
        <v>34</v>
      </c>
      <c r="I278" s="209"/>
      <c r="J278" s="205"/>
      <c r="K278" s="205"/>
      <c r="L278" s="210"/>
      <c r="M278" s="211"/>
      <c r="N278" s="212"/>
      <c r="O278" s="212"/>
      <c r="P278" s="212"/>
      <c r="Q278" s="212"/>
      <c r="R278" s="212"/>
      <c r="S278" s="212"/>
      <c r="T278" s="213"/>
      <c r="AT278" s="214" t="s">
        <v>155</v>
      </c>
      <c r="AU278" s="214" t="s">
        <v>88</v>
      </c>
      <c r="AV278" s="11" t="s">
        <v>86</v>
      </c>
      <c r="AW278" s="11" t="s">
        <v>41</v>
      </c>
      <c r="AX278" s="11" t="s">
        <v>78</v>
      </c>
      <c r="AY278" s="214" t="s">
        <v>145</v>
      </c>
    </row>
    <row r="279" spans="2:65" s="12" customFormat="1" ht="13.5">
      <c r="B279" s="215"/>
      <c r="C279" s="216"/>
      <c r="D279" s="206" t="s">
        <v>155</v>
      </c>
      <c r="E279" s="217" t="s">
        <v>34</v>
      </c>
      <c r="F279" s="218" t="s">
        <v>189</v>
      </c>
      <c r="G279" s="216"/>
      <c r="H279" s="219">
        <v>6</v>
      </c>
      <c r="I279" s="220"/>
      <c r="J279" s="216"/>
      <c r="K279" s="216"/>
      <c r="L279" s="221"/>
      <c r="M279" s="222"/>
      <c r="N279" s="223"/>
      <c r="O279" s="223"/>
      <c r="P279" s="223"/>
      <c r="Q279" s="223"/>
      <c r="R279" s="223"/>
      <c r="S279" s="223"/>
      <c r="T279" s="224"/>
      <c r="AT279" s="225" t="s">
        <v>155</v>
      </c>
      <c r="AU279" s="225" t="s">
        <v>88</v>
      </c>
      <c r="AV279" s="12" t="s">
        <v>88</v>
      </c>
      <c r="AW279" s="12" t="s">
        <v>41</v>
      </c>
      <c r="AX279" s="12" t="s">
        <v>78</v>
      </c>
      <c r="AY279" s="225" t="s">
        <v>145</v>
      </c>
    </row>
    <row r="280" spans="2:65" s="13" customFormat="1" ht="13.5">
      <c r="B280" s="226"/>
      <c r="C280" s="227"/>
      <c r="D280" s="206" t="s">
        <v>155</v>
      </c>
      <c r="E280" s="228" t="s">
        <v>34</v>
      </c>
      <c r="F280" s="229" t="s">
        <v>159</v>
      </c>
      <c r="G280" s="227"/>
      <c r="H280" s="230">
        <v>116</v>
      </c>
      <c r="I280" s="231"/>
      <c r="J280" s="227"/>
      <c r="K280" s="227"/>
      <c r="L280" s="232"/>
      <c r="M280" s="233"/>
      <c r="N280" s="234"/>
      <c r="O280" s="234"/>
      <c r="P280" s="234"/>
      <c r="Q280" s="234"/>
      <c r="R280" s="234"/>
      <c r="S280" s="234"/>
      <c r="T280" s="235"/>
      <c r="AT280" s="236" t="s">
        <v>155</v>
      </c>
      <c r="AU280" s="236" t="s">
        <v>88</v>
      </c>
      <c r="AV280" s="13" t="s">
        <v>153</v>
      </c>
      <c r="AW280" s="13" t="s">
        <v>41</v>
      </c>
      <c r="AX280" s="13" t="s">
        <v>86</v>
      </c>
      <c r="AY280" s="236" t="s">
        <v>145</v>
      </c>
    </row>
    <row r="281" spans="2:65" s="1" customFormat="1" ht="25.5" customHeight="1">
      <c r="B281" s="41"/>
      <c r="C281" s="192" t="s">
        <v>448</v>
      </c>
      <c r="D281" s="192" t="s">
        <v>148</v>
      </c>
      <c r="E281" s="193" t="s">
        <v>449</v>
      </c>
      <c r="F281" s="194" t="s">
        <v>450</v>
      </c>
      <c r="G281" s="195" t="s">
        <v>445</v>
      </c>
      <c r="H281" s="196">
        <v>6</v>
      </c>
      <c r="I281" s="197"/>
      <c r="J281" s="198">
        <f>ROUND(I281*H281,2)</f>
        <v>0</v>
      </c>
      <c r="K281" s="194" t="s">
        <v>167</v>
      </c>
      <c r="L281" s="61"/>
      <c r="M281" s="199" t="s">
        <v>34</v>
      </c>
      <c r="N281" s="200" t="s">
        <v>50</v>
      </c>
      <c r="O281" s="42"/>
      <c r="P281" s="201">
        <f>O281*H281</f>
        <v>0</v>
      </c>
      <c r="Q281" s="201">
        <v>1.3820000000000001E-2</v>
      </c>
      <c r="R281" s="201">
        <f>Q281*H281</f>
        <v>8.2920000000000008E-2</v>
      </c>
      <c r="S281" s="201">
        <v>0</v>
      </c>
      <c r="T281" s="202">
        <f>S281*H281</f>
        <v>0</v>
      </c>
      <c r="AR281" s="23" t="s">
        <v>251</v>
      </c>
      <c r="AT281" s="23" t="s">
        <v>148</v>
      </c>
      <c r="AU281" s="23" t="s">
        <v>88</v>
      </c>
      <c r="AY281" s="23" t="s">
        <v>145</v>
      </c>
      <c r="BE281" s="203">
        <f>IF(N281="základní",J281,0)</f>
        <v>0</v>
      </c>
      <c r="BF281" s="203">
        <f>IF(N281="snížená",J281,0)</f>
        <v>0</v>
      </c>
      <c r="BG281" s="203">
        <f>IF(N281="zákl. přenesená",J281,0)</f>
        <v>0</v>
      </c>
      <c r="BH281" s="203">
        <f>IF(N281="sníž. přenesená",J281,0)</f>
        <v>0</v>
      </c>
      <c r="BI281" s="203">
        <f>IF(N281="nulová",J281,0)</f>
        <v>0</v>
      </c>
      <c r="BJ281" s="23" t="s">
        <v>88</v>
      </c>
      <c r="BK281" s="203">
        <f>ROUND(I281*H281,2)</f>
        <v>0</v>
      </c>
      <c r="BL281" s="23" t="s">
        <v>251</v>
      </c>
      <c r="BM281" s="23" t="s">
        <v>451</v>
      </c>
    </row>
    <row r="282" spans="2:65" s="1" customFormat="1" ht="25.5" customHeight="1">
      <c r="B282" s="41"/>
      <c r="C282" s="192" t="s">
        <v>452</v>
      </c>
      <c r="D282" s="192" t="s">
        <v>148</v>
      </c>
      <c r="E282" s="193" t="s">
        <v>453</v>
      </c>
      <c r="F282" s="194" t="s">
        <v>454</v>
      </c>
      <c r="G282" s="195" t="s">
        <v>445</v>
      </c>
      <c r="H282" s="196">
        <v>110</v>
      </c>
      <c r="I282" s="197"/>
      <c r="J282" s="198">
        <f>ROUND(I282*H282,2)</f>
        <v>0</v>
      </c>
      <c r="K282" s="194" t="s">
        <v>152</v>
      </c>
      <c r="L282" s="61"/>
      <c r="M282" s="199" t="s">
        <v>34</v>
      </c>
      <c r="N282" s="200" t="s">
        <v>50</v>
      </c>
      <c r="O282" s="42"/>
      <c r="P282" s="201">
        <f>O282*H282</f>
        <v>0</v>
      </c>
      <c r="Q282" s="201">
        <v>2.2749999999999999E-2</v>
      </c>
      <c r="R282" s="201">
        <f>Q282*H282</f>
        <v>2.5024999999999999</v>
      </c>
      <c r="S282" s="201">
        <v>0</v>
      </c>
      <c r="T282" s="202">
        <f>S282*H282</f>
        <v>0</v>
      </c>
      <c r="AR282" s="23" t="s">
        <v>455</v>
      </c>
      <c r="AT282" s="23" t="s">
        <v>148</v>
      </c>
      <c r="AU282" s="23" t="s">
        <v>88</v>
      </c>
      <c r="AY282" s="23" t="s">
        <v>145</v>
      </c>
      <c r="BE282" s="203">
        <f>IF(N282="základní",J282,0)</f>
        <v>0</v>
      </c>
      <c r="BF282" s="203">
        <f>IF(N282="snížená",J282,0)</f>
        <v>0</v>
      </c>
      <c r="BG282" s="203">
        <f>IF(N282="zákl. přenesená",J282,0)</f>
        <v>0</v>
      </c>
      <c r="BH282" s="203">
        <f>IF(N282="sníž. přenesená",J282,0)</f>
        <v>0</v>
      </c>
      <c r="BI282" s="203">
        <f>IF(N282="nulová",J282,0)</f>
        <v>0</v>
      </c>
      <c r="BJ282" s="23" t="s">
        <v>88</v>
      </c>
      <c r="BK282" s="203">
        <f>ROUND(I282*H282,2)</f>
        <v>0</v>
      </c>
      <c r="BL282" s="23" t="s">
        <v>455</v>
      </c>
      <c r="BM282" s="23" t="s">
        <v>456</v>
      </c>
    </row>
    <row r="283" spans="2:65" s="1" customFormat="1" ht="16.5" customHeight="1">
      <c r="B283" s="41"/>
      <c r="C283" s="192" t="s">
        <v>457</v>
      </c>
      <c r="D283" s="192" t="s">
        <v>148</v>
      </c>
      <c r="E283" s="193" t="s">
        <v>458</v>
      </c>
      <c r="F283" s="194" t="s">
        <v>459</v>
      </c>
      <c r="G283" s="195" t="s">
        <v>445</v>
      </c>
      <c r="H283" s="196">
        <v>116</v>
      </c>
      <c r="I283" s="197"/>
      <c r="J283" s="198">
        <f>ROUND(I283*H283,2)</f>
        <v>0</v>
      </c>
      <c r="K283" s="194" t="s">
        <v>167</v>
      </c>
      <c r="L283" s="61"/>
      <c r="M283" s="199" t="s">
        <v>34</v>
      </c>
      <c r="N283" s="200" t="s">
        <v>50</v>
      </c>
      <c r="O283" s="42"/>
      <c r="P283" s="201">
        <f>O283*H283</f>
        <v>0</v>
      </c>
      <c r="Q283" s="201">
        <v>0</v>
      </c>
      <c r="R283" s="201">
        <f>Q283*H283</f>
        <v>0</v>
      </c>
      <c r="S283" s="201">
        <v>1.9460000000000002E-2</v>
      </c>
      <c r="T283" s="202">
        <f>S283*H283</f>
        <v>2.2573600000000003</v>
      </c>
      <c r="AR283" s="23" t="s">
        <v>251</v>
      </c>
      <c r="AT283" s="23" t="s">
        <v>148</v>
      </c>
      <c r="AU283" s="23" t="s">
        <v>88</v>
      </c>
      <c r="AY283" s="23" t="s">
        <v>145</v>
      </c>
      <c r="BE283" s="203">
        <f>IF(N283="základní",J283,0)</f>
        <v>0</v>
      </c>
      <c r="BF283" s="203">
        <f>IF(N283="snížená",J283,0)</f>
        <v>0</v>
      </c>
      <c r="BG283" s="203">
        <f>IF(N283="zákl. přenesená",J283,0)</f>
        <v>0</v>
      </c>
      <c r="BH283" s="203">
        <f>IF(N283="sníž. přenesená",J283,0)</f>
        <v>0</v>
      </c>
      <c r="BI283" s="203">
        <f>IF(N283="nulová",J283,0)</f>
        <v>0</v>
      </c>
      <c r="BJ283" s="23" t="s">
        <v>88</v>
      </c>
      <c r="BK283" s="203">
        <f>ROUND(I283*H283,2)</f>
        <v>0</v>
      </c>
      <c r="BL283" s="23" t="s">
        <v>251</v>
      </c>
      <c r="BM283" s="23" t="s">
        <v>460</v>
      </c>
    </row>
    <row r="284" spans="2:65" s="11" customFormat="1" ht="13.5">
      <c r="B284" s="204"/>
      <c r="C284" s="205"/>
      <c r="D284" s="206" t="s">
        <v>155</v>
      </c>
      <c r="E284" s="207" t="s">
        <v>34</v>
      </c>
      <c r="F284" s="208" t="s">
        <v>169</v>
      </c>
      <c r="G284" s="205"/>
      <c r="H284" s="207" t="s">
        <v>34</v>
      </c>
      <c r="I284" s="209"/>
      <c r="J284" s="205"/>
      <c r="K284" s="205"/>
      <c r="L284" s="210"/>
      <c r="M284" s="211"/>
      <c r="N284" s="212"/>
      <c r="O284" s="212"/>
      <c r="P284" s="212"/>
      <c r="Q284" s="212"/>
      <c r="R284" s="212"/>
      <c r="S284" s="212"/>
      <c r="T284" s="213"/>
      <c r="AT284" s="214" t="s">
        <v>155</v>
      </c>
      <c r="AU284" s="214" t="s">
        <v>88</v>
      </c>
      <c r="AV284" s="11" t="s">
        <v>86</v>
      </c>
      <c r="AW284" s="11" t="s">
        <v>41</v>
      </c>
      <c r="AX284" s="11" t="s">
        <v>78</v>
      </c>
      <c r="AY284" s="214" t="s">
        <v>145</v>
      </c>
    </row>
    <row r="285" spans="2:65" s="12" customFormat="1" ht="13.5">
      <c r="B285" s="215"/>
      <c r="C285" s="216"/>
      <c r="D285" s="206" t="s">
        <v>155</v>
      </c>
      <c r="E285" s="217" t="s">
        <v>34</v>
      </c>
      <c r="F285" s="218" t="s">
        <v>447</v>
      </c>
      <c r="G285" s="216"/>
      <c r="H285" s="219">
        <v>110</v>
      </c>
      <c r="I285" s="220"/>
      <c r="J285" s="216"/>
      <c r="K285" s="216"/>
      <c r="L285" s="221"/>
      <c r="M285" s="222"/>
      <c r="N285" s="223"/>
      <c r="O285" s="223"/>
      <c r="P285" s="223"/>
      <c r="Q285" s="223"/>
      <c r="R285" s="223"/>
      <c r="S285" s="223"/>
      <c r="T285" s="224"/>
      <c r="AT285" s="225" t="s">
        <v>155</v>
      </c>
      <c r="AU285" s="225" t="s">
        <v>88</v>
      </c>
      <c r="AV285" s="12" t="s">
        <v>88</v>
      </c>
      <c r="AW285" s="12" t="s">
        <v>41</v>
      </c>
      <c r="AX285" s="12" t="s">
        <v>78</v>
      </c>
      <c r="AY285" s="225" t="s">
        <v>145</v>
      </c>
    </row>
    <row r="286" spans="2:65" s="11" customFormat="1" ht="13.5">
      <c r="B286" s="204"/>
      <c r="C286" s="205"/>
      <c r="D286" s="206" t="s">
        <v>155</v>
      </c>
      <c r="E286" s="207" t="s">
        <v>34</v>
      </c>
      <c r="F286" s="208" t="s">
        <v>173</v>
      </c>
      <c r="G286" s="205"/>
      <c r="H286" s="207" t="s">
        <v>34</v>
      </c>
      <c r="I286" s="209"/>
      <c r="J286" s="205"/>
      <c r="K286" s="205"/>
      <c r="L286" s="210"/>
      <c r="M286" s="211"/>
      <c r="N286" s="212"/>
      <c r="O286" s="212"/>
      <c r="P286" s="212"/>
      <c r="Q286" s="212"/>
      <c r="R286" s="212"/>
      <c r="S286" s="212"/>
      <c r="T286" s="213"/>
      <c r="AT286" s="214" t="s">
        <v>155</v>
      </c>
      <c r="AU286" s="214" t="s">
        <v>88</v>
      </c>
      <c r="AV286" s="11" t="s">
        <v>86</v>
      </c>
      <c r="AW286" s="11" t="s">
        <v>41</v>
      </c>
      <c r="AX286" s="11" t="s">
        <v>78</v>
      </c>
      <c r="AY286" s="214" t="s">
        <v>145</v>
      </c>
    </row>
    <row r="287" spans="2:65" s="12" customFormat="1" ht="13.5">
      <c r="B287" s="215"/>
      <c r="C287" s="216"/>
      <c r="D287" s="206" t="s">
        <v>155</v>
      </c>
      <c r="E287" s="217" t="s">
        <v>34</v>
      </c>
      <c r="F287" s="218" t="s">
        <v>189</v>
      </c>
      <c r="G287" s="216"/>
      <c r="H287" s="219">
        <v>6</v>
      </c>
      <c r="I287" s="220"/>
      <c r="J287" s="216"/>
      <c r="K287" s="216"/>
      <c r="L287" s="221"/>
      <c r="M287" s="222"/>
      <c r="N287" s="223"/>
      <c r="O287" s="223"/>
      <c r="P287" s="223"/>
      <c r="Q287" s="223"/>
      <c r="R287" s="223"/>
      <c r="S287" s="223"/>
      <c r="T287" s="224"/>
      <c r="AT287" s="225" t="s">
        <v>155</v>
      </c>
      <c r="AU287" s="225" t="s">
        <v>88</v>
      </c>
      <c r="AV287" s="12" t="s">
        <v>88</v>
      </c>
      <c r="AW287" s="12" t="s">
        <v>41</v>
      </c>
      <c r="AX287" s="12" t="s">
        <v>78</v>
      </c>
      <c r="AY287" s="225" t="s">
        <v>145</v>
      </c>
    </row>
    <row r="288" spans="2:65" s="13" customFormat="1" ht="13.5">
      <c r="B288" s="226"/>
      <c r="C288" s="227"/>
      <c r="D288" s="206" t="s">
        <v>155</v>
      </c>
      <c r="E288" s="228" t="s">
        <v>34</v>
      </c>
      <c r="F288" s="229" t="s">
        <v>159</v>
      </c>
      <c r="G288" s="227"/>
      <c r="H288" s="230">
        <v>116</v>
      </c>
      <c r="I288" s="231"/>
      <c r="J288" s="227"/>
      <c r="K288" s="227"/>
      <c r="L288" s="232"/>
      <c r="M288" s="233"/>
      <c r="N288" s="234"/>
      <c r="O288" s="234"/>
      <c r="P288" s="234"/>
      <c r="Q288" s="234"/>
      <c r="R288" s="234"/>
      <c r="S288" s="234"/>
      <c r="T288" s="235"/>
      <c r="AT288" s="236" t="s">
        <v>155</v>
      </c>
      <c r="AU288" s="236" t="s">
        <v>88</v>
      </c>
      <c r="AV288" s="13" t="s">
        <v>153</v>
      </c>
      <c r="AW288" s="13" t="s">
        <v>41</v>
      </c>
      <c r="AX288" s="13" t="s">
        <v>86</v>
      </c>
      <c r="AY288" s="236" t="s">
        <v>145</v>
      </c>
    </row>
    <row r="289" spans="2:65" s="1" customFormat="1" ht="25.5" customHeight="1">
      <c r="B289" s="41"/>
      <c r="C289" s="192" t="s">
        <v>461</v>
      </c>
      <c r="D289" s="192" t="s">
        <v>148</v>
      </c>
      <c r="E289" s="193" t="s">
        <v>462</v>
      </c>
      <c r="F289" s="194" t="s">
        <v>463</v>
      </c>
      <c r="G289" s="195" t="s">
        <v>445</v>
      </c>
      <c r="H289" s="196">
        <v>116</v>
      </c>
      <c r="I289" s="197"/>
      <c r="J289" s="198">
        <f>ROUND(I289*H289,2)</f>
        <v>0</v>
      </c>
      <c r="K289" s="194" t="s">
        <v>167</v>
      </c>
      <c r="L289" s="61"/>
      <c r="M289" s="199" t="s">
        <v>34</v>
      </c>
      <c r="N289" s="200" t="s">
        <v>50</v>
      </c>
      <c r="O289" s="42"/>
      <c r="P289" s="201">
        <f>O289*H289</f>
        <v>0</v>
      </c>
      <c r="Q289" s="201">
        <v>1.375E-2</v>
      </c>
      <c r="R289" s="201">
        <f>Q289*H289</f>
        <v>1.595</v>
      </c>
      <c r="S289" s="201">
        <v>0</v>
      </c>
      <c r="T289" s="202">
        <f>S289*H289</f>
        <v>0</v>
      </c>
      <c r="AR289" s="23" t="s">
        <v>251</v>
      </c>
      <c r="AT289" s="23" t="s">
        <v>148</v>
      </c>
      <c r="AU289" s="23" t="s">
        <v>88</v>
      </c>
      <c r="AY289" s="23" t="s">
        <v>145</v>
      </c>
      <c r="BE289" s="203">
        <f>IF(N289="základní",J289,0)</f>
        <v>0</v>
      </c>
      <c r="BF289" s="203">
        <f>IF(N289="snížená",J289,0)</f>
        <v>0</v>
      </c>
      <c r="BG289" s="203">
        <f>IF(N289="zákl. přenesená",J289,0)</f>
        <v>0</v>
      </c>
      <c r="BH289" s="203">
        <f>IF(N289="sníž. přenesená",J289,0)</f>
        <v>0</v>
      </c>
      <c r="BI289" s="203">
        <f>IF(N289="nulová",J289,0)</f>
        <v>0</v>
      </c>
      <c r="BJ289" s="23" t="s">
        <v>88</v>
      </c>
      <c r="BK289" s="203">
        <f>ROUND(I289*H289,2)</f>
        <v>0</v>
      </c>
      <c r="BL289" s="23" t="s">
        <v>251</v>
      </c>
      <c r="BM289" s="23" t="s">
        <v>464</v>
      </c>
    </row>
    <row r="290" spans="2:65" s="12" customFormat="1" ht="13.5">
      <c r="B290" s="215"/>
      <c r="C290" s="216"/>
      <c r="D290" s="206" t="s">
        <v>155</v>
      </c>
      <c r="E290" s="217" t="s">
        <v>34</v>
      </c>
      <c r="F290" s="218" t="s">
        <v>420</v>
      </c>
      <c r="G290" s="216"/>
      <c r="H290" s="219">
        <v>116</v>
      </c>
      <c r="I290" s="220"/>
      <c r="J290" s="216"/>
      <c r="K290" s="216"/>
      <c r="L290" s="221"/>
      <c r="M290" s="222"/>
      <c r="N290" s="223"/>
      <c r="O290" s="223"/>
      <c r="P290" s="223"/>
      <c r="Q290" s="223"/>
      <c r="R290" s="223"/>
      <c r="S290" s="223"/>
      <c r="T290" s="224"/>
      <c r="AT290" s="225" t="s">
        <v>155</v>
      </c>
      <c r="AU290" s="225" t="s">
        <v>88</v>
      </c>
      <c r="AV290" s="12" t="s">
        <v>88</v>
      </c>
      <c r="AW290" s="12" t="s">
        <v>41</v>
      </c>
      <c r="AX290" s="12" t="s">
        <v>86</v>
      </c>
      <c r="AY290" s="225" t="s">
        <v>145</v>
      </c>
    </row>
    <row r="291" spans="2:65" s="1" customFormat="1" ht="16.5" customHeight="1">
      <c r="B291" s="41"/>
      <c r="C291" s="192" t="s">
        <v>465</v>
      </c>
      <c r="D291" s="192" t="s">
        <v>148</v>
      </c>
      <c r="E291" s="193" t="s">
        <v>466</v>
      </c>
      <c r="F291" s="194" t="s">
        <v>467</v>
      </c>
      <c r="G291" s="195" t="s">
        <v>445</v>
      </c>
      <c r="H291" s="196">
        <v>116</v>
      </c>
      <c r="I291" s="197"/>
      <c r="J291" s="198">
        <f>ROUND(I291*H291,2)</f>
        <v>0</v>
      </c>
      <c r="K291" s="194" t="s">
        <v>167</v>
      </c>
      <c r="L291" s="61"/>
      <c r="M291" s="199" t="s">
        <v>34</v>
      </c>
      <c r="N291" s="200" t="s">
        <v>50</v>
      </c>
      <c r="O291" s="42"/>
      <c r="P291" s="201">
        <f>O291*H291</f>
        <v>0</v>
      </c>
      <c r="Q291" s="201">
        <v>0</v>
      </c>
      <c r="R291" s="201">
        <f>Q291*H291</f>
        <v>0</v>
      </c>
      <c r="S291" s="201">
        <v>3.2899999999999999E-2</v>
      </c>
      <c r="T291" s="202">
        <f>S291*H291</f>
        <v>3.8163999999999998</v>
      </c>
      <c r="AR291" s="23" t="s">
        <v>251</v>
      </c>
      <c r="AT291" s="23" t="s">
        <v>148</v>
      </c>
      <c r="AU291" s="23" t="s">
        <v>88</v>
      </c>
      <c r="AY291" s="23" t="s">
        <v>145</v>
      </c>
      <c r="BE291" s="203">
        <f>IF(N291="základní",J291,0)</f>
        <v>0</v>
      </c>
      <c r="BF291" s="203">
        <f>IF(N291="snížená",J291,0)</f>
        <v>0</v>
      </c>
      <c r="BG291" s="203">
        <f>IF(N291="zákl. přenesená",J291,0)</f>
        <v>0</v>
      </c>
      <c r="BH291" s="203">
        <f>IF(N291="sníž. přenesená",J291,0)</f>
        <v>0</v>
      </c>
      <c r="BI291" s="203">
        <f>IF(N291="nulová",J291,0)</f>
        <v>0</v>
      </c>
      <c r="BJ291" s="23" t="s">
        <v>88</v>
      </c>
      <c r="BK291" s="203">
        <f>ROUND(I291*H291,2)</f>
        <v>0</v>
      </c>
      <c r="BL291" s="23" t="s">
        <v>251</v>
      </c>
      <c r="BM291" s="23" t="s">
        <v>468</v>
      </c>
    </row>
    <row r="292" spans="2:65" s="11" customFormat="1" ht="13.5">
      <c r="B292" s="204"/>
      <c r="C292" s="205"/>
      <c r="D292" s="206" t="s">
        <v>155</v>
      </c>
      <c r="E292" s="207" t="s">
        <v>34</v>
      </c>
      <c r="F292" s="208" t="s">
        <v>169</v>
      </c>
      <c r="G292" s="205"/>
      <c r="H292" s="207" t="s">
        <v>34</v>
      </c>
      <c r="I292" s="209"/>
      <c r="J292" s="205"/>
      <c r="K292" s="205"/>
      <c r="L292" s="210"/>
      <c r="M292" s="211"/>
      <c r="N292" s="212"/>
      <c r="O292" s="212"/>
      <c r="P292" s="212"/>
      <c r="Q292" s="212"/>
      <c r="R292" s="212"/>
      <c r="S292" s="212"/>
      <c r="T292" s="213"/>
      <c r="AT292" s="214" t="s">
        <v>155</v>
      </c>
      <c r="AU292" s="214" t="s">
        <v>88</v>
      </c>
      <c r="AV292" s="11" t="s">
        <v>86</v>
      </c>
      <c r="AW292" s="11" t="s">
        <v>41</v>
      </c>
      <c r="AX292" s="11" t="s">
        <v>78</v>
      </c>
      <c r="AY292" s="214" t="s">
        <v>145</v>
      </c>
    </row>
    <row r="293" spans="2:65" s="12" customFormat="1" ht="13.5">
      <c r="B293" s="215"/>
      <c r="C293" s="216"/>
      <c r="D293" s="206" t="s">
        <v>155</v>
      </c>
      <c r="E293" s="217" t="s">
        <v>34</v>
      </c>
      <c r="F293" s="218" t="s">
        <v>447</v>
      </c>
      <c r="G293" s="216"/>
      <c r="H293" s="219">
        <v>110</v>
      </c>
      <c r="I293" s="220"/>
      <c r="J293" s="216"/>
      <c r="K293" s="216"/>
      <c r="L293" s="221"/>
      <c r="M293" s="222"/>
      <c r="N293" s="223"/>
      <c r="O293" s="223"/>
      <c r="P293" s="223"/>
      <c r="Q293" s="223"/>
      <c r="R293" s="223"/>
      <c r="S293" s="223"/>
      <c r="T293" s="224"/>
      <c r="AT293" s="225" t="s">
        <v>155</v>
      </c>
      <c r="AU293" s="225" t="s">
        <v>88</v>
      </c>
      <c r="AV293" s="12" t="s">
        <v>88</v>
      </c>
      <c r="AW293" s="12" t="s">
        <v>41</v>
      </c>
      <c r="AX293" s="12" t="s">
        <v>78</v>
      </c>
      <c r="AY293" s="225" t="s">
        <v>145</v>
      </c>
    </row>
    <row r="294" spans="2:65" s="11" customFormat="1" ht="13.5">
      <c r="B294" s="204"/>
      <c r="C294" s="205"/>
      <c r="D294" s="206" t="s">
        <v>155</v>
      </c>
      <c r="E294" s="207" t="s">
        <v>34</v>
      </c>
      <c r="F294" s="208" t="s">
        <v>173</v>
      </c>
      <c r="G294" s="205"/>
      <c r="H294" s="207" t="s">
        <v>34</v>
      </c>
      <c r="I294" s="209"/>
      <c r="J294" s="205"/>
      <c r="K294" s="205"/>
      <c r="L294" s="210"/>
      <c r="M294" s="211"/>
      <c r="N294" s="212"/>
      <c r="O294" s="212"/>
      <c r="P294" s="212"/>
      <c r="Q294" s="212"/>
      <c r="R294" s="212"/>
      <c r="S294" s="212"/>
      <c r="T294" s="213"/>
      <c r="AT294" s="214" t="s">
        <v>155</v>
      </c>
      <c r="AU294" s="214" t="s">
        <v>88</v>
      </c>
      <c r="AV294" s="11" t="s">
        <v>86</v>
      </c>
      <c r="AW294" s="11" t="s">
        <v>41</v>
      </c>
      <c r="AX294" s="11" t="s">
        <v>78</v>
      </c>
      <c r="AY294" s="214" t="s">
        <v>145</v>
      </c>
    </row>
    <row r="295" spans="2:65" s="12" customFormat="1" ht="13.5">
      <c r="B295" s="215"/>
      <c r="C295" s="216"/>
      <c r="D295" s="206" t="s">
        <v>155</v>
      </c>
      <c r="E295" s="217" t="s">
        <v>34</v>
      </c>
      <c r="F295" s="218" t="s">
        <v>189</v>
      </c>
      <c r="G295" s="216"/>
      <c r="H295" s="219">
        <v>6</v>
      </c>
      <c r="I295" s="220"/>
      <c r="J295" s="216"/>
      <c r="K295" s="216"/>
      <c r="L295" s="221"/>
      <c r="M295" s="222"/>
      <c r="N295" s="223"/>
      <c r="O295" s="223"/>
      <c r="P295" s="223"/>
      <c r="Q295" s="223"/>
      <c r="R295" s="223"/>
      <c r="S295" s="223"/>
      <c r="T295" s="224"/>
      <c r="AT295" s="225" t="s">
        <v>155</v>
      </c>
      <c r="AU295" s="225" t="s">
        <v>88</v>
      </c>
      <c r="AV295" s="12" t="s">
        <v>88</v>
      </c>
      <c r="AW295" s="12" t="s">
        <v>41</v>
      </c>
      <c r="AX295" s="12" t="s">
        <v>78</v>
      </c>
      <c r="AY295" s="225" t="s">
        <v>145</v>
      </c>
    </row>
    <row r="296" spans="2:65" s="13" customFormat="1" ht="13.5">
      <c r="B296" s="226"/>
      <c r="C296" s="227"/>
      <c r="D296" s="206" t="s">
        <v>155</v>
      </c>
      <c r="E296" s="228" t="s">
        <v>34</v>
      </c>
      <c r="F296" s="229" t="s">
        <v>159</v>
      </c>
      <c r="G296" s="227"/>
      <c r="H296" s="230">
        <v>116</v>
      </c>
      <c r="I296" s="231"/>
      <c r="J296" s="227"/>
      <c r="K296" s="227"/>
      <c r="L296" s="232"/>
      <c r="M296" s="233"/>
      <c r="N296" s="234"/>
      <c r="O296" s="234"/>
      <c r="P296" s="234"/>
      <c r="Q296" s="234"/>
      <c r="R296" s="234"/>
      <c r="S296" s="234"/>
      <c r="T296" s="235"/>
      <c r="AT296" s="236" t="s">
        <v>155</v>
      </c>
      <c r="AU296" s="236" t="s">
        <v>88</v>
      </c>
      <c r="AV296" s="13" t="s">
        <v>153</v>
      </c>
      <c r="AW296" s="13" t="s">
        <v>41</v>
      </c>
      <c r="AX296" s="13" t="s">
        <v>86</v>
      </c>
      <c r="AY296" s="236" t="s">
        <v>145</v>
      </c>
    </row>
    <row r="297" spans="2:65" s="1" customFormat="1" ht="16.5" customHeight="1">
      <c r="B297" s="41"/>
      <c r="C297" s="192" t="s">
        <v>469</v>
      </c>
      <c r="D297" s="192" t="s">
        <v>148</v>
      </c>
      <c r="E297" s="193" t="s">
        <v>470</v>
      </c>
      <c r="F297" s="194" t="s">
        <v>471</v>
      </c>
      <c r="G297" s="195" t="s">
        <v>445</v>
      </c>
      <c r="H297" s="196">
        <v>116</v>
      </c>
      <c r="I297" s="197"/>
      <c r="J297" s="198">
        <f>ROUND(I297*H297,2)</f>
        <v>0</v>
      </c>
      <c r="K297" s="194" t="s">
        <v>167</v>
      </c>
      <c r="L297" s="61"/>
      <c r="M297" s="199" t="s">
        <v>34</v>
      </c>
      <c r="N297" s="200" t="s">
        <v>50</v>
      </c>
      <c r="O297" s="42"/>
      <c r="P297" s="201">
        <f>O297*H297</f>
        <v>0</v>
      </c>
      <c r="Q297" s="201">
        <v>3.0000000000000001E-3</v>
      </c>
      <c r="R297" s="201">
        <f>Q297*H297</f>
        <v>0.34800000000000003</v>
      </c>
      <c r="S297" s="201">
        <v>0</v>
      </c>
      <c r="T297" s="202">
        <f>S297*H297</f>
        <v>0</v>
      </c>
      <c r="AR297" s="23" t="s">
        <v>251</v>
      </c>
      <c r="AT297" s="23" t="s">
        <v>148</v>
      </c>
      <c r="AU297" s="23" t="s">
        <v>88</v>
      </c>
      <c r="AY297" s="23" t="s">
        <v>145</v>
      </c>
      <c r="BE297" s="203">
        <f>IF(N297="základní",J297,0)</f>
        <v>0</v>
      </c>
      <c r="BF297" s="203">
        <f>IF(N297="snížená",J297,0)</f>
        <v>0</v>
      </c>
      <c r="BG297" s="203">
        <f>IF(N297="zákl. přenesená",J297,0)</f>
        <v>0</v>
      </c>
      <c r="BH297" s="203">
        <f>IF(N297="sníž. přenesená",J297,0)</f>
        <v>0</v>
      </c>
      <c r="BI297" s="203">
        <f>IF(N297="nulová",J297,0)</f>
        <v>0</v>
      </c>
      <c r="BJ297" s="23" t="s">
        <v>88</v>
      </c>
      <c r="BK297" s="203">
        <f>ROUND(I297*H297,2)</f>
        <v>0</v>
      </c>
      <c r="BL297" s="23" t="s">
        <v>251</v>
      </c>
      <c r="BM297" s="23" t="s">
        <v>472</v>
      </c>
    </row>
    <row r="298" spans="2:65" s="12" customFormat="1" ht="13.5">
      <c r="B298" s="215"/>
      <c r="C298" s="216"/>
      <c r="D298" s="206" t="s">
        <v>155</v>
      </c>
      <c r="E298" s="217" t="s">
        <v>34</v>
      </c>
      <c r="F298" s="218" t="s">
        <v>420</v>
      </c>
      <c r="G298" s="216"/>
      <c r="H298" s="219">
        <v>116</v>
      </c>
      <c r="I298" s="220"/>
      <c r="J298" s="216"/>
      <c r="K298" s="216"/>
      <c r="L298" s="221"/>
      <c r="M298" s="222"/>
      <c r="N298" s="223"/>
      <c r="O298" s="223"/>
      <c r="P298" s="223"/>
      <c r="Q298" s="223"/>
      <c r="R298" s="223"/>
      <c r="S298" s="223"/>
      <c r="T298" s="224"/>
      <c r="AT298" s="225" t="s">
        <v>155</v>
      </c>
      <c r="AU298" s="225" t="s">
        <v>88</v>
      </c>
      <c r="AV298" s="12" t="s">
        <v>88</v>
      </c>
      <c r="AW298" s="12" t="s">
        <v>41</v>
      </c>
      <c r="AX298" s="12" t="s">
        <v>86</v>
      </c>
      <c r="AY298" s="225" t="s">
        <v>145</v>
      </c>
    </row>
    <row r="299" spans="2:65" s="1" customFormat="1" ht="16.5" customHeight="1">
      <c r="B299" s="41"/>
      <c r="C299" s="192" t="s">
        <v>473</v>
      </c>
      <c r="D299" s="192" t="s">
        <v>148</v>
      </c>
      <c r="E299" s="193" t="s">
        <v>474</v>
      </c>
      <c r="F299" s="194" t="s">
        <v>475</v>
      </c>
      <c r="G299" s="195" t="s">
        <v>445</v>
      </c>
      <c r="H299" s="196">
        <v>232</v>
      </c>
      <c r="I299" s="197"/>
      <c r="J299" s="198">
        <f>ROUND(I299*H299,2)</f>
        <v>0</v>
      </c>
      <c r="K299" s="194" t="s">
        <v>167</v>
      </c>
      <c r="L299" s="61"/>
      <c r="M299" s="199" t="s">
        <v>34</v>
      </c>
      <c r="N299" s="200" t="s">
        <v>50</v>
      </c>
      <c r="O299" s="42"/>
      <c r="P299" s="201">
        <f>O299*H299</f>
        <v>0</v>
      </c>
      <c r="Q299" s="201">
        <v>1.2999999999999999E-3</v>
      </c>
      <c r="R299" s="201">
        <f>Q299*H299</f>
        <v>0.30159999999999998</v>
      </c>
      <c r="S299" s="201">
        <v>0</v>
      </c>
      <c r="T299" s="202">
        <f>S299*H299</f>
        <v>0</v>
      </c>
      <c r="AR299" s="23" t="s">
        <v>251</v>
      </c>
      <c r="AT299" s="23" t="s">
        <v>148</v>
      </c>
      <c r="AU299" s="23" t="s">
        <v>88</v>
      </c>
      <c r="AY299" s="23" t="s">
        <v>145</v>
      </c>
      <c r="BE299" s="203">
        <f>IF(N299="základní",J299,0)</f>
        <v>0</v>
      </c>
      <c r="BF299" s="203">
        <f>IF(N299="snížená",J299,0)</f>
        <v>0</v>
      </c>
      <c r="BG299" s="203">
        <f>IF(N299="zákl. přenesená",J299,0)</f>
        <v>0</v>
      </c>
      <c r="BH299" s="203">
        <f>IF(N299="sníž. přenesená",J299,0)</f>
        <v>0</v>
      </c>
      <c r="BI299" s="203">
        <f>IF(N299="nulová",J299,0)</f>
        <v>0</v>
      </c>
      <c r="BJ299" s="23" t="s">
        <v>88</v>
      </c>
      <c r="BK299" s="203">
        <f>ROUND(I299*H299,2)</f>
        <v>0</v>
      </c>
      <c r="BL299" s="23" t="s">
        <v>251</v>
      </c>
      <c r="BM299" s="23" t="s">
        <v>476</v>
      </c>
    </row>
    <row r="300" spans="2:65" s="11" customFormat="1" ht="13.5">
      <c r="B300" s="204"/>
      <c r="C300" s="205"/>
      <c r="D300" s="206" t="s">
        <v>155</v>
      </c>
      <c r="E300" s="207" t="s">
        <v>34</v>
      </c>
      <c r="F300" s="208" t="s">
        <v>477</v>
      </c>
      <c r="G300" s="205"/>
      <c r="H300" s="207" t="s">
        <v>34</v>
      </c>
      <c r="I300" s="209"/>
      <c r="J300" s="205"/>
      <c r="K300" s="205"/>
      <c r="L300" s="210"/>
      <c r="M300" s="211"/>
      <c r="N300" s="212"/>
      <c r="O300" s="212"/>
      <c r="P300" s="212"/>
      <c r="Q300" s="212"/>
      <c r="R300" s="212"/>
      <c r="S300" s="212"/>
      <c r="T300" s="213"/>
      <c r="AT300" s="214" t="s">
        <v>155</v>
      </c>
      <c r="AU300" s="214" t="s">
        <v>88</v>
      </c>
      <c r="AV300" s="11" t="s">
        <v>86</v>
      </c>
      <c r="AW300" s="11" t="s">
        <v>41</v>
      </c>
      <c r="AX300" s="11" t="s">
        <v>78</v>
      </c>
      <c r="AY300" s="214" t="s">
        <v>145</v>
      </c>
    </row>
    <row r="301" spans="2:65" s="12" customFormat="1" ht="13.5">
      <c r="B301" s="215"/>
      <c r="C301" s="216"/>
      <c r="D301" s="206" t="s">
        <v>155</v>
      </c>
      <c r="E301" s="217" t="s">
        <v>34</v>
      </c>
      <c r="F301" s="218" t="s">
        <v>340</v>
      </c>
      <c r="G301" s="216"/>
      <c r="H301" s="219">
        <v>12</v>
      </c>
      <c r="I301" s="220"/>
      <c r="J301" s="216"/>
      <c r="K301" s="216"/>
      <c r="L301" s="221"/>
      <c r="M301" s="222"/>
      <c r="N301" s="223"/>
      <c r="O301" s="223"/>
      <c r="P301" s="223"/>
      <c r="Q301" s="223"/>
      <c r="R301" s="223"/>
      <c r="S301" s="223"/>
      <c r="T301" s="224"/>
      <c r="AT301" s="225" t="s">
        <v>155</v>
      </c>
      <c r="AU301" s="225" t="s">
        <v>88</v>
      </c>
      <c r="AV301" s="12" t="s">
        <v>88</v>
      </c>
      <c r="AW301" s="12" t="s">
        <v>41</v>
      </c>
      <c r="AX301" s="12" t="s">
        <v>78</v>
      </c>
      <c r="AY301" s="225" t="s">
        <v>145</v>
      </c>
    </row>
    <row r="302" spans="2:65" s="11" customFormat="1" ht="13.5">
      <c r="B302" s="204"/>
      <c r="C302" s="205"/>
      <c r="D302" s="206" t="s">
        <v>155</v>
      </c>
      <c r="E302" s="207" t="s">
        <v>34</v>
      </c>
      <c r="F302" s="208" t="s">
        <v>478</v>
      </c>
      <c r="G302" s="205"/>
      <c r="H302" s="207" t="s">
        <v>34</v>
      </c>
      <c r="I302" s="209"/>
      <c r="J302" s="205"/>
      <c r="K302" s="205"/>
      <c r="L302" s="210"/>
      <c r="M302" s="211"/>
      <c r="N302" s="212"/>
      <c r="O302" s="212"/>
      <c r="P302" s="212"/>
      <c r="Q302" s="212"/>
      <c r="R302" s="212"/>
      <c r="S302" s="212"/>
      <c r="T302" s="213"/>
      <c r="AT302" s="214" t="s">
        <v>155</v>
      </c>
      <c r="AU302" s="214" t="s">
        <v>88</v>
      </c>
      <c r="AV302" s="11" t="s">
        <v>86</v>
      </c>
      <c r="AW302" s="11" t="s">
        <v>41</v>
      </c>
      <c r="AX302" s="11" t="s">
        <v>78</v>
      </c>
      <c r="AY302" s="214" t="s">
        <v>145</v>
      </c>
    </row>
    <row r="303" spans="2:65" s="12" customFormat="1" ht="13.5">
      <c r="B303" s="215"/>
      <c r="C303" s="216"/>
      <c r="D303" s="206" t="s">
        <v>155</v>
      </c>
      <c r="E303" s="217" t="s">
        <v>34</v>
      </c>
      <c r="F303" s="218" t="s">
        <v>479</v>
      </c>
      <c r="G303" s="216"/>
      <c r="H303" s="219">
        <v>220</v>
      </c>
      <c r="I303" s="220"/>
      <c r="J303" s="216"/>
      <c r="K303" s="216"/>
      <c r="L303" s="221"/>
      <c r="M303" s="222"/>
      <c r="N303" s="223"/>
      <c r="O303" s="223"/>
      <c r="P303" s="223"/>
      <c r="Q303" s="223"/>
      <c r="R303" s="223"/>
      <c r="S303" s="223"/>
      <c r="T303" s="224"/>
      <c r="AT303" s="225" t="s">
        <v>155</v>
      </c>
      <c r="AU303" s="225" t="s">
        <v>88</v>
      </c>
      <c r="AV303" s="12" t="s">
        <v>88</v>
      </c>
      <c r="AW303" s="12" t="s">
        <v>41</v>
      </c>
      <c r="AX303" s="12" t="s">
        <v>78</v>
      </c>
      <c r="AY303" s="225" t="s">
        <v>145</v>
      </c>
    </row>
    <row r="304" spans="2:65" s="13" customFormat="1" ht="13.5">
      <c r="B304" s="226"/>
      <c r="C304" s="227"/>
      <c r="D304" s="206" t="s">
        <v>155</v>
      </c>
      <c r="E304" s="228" t="s">
        <v>34</v>
      </c>
      <c r="F304" s="229" t="s">
        <v>159</v>
      </c>
      <c r="G304" s="227"/>
      <c r="H304" s="230">
        <v>232</v>
      </c>
      <c r="I304" s="231"/>
      <c r="J304" s="227"/>
      <c r="K304" s="227"/>
      <c r="L304" s="232"/>
      <c r="M304" s="233"/>
      <c r="N304" s="234"/>
      <c r="O304" s="234"/>
      <c r="P304" s="234"/>
      <c r="Q304" s="234"/>
      <c r="R304" s="234"/>
      <c r="S304" s="234"/>
      <c r="T304" s="235"/>
      <c r="AT304" s="236" t="s">
        <v>155</v>
      </c>
      <c r="AU304" s="236" t="s">
        <v>88</v>
      </c>
      <c r="AV304" s="13" t="s">
        <v>153</v>
      </c>
      <c r="AW304" s="13" t="s">
        <v>41</v>
      </c>
      <c r="AX304" s="13" t="s">
        <v>86</v>
      </c>
      <c r="AY304" s="236" t="s">
        <v>145</v>
      </c>
    </row>
    <row r="305" spans="2:65" s="1" customFormat="1" ht="25.5" customHeight="1">
      <c r="B305" s="41"/>
      <c r="C305" s="192" t="s">
        <v>480</v>
      </c>
      <c r="D305" s="192" t="s">
        <v>148</v>
      </c>
      <c r="E305" s="193" t="s">
        <v>481</v>
      </c>
      <c r="F305" s="194" t="s">
        <v>482</v>
      </c>
      <c r="G305" s="195" t="s">
        <v>445</v>
      </c>
      <c r="H305" s="196">
        <v>220</v>
      </c>
      <c r="I305" s="197"/>
      <c r="J305" s="198">
        <f>ROUND(I305*H305,2)</f>
        <v>0</v>
      </c>
      <c r="K305" s="194" t="s">
        <v>167</v>
      </c>
      <c r="L305" s="61"/>
      <c r="M305" s="199" t="s">
        <v>34</v>
      </c>
      <c r="N305" s="200" t="s">
        <v>50</v>
      </c>
      <c r="O305" s="42"/>
      <c r="P305" s="201">
        <f>O305*H305</f>
        <v>0</v>
      </c>
      <c r="Q305" s="201">
        <v>8.4999999999999995E-4</v>
      </c>
      <c r="R305" s="201">
        <f>Q305*H305</f>
        <v>0.187</v>
      </c>
      <c r="S305" s="201">
        <v>0</v>
      </c>
      <c r="T305" s="202">
        <f>S305*H305</f>
        <v>0</v>
      </c>
      <c r="AR305" s="23" t="s">
        <v>251</v>
      </c>
      <c r="AT305" s="23" t="s">
        <v>148</v>
      </c>
      <c r="AU305" s="23" t="s">
        <v>88</v>
      </c>
      <c r="AY305" s="23" t="s">
        <v>145</v>
      </c>
      <c r="BE305" s="203">
        <f>IF(N305="základní",J305,0)</f>
        <v>0</v>
      </c>
      <c r="BF305" s="203">
        <f>IF(N305="snížená",J305,0)</f>
        <v>0</v>
      </c>
      <c r="BG305" s="203">
        <f>IF(N305="zákl. přenesená",J305,0)</f>
        <v>0</v>
      </c>
      <c r="BH305" s="203">
        <f>IF(N305="sníž. přenesená",J305,0)</f>
        <v>0</v>
      </c>
      <c r="BI305" s="203">
        <f>IF(N305="nulová",J305,0)</f>
        <v>0</v>
      </c>
      <c r="BJ305" s="23" t="s">
        <v>88</v>
      </c>
      <c r="BK305" s="203">
        <f>ROUND(I305*H305,2)</f>
        <v>0</v>
      </c>
      <c r="BL305" s="23" t="s">
        <v>251</v>
      </c>
      <c r="BM305" s="23" t="s">
        <v>483</v>
      </c>
    </row>
    <row r="306" spans="2:65" s="11" customFormat="1" ht="13.5">
      <c r="B306" s="204"/>
      <c r="C306" s="205"/>
      <c r="D306" s="206" t="s">
        <v>155</v>
      </c>
      <c r="E306" s="207" t="s">
        <v>34</v>
      </c>
      <c r="F306" s="208" t="s">
        <v>484</v>
      </c>
      <c r="G306" s="205"/>
      <c r="H306" s="207" t="s">
        <v>34</v>
      </c>
      <c r="I306" s="209"/>
      <c r="J306" s="205"/>
      <c r="K306" s="205"/>
      <c r="L306" s="210"/>
      <c r="M306" s="211"/>
      <c r="N306" s="212"/>
      <c r="O306" s="212"/>
      <c r="P306" s="212"/>
      <c r="Q306" s="212"/>
      <c r="R306" s="212"/>
      <c r="S306" s="212"/>
      <c r="T306" s="213"/>
      <c r="AT306" s="214" t="s">
        <v>155</v>
      </c>
      <c r="AU306" s="214" t="s">
        <v>88</v>
      </c>
      <c r="AV306" s="11" t="s">
        <v>86</v>
      </c>
      <c r="AW306" s="11" t="s">
        <v>41</v>
      </c>
      <c r="AX306" s="11" t="s">
        <v>78</v>
      </c>
      <c r="AY306" s="214" t="s">
        <v>145</v>
      </c>
    </row>
    <row r="307" spans="2:65" s="12" customFormat="1" ht="13.5">
      <c r="B307" s="215"/>
      <c r="C307" s="216"/>
      <c r="D307" s="206" t="s">
        <v>155</v>
      </c>
      <c r="E307" s="217" t="s">
        <v>34</v>
      </c>
      <c r="F307" s="218" t="s">
        <v>479</v>
      </c>
      <c r="G307" s="216"/>
      <c r="H307" s="219">
        <v>220</v>
      </c>
      <c r="I307" s="220"/>
      <c r="J307" s="216"/>
      <c r="K307" s="216"/>
      <c r="L307" s="221"/>
      <c r="M307" s="222"/>
      <c r="N307" s="223"/>
      <c r="O307" s="223"/>
      <c r="P307" s="223"/>
      <c r="Q307" s="223"/>
      <c r="R307" s="223"/>
      <c r="S307" s="223"/>
      <c r="T307" s="224"/>
      <c r="AT307" s="225" t="s">
        <v>155</v>
      </c>
      <c r="AU307" s="225" t="s">
        <v>88</v>
      </c>
      <c r="AV307" s="12" t="s">
        <v>88</v>
      </c>
      <c r="AW307" s="12" t="s">
        <v>41</v>
      </c>
      <c r="AX307" s="12" t="s">
        <v>86</v>
      </c>
      <c r="AY307" s="225" t="s">
        <v>145</v>
      </c>
    </row>
    <row r="308" spans="2:65" s="1" customFormat="1" ht="25.5" customHeight="1">
      <c r="B308" s="41"/>
      <c r="C308" s="192" t="s">
        <v>485</v>
      </c>
      <c r="D308" s="192" t="s">
        <v>148</v>
      </c>
      <c r="E308" s="193" t="s">
        <v>486</v>
      </c>
      <c r="F308" s="194" t="s">
        <v>487</v>
      </c>
      <c r="G308" s="195" t="s">
        <v>445</v>
      </c>
      <c r="H308" s="196">
        <v>226</v>
      </c>
      <c r="I308" s="197"/>
      <c r="J308" s="198">
        <f>ROUND(I308*H308,2)</f>
        <v>0</v>
      </c>
      <c r="K308" s="194" t="s">
        <v>167</v>
      </c>
      <c r="L308" s="61"/>
      <c r="M308" s="199" t="s">
        <v>34</v>
      </c>
      <c r="N308" s="200" t="s">
        <v>50</v>
      </c>
      <c r="O308" s="42"/>
      <c r="P308" s="201">
        <f>O308*H308</f>
        <v>0</v>
      </c>
      <c r="Q308" s="201">
        <v>8.4999999999999995E-4</v>
      </c>
      <c r="R308" s="201">
        <f>Q308*H308</f>
        <v>0.19209999999999999</v>
      </c>
      <c r="S308" s="201">
        <v>0</v>
      </c>
      <c r="T308" s="202">
        <f>S308*H308</f>
        <v>0</v>
      </c>
      <c r="AR308" s="23" t="s">
        <v>251</v>
      </c>
      <c r="AT308" s="23" t="s">
        <v>148</v>
      </c>
      <c r="AU308" s="23" t="s">
        <v>88</v>
      </c>
      <c r="AY308" s="23" t="s">
        <v>145</v>
      </c>
      <c r="BE308" s="203">
        <f>IF(N308="základní",J308,0)</f>
        <v>0</v>
      </c>
      <c r="BF308" s="203">
        <f>IF(N308="snížená",J308,0)</f>
        <v>0</v>
      </c>
      <c r="BG308" s="203">
        <f>IF(N308="zákl. přenesená",J308,0)</f>
        <v>0</v>
      </c>
      <c r="BH308" s="203">
        <f>IF(N308="sníž. přenesená",J308,0)</f>
        <v>0</v>
      </c>
      <c r="BI308" s="203">
        <f>IF(N308="nulová",J308,0)</f>
        <v>0</v>
      </c>
      <c r="BJ308" s="23" t="s">
        <v>88</v>
      </c>
      <c r="BK308" s="203">
        <f>ROUND(I308*H308,2)</f>
        <v>0</v>
      </c>
      <c r="BL308" s="23" t="s">
        <v>251</v>
      </c>
      <c r="BM308" s="23" t="s">
        <v>488</v>
      </c>
    </row>
    <row r="309" spans="2:65" s="11" customFormat="1" ht="13.5">
      <c r="B309" s="204"/>
      <c r="C309" s="205"/>
      <c r="D309" s="206" t="s">
        <v>155</v>
      </c>
      <c r="E309" s="207" t="s">
        <v>34</v>
      </c>
      <c r="F309" s="208" t="s">
        <v>489</v>
      </c>
      <c r="G309" s="205"/>
      <c r="H309" s="207" t="s">
        <v>34</v>
      </c>
      <c r="I309" s="209"/>
      <c r="J309" s="205"/>
      <c r="K309" s="205"/>
      <c r="L309" s="210"/>
      <c r="M309" s="211"/>
      <c r="N309" s="212"/>
      <c r="O309" s="212"/>
      <c r="P309" s="212"/>
      <c r="Q309" s="212"/>
      <c r="R309" s="212"/>
      <c r="S309" s="212"/>
      <c r="T309" s="213"/>
      <c r="AT309" s="214" t="s">
        <v>155</v>
      </c>
      <c r="AU309" s="214" t="s">
        <v>88</v>
      </c>
      <c r="AV309" s="11" t="s">
        <v>86</v>
      </c>
      <c r="AW309" s="11" t="s">
        <v>41</v>
      </c>
      <c r="AX309" s="11" t="s">
        <v>78</v>
      </c>
      <c r="AY309" s="214" t="s">
        <v>145</v>
      </c>
    </row>
    <row r="310" spans="2:65" s="12" customFormat="1" ht="13.5">
      <c r="B310" s="215"/>
      <c r="C310" s="216"/>
      <c r="D310" s="206" t="s">
        <v>155</v>
      </c>
      <c r="E310" s="217" t="s">
        <v>34</v>
      </c>
      <c r="F310" s="218" t="s">
        <v>479</v>
      </c>
      <c r="G310" s="216"/>
      <c r="H310" s="219">
        <v>220</v>
      </c>
      <c r="I310" s="220"/>
      <c r="J310" s="216"/>
      <c r="K310" s="216"/>
      <c r="L310" s="221"/>
      <c r="M310" s="222"/>
      <c r="N310" s="223"/>
      <c r="O310" s="223"/>
      <c r="P310" s="223"/>
      <c r="Q310" s="223"/>
      <c r="R310" s="223"/>
      <c r="S310" s="223"/>
      <c r="T310" s="224"/>
      <c r="AT310" s="225" t="s">
        <v>155</v>
      </c>
      <c r="AU310" s="225" t="s">
        <v>88</v>
      </c>
      <c r="AV310" s="12" t="s">
        <v>88</v>
      </c>
      <c r="AW310" s="12" t="s">
        <v>41</v>
      </c>
      <c r="AX310" s="12" t="s">
        <v>78</v>
      </c>
      <c r="AY310" s="225" t="s">
        <v>145</v>
      </c>
    </row>
    <row r="311" spans="2:65" s="11" customFormat="1" ht="13.5">
      <c r="B311" s="204"/>
      <c r="C311" s="205"/>
      <c r="D311" s="206" t="s">
        <v>155</v>
      </c>
      <c r="E311" s="207" t="s">
        <v>34</v>
      </c>
      <c r="F311" s="208" t="s">
        <v>490</v>
      </c>
      <c r="G311" s="205"/>
      <c r="H311" s="207" t="s">
        <v>34</v>
      </c>
      <c r="I311" s="209"/>
      <c r="J311" s="205"/>
      <c r="K311" s="205"/>
      <c r="L311" s="210"/>
      <c r="M311" s="211"/>
      <c r="N311" s="212"/>
      <c r="O311" s="212"/>
      <c r="P311" s="212"/>
      <c r="Q311" s="212"/>
      <c r="R311" s="212"/>
      <c r="S311" s="212"/>
      <c r="T311" s="213"/>
      <c r="AT311" s="214" t="s">
        <v>155</v>
      </c>
      <c r="AU311" s="214" t="s">
        <v>88</v>
      </c>
      <c r="AV311" s="11" t="s">
        <v>86</v>
      </c>
      <c r="AW311" s="11" t="s">
        <v>41</v>
      </c>
      <c r="AX311" s="11" t="s">
        <v>78</v>
      </c>
      <c r="AY311" s="214" t="s">
        <v>145</v>
      </c>
    </row>
    <row r="312" spans="2:65" s="12" customFormat="1" ht="13.5">
      <c r="B312" s="215"/>
      <c r="C312" s="216"/>
      <c r="D312" s="206" t="s">
        <v>155</v>
      </c>
      <c r="E312" s="217" t="s">
        <v>34</v>
      </c>
      <c r="F312" s="218" t="s">
        <v>189</v>
      </c>
      <c r="G312" s="216"/>
      <c r="H312" s="219">
        <v>6</v>
      </c>
      <c r="I312" s="220"/>
      <c r="J312" s="216"/>
      <c r="K312" s="216"/>
      <c r="L312" s="221"/>
      <c r="M312" s="222"/>
      <c r="N312" s="223"/>
      <c r="O312" s="223"/>
      <c r="P312" s="223"/>
      <c r="Q312" s="223"/>
      <c r="R312" s="223"/>
      <c r="S312" s="223"/>
      <c r="T312" s="224"/>
      <c r="AT312" s="225" t="s">
        <v>155</v>
      </c>
      <c r="AU312" s="225" t="s">
        <v>88</v>
      </c>
      <c r="AV312" s="12" t="s">
        <v>88</v>
      </c>
      <c r="AW312" s="12" t="s">
        <v>41</v>
      </c>
      <c r="AX312" s="12" t="s">
        <v>78</v>
      </c>
      <c r="AY312" s="225" t="s">
        <v>145</v>
      </c>
    </row>
    <row r="313" spans="2:65" s="13" customFormat="1" ht="13.5">
      <c r="B313" s="226"/>
      <c r="C313" s="227"/>
      <c r="D313" s="206" t="s">
        <v>155</v>
      </c>
      <c r="E313" s="228" t="s">
        <v>34</v>
      </c>
      <c r="F313" s="229" t="s">
        <v>159</v>
      </c>
      <c r="G313" s="227"/>
      <c r="H313" s="230">
        <v>226</v>
      </c>
      <c r="I313" s="231"/>
      <c r="J313" s="227"/>
      <c r="K313" s="227"/>
      <c r="L313" s="232"/>
      <c r="M313" s="233"/>
      <c r="N313" s="234"/>
      <c r="O313" s="234"/>
      <c r="P313" s="234"/>
      <c r="Q313" s="234"/>
      <c r="R313" s="234"/>
      <c r="S313" s="234"/>
      <c r="T313" s="235"/>
      <c r="AT313" s="236" t="s">
        <v>155</v>
      </c>
      <c r="AU313" s="236" t="s">
        <v>88</v>
      </c>
      <c r="AV313" s="13" t="s">
        <v>153</v>
      </c>
      <c r="AW313" s="13" t="s">
        <v>41</v>
      </c>
      <c r="AX313" s="13" t="s">
        <v>86</v>
      </c>
      <c r="AY313" s="236" t="s">
        <v>145</v>
      </c>
    </row>
    <row r="314" spans="2:65" s="1" customFormat="1" ht="25.5" customHeight="1">
      <c r="B314" s="41"/>
      <c r="C314" s="192" t="s">
        <v>491</v>
      </c>
      <c r="D314" s="192" t="s">
        <v>148</v>
      </c>
      <c r="E314" s="193" t="s">
        <v>492</v>
      </c>
      <c r="F314" s="194" t="s">
        <v>493</v>
      </c>
      <c r="G314" s="195" t="s">
        <v>445</v>
      </c>
      <c r="H314" s="196">
        <v>14</v>
      </c>
      <c r="I314" s="197"/>
      <c r="J314" s="198">
        <f>ROUND(I314*H314,2)</f>
        <v>0</v>
      </c>
      <c r="K314" s="194" t="s">
        <v>167</v>
      </c>
      <c r="L314" s="61"/>
      <c r="M314" s="199" t="s">
        <v>34</v>
      </c>
      <c r="N314" s="200" t="s">
        <v>50</v>
      </c>
      <c r="O314" s="42"/>
      <c r="P314" s="201">
        <f>O314*H314</f>
        <v>0</v>
      </c>
      <c r="Q314" s="201">
        <v>0</v>
      </c>
      <c r="R314" s="201">
        <f>Q314*H314</f>
        <v>0</v>
      </c>
      <c r="S314" s="201">
        <v>9.1999999999999998E-3</v>
      </c>
      <c r="T314" s="202">
        <f>S314*H314</f>
        <v>0.1288</v>
      </c>
      <c r="AR314" s="23" t="s">
        <v>251</v>
      </c>
      <c r="AT314" s="23" t="s">
        <v>148</v>
      </c>
      <c r="AU314" s="23" t="s">
        <v>88</v>
      </c>
      <c r="AY314" s="23" t="s">
        <v>145</v>
      </c>
      <c r="BE314" s="203">
        <f>IF(N314="základní",J314,0)</f>
        <v>0</v>
      </c>
      <c r="BF314" s="203">
        <f>IF(N314="snížená",J314,0)</f>
        <v>0</v>
      </c>
      <c r="BG314" s="203">
        <f>IF(N314="zákl. přenesená",J314,0)</f>
        <v>0</v>
      </c>
      <c r="BH314" s="203">
        <f>IF(N314="sníž. přenesená",J314,0)</f>
        <v>0</v>
      </c>
      <c r="BI314" s="203">
        <f>IF(N314="nulová",J314,0)</f>
        <v>0</v>
      </c>
      <c r="BJ314" s="23" t="s">
        <v>88</v>
      </c>
      <c r="BK314" s="203">
        <f>ROUND(I314*H314,2)</f>
        <v>0</v>
      </c>
      <c r="BL314" s="23" t="s">
        <v>251</v>
      </c>
      <c r="BM314" s="23" t="s">
        <v>494</v>
      </c>
    </row>
    <row r="315" spans="2:65" s="12" customFormat="1" ht="13.5">
      <c r="B315" s="215"/>
      <c r="C315" s="216"/>
      <c r="D315" s="206" t="s">
        <v>155</v>
      </c>
      <c r="E315" s="217" t="s">
        <v>34</v>
      </c>
      <c r="F315" s="218" t="s">
        <v>242</v>
      </c>
      <c r="G315" s="216"/>
      <c r="H315" s="219">
        <v>14</v>
      </c>
      <c r="I315" s="220"/>
      <c r="J315" s="216"/>
      <c r="K315" s="216"/>
      <c r="L315" s="221"/>
      <c r="M315" s="222"/>
      <c r="N315" s="223"/>
      <c r="O315" s="223"/>
      <c r="P315" s="223"/>
      <c r="Q315" s="223"/>
      <c r="R315" s="223"/>
      <c r="S315" s="223"/>
      <c r="T315" s="224"/>
      <c r="AT315" s="225" t="s">
        <v>155</v>
      </c>
      <c r="AU315" s="225" t="s">
        <v>88</v>
      </c>
      <c r="AV315" s="12" t="s">
        <v>88</v>
      </c>
      <c r="AW315" s="12" t="s">
        <v>41</v>
      </c>
      <c r="AX315" s="12" t="s">
        <v>86</v>
      </c>
      <c r="AY315" s="225" t="s">
        <v>145</v>
      </c>
    </row>
    <row r="316" spans="2:65" s="1" customFormat="1" ht="25.5" customHeight="1">
      <c r="B316" s="41"/>
      <c r="C316" s="192" t="s">
        <v>495</v>
      </c>
      <c r="D316" s="192" t="s">
        <v>148</v>
      </c>
      <c r="E316" s="193" t="s">
        <v>496</v>
      </c>
      <c r="F316" s="194" t="s">
        <v>497</v>
      </c>
      <c r="G316" s="195" t="s">
        <v>445</v>
      </c>
      <c r="H316" s="196">
        <v>6</v>
      </c>
      <c r="I316" s="197"/>
      <c r="J316" s="198">
        <f>ROUND(I316*H316,2)</f>
        <v>0</v>
      </c>
      <c r="K316" s="194" t="s">
        <v>167</v>
      </c>
      <c r="L316" s="61"/>
      <c r="M316" s="199" t="s">
        <v>34</v>
      </c>
      <c r="N316" s="200" t="s">
        <v>50</v>
      </c>
      <c r="O316" s="42"/>
      <c r="P316" s="201">
        <f>O316*H316</f>
        <v>0</v>
      </c>
      <c r="Q316" s="201">
        <v>1.0659999999999999E-2</v>
      </c>
      <c r="R316" s="201">
        <f>Q316*H316</f>
        <v>6.3959999999999989E-2</v>
      </c>
      <c r="S316" s="201">
        <v>0</v>
      </c>
      <c r="T316" s="202">
        <f>S316*H316</f>
        <v>0</v>
      </c>
      <c r="AR316" s="23" t="s">
        <v>251</v>
      </c>
      <c r="AT316" s="23" t="s">
        <v>148</v>
      </c>
      <c r="AU316" s="23" t="s">
        <v>88</v>
      </c>
      <c r="AY316" s="23" t="s">
        <v>145</v>
      </c>
      <c r="BE316" s="203">
        <f>IF(N316="základní",J316,0)</f>
        <v>0</v>
      </c>
      <c r="BF316" s="203">
        <f>IF(N316="snížená",J316,0)</f>
        <v>0</v>
      </c>
      <c r="BG316" s="203">
        <f>IF(N316="zákl. přenesená",J316,0)</f>
        <v>0</v>
      </c>
      <c r="BH316" s="203">
        <f>IF(N316="sníž. přenesená",J316,0)</f>
        <v>0</v>
      </c>
      <c r="BI316" s="203">
        <f>IF(N316="nulová",J316,0)</f>
        <v>0</v>
      </c>
      <c r="BJ316" s="23" t="s">
        <v>88</v>
      </c>
      <c r="BK316" s="203">
        <f>ROUND(I316*H316,2)</f>
        <v>0</v>
      </c>
      <c r="BL316" s="23" t="s">
        <v>251</v>
      </c>
      <c r="BM316" s="23" t="s">
        <v>498</v>
      </c>
    </row>
    <row r="317" spans="2:65" s="1" customFormat="1" ht="16.5" customHeight="1">
      <c r="B317" s="41"/>
      <c r="C317" s="192" t="s">
        <v>499</v>
      </c>
      <c r="D317" s="192" t="s">
        <v>148</v>
      </c>
      <c r="E317" s="193" t="s">
        <v>500</v>
      </c>
      <c r="F317" s="194" t="s">
        <v>501</v>
      </c>
      <c r="G317" s="195" t="s">
        <v>445</v>
      </c>
      <c r="H317" s="196">
        <v>246</v>
      </c>
      <c r="I317" s="197"/>
      <c r="J317" s="198">
        <f>ROUND(I317*H317,2)</f>
        <v>0</v>
      </c>
      <c r="K317" s="194" t="s">
        <v>167</v>
      </c>
      <c r="L317" s="61"/>
      <c r="M317" s="199" t="s">
        <v>34</v>
      </c>
      <c r="N317" s="200" t="s">
        <v>50</v>
      </c>
      <c r="O317" s="42"/>
      <c r="P317" s="201">
        <f>O317*H317</f>
        <v>0</v>
      </c>
      <c r="Q317" s="201">
        <v>0</v>
      </c>
      <c r="R317" s="201">
        <f>Q317*H317</f>
        <v>0</v>
      </c>
      <c r="S317" s="201">
        <v>1.56E-3</v>
      </c>
      <c r="T317" s="202">
        <f>S317*H317</f>
        <v>0.38375999999999999</v>
      </c>
      <c r="AR317" s="23" t="s">
        <v>251</v>
      </c>
      <c r="AT317" s="23" t="s">
        <v>148</v>
      </c>
      <c r="AU317" s="23" t="s">
        <v>88</v>
      </c>
      <c r="AY317" s="23" t="s">
        <v>145</v>
      </c>
      <c r="BE317" s="203">
        <f>IF(N317="základní",J317,0)</f>
        <v>0</v>
      </c>
      <c r="BF317" s="203">
        <f>IF(N317="snížená",J317,0)</f>
        <v>0</v>
      </c>
      <c r="BG317" s="203">
        <f>IF(N317="zákl. přenesená",J317,0)</f>
        <v>0</v>
      </c>
      <c r="BH317" s="203">
        <f>IF(N317="sníž. přenesená",J317,0)</f>
        <v>0</v>
      </c>
      <c r="BI317" s="203">
        <f>IF(N317="nulová",J317,0)</f>
        <v>0</v>
      </c>
      <c r="BJ317" s="23" t="s">
        <v>88</v>
      </c>
      <c r="BK317" s="203">
        <f>ROUND(I317*H317,2)</f>
        <v>0</v>
      </c>
      <c r="BL317" s="23" t="s">
        <v>251</v>
      </c>
      <c r="BM317" s="23" t="s">
        <v>502</v>
      </c>
    </row>
    <row r="318" spans="2:65" s="11" customFormat="1" ht="13.5">
      <c r="B318" s="204"/>
      <c r="C318" s="205"/>
      <c r="D318" s="206" t="s">
        <v>155</v>
      </c>
      <c r="E318" s="207" t="s">
        <v>34</v>
      </c>
      <c r="F318" s="208" t="s">
        <v>503</v>
      </c>
      <c r="G318" s="205"/>
      <c r="H318" s="207" t="s">
        <v>34</v>
      </c>
      <c r="I318" s="209"/>
      <c r="J318" s="205"/>
      <c r="K318" s="205"/>
      <c r="L318" s="210"/>
      <c r="M318" s="211"/>
      <c r="N318" s="212"/>
      <c r="O318" s="212"/>
      <c r="P318" s="212"/>
      <c r="Q318" s="212"/>
      <c r="R318" s="212"/>
      <c r="S318" s="212"/>
      <c r="T318" s="213"/>
      <c r="AT318" s="214" t="s">
        <v>155</v>
      </c>
      <c r="AU318" s="214" t="s">
        <v>88</v>
      </c>
      <c r="AV318" s="11" t="s">
        <v>86</v>
      </c>
      <c r="AW318" s="11" t="s">
        <v>41</v>
      </c>
      <c r="AX318" s="11" t="s">
        <v>78</v>
      </c>
      <c r="AY318" s="214" t="s">
        <v>145</v>
      </c>
    </row>
    <row r="319" spans="2:65" s="11" customFormat="1" ht="13.5">
      <c r="B319" s="204"/>
      <c r="C319" s="205"/>
      <c r="D319" s="206" t="s">
        <v>155</v>
      </c>
      <c r="E319" s="207" t="s">
        <v>34</v>
      </c>
      <c r="F319" s="208" t="s">
        <v>169</v>
      </c>
      <c r="G319" s="205"/>
      <c r="H319" s="207" t="s">
        <v>34</v>
      </c>
      <c r="I319" s="209"/>
      <c r="J319" s="205"/>
      <c r="K319" s="205"/>
      <c r="L319" s="210"/>
      <c r="M319" s="211"/>
      <c r="N319" s="212"/>
      <c r="O319" s="212"/>
      <c r="P319" s="212"/>
      <c r="Q319" s="212"/>
      <c r="R319" s="212"/>
      <c r="S319" s="212"/>
      <c r="T319" s="213"/>
      <c r="AT319" s="214" t="s">
        <v>155</v>
      </c>
      <c r="AU319" s="214" t="s">
        <v>88</v>
      </c>
      <c r="AV319" s="11" t="s">
        <v>86</v>
      </c>
      <c r="AW319" s="11" t="s">
        <v>41</v>
      </c>
      <c r="AX319" s="11" t="s">
        <v>78</v>
      </c>
      <c r="AY319" s="214" t="s">
        <v>145</v>
      </c>
    </row>
    <row r="320" spans="2:65" s="12" customFormat="1" ht="13.5">
      <c r="B320" s="215"/>
      <c r="C320" s="216"/>
      <c r="D320" s="206" t="s">
        <v>155</v>
      </c>
      <c r="E320" s="217" t="s">
        <v>34</v>
      </c>
      <c r="F320" s="218" t="s">
        <v>479</v>
      </c>
      <c r="G320" s="216"/>
      <c r="H320" s="219">
        <v>220</v>
      </c>
      <c r="I320" s="220"/>
      <c r="J320" s="216"/>
      <c r="K320" s="216"/>
      <c r="L320" s="221"/>
      <c r="M320" s="222"/>
      <c r="N320" s="223"/>
      <c r="O320" s="223"/>
      <c r="P320" s="223"/>
      <c r="Q320" s="223"/>
      <c r="R320" s="223"/>
      <c r="S320" s="223"/>
      <c r="T320" s="224"/>
      <c r="AT320" s="225" t="s">
        <v>155</v>
      </c>
      <c r="AU320" s="225" t="s">
        <v>88</v>
      </c>
      <c r="AV320" s="12" t="s">
        <v>88</v>
      </c>
      <c r="AW320" s="12" t="s">
        <v>41</v>
      </c>
      <c r="AX320" s="12" t="s">
        <v>78</v>
      </c>
      <c r="AY320" s="225" t="s">
        <v>145</v>
      </c>
    </row>
    <row r="321" spans="2:65" s="11" customFormat="1" ht="13.5">
      <c r="B321" s="204"/>
      <c r="C321" s="205"/>
      <c r="D321" s="206" t="s">
        <v>155</v>
      </c>
      <c r="E321" s="207" t="s">
        <v>34</v>
      </c>
      <c r="F321" s="208" t="s">
        <v>173</v>
      </c>
      <c r="G321" s="205"/>
      <c r="H321" s="207" t="s">
        <v>34</v>
      </c>
      <c r="I321" s="209"/>
      <c r="J321" s="205"/>
      <c r="K321" s="205"/>
      <c r="L321" s="210"/>
      <c r="M321" s="211"/>
      <c r="N321" s="212"/>
      <c r="O321" s="212"/>
      <c r="P321" s="212"/>
      <c r="Q321" s="212"/>
      <c r="R321" s="212"/>
      <c r="S321" s="212"/>
      <c r="T321" s="213"/>
      <c r="AT321" s="214" t="s">
        <v>155</v>
      </c>
      <c r="AU321" s="214" t="s">
        <v>88</v>
      </c>
      <c r="AV321" s="11" t="s">
        <v>86</v>
      </c>
      <c r="AW321" s="11" t="s">
        <v>41</v>
      </c>
      <c r="AX321" s="11" t="s">
        <v>78</v>
      </c>
      <c r="AY321" s="214" t="s">
        <v>145</v>
      </c>
    </row>
    <row r="322" spans="2:65" s="12" customFormat="1" ht="13.5">
      <c r="B322" s="215"/>
      <c r="C322" s="216"/>
      <c r="D322" s="206" t="s">
        <v>155</v>
      </c>
      <c r="E322" s="217" t="s">
        <v>34</v>
      </c>
      <c r="F322" s="218" t="s">
        <v>340</v>
      </c>
      <c r="G322" s="216"/>
      <c r="H322" s="219">
        <v>12</v>
      </c>
      <c r="I322" s="220"/>
      <c r="J322" s="216"/>
      <c r="K322" s="216"/>
      <c r="L322" s="221"/>
      <c r="M322" s="222"/>
      <c r="N322" s="223"/>
      <c r="O322" s="223"/>
      <c r="P322" s="223"/>
      <c r="Q322" s="223"/>
      <c r="R322" s="223"/>
      <c r="S322" s="223"/>
      <c r="T322" s="224"/>
      <c r="AT322" s="225" t="s">
        <v>155</v>
      </c>
      <c r="AU322" s="225" t="s">
        <v>88</v>
      </c>
      <c r="AV322" s="12" t="s">
        <v>88</v>
      </c>
      <c r="AW322" s="12" t="s">
        <v>41</v>
      </c>
      <c r="AX322" s="12" t="s">
        <v>78</v>
      </c>
      <c r="AY322" s="225" t="s">
        <v>145</v>
      </c>
    </row>
    <row r="323" spans="2:65" s="11" customFormat="1" ht="13.5">
      <c r="B323" s="204"/>
      <c r="C323" s="205"/>
      <c r="D323" s="206" t="s">
        <v>155</v>
      </c>
      <c r="E323" s="207" t="s">
        <v>34</v>
      </c>
      <c r="F323" s="208" t="s">
        <v>504</v>
      </c>
      <c r="G323" s="205"/>
      <c r="H323" s="207" t="s">
        <v>34</v>
      </c>
      <c r="I323" s="209"/>
      <c r="J323" s="205"/>
      <c r="K323" s="205"/>
      <c r="L323" s="210"/>
      <c r="M323" s="211"/>
      <c r="N323" s="212"/>
      <c r="O323" s="212"/>
      <c r="P323" s="212"/>
      <c r="Q323" s="212"/>
      <c r="R323" s="212"/>
      <c r="S323" s="212"/>
      <c r="T323" s="213"/>
      <c r="AT323" s="214" t="s">
        <v>155</v>
      </c>
      <c r="AU323" s="214" t="s">
        <v>88</v>
      </c>
      <c r="AV323" s="11" t="s">
        <v>86</v>
      </c>
      <c r="AW323" s="11" t="s">
        <v>41</v>
      </c>
      <c r="AX323" s="11" t="s">
        <v>78</v>
      </c>
      <c r="AY323" s="214" t="s">
        <v>145</v>
      </c>
    </row>
    <row r="324" spans="2:65" s="12" customFormat="1" ht="13.5">
      <c r="B324" s="215"/>
      <c r="C324" s="216"/>
      <c r="D324" s="206" t="s">
        <v>155</v>
      </c>
      <c r="E324" s="217" t="s">
        <v>34</v>
      </c>
      <c r="F324" s="218" t="s">
        <v>242</v>
      </c>
      <c r="G324" s="216"/>
      <c r="H324" s="219">
        <v>14</v>
      </c>
      <c r="I324" s="220"/>
      <c r="J324" s="216"/>
      <c r="K324" s="216"/>
      <c r="L324" s="221"/>
      <c r="M324" s="222"/>
      <c r="N324" s="223"/>
      <c r="O324" s="223"/>
      <c r="P324" s="223"/>
      <c r="Q324" s="223"/>
      <c r="R324" s="223"/>
      <c r="S324" s="223"/>
      <c r="T324" s="224"/>
      <c r="AT324" s="225" t="s">
        <v>155</v>
      </c>
      <c r="AU324" s="225" t="s">
        <v>88</v>
      </c>
      <c r="AV324" s="12" t="s">
        <v>88</v>
      </c>
      <c r="AW324" s="12" t="s">
        <v>41</v>
      </c>
      <c r="AX324" s="12" t="s">
        <v>78</v>
      </c>
      <c r="AY324" s="225" t="s">
        <v>145</v>
      </c>
    </row>
    <row r="325" spans="2:65" s="13" customFormat="1" ht="13.5">
      <c r="B325" s="226"/>
      <c r="C325" s="227"/>
      <c r="D325" s="206" t="s">
        <v>155</v>
      </c>
      <c r="E325" s="228" t="s">
        <v>34</v>
      </c>
      <c r="F325" s="229" t="s">
        <v>159</v>
      </c>
      <c r="G325" s="227"/>
      <c r="H325" s="230">
        <v>246</v>
      </c>
      <c r="I325" s="231"/>
      <c r="J325" s="227"/>
      <c r="K325" s="227"/>
      <c r="L325" s="232"/>
      <c r="M325" s="233"/>
      <c r="N325" s="234"/>
      <c r="O325" s="234"/>
      <c r="P325" s="234"/>
      <c r="Q325" s="234"/>
      <c r="R325" s="234"/>
      <c r="S325" s="234"/>
      <c r="T325" s="235"/>
      <c r="AT325" s="236" t="s">
        <v>155</v>
      </c>
      <c r="AU325" s="236" t="s">
        <v>88</v>
      </c>
      <c r="AV325" s="13" t="s">
        <v>153</v>
      </c>
      <c r="AW325" s="13" t="s">
        <v>41</v>
      </c>
      <c r="AX325" s="13" t="s">
        <v>86</v>
      </c>
      <c r="AY325" s="236" t="s">
        <v>145</v>
      </c>
    </row>
    <row r="326" spans="2:65" s="1" customFormat="1" ht="16.5" customHeight="1">
      <c r="B326" s="41"/>
      <c r="C326" s="192" t="s">
        <v>455</v>
      </c>
      <c r="D326" s="192" t="s">
        <v>148</v>
      </c>
      <c r="E326" s="193" t="s">
        <v>505</v>
      </c>
      <c r="F326" s="194" t="s">
        <v>506</v>
      </c>
      <c r="G326" s="195" t="s">
        <v>445</v>
      </c>
      <c r="H326" s="196">
        <v>116</v>
      </c>
      <c r="I326" s="197"/>
      <c r="J326" s="198">
        <f>ROUND(I326*H326,2)</f>
        <v>0</v>
      </c>
      <c r="K326" s="194" t="s">
        <v>167</v>
      </c>
      <c r="L326" s="61"/>
      <c r="M326" s="199" t="s">
        <v>34</v>
      </c>
      <c r="N326" s="200" t="s">
        <v>50</v>
      </c>
      <c r="O326" s="42"/>
      <c r="P326" s="201">
        <f>O326*H326</f>
        <v>0</v>
      </c>
      <c r="Q326" s="201">
        <v>1.8E-3</v>
      </c>
      <c r="R326" s="201">
        <f>Q326*H326</f>
        <v>0.20879999999999999</v>
      </c>
      <c r="S326" s="201">
        <v>0</v>
      </c>
      <c r="T326" s="202">
        <f>S326*H326</f>
        <v>0</v>
      </c>
      <c r="AR326" s="23" t="s">
        <v>251</v>
      </c>
      <c r="AT326" s="23" t="s">
        <v>148</v>
      </c>
      <c r="AU326" s="23" t="s">
        <v>88</v>
      </c>
      <c r="AY326" s="23" t="s">
        <v>145</v>
      </c>
      <c r="BE326" s="203">
        <f>IF(N326="základní",J326,0)</f>
        <v>0</v>
      </c>
      <c r="BF326" s="203">
        <f>IF(N326="snížená",J326,0)</f>
        <v>0</v>
      </c>
      <c r="BG326" s="203">
        <f>IF(N326="zákl. přenesená",J326,0)</f>
        <v>0</v>
      </c>
      <c r="BH326" s="203">
        <f>IF(N326="sníž. přenesená",J326,0)</f>
        <v>0</v>
      </c>
      <c r="BI326" s="203">
        <f>IF(N326="nulová",J326,0)</f>
        <v>0</v>
      </c>
      <c r="BJ326" s="23" t="s">
        <v>88</v>
      </c>
      <c r="BK326" s="203">
        <f>ROUND(I326*H326,2)</f>
        <v>0</v>
      </c>
      <c r="BL326" s="23" t="s">
        <v>251</v>
      </c>
      <c r="BM326" s="23" t="s">
        <v>507</v>
      </c>
    </row>
    <row r="327" spans="2:65" s="1" customFormat="1" ht="16.5" customHeight="1">
      <c r="B327" s="41"/>
      <c r="C327" s="192" t="s">
        <v>508</v>
      </c>
      <c r="D327" s="192" t="s">
        <v>148</v>
      </c>
      <c r="E327" s="193" t="s">
        <v>509</v>
      </c>
      <c r="F327" s="194" t="s">
        <v>510</v>
      </c>
      <c r="G327" s="195" t="s">
        <v>445</v>
      </c>
      <c r="H327" s="196">
        <v>116</v>
      </c>
      <c r="I327" s="197"/>
      <c r="J327" s="198">
        <f>ROUND(I327*H327,2)</f>
        <v>0</v>
      </c>
      <c r="K327" s="194" t="s">
        <v>34</v>
      </c>
      <c r="L327" s="61"/>
      <c r="M327" s="199" t="s">
        <v>34</v>
      </c>
      <c r="N327" s="200" t="s">
        <v>50</v>
      </c>
      <c r="O327" s="42"/>
      <c r="P327" s="201">
        <f>O327*H327</f>
        <v>0</v>
      </c>
      <c r="Q327" s="201">
        <v>1.8500000000000001E-3</v>
      </c>
      <c r="R327" s="201">
        <f>Q327*H327</f>
        <v>0.21460000000000001</v>
      </c>
      <c r="S327" s="201">
        <v>0</v>
      </c>
      <c r="T327" s="202">
        <f>S327*H327</f>
        <v>0</v>
      </c>
      <c r="AR327" s="23" t="s">
        <v>251</v>
      </c>
      <c r="AT327" s="23" t="s">
        <v>148</v>
      </c>
      <c r="AU327" s="23" t="s">
        <v>88</v>
      </c>
      <c r="AY327" s="23" t="s">
        <v>145</v>
      </c>
      <c r="BE327" s="203">
        <f>IF(N327="základní",J327,0)</f>
        <v>0</v>
      </c>
      <c r="BF327" s="203">
        <f>IF(N327="snížená",J327,0)</f>
        <v>0</v>
      </c>
      <c r="BG327" s="203">
        <f>IF(N327="zákl. přenesená",J327,0)</f>
        <v>0</v>
      </c>
      <c r="BH327" s="203">
        <f>IF(N327="sníž. přenesená",J327,0)</f>
        <v>0</v>
      </c>
      <c r="BI327" s="203">
        <f>IF(N327="nulová",J327,0)</f>
        <v>0</v>
      </c>
      <c r="BJ327" s="23" t="s">
        <v>88</v>
      </c>
      <c r="BK327" s="203">
        <f>ROUND(I327*H327,2)</f>
        <v>0</v>
      </c>
      <c r="BL327" s="23" t="s">
        <v>251</v>
      </c>
      <c r="BM327" s="23" t="s">
        <v>511</v>
      </c>
    </row>
    <row r="328" spans="2:65" s="1" customFormat="1" ht="16.5" customHeight="1">
      <c r="B328" s="41"/>
      <c r="C328" s="192" t="s">
        <v>512</v>
      </c>
      <c r="D328" s="192" t="s">
        <v>148</v>
      </c>
      <c r="E328" s="193" t="s">
        <v>513</v>
      </c>
      <c r="F328" s="194" t="s">
        <v>514</v>
      </c>
      <c r="G328" s="195" t="s">
        <v>151</v>
      </c>
      <c r="H328" s="196">
        <v>246</v>
      </c>
      <c r="I328" s="197"/>
      <c r="J328" s="198">
        <f>ROUND(I328*H328,2)</f>
        <v>0</v>
      </c>
      <c r="K328" s="194" t="s">
        <v>167</v>
      </c>
      <c r="L328" s="61"/>
      <c r="M328" s="199" t="s">
        <v>34</v>
      </c>
      <c r="N328" s="200" t="s">
        <v>50</v>
      </c>
      <c r="O328" s="42"/>
      <c r="P328" s="201">
        <f>O328*H328</f>
        <v>0</v>
      </c>
      <c r="Q328" s="201">
        <v>0</v>
      </c>
      <c r="R328" s="201">
        <f>Q328*H328</f>
        <v>0</v>
      </c>
      <c r="S328" s="201">
        <v>8.4999999999999995E-4</v>
      </c>
      <c r="T328" s="202">
        <f>S328*H328</f>
        <v>0.20909999999999998</v>
      </c>
      <c r="AR328" s="23" t="s">
        <v>251</v>
      </c>
      <c r="AT328" s="23" t="s">
        <v>148</v>
      </c>
      <c r="AU328" s="23" t="s">
        <v>88</v>
      </c>
      <c r="AY328" s="23" t="s">
        <v>145</v>
      </c>
      <c r="BE328" s="203">
        <f>IF(N328="základní",J328,0)</f>
        <v>0</v>
      </c>
      <c r="BF328" s="203">
        <f>IF(N328="snížená",J328,0)</f>
        <v>0</v>
      </c>
      <c r="BG328" s="203">
        <f>IF(N328="zákl. přenesená",J328,0)</f>
        <v>0</v>
      </c>
      <c r="BH328" s="203">
        <f>IF(N328="sníž. přenesená",J328,0)</f>
        <v>0</v>
      </c>
      <c r="BI328" s="203">
        <f>IF(N328="nulová",J328,0)</f>
        <v>0</v>
      </c>
      <c r="BJ328" s="23" t="s">
        <v>88</v>
      </c>
      <c r="BK328" s="203">
        <f>ROUND(I328*H328,2)</f>
        <v>0</v>
      </c>
      <c r="BL328" s="23" t="s">
        <v>251</v>
      </c>
      <c r="BM328" s="23" t="s">
        <v>515</v>
      </c>
    </row>
    <row r="329" spans="2:65" s="11" customFormat="1" ht="13.5">
      <c r="B329" s="204"/>
      <c r="C329" s="205"/>
      <c r="D329" s="206" t="s">
        <v>155</v>
      </c>
      <c r="E329" s="207" t="s">
        <v>34</v>
      </c>
      <c r="F329" s="208" t="s">
        <v>503</v>
      </c>
      <c r="G329" s="205"/>
      <c r="H329" s="207" t="s">
        <v>34</v>
      </c>
      <c r="I329" s="209"/>
      <c r="J329" s="205"/>
      <c r="K329" s="205"/>
      <c r="L329" s="210"/>
      <c r="M329" s="211"/>
      <c r="N329" s="212"/>
      <c r="O329" s="212"/>
      <c r="P329" s="212"/>
      <c r="Q329" s="212"/>
      <c r="R329" s="212"/>
      <c r="S329" s="212"/>
      <c r="T329" s="213"/>
      <c r="AT329" s="214" t="s">
        <v>155</v>
      </c>
      <c r="AU329" s="214" t="s">
        <v>88</v>
      </c>
      <c r="AV329" s="11" t="s">
        <v>86</v>
      </c>
      <c r="AW329" s="11" t="s">
        <v>41</v>
      </c>
      <c r="AX329" s="11" t="s">
        <v>78</v>
      </c>
      <c r="AY329" s="214" t="s">
        <v>145</v>
      </c>
    </row>
    <row r="330" spans="2:65" s="11" customFormat="1" ht="13.5">
      <c r="B330" s="204"/>
      <c r="C330" s="205"/>
      <c r="D330" s="206" t="s">
        <v>155</v>
      </c>
      <c r="E330" s="207" t="s">
        <v>34</v>
      </c>
      <c r="F330" s="208" t="s">
        <v>169</v>
      </c>
      <c r="G330" s="205"/>
      <c r="H330" s="207" t="s">
        <v>34</v>
      </c>
      <c r="I330" s="209"/>
      <c r="J330" s="205"/>
      <c r="K330" s="205"/>
      <c r="L330" s="210"/>
      <c r="M330" s="211"/>
      <c r="N330" s="212"/>
      <c r="O330" s="212"/>
      <c r="P330" s="212"/>
      <c r="Q330" s="212"/>
      <c r="R330" s="212"/>
      <c r="S330" s="212"/>
      <c r="T330" s="213"/>
      <c r="AT330" s="214" t="s">
        <v>155</v>
      </c>
      <c r="AU330" s="214" t="s">
        <v>88</v>
      </c>
      <c r="AV330" s="11" t="s">
        <v>86</v>
      </c>
      <c r="AW330" s="11" t="s">
        <v>41</v>
      </c>
      <c r="AX330" s="11" t="s">
        <v>78</v>
      </c>
      <c r="AY330" s="214" t="s">
        <v>145</v>
      </c>
    </row>
    <row r="331" spans="2:65" s="12" customFormat="1" ht="13.5">
      <c r="B331" s="215"/>
      <c r="C331" s="216"/>
      <c r="D331" s="206" t="s">
        <v>155</v>
      </c>
      <c r="E331" s="217" t="s">
        <v>34</v>
      </c>
      <c r="F331" s="218" t="s">
        <v>479</v>
      </c>
      <c r="G331" s="216"/>
      <c r="H331" s="219">
        <v>220</v>
      </c>
      <c r="I331" s="220"/>
      <c r="J331" s="216"/>
      <c r="K331" s="216"/>
      <c r="L331" s="221"/>
      <c r="M331" s="222"/>
      <c r="N331" s="223"/>
      <c r="O331" s="223"/>
      <c r="P331" s="223"/>
      <c r="Q331" s="223"/>
      <c r="R331" s="223"/>
      <c r="S331" s="223"/>
      <c r="T331" s="224"/>
      <c r="AT331" s="225" t="s">
        <v>155</v>
      </c>
      <c r="AU331" s="225" t="s">
        <v>88</v>
      </c>
      <c r="AV331" s="12" t="s">
        <v>88</v>
      </c>
      <c r="AW331" s="12" t="s">
        <v>41</v>
      </c>
      <c r="AX331" s="12" t="s">
        <v>78</v>
      </c>
      <c r="AY331" s="225" t="s">
        <v>145</v>
      </c>
    </row>
    <row r="332" spans="2:65" s="11" customFormat="1" ht="13.5">
      <c r="B332" s="204"/>
      <c r="C332" s="205"/>
      <c r="D332" s="206" t="s">
        <v>155</v>
      </c>
      <c r="E332" s="207" t="s">
        <v>34</v>
      </c>
      <c r="F332" s="208" t="s">
        <v>173</v>
      </c>
      <c r="G332" s="205"/>
      <c r="H332" s="207" t="s">
        <v>34</v>
      </c>
      <c r="I332" s="209"/>
      <c r="J332" s="205"/>
      <c r="K332" s="205"/>
      <c r="L332" s="210"/>
      <c r="M332" s="211"/>
      <c r="N332" s="212"/>
      <c r="O332" s="212"/>
      <c r="P332" s="212"/>
      <c r="Q332" s="212"/>
      <c r="R332" s="212"/>
      <c r="S332" s="212"/>
      <c r="T332" s="213"/>
      <c r="AT332" s="214" t="s">
        <v>155</v>
      </c>
      <c r="AU332" s="214" t="s">
        <v>88</v>
      </c>
      <c r="AV332" s="11" t="s">
        <v>86</v>
      </c>
      <c r="AW332" s="11" t="s">
        <v>41</v>
      </c>
      <c r="AX332" s="11" t="s">
        <v>78</v>
      </c>
      <c r="AY332" s="214" t="s">
        <v>145</v>
      </c>
    </row>
    <row r="333" spans="2:65" s="12" customFormat="1" ht="13.5">
      <c r="B333" s="215"/>
      <c r="C333" s="216"/>
      <c r="D333" s="206" t="s">
        <v>155</v>
      </c>
      <c r="E333" s="217" t="s">
        <v>34</v>
      </c>
      <c r="F333" s="218" t="s">
        <v>340</v>
      </c>
      <c r="G333" s="216"/>
      <c r="H333" s="219">
        <v>12</v>
      </c>
      <c r="I333" s="220"/>
      <c r="J333" s="216"/>
      <c r="K333" s="216"/>
      <c r="L333" s="221"/>
      <c r="M333" s="222"/>
      <c r="N333" s="223"/>
      <c r="O333" s="223"/>
      <c r="P333" s="223"/>
      <c r="Q333" s="223"/>
      <c r="R333" s="223"/>
      <c r="S333" s="223"/>
      <c r="T333" s="224"/>
      <c r="AT333" s="225" t="s">
        <v>155</v>
      </c>
      <c r="AU333" s="225" t="s">
        <v>88</v>
      </c>
      <c r="AV333" s="12" t="s">
        <v>88</v>
      </c>
      <c r="AW333" s="12" t="s">
        <v>41</v>
      </c>
      <c r="AX333" s="12" t="s">
        <v>78</v>
      </c>
      <c r="AY333" s="225" t="s">
        <v>145</v>
      </c>
    </row>
    <row r="334" spans="2:65" s="11" customFormat="1" ht="13.5">
      <c r="B334" s="204"/>
      <c r="C334" s="205"/>
      <c r="D334" s="206" t="s">
        <v>155</v>
      </c>
      <c r="E334" s="207" t="s">
        <v>34</v>
      </c>
      <c r="F334" s="208" t="s">
        <v>504</v>
      </c>
      <c r="G334" s="205"/>
      <c r="H334" s="207" t="s">
        <v>34</v>
      </c>
      <c r="I334" s="209"/>
      <c r="J334" s="205"/>
      <c r="K334" s="205"/>
      <c r="L334" s="210"/>
      <c r="M334" s="211"/>
      <c r="N334" s="212"/>
      <c r="O334" s="212"/>
      <c r="P334" s="212"/>
      <c r="Q334" s="212"/>
      <c r="R334" s="212"/>
      <c r="S334" s="212"/>
      <c r="T334" s="213"/>
      <c r="AT334" s="214" t="s">
        <v>155</v>
      </c>
      <c r="AU334" s="214" t="s">
        <v>88</v>
      </c>
      <c r="AV334" s="11" t="s">
        <v>86</v>
      </c>
      <c r="AW334" s="11" t="s">
        <v>41</v>
      </c>
      <c r="AX334" s="11" t="s">
        <v>78</v>
      </c>
      <c r="AY334" s="214" t="s">
        <v>145</v>
      </c>
    </row>
    <row r="335" spans="2:65" s="12" customFormat="1" ht="13.5">
      <c r="B335" s="215"/>
      <c r="C335" s="216"/>
      <c r="D335" s="206" t="s">
        <v>155</v>
      </c>
      <c r="E335" s="217" t="s">
        <v>34</v>
      </c>
      <c r="F335" s="218" t="s">
        <v>242</v>
      </c>
      <c r="G335" s="216"/>
      <c r="H335" s="219">
        <v>14</v>
      </c>
      <c r="I335" s="220"/>
      <c r="J335" s="216"/>
      <c r="K335" s="216"/>
      <c r="L335" s="221"/>
      <c r="M335" s="222"/>
      <c r="N335" s="223"/>
      <c r="O335" s="223"/>
      <c r="P335" s="223"/>
      <c r="Q335" s="223"/>
      <c r="R335" s="223"/>
      <c r="S335" s="223"/>
      <c r="T335" s="224"/>
      <c r="AT335" s="225" t="s">
        <v>155</v>
      </c>
      <c r="AU335" s="225" t="s">
        <v>88</v>
      </c>
      <c r="AV335" s="12" t="s">
        <v>88</v>
      </c>
      <c r="AW335" s="12" t="s">
        <v>41</v>
      </c>
      <c r="AX335" s="12" t="s">
        <v>78</v>
      </c>
      <c r="AY335" s="225" t="s">
        <v>145</v>
      </c>
    </row>
    <row r="336" spans="2:65" s="13" customFormat="1" ht="13.5">
      <c r="B336" s="226"/>
      <c r="C336" s="227"/>
      <c r="D336" s="206" t="s">
        <v>155</v>
      </c>
      <c r="E336" s="228" t="s">
        <v>34</v>
      </c>
      <c r="F336" s="229" t="s">
        <v>159</v>
      </c>
      <c r="G336" s="227"/>
      <c r="H336" s="230">
        <v>246</v>
      </c>
      <c r="I336" s="231"/>
      <c r="J336" s="227"/>
      <c r="K336" s="227"/>
      <c r="L336" s="232"/>
      <c r="M336" s="233"/>
      <c r="N336" s="234"/>
      <c r="O336" s="234"/>
      <c r="P336" s="234"/>
      <c r="Q336" s="234"/>
      <c r="R336" s="234"/>
      <c r="S336" s="234"/>
      <c r="T336" s="235"/>
      <c r="AT336" s="236" t="s">
        <v>155</v>
      </c>
      <c r="AU336" s="236" t="s">
        <v>88</v>
      </c>
      <c r="AV336" s="13" t="s">
        <v>153</v>
      </c>
      <c r="AW336" s="13" t="s">
        <v>41</v>
      </c>
      <c r="AX336" s="13" t="s">
        <v>86</v>
      </c>
      <c r="AY336" s="236" t="s">
        <v>145</v>
      </c>
    </row>
    <row r="337" spans="2:65" s="1" customFormat="1" ht="16.5" customHeight="1">
      <c r="B337" s="41"/>
      <c r="C337" s="192" t="s">
        <v>516</v>
      </c>
      <c r="D337" s="192" t="s">
        <v>148</v>
      </c>
      <c r="E337" s="193" t="s">
        <v>517</v>
      </c>
      <c r="F337" s="194" t="s">
        <v>518</v>
      </c>
      <c r="G337" s="195" t="s">
        <v>151</v>
      </c>
      <c r="H337" s="196">
        <v>116</v>
      </c>
      <c r="I337" s="197"/>
      <c r="J337" s="198">
        <f>ROUND(I337*H337,2)</f>
        <v>0</v>
      </c>
      <c r="K337" s="194" t="s">
        <v>167</v>
      </c>
      <c r="L337" s="61"/>
      <c r="M337" s="199" t="s">
        <v>34</v>
      </c>
      <c r="N337" s="200" t="s">
        <v>50</v>
      </c>
      <c r="O337" s="42"/>
      <c r="P337" s="201">
        <f>O337*H337</f>
        <v>0</v>
      </c>
      <c r="Q337" s="201">
        <v>2.3000000000000001E-4</v>
      </c>
      <c r="R337" s="201">
        <f>Q337*H337</f>
        <v>2.6680000000000002E-2</v>
      </c>
      <c r="S337" s="201">
        <v>0</v>
      </c>
      <c r="T337" s="202">
        <f>S337*H337</f>
        <v>0</v>
      </c>
      <c r="AR337" s="23" t="s">
        <v>251</v>
      </c>
      <c r="AT337" s="23" t="s">
        <v>148</v>
      </c>
      <c r="AU337" s="23" t="s">
        <v>88</v>
      </c>
      <c r="AY337" s="23" t="s">
        <v>145</v>
      </c>
      <c r="BE337" s="203">
        <f>IF(N337="základní",J337,0)</f>
        <v>0</v>
      </c>
      <c r="BF337" s="203">
        <f>IF(N337="snížená",J337,0)</f>
        <v>0</v>
      </c>
      <c r="BG337" s="203">
        <f>IF(N337="zákl. přenesená",J337,0)</f>
        <v>0</v>
      </c>
      <c r="BH337" s="203">
        <f>IF(N337="sníž. přenesená",J337,0)</f>
        <v>0</v>
      </c>
      <c r="BI337" s="203">
        <f>IF(N337="nulová",J337,0)</f>
        <v>0</v>
      </c>
      <c r="BJ337" s="23" t="s">
        <v>88</v>
      </c>
      <c r="BK337" s="203">
        <f>ROUND(I337*H337,2)</f>
        <v>0</v>
      </c>
      <c r="BL337" s="23" t="s">
        <v>251</v>
      </c>
      <c r="BM337" s="23" t="s">
        <v>519</v>
      </c>
    </row>
    <row r="338" spans="2:65" s="1" customFormat="1" ht="16.5" customHeight="1">
      <c r="B338" s="41"/>
      <c r="C338" s="192" t="s">
        <v>520</v>
      </c>
      <c r="D338" s="192" t="s">
        <v>148</v>
      </c>
      <c r="E338" s="193" t="s">
        <v>521</v>
      </c>
      <c r="F338" s="194" t="s">
        <v>522</v>
      </c>
      <c r="G338" s="195" t="s">
        <v>151</v>
      </c>
      <c r="H338" s="196">
        <v>116</v>
      </c>
      <c r="I338" s="197"/>
      <c r="J338" s="198">
        <f>ROUND(I338*H338,2)</f>
        <v>0</v>
      </c>
      <c r="K338" s="194" t="s">
        <v>167</v>
      </c>
      <c r="L338" s="61"/>
      <c r="M338" s="199" t="s">
        <v>34</v>
      </c>
      <c r="N338" s="200" t="s">
        <v>50</v>
      </c>
      <c r="O338" s="42"/>
      <c r="P338" s="201">
        <f>O338*H338</f>
        <v>0</v>
      </c>
      <c r="Q338" s="201">
        <v>3.1E-4</v>
      </c>
      <c r="R338" s="201">
        <f>Q338*H338</f>
        <v>3.5959999999999999E-2</v>
      </c>
      <c r="S338" s="201">
        <v>0</v>
      </c>
      <c r="T338" s="202">
        <f>S338*H338</f>
        <v>0</v>
      </c>
      <c r="AR338" s="23" t="s">
        <v>251</v>
      </c>
      <c r="AT338" s="23" t="s">
        <v>148</v>
      </c>
      <c r="AU338" s="23" t="s">
        <v>88</v>
      </c>
      <c r="AY338" s="23" t="s">
        <v>145</v>
      </c>
      <c r="BE338" s="203">
        <f>IF(N338="základní",J338,0)</f>
        <v>0</v>
      </c>
      <c r="BF338" s="203">
        <f>IF(N338="snížená",J338,0)</f>
        <v>0</v>
      </c>
      <c r="BG338" s="203">
        <f>IF(N338="zákl. přenesená",J338,0)</f>
        <v>0</v>
      </c>
      <c r="BH338" s="203">
        <f>IF(N338="sníž. přenesená",J338,0)</f>
        <v>0</v>
      </c>
      <c r="BI338" s="203">
        <f>IF(N338="nulová",J338,0)</f>
        <v>0</v>
      </c>
      <c r="BJ338" s="23" t="s">
        <v>88</v>
      </c>
      <c r="BK338" s="203">
        <f>ROUND(I338*H338,2)</f>
        <v>0</v>
      </c>
      <c r="BL338" s="23" t="s">
        <v>251</v>
      </c>
      <c r="BM338" s="23" t="s">
        <v>523</v>
      </c>
    </row>
    <row r="339" spans="2:65" s="11" customFormat="1" ht="13.5">
      <c r="B339" s="204"/>
      <c r="C339" s="205"/>
      <c r="D339" s="206" t="s">
        <v>155</v>
      </c>
      <c r="E339" s="207" t="s">
        <v>34</v>
      </c>
      <c r="F339" s="208" t="s">
        <v>169</v>
      </c>
      <c r="G339" s="205"/>
      <c r="H339" s="207" t="s">
        <v>34</v>
      </c>
      <c r="I339" s="209"/>
      <c r="J339" s="205"/>
      <c r="K339" s="205"/>
      <c r="L339" s="210"/>
      <c r="M339" s="211"/>
      <c r="N339" s="212"/>
      <c r="O339" s="212"/>
      <c r="P339" s="212"/>
      <c r="Q339" s="212"/>
      <c r="R339" s="212"/>
      <c r="S339" s="212"/>
      <c r="T339" s="213"/>
      <c r="AT339" s="214" t="s">
        <v>155</v>
      </c>
      <c r="AU339" s="214" t="s">
        <v>88</v>
      </c>
      <c r="AV339" s="11" t="s">
        <v>86</v>
      </c>
      <c r="AW339" s="11" t="s">
        <v>41</v>
      </c>
      <c r="AX339" s="11" t="s">
        <v>78</v>
      </c>
      <c r="AY339" s="214" t="s">
        <v>145</v>
      </c>
    </row>
    <row r="340" spans="2:65" s="12" customFormat="1" ht="13.5">
      <c r="B340" s="215"/>
      <c r="C340" s="216"/>
      <c r="D340" s="206" t="s">
        <v>155</v>
      </c>
      <c r="E340" s="217" t="s">
        <v>34</v>
      </c>
      <c r="F340" s="218" t="s">
        <v>447</v>
      </c>
      <c r="G340" s="216"/>
      <c r="H340" s="219">
        <v>110</v>
      </c>
      <c r="I340" s="220"/>
      <c r="J340" s="216"/>
      <c r="K340" s="216"/>
      <c r="L340" s="221"/>
      <c r="M340" s="222"/>
      <c r="N340" s="223"/>
      <c r="O340" s="223"/>
      <c r="P340" s="223"/>
      <c r="Q340" s="223"/>
      <c r="R340" s="223"/>
      <c r="S340" s="223"/>
      <c r="T340" s="224"/>
      <c r="AT340" s="225" t="s">
        <v>155</v>
      </c>
      <c r="AU340" s="225" t="s">
        <v>88</v>
      </c>
      <c r="AV340" s="12" t="s">
        <v>88</v>
      </c>
      <c r="AW340" s="12" t="s">
        <v>41</v>
      </c>
      <c r="AX340" s="12" t="s">
        <v>78</v>
      </c>
      <c r="AY340" s="225" t="s">
        <v>145</v>
      </c>
    </row>
    <row r="341" spans="2:65" s="11" customFormat="1" ht="13.5">
      <c r="B341" s="204"/>
      <c r="C341" s="205"/>
      <c r="D341" s="206" t="s">
        <v>155</v>
      </c>
      <c r="E341" s="207" t="s">
        <v>34</v>
      </c>
      <c r="F341" s="208" t="s">
        <v>173</v>
      </c>
      <c r="G341" s="205"/>
      <c r="H341" s="207" t="s">
        <v>34</v>
      </c>
      <c r="I341" s="209"/>
      <c r="J341" s="205"/>
      <c r="K341" s="205"/>
      <c r="L341" s="210"/>
      <c r="M341" s="211"/>
      <c r="N341" s="212"/>
      <c r="O341" s="212"/>
      <c r="P341" s="212"/>
      <c r="Q341" s="212"/>
      <c r="R341" s="212"/>
      <c r="S341" s="212"/>
      <c r="T341" s="213"/>
      <c r="AT341" s="214" t="s">
        <v>155</v>
      </c>
      <c r="AU341" s="214" t="s">
        <v>88</v>
      </c>
      <c r="AV341" s="11" t="s">
        <v>86</v>
      </c>
      <c r="AW341" s="11" t="s">
        <v>41</v>
      </c>
      <c r="AX341" s="11" t="s">
        <v>78</v>
      </c>
      <c r="AY341" s="214" t="s">
        <v>145</v>
      </c>
    </row>
    <row r="342" spans="2:65" s="12" customFormat="1" ht="13.5">
      <c r="B342" s="215"/>
      <c r="C342" s="216"/>
      <c r="D342" s="206" t="s">
        <v>155</v>
      </c>
      <c r="E342" s="217" t="s">
        <v>34</v>
      </c>
      <c r="F342" s="218" t="s">
        <v>189</v>
      </c>
      <c r="G342" s="216"/>
      <c r="H342" s="219">
        <v>6</v>
      </c>
      <c r="I342" s="220"/>
      <c r="J342" s="216"/>
      <c r="K342" s="216"/>
      <c r="L342" s="221"/>
      <c r="M342" s="222"/>
      <c r="N342" s="223"/>
      <c r="O342" s="223"/>
      <c r="P342" s="223"/>
      <c r="Q342" s="223"/>
      <c r="R342" s="223"/>
      <c r="S342" s="223"/>
      <c r="T342" s="224"/>
      <c r="AT342" s="225" t="s">
        <v>155</v>
      </c>
      <c r="AU342" s="225" t="s">
        <v>88</v>
      </c>
      <c r="AV342" s="12" t="s">
        <v>88</v>
      </c>
      <c r="AW342" s="12" t="s">
        <v>41</v>
      </c>
      <c r="AX342" s="12" t="s">
        <v>78</v>
      </c>
      <c r="AY342" s="225" t="s">
        <v>145</v>
      </c>
    </row>
    <row r="343" spans="2:65" s="13" customFormat="1" ht="13.5">
      <c r="B343" s="226"/>
      <c r="C343" s="227"/>
      <c r="D343" s="206" t="s">
        <v>155</v>
      </c>
      <c r="E343" s="228" t="s">
        <v>34</v>
      </c>
      <c r="F343" s="229" t="s">
        <v>159</v>
      </c>
      <c r="G343" s="227"/>
      <c r="H343" s="230">
        <v>116</v>
      </c>
      <c r="I343" s="231"/>
      <c r="J343" s="227"/>
      <c r="K343" s="227"/>
      <c r="L343" s="232"/>
      <c r="M343" s="233"/>
      <c r="N343" s="234"/>
      <c r="O343" s="234"/>
      <c r="P343" s="234"/>
      <c r="Q343" s="234"/>
      <c r="R343" s="234"/>
      <c r="S343" s="234"/>
      <c r="T343" s="235"/>
      <c r="AT343" s="236" t="s">
        <v>155</v>
      </c>
      <c r="AU343" s="236" t="s">
        <v>88</v>
      </c>
      <c r="AV343" s="13" t="s">
        <v>153</v>
      </c>
      <c r="AW343" s="13" t="s">
        <v>41</v>
      </c>
      <c r="AX343" s="13" t="s">
        <v>86</v>
      </c>
      <c r="AY343" s="236" t="s">
        <v>145</v>
      </c>
    </row>
    <row r="344" spans="2:65" s="1" customFormat="1" ht="38.25" customHeight="1">
      <c r="B344" s="41"/>
      <c r="C344" s="192" t="s">
        <v>524</v>
      </c>
      <c r="D344" s="192" t="s">
        <v>148</v>
      </c>
      <c r="E344" s="193" t="s">
        <v>525</v>
      </c>
      <c r="F344" s="194" t="s">
        <v>526</v>
      </c>
      <c r="G344" s="195" t="s">
        <v>311</v>
      </c>
      <c r="H344" s="237"/>
      <c r="I344" s="197"/>
      <c r="J344" s="198">
        <f>ROUND(I344*H344,2)</f>
        <v>0</v>
      </c>
      <c r="K344" s="194" t="s">
        <v>167</v>
      </c>
      <c r="L344" s="61"/>
      <c r="M344" s="199" t="s">
        <v>34</v>
      </c>
      <c r="N344" s="200" t="s">
        <v>50</v>
      </c>
      <c r="O344" s="42"/>
      <c r="P344" s="201">
        <f>O344*H344</f>
        <v>0</v>
      </c>
      <c r="Q344" s="201">
        <v>0</v>
      </c>
      <c r="R344" s="201">
        <f>Q344*H344</f>
        <v>0</v>
      </c>
      <c r="S344" s="201">
        <v>0</v>
      </c>
      <c r="T344" s="202">
        <f>S344*H344</f>
        <v>0</v>
      </c>
      <c r="AR344" s="23" t="s">
        <v>251</v>
      </c>
      <c r="AT344" s="23" t="s">
        <v>148</v>
      </c>
      <c r="AU344" s="23" t="s">
        <v>88</v>
      </c>
      <c r="AY344" s="23" t="s">
        <v>145</v>
      </c>
      <c r="BE344" s="203">
        <f>IF(N344="základní",J344,0)</f>
        <v>0</v>
      </c>
      <c r="BF344" s="203">
        <f>IF(N344="snížená",J344,0)</f>
        <v>0</v>
      </c>
      <c r="BG344" s="203">
        <f>IF(N344="zákl. přenesená",J344,0)</f>
        <v>0</v>
      </c>
      <c r="BH344" s="203">
        <f>IF(N344="sníž. přenesená",J344,0)</f>
        <v>0</v>
      </c>
      <c r="BI344" s="203">
        <f>IF(N344="nulová",J344,0)</f>
        <v>0</v>
      </c>
      <c r="BJ344" s="23" t="s">
        <v>88</v>
      </c>
      <c r="BK344" s="203">
        <f>ROUND(I344*H344,2)</f>
        <v>0</v>
      </c>
      <c r="BL344" s="23" t="s">
        <v>251</v>
      </c>
      <c r="BM344" s="23" t="s">
        <v>527</v>
      </c>
    </row>
    <row r="345" spans="2:65" s="10" customFormat="1" ht="29.85" customHeight="1">
      <c r="B345" s="176"/>
      <c r="C345" s="177"/>
      <c r="D345" s="178" t="s">
        <v>77</v>
      </c>
      <c r="E345" s="190" t="s">
        <v>528</v>
      </c>
      <c r="F345" s="190" t="s">
        <v>529</v>
      </c>
      <c r="G345" s="177"/>
      <c r="H345" s="177"/>
      <c r="I345" s="180"/>
      <c r="J345" s="191">
        <f>BK345</f>
        <v>0</v>
      </c>
      <c r="K345" s="177"/>
      <c r="L345" s="182"/>
      <c r="M345" s="183"/>
      <c r="N345" s="184"/>
      <c r="O345" s="184"/>
      <c r="P345" s="185">
        <f>SUM(P346:P347)</f>
        <v>0</v>
      </c>
      <c r="Q345" s="184"/>
      <c r="R345" s="185">
        <f>SUM(R346:R347)</f>
        <v>2.0514999999999999</v>
      </c>
      <c r="S345" s="184"/>
      <c r="T345" s="186">
        <f>SUM(T346:T347)</f>
        <v>0</v>
      </c>
      <c r="AR345" s="187" t="s">
        <v>88</v>
      </c>
      <c r="AT345" s="188" t="s">
        <v>77</v>
      </c>
      <c r="AU345" s="188" t="s">
        <v>86</v>
      </c>
      <c r="AY345" s="187" t="s">
        <v>145</v>
      </c>
      <c r="BK345" s="189">
        <f>SUM(BK346:BK347)</f>
        <v>0</v>
      </c>
    </row>
    <row r="346" spans="2:65" s="1" customFormat="1" ht="25.5" customHeight="1">
      <c r="B346" s="41"/>
      <c r="C346" s="192" t="s">
        <v>530</v>
      </c>
      <c r="D346" s="192" t="s">
        <v>148</v>
      </c>
      <c r="E346" s="193" t="s">
        <v>531</v>
      </c>
      <c r="F346" s="194" t="s">
        <v>532</v>
      </c>
      <c r="G346" s="195" t="s">
        <v>445</v>
      </c>
      <c r="H346" s="196">
        <v>110</v>
      </c>
      <c r="I346" s="197"/>
      <c r="J346" s="198">
        <f>ROUND(I346*H346,2)</f>
        <v>0</v>
      </c>
      <c r="K346" s="194" t="s">
        <v>167</v>
      </c>
      <c r="L346" s="61"/>
      <c r="M346" s="199" t="s">
        <v>34</v>
      </c>
      <c r="N346" s="200" t="s">
        <v>50</v>
      </c>
      <c r="O346" s="42"/>
      <c r="P346" s="201">
        <f>O346*H346</f>
        <v>0</v>
      </c>
      <c r="Q346" s="201">
        <v>1.865E-2</v>
      </c>
      <c r="R346" s="201">
        <f>Q346*H346</f>
        <v>2.0514999999999999</v>
      </c>
      <c r="S346" s="201">
        <v>0</v>
      </c>
      <c r="T346" s="202">
        <f>S346*H346</f>
        <v>0</v>
      </c>
      <c r="AR346" s="23" t="s">
        <v>251</v>
      </c>
      <c r="AT346" s="23" t="s">
        <v>148</v>
      </c>
      <c r="AU346" s="23" t="s">
        <v>88</v>
      </c>
      <c r="AY346" s="23" t="s">
        <v>145</v>
      </c>
      <c r="BE346" s="203">
        <f>IF(N346="základní",J346,0)</f>
        <v>0</v>
      </c>
      <c r="BF346" s="203">
        <f>IF(N346="snížená",J346,0)</f>
        <v>0</v>
      </c>
      <c r="BG346" s="203">
        <f>IF(N346="zákl. přenesená",J346,0)</f>
        <v>0</v>
      </c>
      <c r="BH346" s="203">
        <f>IF(N346="sníž. přenesená",J346,0)</f>
        <v>0</v>
      </c>
      <c r="BI346" s="203">
        <f>IF(N346="nulová",J346,0)</f>
        <v>0</v>
      </c>
      <c r="BJ346" s="23" t="s">
        <v>88</v>
      </c>
      <c r="BK346" s="203">
        <f>ROUND(I346*H346,2)</f>
        <v>0</v>
      </c>
      <c r="BL346" s="23" t="s">
        <v>251</v>
      </c>
      <c r="BM346" s="23" t="s">
        <v>533</v>
      </c>
    </row>
    <row r="347" spans="2:65" s="1" customFormat="1" ht="38.25" customHeight="1">
      <c r="B347" s="41"/>
      <c r="C347" s="192" t="s">
        <v>534</v>
      </c>
      <c r="D347" s="192" t="s">
        <v>148</v>
      </c>
      <c r="E347" s="193" t="s">
        <v>535</v>
      </c>
      <c r="F347" s="194" t="s">
        <v>536</v>
      </c>
      <c r="G347" s="195" t="s">
        <v>311</v>
      </c>
      <c r="H347" s="237"/>
      <c r="I347" s="197"/>
      <c r="J347" s="198">
        <f>ROUND(I347*H347,2)</f>
        <v>0</v>
      </c>
      <c r="K347" s="194" t="s">
        <v>167</v>
      </c>
      <c r="L347" s="61"/>
      <c r="M347" s="199" t="s">
        <v>34</v>
      </c>
      <c r="N347" s="200" t="s">
        <v>50</v>
      </c>
      <c r="O347" s="42"/>
      <c r="P347" s="201">
        <f>O347*H347</f>
        <v>0</v>
      </c>
      <c r="Q347" s="201">
        <v>0</v>
      </c>
      <c r="R347" s="201">
        <f>Q347*H347</f>
        <v>0</v>
      </c>
      <c r="S347" s="201">
        <v>0</v>
      </c>
      <c r="T347" s="202">
        <f>S347*H347</f>
        <v>0</v>
      </c>
      <c r="AR347" s="23" t="s">
        <v>251</v>
      </c>
      <c r="AT347" s="23" t="s">
        <v>148</v>
      </c>
      <c r="AU347" s="23" t="s">
        <v>88</v>
      </c>
      <c r="AY347" s="23" t="s">
        <v>145</v>
      </c>
      <c r="BE347" s="203">
        <f>IF(N347="základní",J347,0)</f>
        <v>0</v>
      </c>
      <c r="BF347" s="203">
        <f>IF(N347="snížená",J347,0)</f>
        <v>0</v>
      </c>
      <c r="BG347" s="203">
        <f>IF(N347="zákl. přenesená",J347,0)</f>
        <v>0</v>
      </c>
      <c r="BH347" s="203">
        <f>IF(N347="sníž. přenesená",J347,0)</f>
        <v>0</v>
      </c>
      <c r="BI347" s="203">
        <f>IF(N347="nulová",J347,0)</f>
        <v>0</v>
      </c>
      <c r="BJ347" s="23" t="s">
        <v>88</v>
      </c>
      <c r="BK347" s="203">
        <f>ROUND(I347*H347,2)</f>
        <v>0</v>
      </c>
      <c r="BL347" s="23" t="s">
        <v>251</v>
      </c>
      <c r="BM347" s="23" t="s">
        <v>537</v>
      </c>
    </row>
    <row r="348" spans="2:65" s="10" customFormat="1" ht="29.85" customHeight="1">
      <c r="B348" s="176"/>
      <c r="C348" s="177"/>
      <c r="D348" s="178" t="s">
        <v>77</v>
      </c>
      <c r="E348" s="190" t="s">
        <v>538</v>
      </c>
      <c r="F348" s="190" t="s">
        <v>539</v>
      </c>
      <c r="G348" s="177"/>
      <c r="H348" s="177"/>
      <c r="I348" s="180"/>
      <c r="J348" s="191">
        <f>BK348</f>
        <v>0</v>
      </c>
      <c r="K348" s="177"/>
      <c r="L348" s="182"/>
      <c r="M348" s="183"/>
      <c r="N348" s="184"/>
      <c r="O348" s="184"/>
      <c r="P348" s="185">
        <f>SUM(P349:P355)</f>
        <v>0</v>
      </c>
      <c r="Q348" s="184"/>
      <c r="R348" s="185">
        <f>SUM(R349:R355)</f>
        <v>0.19440000000000002</v>
      </c>
      <c r="S348" s="184"/>
      <c r="T348" s="186">
        <f>SUM(T349:T355)</f>
        <v>0</v>
      </c>
      <c r="AR348" s="187" t="s">
        <v>88</v>
      </c>
      <c r="AT348" s="188" t="s">
        <v>77</v>
      </c>
      <c r="AU348" s="188" t="s">
        <v>86</v>
      </c>
      <c r="AY348" s="187" t="s">
        <v>145</v>
      </c>
      <c r="BK348" s="189">
        <f>SUM(BK349:BK355)</f>
        <v>0</v>
      </c>
    </row>
    <row r="349" spans="2:65" s="1" customFormat="1" ht="25.5" customHeight="1">
      <c r="B349" s="41"/>
      <c r="C349" s="192" t="s">
        <v>540</v>
      </c>
      <c r="D349" s="192" t="s">
        <v>148</v>
      </c>
      <c r="E349" s="193" t="s">
        <v>541</v>
      </c>
      <c r="F349" s="194" t="s">
        <v>542</v>
      </c>
      <c r="G349" s="195" t="s">
        <v>151</v>
      </c>
      <c r="H349" s="196">
        <v>144</v>
      </c>
      <c r="I349" s="197"/>
      <c r="J349" s="198">
        <f>ROUND(I349*H349,2)</f>
        <v>0</v>
      </c>
      <c r="K349" s="194" t="s">
        <v>34</v>
      </c>
      <c r="L349" s="61"/>
      <c r="M349" s="199" t="s">
        <v>34</v>
      </c>
      <c r="N349" s="200" t="s">
        <v>50</v>
      </c>
      <c r="O349" s="42"/>
      <c r="P349" s="201">
        <f>O349*H349</f>
        <v>0</v>
      </c>
      <c r="Q349" s="201">
        <v>2.7E-4</v>
      </c>
      <c r="R349" s="201">
        <f>Q349*H349</f>
        <v>3.8879999999999998E-2</v>
      </c>
      <c r="S349" s="201">
        <v>0</v>
      </c>
      <c r="T349" s="202">
        <f>S349*H349</f>
        <v>0</v>
      </c>
      <c r="AR349" s="23" t="s">
        <v>251</v>
      </c>
      <c r="AT349" s="23" t="s">
        <v>148</v>
      </c>
      <c r="AU349" s="23" t="s">
        <v>88</v>
      </c>
      <c r="AY349" s="23" t="s">
        <v>145</v>
      </c>
      <c r="BE349" s="203">
        <f>IF(N349="základní",J349,0)</f>
        <v>0</v>
      </c>
      <c r="BF349" s="203">
        <f>IF(N349="snížená",J349,0)</f>
        <v>0</v>
      </c>
      <c r="BG349" s="203">
        <f>IF(N349="zákl. přenesená",J349,0)</f>
        <v>0</v>
      </c>
      <c r="BH349" s="203">
        <f>IF(N349="sníž. přenesená",J349,0)</f>
        <v>0</v>
      </c>
      <c r="BI349" s="203">
        <f>IF(N349="nulová",J349,0)</f>
        <v>0</v>
      </c>
      <c r="BJ349" s="23" t="s">
        <v>88</v>
      </c>
      <c r="BK349" s="203">
        <f>ROUND(I349*H349,2)</f>
        <v>0</v>
      </c>
      <c r="BL349" s="23" t="s">
        <v>251</v>
      </c>
      <c r="BM349" s="23" t="s">
        <v>543</v>
      </c>
    </row>
    <row r="350" spans="2:65" s="11" customFormat="1" ht="13.5">
      <c r="B350" s="204"/>
      <c r="C350" s="205"/>
      <c r="D350" s="206" t="s">
        <v>155</v>
      </c>
      <c r="E350" s="207" t="s">
        <v>34</v>
      </c>
      <c r="F350" s="208" t="s">
        <v>544</v>
      </c>
      <c r="G350" s="205"/>
      <c r="H350" s="207" t="s">
        <v>34</v>
      </c>
      <c r="I350" s="209"/>
      <c r="J350" s="205"/>
      <c r="K350" s="205"/>
      <c r="L350" s="210"/>
      <c r="M350" s="211"/>
      <c r="N350" s="212"/>
      <c r="O350" s="212"/>
      <c r="P350" s="212"/>
      <c r="Q350" s="212"/>
      <c r="R350" s="212"/>
      <c r="S350" s="212"/>
      <c r="T350" s="213"/>
      <c r="AT350" s="214" t="s">
        <v>155</v>
      </c>
      <c r="AU350" s="214" t="s">
        <v>88</v>
      </c>
      <c r="AV350" s="11" t="s">
        <v>86</v>
      </c>
      <c r="AW350" s="11" t="s">
        <v>41</v>
      </c>
      <c r="AX350" s="11" t="s">
        <v>78</v>
      </c>
      <c r="AY350" s="214" t="s">
        <v>145</v>
      </c>
    </row>
    <row r="351" spans="2:65" s="12" customFormat="1" ht="13.5">
      <c r="B351" s="215"/>
      <c r="C351" s="216"/>
      <c r="D351" s="206" t="s">
        <v>155</v>
      </c>
      <c r="E351" s="217" t="s">
        <v>34</v>
      </c>
      <c r="F351" s="218" t="s">
        <v>545</v>
      </c>
      <c r="G351" s="216"/>
      <c r="H351" s="219">
        <v>144</v>
      </c>
      <c r="I351" s="220"/>
      <c r="J351" s="216"/>
      <c r="K351" s="216"/>
      <c r="L351" s="221"/>
      <c r="M351" s="222"/>
      <c r="N351" s="223"/>
      <c r="O351" s="223"/>
      <c r="P351" s="223"/>
      <c r="Q351" s="223"/>
      <c r="R351" s="223"/>
      <c r="S351" s="223"/>
      <c r="T351" s="224"/>
      <c r="AT351" s="225" t="s">
        <v>155</v>
      </c>
      <c r="AU351" s="225" t="s">
        <v>88</v>
      </c>
      <c r="AV351" s="12" t="s">
        <v>88</v>
      </c>
      <c r="AW351" s="12" t="s">
        <v>41</v>
      </c>
      <c r="AX351" s="12" t="s">
        <v>86</v>
      </c>
      <c r="AY351" s="225" t="s">
        <v>145</v>
      </c>
    </row>
    <row r="352" spans="2:65" s="1" customFormat="1" ht="25.5" customHeight="1">
      <c r="B352" s="41"/>
      <c r="C352" s="192" t="s">
        <v>546</v>
      </c>
      <c r="D352" s="192" t="s">
        <v>148</v>
      </c>
      <c r="E352" s="193" t="s">
        <v>547</v>
      </c>
      <c r="F352" s="194" t="s">
        <v>548</v>
      </c>
      <c r="G352" s="195" t="s">
        <v>151</v>
      </c>
      <c r="H352" s="196">
        <v>144</v>
      </c>
      <c r="I352" s="197"/>
      <c r="J352" s="198">
        <f>ROUND(I352*H352,2)</f>
        <v>0</v>
      </c>
      <c r="K352" s="194" t="s">
        <v>34</v>
      </c>
      <c r="L352" s="61"/>
      <c r="M352" s="199" t="s">
        <v>34</v>
      </c>
      <c r="N352" s="200" t="s">
        <v>50</v>
      </c>
      <c r="O352" s="42"/>
      <c r="P352" s="201">
        <f>O352*H352</f>
        <v>0</v>
      </c>
      <c r="Q352" s="201">
        <v>3.3E-4</v>
      </c>
      <c r="R352" s="201">
        <f>Q352*H352</f>
        <v>4.752E-2</v>
      </c>
      <c r="S352" s="201">
        <v>0</v>
      </c>
      <c r="T352" s="202">
        <f>S352*H352</f>
        <v>0</v>
      </c>
      <c r="AR352" s="23" t="s">
        <v>251</v>
      </c>
      <c r="AT352" s="23" t="s">
        <v>148</v>
      </c>
      <c r="AU352" s="23" t="s">
        <v>88</v>
      </c>
      <c r="AY352" s="23" t="s">
        <v>145</v>
      </c>
      <c r="BE352" s="203">
        <f>IF(N352="základní",J352,0)</f>
        <v>0</v>
      </c>
      <c r="BF352" s="203">
        <f>IF(N352="snížená",J352,0)</f>
        <v>0</v>
      </c>
      <c r="BG352" s="203">
        <f>IF(N352="zákl. přenesená",J352,0)</f>
        <v>0</v>
      </c>
      <c r="BH352" s="203">
        <f>IF(N352="sníž. přenesená",J352,0)</f>
        <v>0</v>
      </c>
      <c r="BI352" s="203">
        <f>IF(N352="nulová",J352,0)</f>
        <v>0</v>
      </c>
      <c r="BJ352" s="23" t="s">
        <v>88</v>
      </c>
      <c r="BK352" s="203">
        <f>ROUND(I352*H352,2)</f>
        <v>0</v>
      </c>
      <c r="BL352" s="23" t="s">
        <v>251</v>
      </c>
      <c r="BM352" s="23" t="s">
        <v>549</v>
      </c>
    </row>
    <row r="353" spans="2:65" s="1" customFormat="1" ht="25.5" customHeight="1">
      <c r="B353" s="41"/>
      <c r="C353" s="192" t="s">
        <v>550</v>
      </c>
      <c r="D353" s="192" t="s">
        <v>148</v>
      </c>
      <c r="E353" s="193" t="s">
        <v>551</v>
      </c>
      <c r="F353" s="194" t="s">
        <v>552</v>
      </c>
      <c r="G353" s="195" t="s">
        <v>151</v>
      </c>
      <c r="H353" s="196">
        <v>144</v>
      </c>
      <c r="I353" s="197"/>
      <c r="J353" s="198">
        <f>ROUND(I353*H353,2)</f>
        <v>0</v>
      </c>
      <c r="K353" s="194" t="s">
        <v>34</v>
      </c>
      <c r="L353" s="61"/>
      <c r="M353" s="199" t="s">
        <v>34</v>
      </c>
      <c r="N353" s="200" t="s">
        <v>50</v>
      </c>
      <c r="O353" s="42"/>
      <c r="P353" s="201">
        <f>O353*H353</f>
        <v>0</v>
      </c>
      <c r="Q353" s="201">
        <v>7.5000000000000002E-4</v>
      </c>
      <c r="R353" s="201">
        <f>Q353*H353</f>
        <v>0.108</v>
      </c>
      <c r="S353" s="201">
        <v>0</v>
      </c>
      <c r="T353" s="202">
        <f>S353*H353</f>
        <v>0</v>
      </c>
      <c r="AR353" s="23" t="s">
        <v>251</v>
      </c>
      <c r="AT353" s="23" t="s">
        <v>148</v>
      </c>
      <c r="AU353" s="23" t="s">
        <v>88</v>
      </c>
      <c r="AY353" s="23" t="s">
        <v>145</v>
      </c>
      <c r="BE353" s="203">
        <f>IF(N353="základní",J353,0)</f>
        <v>0</v>
      </c>
      <c r="BF353" s="203">
        <f>IF(N353="snížená",J353,0)</f>
        <v>0</v>
      </c>
      <c r="BG353" s="203">
        <f>IF(N353="zákl. přenesená",J353,0)</f>
        <v>0</v>
      </c>
      <c r="BH353" s="203">
        <f>IF(N353="sníž. přenesená",J353,0)</f>
        <v>0</v>
      </c>
      <c r="BI353" s="203">
        <f>IF(N353="nulová",J353,0)</f>
        <v>0</v>
      </c>
      <c r="BJ353" s="23" t="s">
        <v>88</v>
      </c>
      <c r="BK353" s="203">
        <f>ROUND(I353*H353,2)</f>
        <v>0</v>
      </c>
      <c r="BL353" s="23" t="s">
        <v>251</v>
      </c>
      <c r="BM353" s="23" t="s">
        <v>553</v>
      </c>
    </row>
    <row r="354" spans="2:65" s="11" customFormat="1" ht="13.5">
      <c r="B354" s="204"/>
      <c r="C354" s="205"/>
      <c r="D354" s="206" t="s">
        <v>155</v>
      </c>
      <c r="E354" s="207" t="s">
        <v>34</v>
      </c>
      <c r="F354" s="208" t="s">
        <v>554</v>
      </c>
      <c r="G354" s="205"/>
      <c r="H354" s="207" t="s">
        <v>34</v>
      </c>
      <c r="I354" s="209"/>
      <c r="J354" s="205"/>
      <c r="K354" s="205"/>
      <c r="L354" s="210"/>
      <c r="M354" s="211"/>
      <c r="N354" s="212"/>
      <c r="O354" s="212"/>
      <c r="P354" s="212"/>
      <c r="Q354" s="212"/>
      <c r="R354" s="212"/>
      <c r="S354" s="212"/>
      <c r="T354" s="213"/>
      <c r="AT354" s="214" t="s">
        <v>155</v>
      </c>
      <c r="AU354" s="214" t="s">
        <v>88</v>
      </c>
      <c r="AV354" s="11" t="s">
        <v>86</v>
      </c>
      <c r="AW354" s="11" t="s">
        <v>41</v>
      </c>
      <c r="AX354" s="11" t="s">
        <v>78</v>
      </c>
      <c r="AY354" s="214" t="s">
        <v>145</v>
      </c>
    </row>
    <row r="355" spans="2:65" s="12" customFormat="1" ht="13.5">
      <c r="B355" s="215"/>
      <c r="C355" s="216"/>
      <c r="D355" s="206" t="s">
        <v>155</v>
      </c>
      <c r="E355" s="217" t="s">
        <v>34</v>
      </c>
      <c r="F355" s="218" t="s">
        <v>555</v>
      </c>
      <c r="G355" s="216"/>
      <c r="H355" s="219">
        <v>144</v>
      </c>
      <c r="I355" s="220"/>
      <c r="J355" s="216"/>
      <c r="K355" s="216"/>
      <c r="L355" s="221"/>
      <c r="M355" s="222"/>
      <c r="N355" s="223"/>
      <c r="O355" s="223"/>
      <c r="P355" s="223"/>
      <c r="Q355" s="223"/>
      <c r="R355" s="223"/>
      <c r="S355" s="223"/>
      <c r="T355" s="224"/>
      <c r="AT355" s="225" t="s">
        <v>155</v>
      </c>
      <c r="AU355" s="225" t="s">
        <v>88</v>
      </c>
      <c r="AV355" s="12" t="s">
        <v>88</v>
      </c>
      <c r="AW355" s="12" t="s">
        <v>41</v>
      </c>
      <c r="AX355" s="12" t="s">
        <v>86</v>
      </c>
      <c r="AY355" s="225" t="s">
        <v>145</v>
      </c>
    </row>
    <row r="356" spans="2:65" s="10" customFormat="1" ht="29.85" customHeight="1">
      <c r="B356" s="176"/>
      <c r="C356" s="177"/>
      <c r="D356" s="178" t="s">
        <v>77</v>
      </c>
      <c r="E356" s="190" t="s">
        <v>556</v>
      </c>
      <c r="F356" s="190" t="s">
        <v>557</v>
      </c>
      <c r="G356" s="177"/>
      <c r="H356" s="177"/>
      <c r="I356" s="180"/>
      <c r="J356" s="191">
        <f>BK356</f>
        <v>0</v>
      </c>
      <c r="K356" s="177"/>
      <c r="L356" s="182"/>
      <c r="M356" s="183"/>
      <c r="N356" s="184"/>
      <c r="O356" s="184"/>
      <c r="P356" s="185">
        <f>SUM(P357:P359)</f>
        <v>0</v>
      </c>
      <c r="Q356" s="184"/>
      <c r="R356" s="185">
        <f>SUM(R357:R359)</f>
        <v>0</v>
      </c>
      <c r="S356" s="184"/>
      <c r="T356" s="186">
        <f>SUM(T357:T359)</f>
        <v>0</v>
      </c>
      <c r="AR356" s="187" t="s">
        <v>88</v>
      </c>
      <c r="AT356" s="188" t="s">
        <v>77</v>
      </c>
      <c r="AU356" s="188" t="s">
        <v>86</v>
      </c>
      <c r="AY356" s="187" t="s">
        <v>145</v>
      </c>
      <c r="BK356" s="189">
        <f>SUM(BK357:BK359)</f>
        <v>0</v>
      </c>
    </row>
    <row r="357" spans="2:65" s="1" customFormat="1" ht="16.5" customHeight="1">
      <c r="B357" s="41"/>
      <c r="C357" s="192" t="s">
        <v>558</v>
      </c>
      <c r="D357" s="192" t="s">
        <v>148</v>
      </c>
      <c r="E357" s="193" t="s">
        <v>559</v>
      </c>
      <c r="F357" s="194" t="s">
        <v>560</v>
      </c>
      <c r="G357" s="195" t="s">
        <v>151</v>
      </c>
      <c r="H357" s="196">
        <v>2</v>
      </c>
      <c r="I357" s="197"/>
      <c r="J357" s="198">
        <f>ROUND(I357*H357,2)</f>
        <v>0</v>
      </c>
      <c r="K357" s="194" t="s">
        <v>34</v>
      </c>
      <c r="L357" s="61"/>
      <c r="M357" s="199" t="s">
        <v>34</v>
      </c>
      <c r="N357" s="200" t="s">
        <v>50</v>
      </c>
      <c r="O357" s="42"/>
      <c r="P357" s="201">
        <f>O357*H357</f>
        <v>0</v>
      </c>
      <c r="Q357" s="201">
        <v>0</v>
      </c>
      <c r="R357" s="201">
        <f>Q357*H357</f>
        <v>0</v>
      </c>
      <c r="S357" s="201">
        <v>0</v>
      </c>
      <c r="T357" s="202">
        <f>S357*H357</f>
        <v>0</v>
      </c>
      <c r="AR357" s="23" t="s">
        <v>251</v>
      </c>
      <c r="AT357" s="23" t="s">
        <v>148</v>
      </c>
      <c r="AU357" s="23" t="s">
        <v>88</v>
      </c>
      <c r="AY357" s="23" t="s">
        <v>145</v>
      </c>
      <c r="BE357" s="203">
        <f>IF(N357="základní",J357,0)</f>
        <v>0</v>
      </c>
      <c r="BF357" s="203">
        <f>IF(N357="snížená",J357,0)</f>
        <v>0</v>
      </c>
      <c r="BG357" s="203">
        <f>IF(N357="zákl. přenesená",J357,0)</f>
        <v>0</v>
      </c>
      <c r="BH357" s="203">
        <f>IF(N357="sníž. přenesená",J357,0)</f>
        <v>0</v>
      </c>
      <c r="BI357" s="203">
        <f>IF(N357="nulová",J357,0)</f>
        <v>0</v>
      </c>
      <c r="BJ357" s="23" t="s">
        <v>88</v>
      </c>
      <c r="BK357" s="203">
        <f>ROUND(I357*H357,2)</f>
        <v>0</v>
      </c>
      <c r="BL357" s="23" t="s">
        <v>251</v>
      </c>
      <c r="BM357" s="23" t="s">
        <v>561</v>
      </c>
    </row>
    <row r="358" spans="2:65" s="1" customFormat="1" ht="16.5" customHeight="1">
      <c r="B358" s="41"/>
      <c r="C358" s="240" t="s">
        <v>562</v>
      </c>
      <c r="D358" s="240" t="s">
        <v>563</v>
      </c>
      <c r="E358" s="241" t="s">
        <v>564</v>
      </c>
      <c r="F358" s="242" t="s">
        <v>565</v>
      </c>
      <c r="G358" s="243" t="s">
        <v>151</v>
      </c>
      <c r="H358" s="244">
        <v>2</v>
      </c>
      <c r="I358" s="245"/>
      <c r="J358" s="246">
        <f>ROUND(I358*H358,2)</f>
        <v>0</v>
      </c>
      <c r="K358" s="242" t="s">
        <v>34</v>
      </c>
      <c r="L358" s="247"/>
      <c r="M358" s="248" t="s">
        <v>34</v>
      </c>
      <c r="N358" s="249" t="s">
        <v>50</v>
      </c>
      <c r="O358" s="42"/>
      <c r="P358" s="201">
        <f>O358*H358</f>
        <v>0</v>
      </c>
      <c r="Q358" s="201">
        <v>0</v>
      </c>
      <c r="R358" s="201">
        <f>Q358*H358</f>
        <v>0</v>
      </c>
      <c r="S358" s="201">
        <v>0</v>
      </c>
      <c r="T358" s="202">
        <f>S358*H358</f>
        <v>0</v>
      </c>
      <c r="AR358" s="23" t="s">
        <v>345</v>
      </c>
      <c r="AT358" s="23" t="s">
        <v>563</v>
      </c>
      <c r="AU358" s="23" t="s">
        <v>88</v>
      </c>
      <c r="AY358" s="23" t="s">
        <v>145</v>
      </c>
      <c r="BE358" s="203">
        <f>IF(N358="základní",J358,0)</f>
        <v>0</v>
      </c>
      <c r="BF358" s="203">
        <f>IF(N358="snížená",J358,0)</f>
        <v>0</v>
      </c>
      <c r="BG358" s="203">
        <f>IF(N358="zákl. přenesená",J358,0)</f>
        <v>0</v>
      </c>
      <c r="BH358" s="203">
        <f>IF(N358="sníž. přenesená",J358,0)</f>
        <v>0</v>
      </c>
      <c r="BI358" s="203">
        <f>IF(N358="nulová",J358,0)</f>
        <v>0</v>
      </c>
      <c r="BJ358" s="23" t="s">
        <v>88</v>
      </c>
      <c r="BK358" s="203">
        <f>ROUND(I358*H358,2)</f>
        <v>0</v>
      </c>
      <c r="BL358" s="23" t="s">
        <v>251</v>
      </c>
      <c r="BM358" s="23" t="s">
        <v>566</v>
      </c>
    </row>
    <row r="359" spans="2:65" s="1" customFormat="1" ht="38.25" customHeight="1">
      <c r="B359" s="41"/>
      <c r="C359" s="192" t="s">
        <v>567</v>
      </c>
      <c r="D359" s="192" t="s">
        <v>148</v>
      </c>
      <c r="E359" s="193" t="s">
        <v>568</v>
      </c>
      <c r="F359" s="194" t="s">
        <v>569</v>
      </c>
      <c r="G359" s="195" t="s">
        <v>311</v>
      </c>
      <c r="H359" s="237"/>
      <c r="I359" s="197"/>
      <c r="J359" s="198">
        <f>ROUND(I359*H359,2)</f>
        <v>0</v>
      </c>
      <c r="K359" s="194" t="s">
        <v>167</v>
      </c>
      <c r="L359" s="61"/>
      <c r="M359" s="199" t="s">
        <v>34</v>
      </c>
      <c r="N359" s="200" t="s">
        <v>50</v>
      </c>
      <c r="O359" s="42"/>
      <c r="P359" s="201">
        <f>O359*H359</f>
        <v>0</v>
      </c>
      <c r="Q359" s="201">
        <v>0</v>
      </c>
      <c r="R359" s="201">
        <f>Q359*H359</f>
        <v>0</v>
      </c>
      <c r="S359" s="201">
        <v>0</v>
      </c>
      <c r="T359" s="202">
        <f>S359*H359</f>
        <v>0</v>
      </c>
      <c r="AR359" s="23" t="s">
        <v>251</v>
      </c>
      <c r="AT359" s="23" t="s">
        <v>148</v>
      </c>
      <c r="AU359" s="23" t="s">
        <v>88</v>
      </c>
      <c r="AY359" s="23" t="s">
        <v>145</v>
      </c>
      <c r="BE359" s="203">
        <f>IF(N359="základní",J359,0)</f>
        <v>0</v>
      </c>
      <c r="BF359" s="203">
        <f>IF(N359="snížená",J359,0)</f>
        <v>0</v>
      </c>
      <c r="BG359" s="203">
        <f>IF(N359="zákl. přenesená",J359,0)</f>
        <v>0</v>
      </c>
      <c r="BH359" s="203">
        <f>IF(N359="sníž. přenesená",J359,0)</f>
        <v>0</v>
      </c>
      <c r="BI359" s="203">
        <f>IF(N359="nulová",J359,0)</f>
        <v>0</v>
      </c>
      <c r="BJ359" s="23" t="s">
        <v>88</v>
      </c>
      <c r="BK359" s="203">
        <f>ROUND(I359*H359,2)</f>
        <v>0</v>
      </c>
      <c r="BL359" s="23" t="s">
        <v>251</v>
      </c>
      <c r="BM359" s="23" t="s">
        <v>570</v>
      </c>
    </row>
    <row r="360" spans="2:65" s="10" customFormat="1" ht="29.85" customHeight="1">
      <c r="B360" s="176"/>
      <c r="C360" s="177"/>
      <c r="D360" s="178" t="s">
        <v>77</v>
      </c>
      <c r="E360" s="190" t="s">
        <v>571</v>
      </c>
      <c r="F360" s="190" t="s">
        <v>572</v>
      </c>
      <c r="G360" s="177"/>
      <c r="H360" s="177"/>
      <c r="I360" s="180"/>
      <c r="J360" s="191">
        <f>BK360</f>
        <v>0</v>
      </c>
      <c r="K360" s="177"/>
      <c r="L360" s="182"/>
      <c r="M360" s="183"/>
      <c r="N360" s="184"/>
      <c r="O360" s="184"/>
      <c r="P360" s="185">
        <f>SUM(P361:P384)</f>
        <v>0</v>
      </c>
      <c r="Q360" s="184"/>
      <c r="R360" s="185">
        <f>SUM(R361:R384)</f>
        <v>25.818031600000001</v>
      </c>
      <c r="S360" s="184"/>
      <c r="T360" s="186">
        <f>SUM(T361:T384)</f>
        <v>0</v>
      </c>
      <c r="AR360" s="187" t="s">
        <v>88</v>
      </c>
      <c r="AT360" s="188" t="s">
        <v>77</v>
      </c>
      <c r="AU360" s="188" t="s">
        <v>86</v>
      </c>
      <c r="AY360" s="187" t="s">
        <v>145</v>
      </c>
      <c r="BK360" s="189">
        <f>SUM(BK361:BK384)</f>
        <v>0</v>
      </c>
    </row>
    <row r="361" spans="2:65" s="1" customFormat="1" ht="38.25" customHeight="1">
      <c r="B361" s="41"/>
      <c r="C361" s="192" t="s">
        <v>573</v>
      </c>
      <c r="D361" s="192" t="s">
        <v>148</v>
      </c>
      <c r="E361" s="193" t="s">
        <v>574</v>
      </c>
      <c r="F361" s="194" t="s">
        <v>575</v>
      </c>
      <c r="G361" s="195" t="s">
        <v>162</v>
      </c>
      <c r="H361" s="196">
        <v>757.38</v>
      </c>
      <c r="I361" s="197"/>
      <c r="J361" s="198">
        <f>ROUND(I361*H361,2)</f>
        <v>0</v>
      </c>
      <c r="K361" s="194" t="s">
        <v>167</v>
      </c>
      <c r="L361" s="61"/>
      <c r="M361" s="199" t="s">
        <v>34</v>
      </c>
      <c r="N361" s="200" t="s">
        <v>50</v>
      </c>
      <c r="O361" s="42"/>
      <c r="P361" s="201">
        <f>O361*H361</f>
        <v>0</v>
      </c>
      <c r="Q361" s="201">
        <v>2.5659999999999999E-2</v>
      </c>
      <c r="R361" s="201">
        <f>Q361*H361</f>
        <v>19.4343708</v>
      </c>
      <c r="S361" s="201">
        <v>0</v>
      </c>
      <c r="T361" s="202">
        <f>S361*H361</f>
        <v>0</v>
      </c>
      <c r="AR361" s="23" t="s">
        <v>251</v>
      </c>
      <c r="AT361" s="23" t="s">
        <v>148</v>
      </c>
      <c r="AU361" s="23" t="s">
        <v>88</v>
      </c>
      <c r="AY361" s="23" t="s">
        <v>145</v>
      </c>
      <c r="BE361" s="203">
        <f>IF(N361="základní",J361,0)</f>
        <v>0</v>
      </c>
      <c r="BF361" s="203">
        <f>IF(N361="snížená",J361,0)</f>
        <v>0</v>
      </c>
      <c r="BG361" s="203">
        <f>IF(N361="zákl. přenesená",J361,0)</f>
        <v>0</v>
      </c>
      <c r="BH361" s="203">
        <f>IF(N361="sníž. přenesená",J361,0)</f>
        <v>0</v>
      </c>
      <c r="BI361" s="203">
        <f>IF(N361="nulová",J361,0)</f>
        <v>0</v>
      </c>
      <c r="BJ361" s="23" t="s">
        <v>88</v>
      </c>
      <c r="BK361" s="203">
        <f>ROUND(I361*H361,2)</f>
        <v>0</v>
      </c>
      <c r="BL361" s="23" t="s">
        <v>251</v>
      </c>
      <c r="BM361" s="23" t="s">
        <v>576</v>
      </c>
    </row>
    <row r="362" spans="2:65" s="11" customFormat="1" ht="13.5">
      <c r="B362" s="204"/>
      <c r="C362" s="205"/>
      <c r="D362" s="206" t="s">
        <v>155</v>
      </c>
      <c r="E362" s="207" t="s">
        <v>34</v>
      </c>
      <c r="F362" s="208" t="s">
        <v>169</v>
      </c>
      <c r="G362" s="205"/>
      <c r="H362" s="207" t="s">
        <v>34</v>
      </c>
      <c r="I362" s="209"/>
      <c r="J362" s="205"/>
      <c r="K362" s="205"/>
      <c r="L362" s="210"/>
      <c r="M362" s="211"/>
      <c r="N362" s="212"/>
      <c r="O362" s="212"/>
      <c r="P362" s="212"/>
      <c r="Q362" s="212"/>
      <c r="R362" s="212"/>
      <c r="S362" s="212"/>
      <c r="T362" s="213"/>
      <c r="AT362" s="214" t="s">
        <v>155</v>
      </c>
      <c r="AU362" s="214" t="s">
        <v>88</v>
      </c>
      <c r="AV362" s="11" t="s">
        <v>86</v>
      </c>
      <c r="AW362" s="11" t="s">
        <v>41</v>
      </c>
      <c r="AX362" s="11" t="s">
        <v>78</v>
      </c>
      <c r="AY362" s="214" t="s">
        <v>145</v>
      </c>
    </row>
    <row r="363" spans="2:65" s="12" customFormat="1" ht="13.5">
      <c r="B363" s="215"/>
      <c r="C363" s="216"/>
      <c r="D363" s="206" t="s">
        <v>155</v>
      </c>
      <c r="E363" s="217" t="s">
        <v>34</v>
      </c>
      <c r="F363" s="218" t="s">
        <v>577</v>
      </c>
      <c r="G363" s="216"/>
      <c r="H363" s="219">
        <v>720.72</v>
      </c>
      <c r="I363" s="220"/>
      <c r="J363" s="216"/>
      <c r="K363" s="216"/>
      <c r="L363" s="221"/>
      <c r="M363" s="222"/>
      <c r="N363" s="223"/>
      <c r="O363" s="223"/>
      <c r="P363" s="223"/>
      <c r="Q363" s="223"/>
      <c r="R363" s="223"/>
      <c r="S363" s="223"/>
      <c r="T363" s="224"/>
      <c r="AT363" s="225" t="s">
        <v>155</v>
      </c>
      <c r="AU363" s="225" t="s">
        <v>88</v>
      </c>
      <c r="AV363" s="12" t="s">
        <v>88</v>
      </c>
      <c r="AW363" s="12" t="s">
        <v>41</v>
      </c>
      <c r="AX363" s="12" t="s">
        <v>78</v>
      </c>
      <c r="AY363" s="225" t="s">
        <v>145</v>
      </c>
    </row>
    <row r="364" spans="2:65" s="11" customFormat="1" ht="13.5">
      <c r="B364" s="204"/>
      <c r="C364" s="205"/>
      <c r="D364" s="206" t="s">
        <v>155</v>
      </c>
      <c r="E364" s="207" t="s">
        <v>34</v>
      </c>
      <c r="F364" s="208" t="s">
        <v>173</v>
      </c>
      <c r="G364" s="205"/>
      <c r="H364" s="207" t="s">
        <v>34</v>
      </c>
      <c r="I364" s="209"/>
      <c r="J364" s="205"/>
      <c r="K364" s="205"/>
      <c r="L364" s="210"/>
      <c r="M364" s="211"/>
      <c r="N364" s="212"/>
      <c r="O364" s="212"/>
      <c r="P364" s="212"/>
      <c r="Q364" s="212"/>
      <c r="R364" s="212"/>
      <c r="S364" s="212"/>
      <c r="T364" s="213"/>
      <c r="AT364" s="214" t="s">
        <v>155</v>
      </c>
      <c r="AU364" s="214" t="s">
        <v>88</v>
      </c>
      <c r="AV364" s="11" t="s">
        <v>86</v>
      </c>
      <c r="AW364" s="11" t="s">
        <v>41</v>
      </c>
      <c r="AX364" s="11" t="s">
        <v>78</v>
      </c>
      <c r="AY364" s="214" t="s">
        <v>145</v>
      </c>
    </row>
    <row r="365" spans="2:65" s="12" customFormat="1" ht="13.5">
      <c r="B365" s="215"/>
      <c r="C365" s="216"/>
      <c r="D365" s="206" t="s">
        <v>155</v>
      </c>
      <c r="E365" s="217" t="s">
        <v>34</v>
      </c>
      <c r="F365" s="218" t="s">
        <v>578</v>
      </c>
      <c r="G365" s="216"/>
      <c r="H365" s="219">
        <v>36.659999999999997</v>
      </c>
      <c r="I365" s="220"/>
      <c r="J365" s="216"/>
      <c r="K365" s="216"/>
      <c r="L365" s="221"/>
      <c r="M365" s="222"/>
      <c r="N365" s="223"/>
      <c r="O365" s="223"/>
      <c r="P365" s="223"/>
      <c r="Q365" s="223"/>
      <c r="R365" s="223"/>
      <c r="S365" s="223"/>
      <c r="T365" s="224"/>
      <c r="AT365" s="225" t="s">
        <v>155</v>
      </c>
      <c r="AU365" s="225" t="s">
        <v>88</v>
      </c>
      <c r="AV365" s="12" t="s">
        <v>88</v>
      </c>
      <c r="AW365" s="12" t="s">
        <v>41</v>
      </c>
      <c r="AX365" s="12" t="s">
        <v>78</v>
      </c>
      <c r="AY365" s="225" t="s">
        <v>145</v>
      </c>
    </row>
    <row r="366" spans="2:65" s="13" customFormat="1" ht="13.5">
      <c r="B366" s="226"/>
      <c r="C366" s="227"/>
      <c r="D366" s="206" t="s">
        <v>155</v>
      </c>
      <c r="E366" s="228" t="s">
        <v>34</v>
      </c>
      <c r="F366" s="229" t="s">
        <v>159</v>
      </c>
      <c r="G366" s="227"/>
      <c r="H366" s="230">
        <v>757.38</v>
      </c>
      <c r="I366" s="231"/>
      <c r="J366" s="227"/>
      <c r="K366" s="227"/>
      <c r="L366" s="232"/>
      <c r="M366" s="233"/>
      <c r="N366" s="234"/>
      <c r="O366" s="234"/>
      <c r="P366" s="234"/>
      <c r="Q366" s="234"/>
      <c r="R366" s="234"/>
      <c r="S366" s="234"/>
      <c r="T366" s="235"/>
      <c r="AT366" s="236" t="s">
        <v>155</v>
      </c>
      <c r="AU366" s="236" t="s">
        <v>88</v>
      </c>
      <c r="AV366" s="13" t="s">
        <v>153</v>
      </c>
      <c r="AW366" s="13" t="s">
        <v>41</v>
      </c>
      <c r="AX366" s="13" t="s">
        <v>86</v>
      </c>
      <c r="AY366" s="236" t="s">
        <v>145</v>
      </c>
    </row>
    <row r="367" spans="2:65" s="1" customFormat="1" ht="51" customHeight="1">
      <c r="B367" s="41"/>
      <c r="C367" s="192" t="s">
        <v>579</v>
      </c>
      <c r="D367" s="192" t="s">
        <v>148</v>
      </c>
      <c r="E367" s="193" t="s">
        <v>580</v>
      </c>
      <c r="F367" s="194" t="s">
        <v>581</v>
      </c>
      <c r="G367" s="195" t="s">
        <v>162</v>
      </c>
      <c r="H367" s="196">
        <v>8.82</v>
      </c>
      <c r="I367" s="197"/>
      <c r="J367" s="198">
        <f>ROUND(I367*H367,2)</f>
        <v>0</v>
      </c>
      <c r="K367" s="194" t="s">
        <v>167</v>
      </c>
      <c r="L367" s="61"/>
      <c r="M367" s="199" t="s">
        <v>34</v>
      </c>
      <c r="N367" s="200" t="s">
        <v>50</v>
      </c>
      <c r="O367" s="42"/>
      <c r="P367" s="201">
        <f>O367*H367</f>
        <v>0</v>
      </c>
      <c r="Q367" s="201">
        <v>4.7289999999999999E-2</v>
      </c>
      <c r="R367" s="201">
        <f>Q367*H367</f>
        <v>0.41709780000000002</v>
      </c>
      <c r="S367" s="201">
        <v>0</v>
      </c>
      <c r="T367" s="202">
        <f>S367*H367</f>
        <v>0</v>
      </c>
      <c r="AR367" s="23" t="s">
        <v>251</v>
      </c>
      <c r="AT367" s="23" t="s">
        <v>148</v>
      </c>
      <c r="AU367" s="23" t="s">
        <v>88</v>
      </c>
      <c r="AY367" s="23" t="s">
        <v>145</v>
      </c>
      <c r="BE367" s="203">
        <f>IF(N367="základní",J367,0)</f>
        <v>0</v>
      </c>
      <c r="BF367" s="203">
        <f>IF(N367="snížená",J367,0)</f>
        <v>0</v>
      </c>
      <c r="BG367" s="203">
        <f>IF(N367="zákl. přenesená",J367,0)</f>
        <v>0</v>
      </c>
      <c r="BH367" s="203">
        <f>IF(N367="sníž. přenesená",J367,0)</f>
        <v>0</v>
      </c>
      <c r="BI367" s="203">
        <f>IF(N367="nulová",J367,0)</f>
        <v>0</v>
      </c>
      <c r="BJ367" s="23" t="s">
        <v>88</v>
      </c>
      <c r="BK367" s="203">
        <f>ROUND(I367*H367,2)</f>
        <v>0</v>
      </c>
      <c r="BL367" s="23" t="s">
        <v>251</v>
      </c>
      <c r="BM367" s="23" t="s">
        <v>582</v>
      </c>
    </row>
    <row r="368" spans="2:65" s="11" customFormat="1" ht="13.5">
      <c r="B368" s="204"/>
      <c r="C368" s="205"/>
      <c r="D368" s="206" t="s">
        <v>155</v>
      </c>
      <c r="E368" s="207" t="s">
        <v>34</v>
      </c>
      <c r="F368" s="208" t="s">
        <v>173</v>
      </c>
      <c r="G368" s="205"/>
      <c r="H368" s="207" t="s">
        <v>34</v>
      </c>
      <c r="I368" s="209"/>
      <c r="J368" s="205"/>
      <c r="K368" s="205"/>
      <c r="L368" s="210"/>
      <c r="M368" s="211"/>
      <c r="N368" s="212"/>
      <c r="O368" s="212"/>
      <c r="P368" s="212"/>
      <c r="Q368" s="212"/>
      <c r="R368" s="212"/>
      <c r="S368" s="212"/>
      <c r="T368" s="213"/>
      <c r="AT368" s="214" t="s">
        <v>155</v>
      </c>
      <c r="AU368" s="214" t="s">
        <v>88</v>
      </c>
      <c r="AV368" s="11" t="s">
        <v>86</v>
      </c>
      <c r="AW368" s="11" t="s">
        <v>41</v>
      </c>
      <c r="AX368" s="11" t="s">
        <v>78</v>
      </c>
      <c r="AY368" s="214" t="s">
        <v>145</v>
      </c>
    </row>
    <row r="369" spans="2:65" s="12" customFormat="1" ht="13.5">
      <c r="B369" s="215"/>
      <c r="C369" s="216"/>
      <c r="D369" s="206" t="s">
        <v>155</v>
      </c>
      <c r="E369" s="217" t="s">
        <v>34</v>
      </c>
      <c r="F369" s="218" t="s">
        <v>583</v>
      </c>
      <c r="G369" s="216"/>
      <c r="H369" s="219">
        <v>8.82</v>
      </c>
      <c r="I369" s="220"/>
      <c r="J369" s="216"/>
      <c r="K369" s="216"/>
      <c r="L369" s="221"/>
      <c r="M369" s="222"/>
      <c r="N369" s="223"/>
      <c r="O369" s="223"/>
      <c r="P369" s="223"/>
      <c r="Q369" s="223"/>
      <c r="R369" s="223"/>
      <c r="S369" s="223"/>
      <c r="T369" s="224"/>
      <c r="AT369" s="225" t="s">
        <v>155</v>
      </c>
      <c r="AU369" s="225" t="s">
        <v>88</v>
      </c>
      <c r="AV369" s="12" t="s">
        <v>88</v>
      </c>
      <c r="AW369" s="12" t="s">
        <v>41</v>
      </c>
      <c r="AX369" s="12" t="s">
        <v>86</v>
      </c>
      <c r="AY369" s="225" t="s">
        <v>145</v>
      </c>
    </row>
    <row r="370" spans="2:65" s="1" customFormat="1" ht="51" customHeight="1">
      <c r="B370" s="41"/>
      <c r="C370" s="192" t="s">
        <v>584</v>
      </c>
      <c r="D370" s="192" t="s">
        <v>148</v>
      </c>
      <c r="E370" s="193" t="s">
        <v>585</v>
      </c>
      <c r="F370" s="194" t="s">
        <v>586</v>
      </c>
      <c r="G370" s="195" t="s">
        <v>162</v>
      </c>
      <c r="H370" s="196">
        <v>3.3010000000000002</v>
      </c>
      <c r="I370" s="197"/>
      <c r="J370" s="198">
        <f>ROUND(I370*H370,2)</f>
        <v>0</v>
      </c>
      <c r="K370" s="194" t="s">
        <v>167</v>
      </c>
      <c r="L370" s="61"/>
      <c r="M370" s="199" t="s">
        <v>34</v>
      </c>
      <c r="N370" s="200" t="s">
        <v>50</v>
      </c>
      <c r="O370" s="42"/>
      <c r="P370" s="201">
        <f>O370*H370</f>
        <v>0</v>
      </c>
      <c r="Q370" s="201">
        <v>3.5000000000000003E-2</v>
      </c>
      <c r="R370" s="201">
        <f>Q370*H370</f>
        <v>0.11553500000000001</v>
      </c>
      <c r="S370" s="201">
        <v>0</v>
      </c>
      <c r="T370" s="202">
        <f>S370*H370</f>
        <v>0</v>
      </c>
      <c r="AR370" s="23" t="s">
        <v>251</v>
      </c>
      <c r="AT370" s="23" t="s">
        <v>148</v>
      </c>
      <c r="AU370" s="23" t="s">
        <v>88</v>
      </c>
      <c r="AY370" s="23" t="s">
        <v>145</v>
      </c>
      <c r="BE370" s="203">
        <f>IF(N370="základní",J370,0)</f>
        <v>0</v>
      </c>
      <c r="BF370" s="203">
        <f>IF(N370="snížená",J370,0)</f>
        <v>0</v>
      </c>
      <c r="BG370" s="203">
        <f>IF(N370="zákl. přenesená",J370,0)</f>
        <v>0</v>
      </c>
      <c r="BH370" s="203">
        <f>IF(N370="sníž. přenesená",J370,0)</f>
        <v>0</v>
      </c>
      <c r="BI370" s="203">
        <f>IF(N370="nulová",J370,0)</f>
        <v>0</v>
      </c>
      <c r="BJ370" s="23" t="s">
        <v>88</v>
      </c>
      <c r="BK370" s="203">
        <f>ROUND(I370*H370,2)</f>
        <v>0</v>
      </c>
      <c r="BL370" s="23" t="s">
        <v>251</v>
      </c>
      <c r="BM370" s="23" t="s">
        <v>587</v>
      </c>
    </row>
    <row r="371" spans="2:65" s="11" customFormat="1" ht="13.5">
      <c r="B371" s="204"/>
      <c r="C371" s="205"/>
      <c r="D371" s="206" t="s">
        <v>155</v>
      </c>
      <c r="E371" s="207" t="s">
        <v>34</v>
      </c>
      <c r="F371" s="208" t="s">
        <v>588</v>
      </c>
      <c r="G371" s="205"/>
      <c r="H371" s="207" t="s">
        <v>34</v>
      </c>
      <c r="I371" s="209"/>
      <c r="J371" s="205"/>
      <c r="K371" s="205"/>
      <c r="L371" s="210"/>
      <c r="M371" s="211"/>
      <c r="N371" s="212"/>
      <c r="O371" s="212"/>
      <c r="P371" s="212"/>
      <c r="Q371" s="212"/>
      <c r="R371" s="212"/>
      <c r="S371" s="212"/>
      <c r="T371" s="213"/>
      <c r="AT371" s="214" t="s">
        <v>155</v>
      </c>
      <c r="AU371" s="214" t="s">
        <v>88</v>
      </c>
      <c r="AV371" s="11" t="s">
        <v>86</v>
      </c>
      <c r="AW371" s="11" t="s">
        <v>41</v>
      </c>
      <c r="AX371" s="11" t="s">
        <v>78</v>
      </c>
      <c r="AY371" s="214" t="s">
        <v>145</v>
      </c>
    </row>
    <row r="372" spans="2:65" s="12" customFormat="1" ht="13.5">
      <c r="B372" s="215"/>
      <c r="C372" s="216"/>
      <c r="D372" s="206" t="s">
        <v>155</v>
      </c>
      <c r="E372" s="217" t="s">
        <v>34</v>
      </c>
      <c r="F372" s="218" t="s">
        <v>589</v>
      </c>
      <c r="G372" s="216"/>
      <c r="H372" s="219">
        <v>4.68</v>
      </c>
      <c r="I372" s="220"/>
      <c r="J372" s="216"/>
      <c r="K372" s="216"/>
      <c r="L372" s="221"/>
      <c r="M372" s="222"/>
      <c r="N372" s="223"/>
      <c r="O372" s="223"/>
      <c r="P372" s="223"/>
      <c r="Q372" s="223"/>
      <c r="R372" s="223"/>
      <c r="S372" s="223"/>
      <c r="T372" s="224"/>
      <c r="AT372" s="225" t="s">
        <v>155</v>
      </c>
      <c r="AU372" s="225" t="s">
        <v>88</v>
      </c>
      <c r="AV372" s="12" t="s">
        <v>88</v>
      </c>
      <c r="AW372" s="12" t="s">
        <v>41</v>
      </c>
      <c r="AX372" s="12" t="s">
        <v>78</v>
      </c>
      <c r="AY372" s="225" t="s">
        <v>145</v>
      </c>
    </row>
    <row r="373" spans="2:65" s="12" customFormat="1" ht="13.5">
      <c r="B373" s="215"/>
      <c r="C373" s="216"/>
      <c r="D373" s="206" t="s">
        <v>155</v>
      </c>
      <c r="E373" s="217" t="s">
        <v>34</v>
      </c>
      <c r="F373" s="218" t="s">
        <v>590</v>
      </c>
      <c r="G373" s="216"/>
      <c r="H373" s="219">
        <v>-1.379</v>
      </c>
      <c r="I373" s="220"/>
      <c r="J373" s="216"/>
      <c r="K373" s="216"/>
      <c r="L373" s="221"/>
      <c r="M373" s="222"/>
      <c r="N373" s="223"/>
      <c r="O373" s="223"/>
      <c r="P373" s="223"/>
      <c r="Q373" s="223"/>
      <c r="R373" s="223"/>
      <c r="S373" s="223"/>
      <c r="T373" s="224"/>
      <c r="AT373" s="225" t="s">
        <v>155</v>
      </c>
      <c r="AU373" s="225" t="s">
        <v>88</v>
      </c>
      <c r="AV373" s="12" t="s">
        <v>88</v>
      </c>
      <c r="AW373" s="12" t="s">
        <v>41</v>
      </c>
      <c r="AX373" s="12" t="s">
        <v>78</v>
      </c>
      <c r="AY373" s="225" t="s">
        <v>145</v>
      </c>
    </row>
    <row r="374" spans="2:65" s="13" customFormat="1" ht="13.5">
      <c r="B374" s="226"/>
      <c r="C374" s="227"/>
      <c r="D374" s="206" t="s">
        <v>155</v>
      </c>
      <c r="E374" s="228" t="s">
        <v>34</v>
      </c>
      <c r="F374" s="229" t="s">
        <v>159</v>
      </c>
      <c r="G374" s="227"/>
      <c r="H374" s="230">
        <v>3.3010000000000002</v>
      </c>
      <c r="I374" s="231"/>
      <c r="J374" s="227"/>
      <c r="K374" s="227"/>
      <c r="L374" s="232"/>
      <c r="M374" s="233"/>
      <c r="N374" s="234"/>
      <c r="O374" s="234"/>
      <c r="P374" s="234"/>
      <c r="Q374" s="234"/>
      <c r="R374" s="234"/>
      <c r="S374" s="234"/>
      <c r="T374" s="235"/>
      <c r="AT374" s="236" t="s">
        <v>155</v>
      </c>
      <c r="AU374" s="236" t="s">
        <v>88</v>
      </c>
      <c r="AV374" s="13" t="s">
        <v>153</v>
      </c>
      <c r="AW374" s="13" t="s">
        <v>41</v>
      </c>
      <c r="AX374" s="13" t="s">
        <v>86</v>
      </c>
      <c r="AY374" s="236" t="s">
        <v>145</v>
      </c>
    </row>
    <row r="375" spans="2:65" s="1" customFormat="1" ht="38.25" customHeight="1">
      <c r="B375" s="41"/>
      <c r="C375" s="192" t="s">
        <v>591</v>
      </c>
      <c r="D375" s="192" t="s">
        <v>148</v>
      </c>
      <c r="E375" s="193" t="s">
        <v>592</v>
      </c>
      <c r="F375" s="194" t="s">
        <v>593</v>
      </c>
      <c r="G375" s="195" t="s">
        <v>162</v>
      </c>
      <c r="H375" s="196">
        <v>464.7</v>
      </c>
      <c r="I375" s="197"/>
      <c r="J375" s="198">
        <f>ROUND(I375*H375,2)</f>
        <v>0</v>
      </c>
      <c r="K375" s="194" t="s">
        <v>167</v>
      </c>
      <c r="L375" s="61"/>
      <c r="M375" s="199" t="s">
        <v>34</v>
      </c>
      <c r="N375" s="200" t="s">
        <v>50</v>
      </c>
      <c r="O375" s="42"/>
      <c r="P375" s="201">
        <f>O375*H375</f>
        <v>0</v>
      </c>
      <c r="Q375" s="201">
        <v>1.2540000000000001E-2</v>
      </c>
      <c r="R375" s="201">
        <f>Q375*H375</f>
        <v>5.8273380000000001</v>
      </c>
      <c r="S375" s="201">
        <v>0</v>
      </c>
      <c r="T375" s="202">
        <f>S375*H375</f>
        <v>0</v>
      </c>
      <c r="AR375" s="23" t="s">
        <v>251</v>
      </c>
      <c r="AT375" s="23" t="s">
        <v>148</v>
      </c>
      <c r="AU375" s="23" t="s">
        <v>88</v>
      </c>
      <c r="AY375" s="23" t="s">
        <v>145</v>
      </c>
      <c r="BE375" s="203">
        <f>IF(N375="základní",J375,0)</f>
        <v>0</v>
      </c>
      <c r="BF375" s="203">
        <f>IF(N375="snížená",J375,0)</f>
        <v>0</v>
      </c>
      <c r="BG375" s="203">
        <f>IF(N375="zákl. přenesená",J375,0)</f>
        <v>0</v>
      </c>
      <c r="BH375" s="203">
        <f>IF(N375="sníž. přenesená",J375,0)</f>
        <v>0</v>
      </c>
      <c r="BI375" s="203">
        <f>IF(N375="nulová",J375,0)</f>
        <v>0</v>
      </c>
      <c r="BJ375" s="23" t="s">
        <v>88</v>
      </c>
      <c r="BK375" s="203">
        <f>ROUND(I375*H375,2)</f>
        <v>0</v>
      </c>
      <c r="BL375" s="23" t="s">
        <v>251</v>
      </c>
      <c r="BM375" s="23" t="s">
        <v>594</v>
      </c>
    </row>
    <row r="376" spans="2:65" s="11" customFormat="1" ht="13.5">
      <c r="B376" s="204"/>
      <c r="C376" s="205"/>
      <c r="D376" s="206" t="s">
        <v>155</v>
      </c>
      <c r="E376" s="207" t="s">
        <v>34</v>
      </c>
      <c r="F376" s="208" t="s">
        <v>595</v>
      </c>
      <c r="G376" s="205"/>
      <c r="H376" s="207" t="s">
        <v>34</v>
      </c>
      <c r="I376" s="209"/>
      <c r="J376" s="205"/>
      <c r="K376" s="205"/>
      <c r="L376" s="210"/>
      <c r="M376" s="211"/>
      <c r="N376" s="212"/>
      <c r="O376" s="212"/>
      <c r="P376" s="212"/>
      <c r="Q376" s="212"/>
      <c r="R376" s="212"/>
      <c r="S376" s="212"/>
      <c r="T376" s="213"/>
      <c r="AT376" s="214" t="s">
        <v>155</v>
      </c>
      <c r="AU376" s="214" t="s">
        <v>88</v>
      </c>
      <c r="AV376" s="11" t="s">
        <v>86</v>
      </c>
      <c r="AW376" s="11" t="s">
        <v>41</v>
      </c>
      <c r="AX376" s="11" t="s">
        <v>78</v>
      </c>
      <c r="AY376" s="214" t="s">
        <v>145</v>
      </c>
    </row>
    <row r="377" spans="2:65" s="11" customFormat="1" ht="13.5">
      <c r="B377" s="204"/>
      <c r="C377" s="205"/>
      <c r="D377" s="206" t="s">
        <v>155</v>
      </c>
      <c r="E377" s="207" t="s">
        <v>34</v>
      </c>
      <c r="F377" s="208" t="s">
        <v>169</v>
      </c>
      <c r="G377" s="205"/>
      <c r="H377" s="207" t="s">
        <v>34</v>
      </c>
      <c r="I377" s="209"/>
      <c r="J377" s="205"/>
      <c r="K377" s="205"/>
      <c r="L377" s="210"/>
      <c r="M377" s="211"/>
      <c r="N377" s="212"/>
      <c r="O377" s="212"/>
      <c r="P377" s="212"/>
      <c r="Q377" s="212"/>
      <c r="R377" s="212"/>
      <c r="S377" s="212"/>
      <c r="T377" s="213"/>
      <c r="AT377" s="214" t="s">
        <v>155</v>
      </c>
      <c r="AU377" s="214" t="s">
        <v>88</v>
      </c>
      <c r="AV377" s="11" t="s">
        <v>86</v>
      </c>
      <c r="AW377" s="11" t="s">
        <v>41</v>
      </c>
      <c r="AX377" s="11" t="s">
        <v>78</v>
      </c>
      <c r="AY377" s="214" t="s">
        <v>145</v>
      </c>
    </row>
    <row r="378" spans="2:65" s="12" customFormat="1" ht="13.5">
      <c r="B378" s="215"/>
      <c r="C378" s="216"/>
      <c r="D378" s="206" t="s">
        <v>155</v>
      </c>
      <c r="E378" s="217" t="s">
        <v>34</v>
      </c>
      <c r="F378" s="218" t="s">
        <v>221</v>
      </c>
      <c r="G378" s="216"/>
      <c r="H378" s="219">
        <v>425.7</v>
      </c>
      <c r="I378" s="220"/>
      <c r="J378" s="216"/>
      <c r="K378" s="216"/>
      <c r="L378" s="221"/>
      <c r="M378" s="222"/>
      <c r="N378" s="223"/>
      <c r="O378" s="223"/>
      <c r="P378" s="223"/>
      <c r="Q378" s="223"/>
      <c r="R378" s="223"/>
      <c r="S378" s="223"/>
      <c r="T378" s="224"/>
      <c r="AT378" s="225" t="s">
        <v>155</v>
      </c>
      <c r="AU378" s="225" t="s">
        <v>88</v>
      </c>
      <c r="AV378" s="12" t="s">
        <v>88</v>
      </c>
      <c r="AW378" s="12" t="s">
        <v>41</v>
      </c>
      <c r="AX378" s="12" t="s">
        <v>78</v>
      </c>
      <c r="AY378" s="225" t="s">
        <v>145</v>
      </c>
    </row>
    <row r="379" spans="2:65" s="11" customFormat="1" ht="13.5">
      <c r="B379" s="204"/>
      <c r="C379" s="205"/>
      <c r="D379" s="206" t="s">
        <v>155</v>
      </c>
      <c r="E379" s="207" t="s">
        <v>34</v>
      </c>
      <c r="F379" s="208" t="s">
        <v>173</v>
      </c>
      <c r="G379" s="205"/>
      <c r="H379" s="207" t="s">
        <v>34</v>
      </c>
      <c r="I379" s="209"/>
      <c r="J379" s="205"/>
      <c r="K379" s="205"/>
      <c r="L379" s="210"/>
      <c r="M379" s="211"/>
      <c r="N379" s="212"/>
      <c r="O379" s="212"/>
      <c r="P379" s="212"/>
      <c r="Q379" s="212"/>
      <c r="R379" s="212"/>
      <c r="S379" s="212"/>
      <c r="T379" s="213"/>
      <c r="AT379" s="214" t="s">
        <v>155</v>
      </c>
      <c r="AU379" s="214" t="s">
        <v>88</v>
      </c>
      <c r="AV379" s="11" t="s">
        <v>86</v>
      </c>
      <c r="AW379" s="11" t="s">
        <v>41</v>
      </c>
      <c r="AX379" s="11" t="s">
        <v>78</v>
      </c>
      <c r="AY379" s="214" t="s">
        <v>145</v>
      </c>
    </row>
    <row r="380" spans="2:65" s="12" customFormat="1" ht="13.5">
      <c r="B380" s="215"/>
      <c r="C380" s="216"/>
      <c r="D380" s="206" t="s">
        <v>155</v>
      </c>
      <c r="E380" s="217" t="s">
        <v>34</v>
      </c>
      <c r="F380" s="218" t="s">
        <v>222</v>
      </c>
      <c r="G380" s="216"/>
      <c r="H380" s="219">
        <v>39</v>
      </c>
      <c r="I380" s="220"/>
      <c r="J380" s="216"/>
      <c r="K380" s="216"/>
      <c r="L380" s="221"/>
      <c r="M380" s="222"/>
      <c r="N380" s="223"/>
      <c r="O380" s="223"/>
      <c r="P380" s="223"/>
      <c r="Q380" s="223"/>
      <c r="R380" s="223"/>
      <c r="S380" s="223"/>
      <c r="T380" s="224"/>
      <c r="AT380" s="225" t="s">
        <v>155</v>
      </c>
      <c r="AU380" s="225" t="s">
        <v>88</v>
      </c>
      <c r="AV380" s="12" t="s">
        <v>88</v>
      </c>
      <c r="AW380" s="12" t="s">
        <v>41</v>
      </c>
      <c r="AX380" s="12" t="s">
        <v>78</v>
      </c>
      <c r="AY380" s="225" t="s">
        <v>145</v>
      </c>
    </row>
    <row r="381" spans="2:65" s="13" customFormat="1" ht="13.5">
      <c r="B381" s="226"/>
      <c r="C381" s="227"/>
      <c r="D381" s="206" t="s">
        <v>155</v>
      </c>
      <c r="E381" s="228" t="s">
        <v>34</v>
      </c>
      <c r="F381" s="229" t="s">
        <v>159</v>
      </c>
      <c r="G381" s="227"/>
      <c r="H381" s="230">
        <v>464.7</v>
      </c>
      <c r="I381" s="231"/>
      <c r="J381" s="227"/>
      <c r="K381" s="227"/>
      <c r="L381" s="232"/>
      <c r="M381" s="233"/>
      <c r="N381" s="234"/>
      <c r="O381" s="234"/>
      <c r="P381" s="234"/>
      <c r="Q381" s="234"/>
      <c r="R381" s="234"/>
      <c r="S381" s="234"/>
      <c r="T381" s="235"/>
      <c r="AT381" s="236" t="s">
        <v>155</v>
      </c>
      <c r="AU381" s="236" t="s">
        <v>88</v>
      </c>
      <c r="AV381" s="13" t="s">
        <v>153</v>
      </c>
      <c r="AW381" s="13" t="s">
        <v>41</v>
      </c>
      <c r="AX381" s="13" t="s">
        <v>86</v>
      </c>
      <c r="AY381" s="236" t="s">
        <v>145</v>
      </c>
    </row>
    <row r="382" spans="2:65" s="1" customFormat="1" ht="38.25" customHeight="1">
      <c r="B382" s="41"/>
      <c r="C382" s="192" t="s">
        <v>596</v>
      </c>
      <c r="D382" s="192" t="s">
        <v>148</v>
      </c>
      <c r="E382" s="193" t="s">
        <v>597</v>
      </c>
      <c r="F382" s="194" t="s">
        <v>598</v>
      </c>
      <c r="G382" s="195" t="s">
        <v>151</v>
      </c>
      <c r="H382" s="196">
        <v>1</v>
      </c>
      <c r="I382" s="197"/>
      <c r="J382" s="198">
        <f>ROUND(I382*H382,2)</f>
        <v>0</v>
      </c>
      <c r="K382" s="194" t="s">
        <v>167</v>
      </c>
      <c r="L382" s="61"/>
      <c r="M382" s="199" t="s">
        <v>34</v>
      </c>
      <c r="N382" s="200" t="s">
        <v>50</v>
      </c>
      <c r="O382" s="42"/>
      <c r="P382" s="201">
        <f>O382*H382</f>
        <v>0</v>
      </c>
      <c r="Q382" s="201">
        <v>2.2000000000000001E-4</v>
      </c>
      <c r="R382" s="201">
        <f>Q382*H382</f>
        <v>2.2000000000000001E-4</v>
      </c>
      <c r="S382" s="201">
        <v>0</v>
      </c>
      <c r="T382" s="202">
        <f>S382*H382</f>
        <v>0</v>
      </c>
      <c r="AR382" s="23" t="s">
        <v>251</v>
      </c>
      <c r="AT382" s="23" t="s">
        <v>148</v>
      </c>
      <c r="AU382" s="23" t="s">
        <v>88</v>
      </c>
      <c r="AY382" s="23" t="s">
        <v>145</v>
      </c>
      <c r="BE382" s="203">
        <f>IF(N382="základní",J382,0)</f>
        <v>0</v>
      </c>
      <c r="BF382" s="203">
        <f>IF(N382="snížená",J382,0)</f>
        <v>0</v>
      </c>
      <c r="BG382" s="203">
        <f>IF(N382="zákl. přenesená",J382,0)</f>
        <v>0</v>
      </c>
      <c r="BH382" s="203">
        <f>IF(N382="sníž. přenesená",J382,0)</f>
        <v>0</v>
      </c>
      <c r="BI382" s="203">
        <f>IF(N382="nulová",J382,0)</f>
        <v>0</v>
      </c>
      <c r="BJ382" s="23" t="s">
        <v>88</v>
      </c>
      <c r="BK382" s="203">
        <f>ROUND(I382*H382,2)</f>
        <v>0</v>
      </c>
      <c r="BL382" s="23" t="s">
        <v>251</v>
      </c>
      <c r="BM382" s="23" t="s">
        <v>599</v>
      </c>
    </row>
    <row r="383" spans="2:65" s="1" customFormat="1" ht="16.5" customHeight="1">
      <c r="B383" s="41"/>
      <c r="C383" s="240" t="s">
        <v>600</v>
      </c>
      <c r="D383" s="240" t="s">
        <v>563</v>
      </c>
      <c r="E383" s="241" t="s">
        <v>601</v>
      </c>
      <c r="F383" s="242" t="s">
        <v>602</v>
      </c>
      <c r="G383" s="243" t="s">
        <v>151</v>
      </c>
      <c r="H383" s="244">
        <v>1</v>
      </c>
      <c r="I383" s="245"/>
      <c r="J383" s="246">
        <f>ROUND(I383*H383,2)</f>
        <v>0</v>
      </c>
      <c r="K383" s="242" t="s">
        <v>167</v>
      </c>
      <c r="L383" s="247"/>
      <c r="M383" s="248" t="s">
        <v>34</v>
      </c>
      <c r="N383" s="249" t="s">
        <v>50</v>
      </c>
      <c r="O383" s="42"/>
      <c r="P383" s="201">
        <f>O383*H383</f>
        <v>0</v>
      </c>
      <c r="Q383" s="201">
        <v>2.3470000000000001E-2</v>
      </c>
      <c r="R383" s="201">
        <f>Q383*H383</f>
        <v>2.3470000000000001E-2</v>
      </c>
      <c r="S383" s="201">
        <v>0</v>
      </c>
      <c r="T383" s="202">
        <f>S383*H383</f>
        <v>0</v>
      </c>
      <c r="AR383" s="23" t="s">
        <v>345</v>
      </c>
      <c r="AT383" s="23" t="s">
        <v>563</v>
      </c>
      <c r="AU383" s="23" t="s">
        <v>88</v>
      </c>
      <c r="AY383" s="23" t="s">
        <v>145</v>
      </c>
      <c r="BE383" s="203">
        <f>IF(N383="základní",J383,0)</f>
        <v>0</v>
      </c>
      <c r="BF383" s="203">
        <f>IF(N383="snížená",J383,0)</f>
        <v>0</v>
      </c>
      <c r="BG383" s="203">
        <f>IF(N383="zákl. přenesená",J383,0)</f>
        <v>0</v>
      </c>
      <c r="BH383" s="203">
        <f>IF(N383="sníž. přenesená",J383,0)</f>
        <v>0</v>
      </c>
      <c r="BI383" s="203">
        <f>IF(N383="nulová",J383,0)</f>
        <v>0</v>
      </c>
      <c r="BJ383" s="23" t="s">
        <v>88</v>
      </c>
      <c r="BK383" s="203">
        <f>ROUND(I383*H383,2)</f>
        <v>0</v>
      </c>
      <c r="BL383" s="23" t="s">
        <v>251</v>
      </c>
      <c r="BM383" s="23" t="s">
        <v>603</v>
      </c>
    </row>
    <row r="384" spans="2:65" s="1" customFormat="1" ht="25.5" customHeight="1">
      <c r="B384" s="41"/>
      <c r="C384" s="192" t="s">
        <v>604</v>
      </c>
      <c r="D384" s="192" t="s">
        <v>148</v>
      </c>
      <c r="E384" s="193" t="s">
        <v>605</v>
      </c>
      <c r="F384" s="194" t="s">
        <v>606</v>
      </c>
      <c r="G384" s="195" t="s">
        <v>311</v>
      </c>
      <c r="H384" s="237"/>
      <c r="I384" s="197"/>
      <c r="J384" s="198">
        <f>ROUND(I384*H384,2)</f>
        <v>0</v>
      </c>
      <c r="K384" s="194" t="s">
        <v>167</v>
      </c>
      <c r="L384" s="61"/>
      <c r="M384" s="199" t="s">
        <v>34</v>
      </c>
      <c r="N384" s="200" t="s">
        <v>50</v>
      </c>
      <c r="O384" s="42"/>
      <c r="P384" s="201">
        <f>O384*H384</f>
        <v>0</v>
      </c>
      <c r="Q384" s="201">
        <v>0</v>
      </c>
      <c r="R384" s="201">
        <f>Q384*H384</f>
        <v>0</v>
      </c>
      <c r="S384" s="201">
        <v>0</v>
      </c>
      <c r="T384" s="202">
        <f>S384*H384</f>
        <v>0</v>
      </c>
      <c r="AR384" s="23" t="s">
        <v>251</v>
      </c>
      <c r="AT384" s="23" t="s">
        <v>148</v>
      </c>
      <c r="AU384" s="23" t="s">
        <v>88</v>
      </c>
      <c r="AY384" s="23" t="s">
        <v>145</v>
      </c>
      <c r="BE384" s="203">
        <f>IF(N384="základní",J384,0)</f>
        <v>0</v>
      </c>
      <c r="BF384" s="203">
        <f>IF(N384="snížená",J384,0)</f>
        <v>0</v>
      </c>
      <c r="BG384" s="203">
        <f>IF(N384="zákl. přenesená",J384,0)</f>
        <v>0</v>
      </c>
      <c r="BH384" s="203">
        <f>IF(N384="sníž. přenesená",J384,0)</f>
        <v>0</v>
      </c>
      <c r="BI384" s="203">
        <f>IF(N384="nulová",J384,0)</f>
        <v>0</v>
      </c>
      <c r="BJ384" s="23" t="s">
        <v>88</v>
      </c>
      <c r="BK384" s="203">
        <f>ROUND(I384*H384,2)</f>
        <v>0</v>
      </c>
      <c r="BL384" s="23" t="s">
        <v>251</v>
      </c>
      <c r="BM384" s="23" t="s">
        <v>607</v>
      </c>
    </row>
    <row r="385" spans="2:65" s="10" customFormat="1" ht="29.85" customHeight="1">
      <c r="B385" s="176"/>
      <c r="C385" s="177"/>
      <c r="D385" s="178" t="s">
        <v>77</v>
      </c>
      <c r="E385" s="190" t="s">
        <v>608</v>
      </c>
      <c r="F385" s="190" t="s">
        <v>609</v>
      </c>
      <c r="G385" s="177"/>
      <c r="H385" s="177"/>
      <c r="I385" s="180"/>
      <c r="J385" s="191">
        <f>BK385</f>
        <v>0</v>
      </c>
      <c r="K385" s="177"/>
      <c r="L385" s="182"/>
      <c r="M385" s="183"/>
      <c r="N385" s="184"/>
      <c r="O385" s="184"/>
      <c r="P385" s="185">
        <f>SUM(P386:P451)</f>
        <v>0</v>
      </c>
      <c r="Q385" s="184"/>
      <c r="R385" s="185">
        <f>SUM(R386:R451)</f>
        <v>25.257928999999997</v>
      </c>
      <c r="S385" s="184"/>
      <c r="T385" s="186">
        <f>SUM(T386:T451)</f>
        <v>7.6680000000000001</v>
      </c>
      <c r="AR385" s="187" t="s">
        <v>88</v>
      </c>
      <c r="AT385" s="188" t="s">
        <v>77</v>
      </c>
      <c r="AU385" s="188" t="s">
        <v>86</v>
      </c>
      <c r="AY385" s="187" t="s">
        <v>145</v>
      </c>
      <c r="BK385" s="189">
        <f>SUM(BK386:BK451)</f>
        <v>0</v>
      </c>
    </row>
    <row r="386" spans="2:65" s="1" customFormat="1" ht="16.5" customHeight="1">
      <c r="B386" s="41"/>
      <c r="C386" s="192" t="s">
        <v>610</v>
      </c>
      <c r="D386" s="192" t="s">
        <v>148</v>
      </c>
      <c r="E386" s="193" t="s">
        <v>611</v>
      </c>
      <c r="F386" s="194" t="s">
        <v>612</v>
      </c>
      <c r="G386" s="195" t="s">
        <v>162</v>
      </c>
      <c r="H386" s="196">
        <v>84.042000000000002</v>
      </c>
      <c r="I386" s="197"/>
      <c r="J386" s="198">
        <f>ROUND(I386*H386,2)</f>
        <v>0</v>
      </c>
      <c r="K386" s="194" t="s">
        <v>34</v>
      </c>
      <c r="L386" s="61"/>
      <c r="M386" s="199" t="s">
        <v>34</v>
      </c>
      <c r="N386" s="200" t="s">
        <v>50</v>
      </c>
      <c r="O386" s="42"/>
      <c r="P386" s="201">
        <f>O386*H386</f>
        <v>0</v>
      </c>
      <c r="Q386" s="201">
        <v>0</v>
      </c>
      <c r="R386" s="201">
        <f>Q386*H386</f>
        <v>0</v>
      </c>
      <c r="S386" s="201">
        <v>0</v>
      </c>
      <c r="T386" s="202">
        <f>S386*H386</f>
        <v>0</v>
      </c>
      <c r="AR386" s="23" t="s">
        <v>251</v>
      </c>
      <c r="AT386" s="23" t="s">
        <v>148</v>
      </c>
      <c r="AU386" s="23" t="s">
        <v>88</v>
      </c>
      <c r="AY386" s="23" t="s">
        <v>145</v>
      </c>
      <c r="BE386" s="203">
        <f>IF(N386="základní",J386,0)</f>
        <v>0</v>
      </c>
      <c r="BF386" s="203">
        <f>IF(N386="snížená",J386,0)</f>
        <v>0</v>
      </c>
      <c r="BG386" s="203">
        <f>IF(N386="zákl. přenesená",J386,0)</f>
        <v>0</v>
      </c>
      <c r="BH386" s="203">
        <f>IF(N386="sníž. přenesená",J386,0)</f>
        <v>0</v>
      </c>
      <c r="BI386" s="203">
        <f>IF(N386="nulová",J386,0)</f>
        <v>0</v>
      </c>
      <c r="BJ386" s="23" t="s">
        <v>88</v>
      </c>
      <c r="BK386" s="203">
        <f>ROUND(I386*H386,2)</f>
        <v>0</v>
      </c>
      <c r="BL386" s="23" t="s">
        <v>251</v>
      </c>
      <c r="BM386" s="23" t="s">
        <v>613</v>
      </c>
    </row>
    <row r="387" spans="2:65" s="12" customFormat="1" ht="13.5">
      <c r="B387" s="215"/>
      <c r="C387" s="216"/>
      <c r="D387" s="206" t="s">
        <v>155</v>
      </c>
      <c r="E387" s="217" t="s">
        <v>34</v>
      </c>
      <c r="F387" s="218" t="s">
        <v>614</v>
      </c>
      <c r="G387" s="216"/>
      <c r="H387" s="219">
        <v>84.042000000000002</v>
      </c>
      <c r="I387" s="220"/>
      <c r="J387" s="216"/>
      <c r="K387" s="216"/>
      <c r="L387" s="221"/>
      <c r="M387" s="222"/>
      <c r="N387" s="223"/>
      <c r="O387" s="223"/>
      <c r="P387" s="223"/>
      <c r="Q387" s="223"/>
      <c r="R387" s="223"/>
      <c r="S387" s="223"/>
      <c r="T387" s="224"/>
      <c r="AT387" s="225" t="s">
        <v>155</v>
      </c>
      <c r="AU387" s="225" t="s">
        <v>88</v>
      </c>
      <c r="AV387" s="12" t="s">
        <v>88</v>
      </c>
      <c r="AW387" s="12" t="s">
        <v>41</v>
      </c>
      <c r="AX387" s="12" t="s">
        <v>86</v>
      </c>
      <c r="AY387" s="225" t="s">
        <v>145</v>
      </c>
    </row>
    <row r="388" spans="2:65" s="1" customFormat="1" ht="38.25" customHeight="1">
      <c r="B388" s="41"/>
      <c r="C388" s="240" t="s">
        <v>615</v>
      </c>
      <c r="D388" s="240" t="s">
        <v>563</v>
      </c>
      <c r="E388" s="241" t="s">
        <v>616</v>
      </c>
      <c r="F388" s="242" t="s">
        <v>617</v>
      </c>
      <c r="G388" s="243" t="s">
        <v>162</v>
      </c>
      <c r="H388" s="244">
        <v>84.042000000000002</v>
      </c>
      <c r="I388" s="245"/>
      <c r="J388" s="246">
        <f>ROUND(I388*H388,2)</f>
        <v>0</v>
      </c>
      <c r="K388" s="242" t="s">
        <v>34</v>
      </c>
      <c r="L388" s="247"/>
      <c r="M388" s="248" t="s">
        <v>34</v>
      </c>
      <c r="N388" s="249" t="s">
        <v>50</v>
      </c>
      <c r="O388" s="42"/>
      <c r="P388" s="201">
        <f>O388*H388</f>
        <v>0</v>
      </c>
      <c r="Q388" s="201">
        <v>9.4999999999999998E-3</v>
      </c>
      <c r="R388" s="201">
        <f>Q388*H388</f>
        <v>0.79839899999999997</v>
      </c>
      <c r="S388" s="201">
        <v>0</v>
      </c>
      <c r="T388" s="202">
        <f>S388*H388</f>
        <v>0</v>
      </c>
      <c r="AR388" s="23" t="s">
        <v>345</v>
      </c>
      <c r="AT388" s="23" t="s">
        <v>563</v>
      </c>
      <c r="AU388" s="23" t="s">
        <v>88</v>
      </c>
      <c r="AY388" s="23" t="s">
        <v>145</v>
      </c>
      <c r="BE388" s="203">
        <f>IF(N388="základní",J388,0)</f>
        <v>0</v>
      </c>
      <c r="BF388" s="203">
        <f>IF(N388="snížená",J388,0)</f>
        <v>0</v>
      </c>
      <c r="BG388" s="203">
        <f>IF(N388="zákl. přenesená",J388,0)</f>
        <v>0</v>
      </c>
      <c r="BH388" s="203">
        <f>IF(N388="sníž. přenesená",J388,0)</f>
        <v>0</v>
      </c>
      <c r="BI388" s="203">
        <f>IF(N388="nulová",J388,0)</f>
        <v>0</v>
      </c>
      <c r="BJ388" s="23" t="s">
        <v>88</v>
      </c>
      <c r="BK388" s="203">
        <f>ROUND(I388*H388,2)</f>
        <v>0</v>
      </c>
      <c r="BL388" s="23" t="s">
        <v>251</v>
      </c>
      <c r="BM388" s="23" t="s">
        <v>618</v>
      </c>
    </row>
    <row r="389" spans="2:65" s="1" customFormat="1" ht="25.5" customHeight="1">
      <c r="B389" s="41"/>
      <c r="C389" s="192" t="s">
        <v>619</v>
      </c>
      <c r="D389" s="192" t="s">
        <v>148</v>
      </c>
      <c r="E389" s="193" t="s">
        <v>620</v>
      </c>
      <c r="F389" s="194" t="s">
        <v>621</v>
      </c>
      <c r="G389" s="195" t="s">
        <v>151</v>
      </c>
      <c r="H389" s="196">
        <v>1</v>
      </c>
      <c r="I389" s="197"/>
      <c r="J389" s="198">
        <f>ROUND(I389*H389,2)</f>
        <v>0</v>
      </c>
      <c r="K389" s="194" t="s">
        <v>167</v>
      </c>
      <c r="L389" s="61"/>
      <c r="M389" s="199" t="s">
        <v>34</v>
      </c>
      <c r="N389" s="200" t="s">
        <v>50</v>
      </c>
      <c r="O389" s="42"/>
      <c r="P389" s="201">
        <f>O389*H389</f>
        <v>0</v>
      </c>
      <c r="Q389" s="201">
        <v>0</v>
      </c>
      <c r="R389" s="201">
        <f>Q389*H389</f>
        <v>0</v>
      </c>
      <c r="S389" s="201">
        <v>0</v>
      </c>
      <c r="T389" s="202">
        <f>S389*H389</f>
        <v>0</v>
      </c>
      <c r="AR389" s="23" t="s">
        <v>251</v>
      </c>
      <c r="AT389" s="23" t="s">
        <v>148</v>
      </c>
      <c r="AU389" s="23" t="s">
        <v>88</v>
      </c>
      <c r="AY389" s="23" t="s">
        <v>145</v>
      </c>
      <c r="BE389" s="203">
        <f>IF(N389="základní",J389,0)</f>
        <v>0</v>
      </c>
      <c r="BF389" s="203">
        <f>IF(N389="snížená",J389,0)</f>
        <v>0</v>
      </c>
      <c r="BG389" s="203">
        <f>IF(N389="zákl. přenesená",J389,0)</f>
        <v>0</v>
      </c>
      <c r="BH389" s="203">
        <f>IF(N389="sníž. přenesená",J389,0)</f>
        <v>0</v>
      </c>
      <c r="BI389" s="203">
        <f>IF(N389="nulová",J389,0)</f>
        <v>0</v>
      </c>
      <c r="BJ389" s="23" t="s">
        <v>88</v>
      </c>
      <c r="BK389" s="203">
        <f>ROUND(I389*H389,2)</f>
        <v>0</v>
      </c>
      <c r="BL389" s="23" t="s">
        <v>251</v>
      </c>
      <c r="BM389" s="23" t="s">
        <v>622</v>
      </c>
    </row>
    <row r="390" spans="2:65" s="11" customFormat="1" ht="13.5">
      <c r="B390" s="204"/>
      <c r="C390" s="205"/>
      <c r="D390" s="206" t="s">
        <v>155</v>
      </c>
      <c r="E390" s="207" t="s">
        <v>34</v>
      </c>
      <c r="F390" s="208" t="s">
        <v>623</v>
      </c>
      <c r="G390" s="205"/>
      <c r="H390" s="207" t="s">
        <v>34</v>
      </c>
      <c r="I390" s="209"/>
      <c r="J390" s="205"/>
      <c r="K390" s="205"/>
      <c r="L390" s="210"/>
      <c r="M390" s="211"/>
      <c r="N390" s="212"/>
      <c r="O390" s="212"/>
      <c r="P390" s="212"/>
      <c r="Q390" s="212"/>
      <c r="R390" s="212"/>
      <c r="S390" s="212"/>
      <c r="T390" s="213"/>
      <c r="AT390" s="214" t="s">
        <v>155</v>
      </c>
      <c r="AU390" s="214" t="s">
        <v>88</v>
      </c>
      <c r="AV390" s="11" t="s">
        <v>86</v>
      </c>
      <c r="AW390" s="11" t="s">
        <v>41</v>
      </c>
      <c r="AX390" s="11" t="s">
        <v>78</v>
      </c>
      <c r="AY390" s="214" t="s">
        <v>145</v>
      </c>
    </row>
    <row r="391" spans="2:65" s="12" customFormat="1" ht="13.5">
      <c r="B391" s="215"/>
      <c r="C391" s="216"/>
      <c r="D391" s="206" t="s">
        <v>155</v>
      </c>
      <c r="E391" s="217" t="s">
        <v>34</v>
      </c>
      <c r="F391" s="218" t="s">
        <v>86</v>
      </c>
      <c r="G391" s="216"/>
      <c r="H391" s="219">
        <v>1</v>
      </c>
      <c r="I391" s="220"/>
      <c r="J391" s="216"/>
      <c r="K391" s="216"/>
      <c r="L391" s="221"/>
      <c r="M391" s="222"/>
      <c r="N391" s="223"/>
      <c r="O391" s="223"/>
      <c r="P391" s="223"/>
      <c r="Q391" s="223"/>
      <c r="R391" s="223"/>
      <c r="S391" s="223"/>
      <c r="T391" s="224"/>
      <c r="AT391" s="225" t="s">
        <v>155</v>
      </c>
      <c r="AU391" s="225" t="s">
        <v>88</v>
      </c>
      <c r="AV391" s="12" t="s">
        <v>88</v>
      </c>
      <c r="AW391" s="12" t="s">
        <v>41</v>
      </c>
      <c r="AX391" s="12" t="s">
        <v>86</v>
      </c>
      <c r="AY391" s="225" t="s">
        <v>145</v>
      </c>
    </row>
    <row r="392" spans="2:65" s="1" customFormat="1" ht="38.25" customHeight="1">
      <c r="B392" s="41"/>
      <c r="C392" s="240" t="s">
        <v>624</v>
      </c>
      <c r="D392" s="240" t="s">
        <v>563</v>
      </c>
      <c r="E392" s="241" t="s">
        <v>625</v>
      </c>
      <c r="F392" s="242" t="s">
        <v>626</v>
      </c>
      <c r="G392" s="243" t="s">
        <v>151</v>
      </c>
      <c r="H392" s="244">
        <v>1</v>
      </c>
      <c r="I392" s="245"/>
      <c r="J392" s="246">
        <f>ROUND(I392*H392,2)</f>
        <v>0</v>
      </c>
      <c r="K392" s="242" t="s">
        <v>167</v>
      </c>
      <c r="L392" s="247"/>
      <c r="M392" s="248" t="s">
        <v>34</v>
      </c>
      <c r="N392" s="249" t="s">
        <v>50</v>
      </c>
      <c r="O392" s="42"/>
      <c r="P392" s="201">
        <f>O392*H392</f>
        <v>0</v>
      </c>
      <c r="Q392" s="201">
        <v>2.1999999999999999E-2</v>
      </c>
      <c r="R392" s="201">
        <f>Q392*H392</f>
        <v>2.1999999999999999E-2</v>
      </c>
      <c r="S392" s="201">
        <v>0</v>
      </c>
      <c r="T392" s="202">
        <f>S392*H392</f>
        <v>0</v>
      </c>
      <c r="AR392" s="23" t="s">
        <v>345</v>
      </c>
      <c r="AT392" s="23" t="s">
        <v>563</v>
      </c>
      <c r="AU392" s="23" t="s">
        <v>88</v>
      </c>
      <c r="AY392" s="23" t="s">
        <v>145</v>
      </c>
      <c r="BE392" s="203">
        <f>IF(N392="základní",J392,0)</f>
        <v>0</v>
      </c>
      <c r="BF392" s="203">
        <f>IF(N392="snížená",J392,0)</f>
        <v>0</v>
      </c>
      <c r="BG392" s="203">
        <f>IF(N392="zákl. přenesená",J392,0)</f>
        <v>0</v>
      </c>
      <c r="BH392" s="203">
        <f>IF(N392="sníž. přenesená",J392,0)</f>
        <v>0</v>
      </c>
      <c r="BI392" s="203">
        <f>IF(N392="nulová",J392,0)</f>
        <v>0</v>
      </c>
      <c r="BJ392" s="23" t="s">
        <v>88</v>
      </c>
      <c r="BK392" s="203">
        <f>ROUND(I392*H392,2)</f>
        <v>0</v>
      </c>
      <c r="BL392" s="23" t="s">
        <v>251</v>
      </c>
      <c r="BM392" s="23" t="s">
        <v>627</v>
      </c>
    </row>
    <row r="393" spans="2:65" s="1" customFormat="1" ht="25.5" customHeight="1">
      <c r="B393" s="41"/>
      <c r="C393" s="192" t="s">
        <v>628</v>
      </c>
      <c r="D393" s="192" t="s">
        <v>148</v>
      </c>
      <c r="E393" s="193" t="s">
        <v>629</v>
      </c>
      <c r="F393" s="194" t="s">
        <v>630</v>
      </c>
      <c r="G393" s="195" t="s">
        <v>151</v>
      </c>
      <c r="H393" s="196">
        <v>167</v>
      </c>
      <c r="I393" s="197"/>
      <c r="J393" s="198">
        <f>ROUND(I393*H393,2)</f>
        <v>0</v>
      </c>
      <c r="K393" s="194" t="s">
        <v>167</v>
      </c>
      <c r="L393" s="61"/>
      <c r="M393" s="199" t="s">
        <v>34</v>
      </c>
      <c r="N393" s="200" t="s">
        <v>50</v>
      </c>
      <c r="O393" s="42"/>
      <c r="P393" s="201">
        <f>O393*H393</f>
        <v>0</v>
      </c>
      <c r="Q393" s="201">
        <v>0</v>
      </c>
      <c r="R393" s="201">
        <f>Q393*H393</f>
        <v>0</v>
      </c>
      <c r="S393" s="201">
        <v>0</v>
      </c>
      <c r="T393" s="202">
        <f>S393*H393</f>
        <v>0</v>
      </c>
      <c r="AR393" s="23" t="s">
        <v>251</v>
      </c>
      <c r="AT393" s="23" t="s">
        <v>148</v>
      </c>
      <c r="AU393" s="23" t="s">
        <v>88</v>
      </c>
      <c r="AY393" s="23" t="s">
        <v>145</v>
      </c>
      <c r="BE393" s="203">
        <f>IF(N393="základní",J393,0)</f>
        <v>0</v>
      </c>
      <c r="BF393" s="203">
        <f>IF(N393="snížená",J393,0)</f>
        <v>0</v>
      </c>
      <c r="BG393" s="203">
        <f>IF(N393="zákl. přenesená",J393,0)</f>
        <v>0</v>
      </c>
      <c r="BH393" s="203">
        <f>IF(N393="sníž. přenesená",J393,0)</f>
        <v>0</v>
      </c>
      <c r="BI393" s="203">
        <f>IF(N393="nulová",J393,0)</f>
        <v>0</v>
      </c>
      <c r="BJ393" s="23" t="s">
        <v>88</v>
      </c>
      <c r="BK393" s="203">
        <f>ROUND(I393*H393,2)</f>
        <v>0</v>
      </c>
      <c r="BL393" s="23" t="s">
        <v>251</v>
      </c>
      <c r="BM393" s="23" t="s">
        <v>631</v>
      </c>
    </row>
    <row r="394" spans="2:65" s="11" customFormat="1" ht="13.5">
      <c r="B394" s="204"/>
      <c r="C394" s="205"/>
      <c r="D394" s="206" t="s">
        <v>155</v>
      </c>
      <c r="E394" s="207" t="s">
        <v>34</v>
      </c>
      <c r="F394" s="208" t="s">
        <v>632</v>
      </c>
      <c r="G394" s="205"/>
      <c r="H394" s="207" t="s">
        <v>34</v>
      </c>
      <c r="I394" s="209"/>
      <c r="J394" s="205"/>
      <c r="K394" s="205"/>
      <c r="L394" s="210"/>
      <c r="M394" s="211"/>
      <c r="N394" s="212"/>
      <c r="O394" s="212"/>
      <c r="P394" s="212"/>
      <c r="Q394" s="212"/>
      <c r="R394" s="212"/>
      <c r="S394" s="212"/>
      <c r="T394" s="213"/>
      <c r="AT394" s="214" t="s">
        <v>155</v>
      </c>
      <c r="AU394" s="214" t="s">
        <v>88</v>
      </c>
      <c r="AV394" s="11" t="s">
        <v>86</v>
      </c>
      <c r="AW394" s="11" t="s">
        <v>41</v>
      </c>
      <c r="AX394" s="11" t="s">
        <v>78</v>
      </c>
      <c r="AY394" s="214" t="s">
        <v>145</v>
      </c>
    </row>
    <row r="395" spans="2:65" s="12" customFormat="1" ht="13.5">
      <c r="B395" s="215"/>
      <c r="C395" s="216"/>
      <c r="D395" s="206" t="s">
        <v>155</v>
      </c>
      <c r="E395" s="217" t="s">
        <v>34</v>
      </c>
      <c r="F395" s="218" t="s">
        <v>428</v>
      </c>
      <c r="G395" s="216"/>
      <c r="H395" s="219">
        <v>48</v>
      </c>
      <c r="I395" s="220"/>
      <c r="J395" s="216"/>
      <c r="K395" s="216"/>
      <c r="L395" s="221"/>
      <c r="M395" s="222"/>
      <c r="N395" s="223"/>
      <c r="O395" s="223"/>
      <c r="P395" s="223"/>
      <c r="Q395" s="223"/>
      <c r="R395" s="223"/>
      <c r="S395" s="223"/>
      <c r="T395" s="224"/>
      <c r="AT395" s="225" t="s">
        <v>155</v>
      </c>
      <c r="AU395" s="225" t="s">
        <v>88</v>
      </c>
      <c r="AV395" s="12" t="s">
        <v>88</v>
      </c>
      <c r="AW395" s="12" t="s">
        <v>41</v>
      </c>
      <c r="AX395" s="12" t="s">
        <v>78</v>
      </c>
      <c r="AY395" s="225" t="s">
        <v>145</v>
      </c>
    </row>
    <row r="396" spans="2:65" s="11" customFormat="1" ht="13.5">
      <c r="B396" s="204"/>
      <c r="C396" s="205"/>
      <c r="D396" s="206" t="s">
        <v>155</v>
      </c>
      <c r="E396" s="207" t="s">
        <v>34</v>
      </c>
      <c r="F396" s="208" t="s">
        <v>633</v>
      </c>
      <c r="G396" s="205"/>
      <c r="H396" s="207" t="s">
        <v>34</v>
      </c>
      <c r="I396" s="209"/>
      <c r="J396" s="205"/>
      <c r="K396" s="205"/>
      <c r="L396" s="210"/>
      <c r="M396" s="211"/>
      <c r="N396" s="212"/>
      <c r="O396" s="212"/>
      <c r="P396" s="212"/>
      <c r="Q396" s="212"/>
      <c r="R396" s="212"/>
      <c r="S396" s="212"/>
      <c r="T396" s="213"/>
      <c r="AT396" s="214" t="s">
        <v>155</v>
      </c>
      <c r="AU396" s="214" t="s">
        <v>88</v>
      </c>
      <c r="AV396" s="11" t="s">
        <v>86</v>
      </c>
      <c r="AW396" s="11" t="s">
        <v>41</v>
      </c>
      <c r="AX396" s="11" t="s">
        <v>78</v>
      </c>
      <c r="AY396" s="214" t="s">
        <v>145</v>
      </c>
    </row>
    <row r="397" spans="2:65" s="12" customFormat="1" ht="13.5">
      <c r="B397" s="215"/>
      <c r="C397" s="216"/>
      <c r="D397" s="206" t="s">
        <v>155</v>
      </c>
      <c r="E397" s="217" t="s">
        <v>34</v>
      </c>
      <c r="F397" s="218" t="s">
        <v>634</v>
      </c>
      <c r="G397" s="216"/>
      <c r="H397" s="219">
        <v>119</v>
      </c>
      <c r="I397" s="220"/>
      <c r="J397" s="216"/>
      <c r="K397" s="216"/>
      <c r="L397" s="221"/>
      <c r="M397" s="222"/>
      <c r="N397" s="223"/>
      <c r="O397" s="223"/>
      <c r="P397" s="223"/>
      <c r="Q397" s="223"/>
      <c r="R397" s="223"/>
      <c r="S397" s="223"/>
      <c r="T397" s="224"/>
      <c r="AT397" s="225" t="s">
        <v>155</v>
      </c>
      <c r="AU397" s="225" t="s">
        <v>88</v>
      </c>
      <c r="AV397" s="12" t="s">
        <v>88</v>
      </c>
      <c r="AW397" s="12" t="s">
        <v>41</v>
      </c>
      <c r="AX397" s="12" t="s">
        <v>78</v>
      </c>
      <c r="AY397" s="225" t="s">
        <v>145</v>
      </c>
    </row>
    <row r="398" spans="2:65" s="13" customFormat="1" ht="13.5">
      <c r="B398" s="226"/>
      <c r="C398" s="227"/>
      <c r="D398" s="206" t="s">
        <v>155</v>
      </c>
      <c r="E398" s="228" t="s">
        <v>34</v>
      </c>
      <c r="F398" s="229" t="s">
        <v>159</v>
      </c>
      <c r="G398" s="227"/>
      <c r="H398" s="230">
        <v>167</v>
      </c>
      <c r="I398" s="231"/>
      <c r="J398" s="227"/>
      <c r="K398" s="227"/>
      <c r="L398" s="232"/>
      <c r="M398" s="233"/>
      <c r="N398" s="234"/>
      <c r="O398" s="234"/>
      <c r="P398" s="234"/>
      <c r="Q398" s="234"/>
      <c r="R398" s="234"/>
      <c r="S398" s="234"/>
      <c r="T398" s="235"/>
      <c r="AT398" s="236" t="s">
        <v>155</v>
      </c>
      <c r="AU398" s="236" t="s">
        <v>88</v>
      </c>
      <c r="AV398" s="13" t="s">
        <v>153</v>
      </c>
      <c r="AW398" s="13" t="s">
        <v>41</v>
      </c>
      <c r="AX398" s="13" t="s">
        <v>86</v>
      </c>
      <c r="AY398" s="236" t="s">
        <v>145</v>
      </c>
    </row>
    <row r="399" spans="2:65" s="1" customFormat="1" ht="38.25" customHeight="1">
      <c r="B399" s="41"/>
      <c r="C399" s="240" t="s">
        <v>635</v>
      </c>
      <c r="D399" s="240" t="s">
        <v>563</v>
      </c>
      <c r="E399" s="241" t="s">
        <v>636</v>
      </c>
      <c r="F399" s="242" t="s">
        <v>637</v>
      </c>
      <c r="G399" s="243" t="s">
        <v>151</v>
      </c>
      <c r="H399" s="244">
        <v>119</v>
      </c>
      <c r="I399" s="245"/>
      <c r="J399" s="246">
        <f>ROUND(I399*H399,2)</f>
        <v>0</v>
      </c>
      <c r="K399" s="242" t="s">
        <v>167</v>
      </c>
      <c r="L399" s="247"/>
      <c r="M399" s="248" t="s">
        <v>34</v>
      </c>
      <c r="N399" s="249" t="s">
        <v>50</v>
      </c>
      <c r="O399" s="42"/>
      <c r="P399" s="201">
        <f>O399*H399</f>
        <v>0</v>
      </c>
      <c r="Q399" s="201">
        <v>3.7999999999999999E-2</v>
      </c>
      <c r="R399" s="201">
        <f>Q399*H399</f>
        <v>4.5220000000000002</v>
      </c>
      <c r="S399" s="201">
        <v>0</v>
      </c>
      <c r="T399" s="202">
        <f>S399*H399</f>
        <v>0</v>
      </c>
      <c r="AR399" s="23" t="s">
        <v>345</v>
      </c>
      <c r="AT399" s="23" t="s">
        <v>563</v>
      </c>
      <c r="AU399" s="23" t="s">
        <v>88</v>
      </c>
      <c r="AY399" s="23" t="s">
        <v>145</v>
      </c>
      <c r="BE399" s="203">
        <f>IF(N399="základní",J399,0)</f>
        <v>0</v>
      </c>
      <c r="BF399" s="203">
        <f>IF(N399="snížená",J399,0)</f>
        <v>0</v>
      </c>
      <c r="BG399" s="203">
        <f>IF(N399="zákl. přenesená",J399,0)</f>
        <v>0</v>
      </c>
      <c r="BH399" s="203">
        <f>IF(N399="sníž. přenesená",J399,0)</f>
        <v>0</v>
      </c>
      <c r="BI399" s="203">
        <f>IF(N399="nulová",J399,0)</f>
        <v>0</v>
      </c>
      <c r="BJ399" s="23" t="s">
        <v>88</v>
      </c>
      <c r="BK399" s="203">
        <f>ROUND(I399*H399,2)</f>
        <v>0</v>
      </c>
      <c r="BL399" s="23" t="s">
        <v>251</v>
      </c>
      <c r="BM399" s="23" t="s">
        <v>638</v>
      </c>
    </row>
    <row r="400" spans="2:65" s="11" customFormat="1" ht="13.5">
      <c r="B400" s="204"/>
      <c r="C400" s="205"/>
      <c r="D400" s="206" t="s">
        <v>155</v>
      </c>
      <c r="E400" s="207" t="s">
        <v>34</v>
      </c>
      <c r="F400" s="208" t="s">
        <v>639</v>
      </c>
      <c r="G400" s="205"/>
      <c r="H400" s="207" t="s">
        <v>34</v>
      </c>
      <c r="I400" s="209"/>
      <c r="J400" s="205"/>
      <c r="K400" s="205"/>
      <c r="L400" s="210"/>
      <c r="M400" s="211"/>
      <c r="N400" s="212"/>
      <c r="O400" s="212"/>
      <c r="P400" s="212"/>
      <c r="Q400" s="212"/>
      <c r="R400" s="212"/>
      <c r="S400" s="212"/>
      <c r="T400" s="213"/>
      <c r="AT400" s="214" t="s">
        <v>155</v>
      </c>
      <c r="AU400" s="214" t="s">
        <v>88</v>
      </c>
      <c r="AV400" s="11" t="s">
        <v>86</v>
      </c>
      <c r="AW400" s="11" t="s">
        <v>41</v>
      </c>
      <c r="AX400" s="11" t="s">
        <v>78</v>
      </c>
      <c r="AY400" s="214" t="s">
        <v>145</v>
      </c>
    </row>
    <row r="401" spans="2:65" s="12" customFormat="1" ht="13.5">
      <c r="B401" s="215"/>
      <c r="C401" s="216"/>
      <c r="D401" s="206" t="s">
        <v>155</v>
      </c>
      <c r="E401" s="217" t="s">
        <v>34</v>
      </c>
      <c r="F401" s="218" t="s">
        <v>634</v>
      </c>
      <c r="G401" s="216"/>
      <c r="H401" s="219">
        <v>119</v>
      </c>
      <c r="I401" s="220"/>
      <c r="J401" s="216"/>
      <c r="K401" s="216"/>
      <c r="L401" s="221"/>
      <c r="M401" s="222"/>
      <c r="N401" s="223"/>
      <c r="O401" s="223"/>
      <c r="P401" s="223"/>
      <c r="Q401" s="223"/>
      <c r="R401" s="223"/>
      <c r="S401" s="223"/>
      <c r="T401" s="224"/>
      <c r="AT401" s="225" t="s">
        <v>155</v>
      </c>
      <c r="AU401" s="225" t="s">
        <v>88</v>
      </c>
      <c r="AV401" s="12" t="s">
        <v>88</v>
      </c>
      <c r="AW401" s="12" t="s">
        <v>41</v>
      </c>
      <c r="AX401" s="12" t="s">
        <v>86</v>
      </c>
      <c r="AY401" s="225" t="s">
        <v>145</v>
      </c>
    </row>
    <row r="402" spans="2:65" s="1" customFormat="1" ht="38.25" customHeight="1">
      <c r="B402" s="41"/>
      <c r="C402" s="240" t="s">
        <v>640</v>
      </c>
      <c r="D402" s="240" t="s">
        <v>563</v>
      </c>
      <c r="E402" s="241" t="s">
        <v>641</v>
      </c>
      <c r="F402" s="242" t="s">
        <v>642</v>
      </c>
      <c r="G402" s="243" t="s">
        <v>151</v>
      </c>
      <c r="H402" s="244">
        <v>48</v>
      </c>
      <c r="I402" s="245"/>
      <c r="J402" s="246">
        <f>ROUND(I402*H402,2)</f>
        <v>0</v>
      </c>
      <c r="K402" s="242" t="s">
        <v>34</v>
      </c>
      <c r="L402" s="247"/>
      <c r="M402" s="248" t="s">
        <v>34</v>
      </c>
      <c r="N402" s="249" t="s">
        <v>50</v>
      </c>
      <c r="O402" s="42"/>
      <c r="P402" s="201">
        <f>O402*H402</f>
        <v>0</v>
      </c>
      <c r="Q402" s="201">
        <v>1.6E-2</v>
      </c>
      <c r="R402" s="201">
        <f>Q402*H402</f>
        <v>0.76800000000000002</v>
      </c>
      <c r="S402" s="201">
        <v>0</v>
      </c>
      <c r="T402" s="202">
        <f>S402*H402</f>
        <v>0</v>
      </c>
      <c r="AR402" s="23" t="s">
        <v>345</v>
      </c>
      <c r="AT402" s="23" t="s">
        <v>563</v>
      </c>
      <c r="AU402" s="23" t="s">
        <v>88</v>
      </c>
      <c r="AY402" s="23" t="s">
        <v>145</v>
      </c>
      <c r="BE402" s="203">
        <f>IF(N402="základní",J402,0)</f>
        <v>0</v>
      </c>
      <c r="BF402" s="203">
        <f>IF(N402="snížená",J402,0)</f>
        <v>0</v>
      </c>
      <c r="BG402" s="203">
        <f>IF(N402="zákl. přenesená",J402,0)</f>
        <v>0</v>
      </c>
      <c r="BH402" s="203">
        <f>IF(N402="sníž. přenesená",J402,0)</f>
        <v>0</v>
      </c>
      <c r="BI402" s="203">
        <f>IF(N402="nulová",J402,0)</f>
        <v>0</v>
      </c>
      <c r="BJ402" s="23" t="s">
        <v>88</v>
      </c>
      <c r="BK402" s="203">
        <f>ROUND(I402*H402,2)</f>
        <v>0</v>
      </c>
      <c r="BL402" s="23" t="s">
        <v>251</v>
      </c>
      <c r="BM402" s="23" t="s">
        <v>643</v>
      </c>
    </row>
    <row r="403" spans="2:65" s="1" customFormat="1" ht="16.5" customHeight="1">
      <c r="B403" s="41"/>
      <c r="C403" s="240" t="s">
        <v>644</v>
      </c>
      <c r="D403" s="240" t="s">
        <v>563</v>
      </c>
      <c r="E403" s="241" t="s">
        <v>645</v>
      </c>
      <c r="F403" s="242" t="s">
        <v>646</v>
      </c>
      <c r="G403" s="243" t="s">
        <v>151</v>
      </c>
      <c r="H403" s="244">
        <v>119</v>
      </c>
      <c r="I403" s="245"/>
      <c r="J403" s="246">
        <f>ROUND(I403*H403,2)</f>
        <v>0</v>
      </c>
      <c r="K403" s="242" t="s">
        <v>34</v>
      </c>
      <c r="L403" s="247"/>
      <c r="M403" s="248" t="s">
        <v>34</v>
      </c>
      <c r="N403" s="249" t="s">
        <v>50</v>
      </c>
      <c r="O403" s="42"/>
      <c r="P403" s="201">
        <f>O403*H403</f>
        <v>0</v>
      </c>
      <c r="Q403" s="201">
        <v>3.7999999999999999E-2</v>
      </c>
      <c r="R403" s="201">
        <f>Q403*H403</f>
        <v>4.5220000000000002</v>
      </c>
      <c r="S403" s="201">
        <v>0</v>
      </c>
      <c r="T403" s="202">
        <f>S403*H403</f>
        <v>0</v>
      </c>
      <c r="AR403" s="23" t="s">
        <v>345</v>
      </c>
      <c r="AT403" s="23" t="s">
        <v>563</v>
      </c>
      <c r="AU403" s="23" t="s">
        <v>88</v>
      </c>
      <c r="AY403" s="23" t="s">
        <v>145</v>
      </c>
      <c r="BE403" s="203">
        <f>IF(N403="základní",J403,0)</f>
        <v>0</v>
      </c>
      <c r="BF403" s="203">
        <f>IF(N403="snížená",J403,0)</f>
        <v>0</v>
      </c>
      <c r="BG403" s="203">
        <f>IF(N403="zákl. přenesená",J403,0)</f>
        <v>0</v>
      </c>
      <c r="BH403" s="203">
        <f>IF(N403="sníž. přenesená",J403,0)</f>
        <v>0</v>
      </c>
      <c r="BI403" s="203">
        <f>IF(N403="nulová",J403,0)</f>
        <v>0</v>
      </c>
      <c r="BJ403" s="23" t="s">
        <v>88</v>
      </c>
      <c r="BK403" s="203">
        <f>ROUND(I403*H403,2)</f>
        <v>0</v>
      </c>
      <c r="BL403" s="23" t="s">
        <v>251</v>
      </c>
      <c r="BM403" s="23" t="s">
        <v>647</v>
      </c>
    </row>
    <row r="404" spans="2:65" s="1" customFormat="1" ht="16.5" customHeight="1">
      <c r="B404" s="41"/>
      <c r="C404" s="240" t="s">
        <v>648</v>
      </c>
      <c r="D404" s="240" t="s">
        <v>563</v>
      </c>
      <c r="E404" s="241" t="s">
        <v>649</v>
      </c>
      <c r="F404" s="242" t="s">
        <v>650</v>
      </c>
      <c r="G404" s="243" t="s">
        <v>151</v>
      </c>
      <c r="H404" s="244">
        <v>119</v>
      </c>
      <c r="I404" s="245"/>
      <c r="J404" s="246">
        <f>ROUND(I404*H404,2)</f>
        <v>0</v>
      </c>
      <c r="K404" s="242" t="s">
        <v>34</v>
      </c>
      <c r="L404" s="247"/>
      <c r="M404" s="248" t="s">
        <v>34</v>
      </c>
      <c r="N404" s="249" t="s">
        <v>50</v>
      </c>
      <c r="O404" s="42"/>
      <c r="P404" s="201">
        <f>O404*H404</f>
        <v>0</v>
      </c>
      <c r="Q404" s="201">
        <v>3.7999999999999999E-2</v>
      </c>
      <c r="R404" s="201">
        <f>Q404*H404</f>
        <v>4.5220000000000002</v>
      </c>
      <c r="S404" s="201">
        <v>0</v>
      </c>
      <c r="T404" s="202">
        <f>S404*H404</f>
        <v>0</v>
      </c>
      <c r="AR404" s="23" t="s">
        <v>345</v>
      </c>
      <c r="AT404" s="23" t="s">
        <v>563</v>
      </c>
      <c r="AU404" s="23" t="s">
        <v>88</v>
      </c>
      <c r="AY404" s="23" t="s">
        <v>145</v>
      </c>
      <c r="BE404" s="203">
        <f>IF(N404="základní",J404,0)</f>
        <v>0</v>
      </c>
      <c r="BF404" s="203">
        <f>IF(N404="snížená",J404,0)</f>
        <v>0</v>
      </c>
      <c r="BG404" s="203">
        <f>IF(N404="zákl. přenesená",J404,0)</f>
        <v>0</v>
      </c>
      <c r="BH404" s="203">
        <f>IF(N404="sníž. přenesená",J404,0)</f>
        <v>0</v>
      </c>
      <c r="BI404" s="203">
        <f>IF(N404="nulová",J404,0)</f>
        <v>0</v>
      </c>
      <c r="BJ404" s="23" t="s">
        <v>88</v>
      </c>
      <c r="BK404" s="203">
        <f>ROUND(I404*H404,2)</f>
        <v>0</v>
      </c>
      <c r="BL404" s="23" t="s">
        <v>251</v>
      </c>
      <c r="BM404" s="23" t="s">
        <v>651</v>
      </c>
    </row>
    <row r="405" spans="2:65" s="11" customFormat="1" ht="13.5">
      <c r="B405" s="204"/>
      <c r="C405" s="205"/>
      <c r="D405" s="206" t="s">
        <v>155</v>
      </c>
      <c r="E405" s="207" t="s">
        <v>34</v>
      </c>
      <c r="F405" s="208" t="s">
        <v>639</v>
      </c>
      <c r="G405" s="205"/>
      <c r="H405" s="207" t="s">
        <v>34</v>
      </c>
      <c r="I405" s="209"/>
      <c r="J405" s="205"/>
      <c r="K405" s="205"/>
      <c r="L405" s="210"/>
      <c r="M405" s="211"/>
      <c r="N405" s="212"/>
      <c r="O405" s="212"/>
      <c r="P405" s="212"/>
      <c r="Q405" s="212"/>
      <c r="R405" s="212"/>
      <c r="S405" s="212"/>
      <c r="T405" s="213"/>
      <c r="AT405" s="214" t="s">
        <v>155</v>
      </c>
      <c r="AU405" s="214" t="s">
        <v>88</v>
      </c>
      <c r="AV405" s="11" t="s">
        <v>86</v>
      </c>
      <c r="AW405" s="11" t="s">
        <v>41</v>
      </c>
      <c r="AX405" s="11" t="s">
        <v>78</v>
      </c>
      <c r="AY405" s="214" t="s">
        <v>145</v>
      </c>
    </row>
    <row r="406" spans="2:65" s="12" customFormat="1" ht="13.5">
      <c r="B406" s="215"/>
      <c r="C406" s="216"/>
      <c r="D406" s="206" t="s">
        <v>155</v>
      </c>
      <c r="E406" s="217" t="s">
        <v>34</v>
      </c>
      <c r="F406" s="218" t="s">
        <v>634</v>
      </c>
      <c r="G406" s="216"/>
      <c r="H406" s="219">
        <v>119</v>
      </c>
      <c r="I406" s="220"/>
      <c r="J406" s="216"/>
      <c r="K406" s="216"/>
      <c r="L406" s="221"/>
      <c r="M406" s="222"/>
      <c r="N406" s="223"/>
      <c r="O406" s="223"/>
      <c r="P406" s="223"/>
      <c r="Q406" s="223"/>
      <c r="R406" s="223"/>
      <c r="S406" s="223"/>
      <c r="T406" s="224"/>
      <c r="AT406" s="225" t="s">
        <v>155</v>
      </c>
      <c r="AU406" s="225" t="s">
        <v>88</v>
      </c>
      <c r="AV406" s="12" t="s">
        <v>88</v>
      </c>
      <c r="AW406" s="12" t="s">
        <v>41</v>
      </c>
      <c r="AX406" s="12" t="s">
        <v>86</v>
      </c>
      <c r="AY406" s="225" t="s">
        <v>145</v>
      </c>
    </row>
    <row r="407" spans="2:65" s="1" customFormat="1" ht="25.5" customHeight="1">
      <c r="B407" s="41"/>
      <c r="C407" s="192" t="s">
        <v>652</v>
      </c>
      <c r="D407" s="192" t="s">
        <v>148</v>
      </c>
      <c r="E407" s="193" t="s">
        <v>653</v>
      </c>
      <c r="F407" s="194" t="s">
        <v>654</v>
      </c>
      <c r="G407" s="195" t="s">
        <v>151</v>
      </c>
      <c r="H407" s="196">
        <v>150</v>
      </c>
      <c r="I407" s="197"/>
      <c r="J407" s="198">
        <f>ROUND(I407*H407,2)</f>
        <v>0</v>
      </c>
      <c r="K407" s="194" t="s">
        <v>167</v>
      </c>
      <c r="L407" s="61"/>
      <c r="M407" s="199" t="s">
        <v>34</v>
      </c>
      <c r="N407" s="200" t="s">
        <v>50</v>
      </c>
      <c r="O407" s="42"/>
      <c r="P407" s="201">
        <f>O407*H407</f>
        <v>0</v>
      </c>
      <c r="Q407" s="201">
        <v>0</v>
      </c>
      <c r="R407" s="201">
        <f>Q407*H407</f>
        <v>0</v>
      </c>
      <c r="S407" s="201">
        <v>0</v>
      </c>
      <c r="T407" s="202">
        <f>S407*H407</f>
        <v>0</v>
      </c>
      <c r="AR407" s="23" t="s">
        <v>251</v>
      </c>
      <c r="AT407" s="23" t="s">
        <v>148</v>
      </c>
      <c r="AU407" s="23" t="s">
        <v>88</v>
      </c>
      <c r="AY407" s="23" t="s">
        <v>145</v>
      </c>
      <c r="BE407" s="203">
        <f>IF(N407="základní",J407,0)</f>
        <v>0</v>
      </c>
      <c r="BF407" s="203">
        <f>IF(N407="snížená",J407,0)</f>
        <v>0</v>
      </c>
      <c r="BG407" s="203">
        <f>IF(N407="zákl. přenesená",J407,0)</f>
        <v>0</v>
      </c>
      <c r="BH407" s="203">
        <f>IF(N407="sníž. přenesená",J407,0)</f>
        <v>0</v>
      </c>
      <c r="BI407" s="203">
        <f>IF(N407="nulová",J407,0)</f>
        <v>0</v>
      </c>
      <c r="BJ407" s="23" t="s">
        <v>88</v>
      </c>
      <c r="BK407" s="203">
        <f>ROUND(I407*H407,2)</f>
        <v>0</v>
      </c>
      <c r="BL407" s="23" t="s">
        <v>251</v>
      </c>
      <c r="BM407" s="23" t="s">
        <v>655</v>
      </c>
    </row>
    <row r="408" spans="2:65" s="11" customFormat="1" ht="13.5">
      <c r="B408" s="204"/>
      <c r="C408" s="205"/>
      <c r="D408" s="206" t="s">
        <v>155</v>
      </c>
      <c r="E408" s="207" t="s">
        <v>34</v>
      </c>
      <c r="F408" s="208" t="s">
        <v>656</v>
      </c>
      <c r="G408" s="205"/>
      <c r="H408" s="207" t="s">
        <v>34</v>
      </c>
      <c r="I408" s="209"/>
      <c r="J408" s="205"/>
      <c r="K408" s="205"/>
      <c r="L408" s="210"/>
      <c r="M408" s="211"/>
      <c r="N408" s="212"/>
      <c r="O408" s="212"/>
      <c r="P408" s="212"/>
      <c r="Q408" s="212"/>
      <c r="R408" s="212"/>
      <c r="S408" s="212"/>
      <c r="T408" s="213"/>
      <c r="AT408" s="214" t="s">
        <v>155</v>
      </c>
      <c r="AU408" s="214" t="s">
        <v>88</v>
      </c>
      <c r="AV408" s="11" t="s">
        <v>86</v>
      </c>
      <c r="AW408" s="11" t="s">
        <v>41</v>
      </c>
      <c r="AX408" s="11" t="s">
        <v>78</v>
      </c>
      <c r="AY408" s="214" t="s">
        <v>145</v>
      </c>
    </row>
    <row r="409" spans="2:65" s="12" customFormat="1" ht="13.5">
      <c r="B409" s="215"/>
      <c r="C409" s="216"/>
      <c r="D409" s="206" t="s">
        <v>155</v>
      </c>
      <c r="E409" s="217" t="s">
        <v>34</v>
      </c>
      <c r="F409" s="218" t="s">
        <v>391</v>
      </c>
      <c r="G409" s="216"/>
      <c r="H409" s="219">
        <v>41</v>
      </c>
      <c r="I409" s="220"/>
      <c r="J409" s="216"/>
      <c r="K409" s="216"/>
      <c r="L409" s="221"/>
      <c r="M409" s="222"/>
      <c r="N409" s="223"/>
      <c r="O409" s="223"/>
      <c r="P409" s="223"/>
      <c r="Q409" s="223"/>
      <c r="R409" s="223"/>
      <c r="S409" s="223"/>
      <c r="T409" s="224"/>
      <c r="AT409" s="225" t="s">
        <v>155</v>
      </c>
      <c r="AU409" s="225" t="s">
        <v>88</v>
      </c>
      <c r="AV409" s="12" t="s">
        <v>88</v>
      </c>
      <c r="AW409" s="12" t="s">
        <v>41</v>
      </c>
      <c r="AX409" s="12" t="s">
        <v>78</v>
      </c>
      <c r="AY409" s="225" t="s">
        <v>145</v>
      </c>
    </row>
    <row r="410" spans="2:65" s="11" customFormat="1" ht="13.5">
      <c r="B410" s="204"/>
      <c r="C410" s="205"/>
      <c r="D410" s="206" t="s">
        <v>155</v>
      </c>
      <c r="E410" s="207" t="s">
        <v>34</v>
      </c>
      <c r="F410" s="208" t="s">
        <v>657</v>
      </c>
      <c r="G410" s="205"/>
      <c r="H410" s="207" t="s">
        <v>34</v>
      </c>
      <c r="I410" s="209"/>
      <c r="J410" s="205"/>
      <c r="K410" s="205"/>
      <c r="L410" s="210"/>
      <c r="M410" s="211"/>
      <c r="N410" s="212"/>
      <c r="O410" s="212"/>
      <c r="P410" s="212"/>
      <c r="Q410" s="212"/>
      <c r="R410" s="212"/>
      <c r="S410" s="212"/>
      <c r="T410" s="213"/>
      <c r="AT410" s="214" t="s">
        <v>155</v>
      </c>
      <c r="AU410" s="214" t="s">
        <v>88</v>
      </c>
      <c r="AV410" s="11" t="s">
        <v>86</v>
      </c>
      <c r="AW410" s="11" t="s">
        <v>41</v>
      </c>
      <c r="AX410" s="11" t="s">
        <v>78</v>
      </c>
      <c r="AY410" s="214" t="s">
        <v>145</v>
      </c>
    </row>
    <row r="411" spans="2:65" s="12" customFormat="1" ht="13.5">
      <c r="B411" s="215"/>
      <c r="C411" s="216"/>
      <c r="D411" s="206" t="s">
        <v>155</v>
      </c>
      <c r="E411" s="217" t="s">
        <v>34</v>
      </c>
      <c r="F411" s="218" t="s">
        <v>157</v>
      </c>
      <c r="G411" s="216"/>
      <c r="H411" s="219">
        <v>109</v>
      </c>
      <c r="I411" s="220"/>
      <c r="J411" s="216"/>
      <c r="K411" s="216"/>
      <c r="L411" s="221"/>
      <c r="M411" s="222"/>
      <c r="N411" s="223"/>
      <c r="O411" s="223"/>
      <c r="P411" s="223"/>
      <c r="Q411" s="223"/>
      <c r="R411" s="223"/>
      <c r="S411" s="223"/>
      <c r="T411" s="224"/>
      <c r="AT411" s="225" t="s">
        <v>155</v>
      </c>
      <c r="AU411" s="225" t="s">
        <v>88</v>
      </c>
      <c r="AV411" s="12" t="s">
        <v>88</v>
      </c>
      <c r="AW411" s="12" t="s">
        <v>41</v>
      </c>
      <c r="AX411" s="12" t="s">
        <v>78</v>
      </c>
      <c r="AY411" s="225" t="s">
        <v>145</v>
      </c>
    </row>
    <row r="412" spans="2:65" s="13" customFormat="1" ht="13.5">
      <c r="B412" s="226"/>
      <c r="C412" s="227"/>
      <c r="D412" s="206" t="s">
        <v>155</v>
      </c>
      <c r="E412" s="228" t="s">
        <v>34</v>
      </c>
      <c r="F412" s="229" t="s">
        <v>159</v>
      </c>
      <c r="G412" s="227"/>
      <c r="H412" s="230">
        <v>150</v>
      </c>
      <c r="I412" s="231"/>
      <c r="J412" s="227"/>
      <c r="K412" s="227"/>
      <c r="L412" s="232"/>
      <c r="M412" s="233"/>
      <c r="N412" s="234"/>
      <c r="O412" s="234"/>
      <c r="P412" s="234"/>
      <c r="Q412" s="234"/>
      <c r="R412" s="234"/>
      <c r="S412" s="234"/>
      <c r="T412" s="235"/>
      <c r="AT412" s="236" t="s">
        <v>155</v>
      </c>
      <c r="AU412" s="236" t="s">
        <v>88</v>
      </c>
      <c r="AV412" s="13" t="s">
        <v>153</v>
      </c>
      <c r="AW412" s="13" t="s">
        <v>41</v>
      </c>
      <c r="AX412" s="13" t="s">
        <v>86</v>
      </c>
      <c r="AY412" s="236" t="s">
        <v>145</v>
      </c>
    </row>
    <row r="413" spans="2:65" s="1" customFormat="1" ht="38.25" customHeight="1">
      <c r="B413" s="41"/>
      <c r="C413" s="240" t="s">
        <v>658</v>
      </c>
      <c r="D413" s="240" t="s">
        <v>563</v>
      </c>
      <c r="E413" s="241" t="s">
        <v>659</v>
      </c>
      <c r="F413" s="242" t="s">
        <v>642</v>
      </c>
      <c r="G413" s="243" t="s">
        <v>151</v>
      </c>
      <c r="H413" s="244">
        <v>150</v>
      </c>
      <c r="I413" s="245"/>
      <c r="J413" s="246">
        <f>ROUND(I413*H413,2)</f>
        <v>0</v>
      </c>
      <c r="K413" s="242" t="s">
        <v>167</v>
      </c>
      <c r="L413" s="247"/>
      <c r="M413" s="248" t="s">
        <v>34</v>
      </c>
      <c r="N413" s="249" t="s">
        <v>50</v>
      </c>
      <c r="O413" s="42"/>
      <c r="P413" s="201">
        <f>O413*H413</f>
        <v>0</v>
      </c>
      <c r="Q413" s="201">
        <v>1.6E-2</v>
      </c>
      <c r="R413" s="201">
        <f>Q413*H413</f>
        <v>2.4</v>
      </c>
      <c r="S413" s="201">
        <v>0</v>
      </c>
      <c r="T413" s="202">
        <f>S413*H413</f>
        <v>0</v>
      </c>
      <c r="AR413" s="23" t="s">
        <v>345</v>
      </c>
      <c r="AT413" s="23" t="s">
        <v>563</v>
      </c>
      <c r="AU413" s="23" t="s">
        <v>88</v>
      </c>
      <c r="AY413" s="23" t="s">
        <v>145</v>
      </c>
      <c r="BE413" s="203">
        <f>IF(N413="základní",J413,0)</f>
        <v>0</v>
      </c>
      <c r="BF413" s="203">
        <f>IF(N413="snížená",J413,0)</f>
        <v>0</v>
      </c>
      <c r="BG413" s="203">
        <f>IF(N413="zákl. přenesená",J413,0)</f>
        <v>0</v>
      </c>
      <c r="BH413" s="203">
        <f>IF(N413="sníž. přenesená",J413,0)</f>
        <v>0</v>
      </c>
      <c r="BI413" s="203">
        <f>IF(N413="nulová",J413,0)</f>
        <v>0</v>
      </c>
      <c r="BJ413" s="23" t="s">
        <v>88</v>
      </c>
      <c r="BK413" s="203">
        <f>ROUND(I413*H413,2)</f>
        <v>0</v>
      </c>
      <c r="BL413" s="23" t="s">
        <v>251</v>
      </c>
      <c r="BM413" s="23" t="s">
        <v>660</v>
      </c>
    </row>
    <row r="414" spans="2:65" s="1" customFormat="1" ht="25.5" customHeight="1">
      <c r="B414" s="41"/>
      <c r="C414" s="192" t="s">
        <v>661</v>
      </c>
      <c r="D414" s="192" t="s">
        <v>148</v>
      </c>
      <c r="E414" s="193" t="s">
        <v>662</v>
      </c>
      <c r="F414" s="194" t="s">
        <v>663</v>
      </c>
      <c r="G414" s="195" t="s">
        <v>151</v>
      </c>
      <c r="H414" s="196">
        <v>109</v>
      </c>
      <c r="I414" s="197"/>
      <c r="J414" s="198">
        <f>ROUND(I414*H414,2)</f>
        <v>0</v>
      </c>
      <c r="K414" s="194" t="s">
        <v>167</v>
      </c>
      <c r="L414" s="61"/>
      <c r="M414" s="199" t="s">
        <v>34</v>
      </c>
      <c r="N414" s="200" t="s">
        <v>50</v>
      </c>
      <c r="O414" s="42"/>
      <c r="P414" s="201">
        <f>O414*H414</f>
        <v>0</v>
      </c>
      <c r="Q414" s="201">
        <v>0</v>
      </c>
      <c r="R414" s="201">
        <f>Q414*H414</f>
        <v>0</v>
      </c>
      <c r="S414" s="201">
        <v>0</v>
      </c>
      <c r="T414" s="202">
        <f>S414*H414</f>
        <v>0</v>
      </c>
      <c r="AR414" s="23" t="s">
        <v>251</v>
      </c>
      <c r="AT414" s="23" t="s">
        <v>148</v>
      </c>
      <c r="AU414" s="23" t="s">
        <v>88</v>
      </c>
      <c r="AY414" s="23" t="s">
        <v>145</v>
      </c>
      <c r="BE414" s="203">
        <f>IF(N414="základní",J414,0)</f>
        <v>0</v>
      </c>
      <c r="BF414" s="203">
        <f>IF(N414="snížená",J414,0)</f>
        <v>0</v>
      </c>
      <c r="BG414" s="203">
        <f>IF(N414="zákl. přenesená",J414,0)</f>
        <v>0</v>
      </c>
      <c r="BH414" s="203">
        <f>IF(N414="sníž. přenesená",J414,0)</f>
        <v>0</v>
      </c>
      <c r="BI414" s="203">
        <f>IF(N414="nulová",J414,0)</f>
        <v>0</v>
      </c>
      <c r="BJ414" s="23" t="s">
        <v>88</v>
      </c>
      <c r="BK414" s="203">
        <f>ROUND(I414*H414,2)</f>
        <v>0</v>
      </c>
      <c r="BL414" s="23" t="s">
        <v>251</v>
      </c>
      <c r="BM414" s="23" t="s">
        <v>664</v>
      </c>
    </row>
    <row r="415" spans="2:65" s="11" customFormat="1" ht="13.5">
      <c r="B415" s="204"/>
      <c r="C415" s="205"/>
      <c r="D415" s="206" t="s">
        <v>155</v>
      </c>
      <c r="E415" s="207" t="s">
        <v>34</v>
      </c>
      <c r="F415" s="208" t="s">
        <v>665</v>
      </c>
      <c r="G415" s="205"/>
      <c r="H415" s="207" t="s">
        <v>34</v>
      </c>
      <c r="I415" s="209"/>
      <c r="J415" s="205"/>
      <c r="K415" s="205"/>
      <c r="L415" s="210"/>
      <c r="M415" s="211"/>
      <c r="N415" s="212"/>
      <c r="O415" s="212"/>
      <c r="P415" s="212"/>
      <c r="Q415" s="212"/>
      <c r="R415" s="212"/>
      <c r="S415" s="212"/>
      <c r="T415" s="213"/>
      <c r="AT415" s="214" t="s">
        <v>155</v>
      </c>
      <c r="AU415" s="214" t="s">
        <v>88</v>
      </c>
      <c r="AV415" s="11" t="s">
        <v>86</v>
      </c>
      <c r="AW415" s="11" t="s">
        <v>41</v>
      </c>
      <c r="AX415" s="11" t="s">
        <v>78</v>
      </c>
      <c r="AY415" s="214" t="s">
        <v>145</v>
      </c>
    </row>
    <row r="416" spans="2:65" s="12" customFormat="1" ht="13.5">
      <c r="B416" s="215"/>
      <c r="C416" s="216"/>
      <c r="D416" s="206" t="s">
        <v>155</v>
      </c>
      <c r="E416" s="217" t="s">
        <v>34</v>
      </c>
      <c r="F416" s="218" t="s">
        <v>157</v>
      </c>
      <c r="G416" s="216"/>
      <c r="H416" s="219">
        <v>109</v>
      </c>
      <c r="I416" s="220"/>
      <c r="J416" s="216"/>
      <c r="K416" s="216"/>
      <c r="L416" s="221"/>
      <c r="M416" s="222"/>
      <c r="N416" s="223"/>
      <c r="O416" s="223"/>
      <c r="P416" s="223"/>
      <c r="Q416" s="223"/>
      <c r="R416" s="223"/>
      <c r="S416" s="223"/>
      <c r="T416" s="224"/>
      <c r="AT416" s="225" t="s">
        <v>155</v>
      </c>
      <c r="AU416" s="225" t="s">
        <v>88</v>
      </c>
      <c r="AV416" s="12" t="s">
        <v>88</v>
      </c>
      <c r="AW416" s="12" t="s">
        <v>41</v>
      </c>
      <c r="AX416" s="12" t="s">
        <v>86</v>
      </c>
      <c r="AY416" s="225" t="s">
        <v>145</v>
      </c>
    </row>
    <row r="417" spans="2:65" s="1" customFormat="1" ht="38.25" customHeight="1">
      <c r="B417" s="41"/>
      <c r="C417" s="240" t="s">
        <v>666</v>
      </c>
      <c r="D417" s="240" t="s">
        <v>563</v>
      </c>
      <c r="E417" s="241" t="s">
        <v>667</v>
      </c>
      <c r="F417" s="242" t="s">
        <v>668</v>
      </c>
      <c r="G417" s="243" t="s">
        <v>151</v>
      </c>
      <c r="H417" s="244">
        <v>109</v>
      </c>
      <c r="I417" s="245"/>
      <c r="J417" s="246">
        <f>ROUND(I417*H417,2)</f>
        <v>0</v>
      </c>
      <c r="K417" s="242" t="s">
        <v>167</v>
      </c>
      <c r="L417" s="247"/>
      <c r="M417" s="248" t="s">
        <v>34</v>
      </c>
      <c r="N417" s="249" t="s">
        <v>50</v>
      </c>
      <c r="O417" s="42"/>
      <c r="P417" s="201">
        <f>O417*H417</f>
        <v>0</v>
      </c>
      <c r="Q417" s="201">
        <v>1.9E-2</v>
      </c>
      <c r="R417" s="201">
        <f>Q417*H417</f>
        <v>2.0709999999999997</v>
      </c>
      <c r="S417" s="201">
        <v>0</v>
      </c>
      <c r="T417" s="202">
        <f>S417*H417</f>
        <v>0</v>
      </c>
      <c r="AR417" s="23" t="s">
        <v>345</v>
      </c>
      <c r="AT417" s="23" t="s">
        <v>563</v>
      </c>
      <c r="AU417" s="23" t="s">
        <v>88</v>
      </c>
      <c r="AY417" s="23" t="s">
        <v>145</v>
      </c>
      <c r="BE417" s="203">
        <f>IF(N417="základní",J417,0)</f>
        <v>0</v>
      </c>
      <c r="BF417" s="203">
        <f>IF(N417="snížená",J417,0)</f>
        <v>0</v>
      </c>
      <c r="BG417" s="203">
        <f>IF(N417="zákl. přenesená",J417,0)</f>
        <v>0</v>
      </c>
      <c r="BH417" s="203">
        <f>IF(N417="sníž. přenesená",J417,0)</f>
        <v>0</v>
      </c>
      <c r="BI417" s="203">
        <f>IF(N417="nulová",J417,0)</f>
        <v>0</v>
      </c>
      <c r="BJ417" s="23" t="s">
        <v>88</v>
      </c>
      <c r="BK417" s="203">
        <f>ROUND(I417*H417,2)</f>
        <v>0</v>
      </c>
      <c r="BL417" s="23" t="s">
        <v>251</v>
      </c>
      <c r="BM417" s="23" t="s">
        <v>669</v>
      </c>
    </row>
    <row r="418" spans="2:65" s="1" customFormat="1" ht="25.5" customHeight="1">
      <c r="B418" s="41"/>
      <c r="C418" s="240" t="s">
        <v>670</v>
      </c>
      <c r="D418" s="240" t="s">
        <v>563</v>
      </c>
      <c r="E418" s="241" t="s">
        <v>671</v>
      </c>
      <c r="F418" s="242" t="s">
        <v>672</v>
      </c>
      <c r="G418" s="243" t="s">
        <v>151</v>
      </c>
      <c r="H418" s="244">
        <v>109</v>
      </c>
      <c r="I418" s="245"/>
      <c r="J418" s="246">
        <f>ROUND(I418*H418,2)</f>
        <v>0</v>
      </c>
      <c r="K418" s="242" t="s">
        <v>34</v>
      </c>
      <c r="L418" s="247"/>
      <c r="M418" s="248" t="s">
        <v>34</v>
      </c>
      <c r="N418" s="249" t="s">
        <v>50</v>
      </c>
      <c r="O418" s="42"/>
      <c r="P418" s="201">
        <f>O418*H418</f>
        <v>0</v>
      </c>
      <c r="Q418" s="201">
        <v>1.6000000000000001E-3</v>
      </c>
      <c r="R418" s="201">
        <f>Q418*H418</f>
        <v>0.1744</v>
      </c>
      <c r="S418" s="201">
        <v>0</v>
      </c>
      <c r="T418" s="202">
        <f>S418*H418</f>
        <v>0</v>
      </c>
      <c r="AR418" s="23" t="s">
        <v>345</v>
      </c>
      <c r="AT418" s="23" t="s">
        <v>563</v>
      </c>
      <c r="AU418" s="23" t="s">
        <v>88</v>
      </c>
      <c r="AY418" s="23" t="s">
        <v>145</v>
      </c>
      <c r="BE418" s="203">
        <f>IF(N418="základní",J418,0)</f>
        <v>0</v>
      </c>
      <c r="BF418" s="203">
        <f>IF(N418="snížená",J418,0)</f>
        <v>0</v>
      </c>
      <c r="BG418" s="203">
        <f>IF(N418="zákl. přenesená",J418,0)</f>
        <v>0</v>
      </c>
      <c r="BH418" s="203">
        <f>IF(N418="sníž. přenesená",J418,0)</f>
        <v>0</v>
      </c>
      <c r="BI418" s="203">
        <f>IF(N418="nulová",J418,0)</f>
        <v>0</v>
      </c>
      <c r="BJ418" s="23" t="s">
        <v>88</v>
      </c>
      <c r="BK418" s="203">
        <f>ROUND(I418*H418,2)</f>
        <v>0</v>
      </c>
      <c r="BL418" s="23" t="s">
        <v>251</v>
      </c>
      <c r="BM418" s="23" t="s">
        <v>673</v>
      </c>
    </row>
    <row r="419" spans="2:65" s="1" customFormat="1" ht="25.5" customHeight="1">
      <c r="B419" s="41"/>
      <c r="C419" s="192" t="s">
        <v>674</v>
      </c>
      <c r="D419" s="192" t="s">
        <v>148</v>
      </c>
      <c r="E419" s="193" t="s">
        <v>675</v>
      </c>
      <c r="F419" s="194" t="s">
        <v>676</v>
      </c>
      <c r="G419" s="195" t="s">
        <v>151</v>
      </c>
      <c r="H419" s="196">
        <v>372</v>
      </c>
      <c r="I419" s="197"/>
      <c r="J419" s="198">
        <f>ROUND(I419*H419,2)</f>
        <v>0</v>
      </c>
      <c r="K419" s="194" t="s">
        <v>167</v>
      </c>
      <c r="L419" s="61"/>
      <c r="M419" s="199" t="s">
        <v>34</v>
      </c>
      <c r="N419" s="200" t="s">
        <v>50</v>
      </c>
      <c r="O419" s="42"/>
      <c r="P419" s="201">
        <f>O419*H419</f>
        <v>0</v>
      </c>
      <c r="Q419" s="201">
        <v>0</v>
      </c>
      <c r="R419" s="201">
        <f>Q419*H419</f>
        <v>0</v>
      </c>
      <c r="S419" s="201">
        <v>0</v>
      </c>
      <c r="T419" s="202">
        <f>S419*H419</f>
        <v>0</v>
      </c>
      <c r="AR419" s="23" t="s">
        <v>251</v>
      </c>
      <c r="AT419" s="23" t="s">
        <v>148</v>
      </c>
      <c r="AU419" s="23" t="s">
        <v>88</v>
      </c>
      <c r="AY419" s="23" t="s">
        <v>145</v>
      </c>
      <c r="BE419" s="203">
        <f>IF(N419="základní",J419,0)</f>
        <v>0</v>
      </c>
      <c r="BF419" s="203">
        <f>IF(N419="snížená",J419,0)</f>
        <v>0</v>
      </c>
      <c r="BG419" s="203">
        <f>IF(N419="zákl. přenesená",J419,0)</f>
        <v>0</v>
      </c>
      <c r="BH419" s="203">
        <f>IF(N419="sníž. přenesená",J419,0)</f>
        <v>0</v>
      </c>
      <c r="BI419" s="203">
        <f>IF(N419="nulová",J419,0)</f>
        <v>0</v>
      </c>
      <c r="BJ419" s="23" t="s">
        <v>88</v>
      </c>
      <c r="BK419" s="203">
        <f>ROUND(I419*H419,2)</f>
        <v>0</v>
      </c>
      <c r="BL419" s="23" t="s">
        <v>251</v>
      </c>
      <c r="BM419" s="23" t="s">
        <v>677</v>
      </c>
    </row>
    <row r="420" spans="2:65" s="12" customFormat="1" ht="13.5">
      <c r="B420" s="215"/>
      <c r="C420" s="216"/>
      <c r="D420" s="206" t="s">
        <v>155</v>
      </c>
      <c r="E420" s="217" t="s">
        <v>34</v>
      </c>
      <c r="F420" s="218" t="s">
        <v>678</v>
      </c>
      <c r="G420" s="216"/>
      <c r="H420" s="219">
        <v>372</v>
      </c>
      <c r="I420" s="220"/>
      <c r="J420" s="216"/>
      <c r="K420" s="216"/>
      <c r="L420" s="221"/>
      <c r="M420" s="222"/>
      <c r="N420" s="223"/>
      <c r="O420" s="223"/>
      <c r="P420" s="223"/>
      <c r="Q420" s="223"/>
      <c r="R420" s="223"/>
      <c r="S420" s="223"/>
      <c r="T420" s="224"/>
      <c r="AT420" s="225" t="s">
        <v>155</v>
      </c>
      <c r="AU420" s="225" t="s">
        <v>88</v>
      </c>
      <c r="AV420" s="12" t="s">
        <v>88</v>
      </c>
      <c r="AW420" s="12" t="s">
        <v>41</v>
      </c>
      <c r="AX420" s="12" t="s">
        <v>86</v>
      </c>
      <c r="AY420" s="225" t="s">
        <v>145</v>
      </c>
    </row>
    <row r="421" spans="2:65" s="1" customFormat="1" ht="16.5" customHeight="1">
      <c r="B421" s="41"/>
      <c r="C421" s="240" t="s">
        <v>679</v>
      </c>
      <c r="D421" s="240" t="s">
        <v>563</v>
      </c>
      <c r="E421" s="241" t="s">
        <v>680</v>
      </c>
      <c r="F421" s="242" t="s">
        <v>681</v>
      </c>
      <c r="G421" s="243" t="s">
        <v>151</v>
      </c>
      <c r="H421" s="244">
        <v>259</v>
      </c>
      <c r="I421" s="245"/>
      <c r="J421" s="246">
        <f>ROUND(I421*H421,2)</f>
        <v>0</v>
      </c>
      <c r="K421" s="242" t="s">
        <v>34</v>
      </c>
      <c r="L421" s="247"/>
      <c r="M421" s="248" t="s">
        <v>34</v>
      </c>
      <c r="N421" s="249" t="s">
        <v>50</v>
      </c>
      <c r="O421" s="42"/>
      <c r="P421" s="201">
        <f>O421*H421</f>
        <v>0</v>
      </c>
      <c r="Q421" s="201">
        <v>2.2000000000000001E-3</v>
      </c>
      <c r="R421" s="201">
        <f>Q421*H421</f>
        <v>0.56980000000000008</v>
      </c>
      <c r="S421" s="201">
        <v>0</v>
      </c>
      <c r="T421" s="202">
        <f>S421*H421</f>
        <v>0</v>
      </c>
      <c r="AR421" s="23" t="s">
        <v>345</v>
      </c>
      <c r="AT421" s="23" t="s">
        <v>563</v>
      </c>
      <c r="AU421" s="23" t="s">
        <v>88</v>
      </c>
      <c r="AY421" s="23" t="s">
        <v>145</v>
      </c>
      <c r="BE421" s="203">
        <f>IF(N421="základní",J421,0)</f>
        <v>0</v>
      </c>
      <c r="BF421" s="203">
        <f>IF(N421="snížená",J421,0)</f>
        <v>0</v>
      </c>
      <c r="BG421" s="203">
        <f>IF(N421="zákl. přenesená",J421,0)</f>
        <v>0</v>
      </c>
      <c r="BH421" s="203">
        <f>IF(N421="sníž. přenesená",J421,0)</f>
        <v>0</v>
      </c>
      <c r="BI421" s="203">
        <f>IF(N421="nulová",J421,0)</f>
        <v>0</v>
      </c>
      <c r="BJ421" s="23" t="s">
        <v>88</v>
      </c>
      <c r="BK421" s="203">
        <f>ROUND(I421*H421,2)</f>
        <v>0</v>
      </c>
      <c r="BL421" s="23" t="s">
        <v>251</v>
      </c>
      <c r="BM421" s="23" t="s">
        <v>682</v>
      </c>
    </row>
    <row r="422" spans="2:65" s="11" customFormat="1" ht="13.5">
      <c r="B422" s="204"/>
      <c r="C422" s="205"/>
      <c r="D422" s="206" t="s">
        <v>155</v>
      </c>
      <c r="E422" s="207" t="s">
        <v>34</v>
      </c>
      <c r="F422" s="208" t="s">
        <v>683</v>
      </c>
      <c r="G422" s="205"/>
      <c r="H422" s="207" t="s">
        <v>34</v>
      </c>
      <c r="I422" s="209"/>
      <c r="J422" s="205"/>
      <c r="K422" s="205"/>
      <c r="L422" s="210"/>
      <c r="M422" s="211"/>
      <c r="N422" s="212"/>
      <c r="O422" s="212"/>
      <c r="P422" s="212"/>
      <c r="Q422" s="212"/>
      <c r="R422" s="212"/>
      <c r="S422" s="212"/>
      <c r="T422" s="213"/>
      <c r="AT422" s="214" t="s">
        <v>155</v>
      </c>
      <c r="AU422" s="214" t="s">
        <v>88</v>
      </c>
      <c r="AV422" s="11" t="s">
        <v>86</v>
      </c>
      <c r="AW422" s="11" t="s">
        <v>41</v>
      </c>
      <c r="AX422" s="11" t="s">
        <v>78</v>
      </c>
      <c r="AY422" s="214" t="s">
        <v>145</v>
      </c>
    </row>
    <row r="423" spans="2:65" s="12" customFormat="1" ht="13.5">
      <c r="B423" s="215"/>
      <c r="C423" s="216"/>
      <c r="D423" s="206" t="s">
        <v>155</v>
      </c>
      <c r="E423" s="217" t="s">
        <v>34</v>
      </c>
      <c r="F423" s="218" t="s">
        <v>157</v>
      </c>
      <c r="G423" s="216"/>
      <c r="H423" s="219">
        <v>109</v>
      </c>
      <c r="I423" s="220"/>
      <c r="J423" s="216"/>
      <c r="K423" s="216"/>
      <c r="L423" s="221"/>
      <c r="M423" s="222"/>
      <c r="N423" s="223"/>
      <c r="O423" s="223"/>
      <c r="P423" s="223"/>
      <c r="Q423" s="223"/>
      <c r="R423" s="223"/>
      <c r="S423" s="223"/>
      <c r="T423" s="224"/>
      <c r="AT423" s="225" t="s">
        <v>155</v>
      </c>
      <c r="AU423" s="225" t="s">
        <v>88</v>
      </c>
      <c r="AV423" s="12" t="s">
        <v>88</v>
      </c>
      <c r="AW423" s="12" t="s">
        <v>41</v>
      </c>
      <c r="AX423" s="12" t="s">
        <v>78</v>
      </c>
      <c r="AY423" s="225" t="s">
        <v>145</v>
      </c>
    </row>
    <row r="424" spans="2:65" s="11" customFormat="1" ht="13.5">
      <c r="B424" s="204"/>
      <c r="C424" s="205"/>
      <c r="D424" s="206" t="s">
        <v>155</v>
      </c>
      <c r="E424" s="207" t="s">
        <v>34</v>
      </c>
      <c r="F424" s="208" t="s">
        <v>684</v>
      </c>
      <c r="G424" s="205"/>
      <c r="H424" s="207" t="s">
        <v>34</v>
      </c>
      <c r="I424" s="209"/>
      <c r="J424" s="205"/>
      <c r="K424" s="205"/>
      <c r="L424" s="210"/>
      <c r="M424" s="211"/>
      <c r="N424" s="212"/>
      <c r="O424" s="212"/>
      <c r="P424" s="212"/>
      <c r="Q424" s="212"/>
      <c r="R424" s="212"/>
      <c r="S424" s="212"/>
      <c r="T424" s="213"/>
      <c r="AT424" s="214" t="s">
        <v>155</v>
      </c>
      <c r="AU424" s="214" t="s">
        <v>88</v>
      </c>
      <c r="AV424" s="11" t="s">
        <v>86</v>
      </c>
      <c r="AW424" s="11" t="s">
        <v>41</v>
      </c>
      <c r="AX424" s="11" t="s">
        <v>78</v>
      </c>
      <c r="AY424" s="214" t="s">
        <v>145</v>
      </c>
    </row>
    <row r="425" spans="2:65" s="12" customFormat="1" ht="13.5">
      <c r="B425" s="215"/>
      <c r="C425" s="216"/>
      <c r="D425" s="206" t="s">
        <v>155</v>
      </c>
      <c r="E425" s="217" t="s">
        <v>34</v>
      </c>
      <c r="F425" s="218" t="s">
        <v>391</v>
      </c>
      <c r="G425" s="216"/>
      <c r="H425" s="219">
        <v>41</v>
      </c>
      <c r="I425" s="220"/>
      <c r="J425" s="216"/>
      <c r="K425" s="216"/>
      <c r="L425" s="221"/>
      <c r="M425" s="222"/>
      <c r="N425" s="223"/>
      <c r="O425" s="223"/>
      <c r="P425" s="223"/>
      <c r="Q425" s="223"/>
      <c r="R425" s="223"/>
      <c r="S425" s="223"/>
      <c r="T425" s="224"/>
      <c r="AT425" s="225" t="s">
        <v>155</v>
      </c>
      <c r="AU425" s="225" t="s">
        <v>88</v>
      </c>
      <c r="AV425" s="12" t="s">
        <v>88</v>
      </c>
      <c r="AW425" s="12" t="s">
        <v>41</v>
      </c>
      <c r="AX425" s="12" t="s">
        <v>78</v>
      </c>
      <c r="AY425" s="225" t="s">
        <v>145</v>
      </c>
    </row>
    <row r="426" spans="2:65" s="11" customFormat="1" ht="13.5">
      <c r="B426" s="204"/>
      <c r="C426" s="205"/>
      <c r="D426" s="206" t="s">
        <v>155</v>
      </c>
      <c r="E426" s="207" t="s">
        <v>34</v>
      </c>
      <c r="F426" s="208" t="s">
        <v>685</v>
      </c>
      <c r="G426" s="205"/>
      <c r="H426" s="207" t="s">
        <v>34</v>
      </c>
      <c r="I426" s="209"/>
      <c r="J426" s="205"/>
      <c r="K426" s="205"/>
      <c r="L426" s="210"/>
      <c r="M426" s="211"/>
      <c r="N426" s="212"/>
      <c r="O426" s="212"/>
      <c r="P426" s="212"/>
      <c r="Q426" s="212"/>
      <c r="R426" s="212"/>
      <c r="S426" s="212"/>
      <c r="T426" s="213"/>
      <c r="AT426" s="214" t="s">
        <v>155</v>
      </c>
      <c r="AU426" s="214" t="s">
        <v>88</v>
      </c>
      <c r="AV426" s="11" t="s">
        <v>86</v>
      </c>
      <c r="AW426" s="11" t="s">
        <v>41</v>
      </c>
      <c r="AX426" s="11" t="s">
        <v>78</v>
      </c>
      <c r="AY426" s="214" t="s">
        <v>145</v>
      </c>
    </row>
    <row r="427" spans="2:65" s="12" customFormat="1" ht="13.5">
      <c r="B427" s="215"/>
      <c r="C427" s="216"/>
      <c r="D427" s="206" t="s">
        <v>155</v>
      </c>
      <c r="E427" s="217" t="s">
        <v>34</v>
      </c>
      <c r="F427" s="218" t="s">
        <v>157</v>
      </c>
      <c r="G427" s="216"/>
      <c r="H427" s="219">
        <v>109</v>
      </c>
      <c r="I427" s="220"/>
      <c r="J427" s="216"/>
      <c r="K427" s="216"/>
      <c r="L427" s="221"/>
      <c r="M427" s="222"/>
      <c r="N427" s="223"/>
      <c r="O427" s="223"/>
      <c r="P427" s="223"/>
      <c r="Q427" s="223"/>
      <c r="R427" s="223"/>
      <c r="S427" s="223"/>
      <c r="T427" s="224"/>
      <c r="AT427" s="225" t="s">
        <v>155</v>
      </c>
      <c r="AU427" s="225" t="s">
        <v>88</v>
      </c>
      <c r="AV427" s="12" t="s">
        <v>88</v>
      </c>
      <c r="AW427" s="12" t="s">
        <v>41</v>
      </c>
      <c r="AX427" s="12" t="s">
        <v>78</v>
      </c>
      <c r="AY427" s="225" t="s">
        <v>145</v>
      </c>
    </row>
    <row r="428" spans="2:65" s="13" customFormat="1" ht="13.5">
      <c r="B428" s="226"/>
      <c r="C428" s="227"/>
      <c r="D428" s="206" t="s">
        <v>155</v>
      </c>
      <c r="E428" s="228" t="s">
        <v>34</v>
      </c>
      <c r="F428" s="229" t="s">
        <v>159</v>
      </c>
      <c r="G428" s="227"/>
      <c r="H428" s="230">
        <v>259</v>
      </c>
      <c r="I428" s="231"/>
      <c r="J428" s="227"/>
      <c r="K428" s="227"/>
      <c r="L428" s="232"/>
      <c r="M428" s="233"/>
      <c r="N428" s="234"/>
      <c r="O428" s="234"/>
      <c r="P428" s="234"/>
      <c r="Q428" s="234"/>
      <c r="R428" s="234"/>
      <c r="S428" s="234"/>
      <c r="T428" s="235"/>
      <c r="AT428" s="236" t="s">
        <v>155</v>
      </c>
      <c r="AU428" s="236" t="s">
        <v>88</v>
      </c>
      <c r="AV428" s="13" t="s">
        <v>153</v>
      </c>
      <c r="AW428" s="13" t="s">
        <v>41</v>
      </c>
      <c r="AX428" s="13" t="s">
        <v>86</v>
      </c>
      <c r="AY428" s="236" t="s">
        <v>145</v>
      </c>
    </row>
    <row r="429" spans="2:65" s="1" customFormat="1" ht="16.5" customHeight="1">
      <c r="B429" s="41"/>
      <c r="C429" s="240" t="s">
        <v>686</v>
      </c>
      <c r="D429" s="240" t="s">
        <v>563</v>
      </c>
      <c r="E429" s="241" t="s">
        <v>687</v>
      </c>
      <c r="F429" s="242" t="s">
        <v>688</v>
      </c>
      <c r="G429" s="243" t="s">
        <v>151</v>
      </c>
      <c r="H429" s="244">
        <v>167</v>
      </c>
      <c r="I429" s="245"/>
      <c r="J429" s="246">
        <f>ROUND(I429*H429,2)</f>
        <v>0</v>
      </c>
      <c r="K429" s="242" t="s">
        <v>34</v>
      </c>
      <c r="L429" s="247"/>
      <c r="M429" s="248" t="s">
        <v>34</v>
      </c>
      <c r="N429" s="249" t="s">
        <v>50</v>
      </c>
      <c r="O429" s="42"/>
      <c r="P429" s="201">
        <f>O429*H429</f>
        <v>0</v>
      </c>
      <c r="Q429" s="201">
        <v>2.2000000000000001E-3</v>
      </c>
      <c r="R429" s="201">
        <f>Q429*H429</f>
        <v>0.3674</v>
      </c>
      <c r="S429" s="201">
        <v>0</v>
      </c>
      <c r="T429" s="202">
        <f>S429*H429</f>
        <v>0</v>
      </c>
      <c r="AR429" s="23" t="s">
        <v>345</v>
      </c>
      <c r="AT429" s="23" t="s">
        <v>563</v>
      </c>
      <c r="AU429" s="23" t="s">
        <v>88</v>
      </c>
      <c r="AY429" s="23" t="s">
        <v>145</v>
      </c>
      <c r="BE429" s="203">
        <f>IF(N429="základní",J429,0)</f>
        <v>0</v>
      </c>
      <c r="BF429" s="203">
        <f>IF(N429="snížená",J429,0)</f>
        <v>0</v>
      </c>
      <c r="BG429" s="203">
        <f>IF(N429="zákl. přenesená",J429,0)</f>
        <v>0</v>
      </c>
      <c r="BH429" s="203">
        <f>IF(N429="sníž. přenesená",J429,0)</f>
        <v>0</v>
      </c>
      <c r="BI429" s="203">
        <f>IF(N429="nulová",J429,0)</f>
        <v>0</v>
      </c>
      <c r="BJ429" s="23" t="s">
        <v>88</v>
      </c>
      <c r="BK429" s="203">
        <f>ROUND(I429*H429,2)</f>
        <v>0</v>
      </c>
      <c r="BL429" s="23" t="s">
        <v>251</v>
      </c>
      <c r="BM429" s="23" t="s">
        <v>689</v>
      </c>
    </row>
    <row r="430" spans="2:65" s="11" customFormat="1" ht="13.5">
      <c r="B430" s="204"/>
      <c r="C430" s="205"/>
      <c r="D430" s="206" t="s">
        <v>155</v>
      </c>
      <c r="E430" s="207" t="s">
        <v>34</v>
      </c>
      <c r="F430" s="208" t="s">
        <v>633</v>
      </c>
      <c r="G430" s="205"/>
      <c r="H430" s="207" t="s">
        <v>34</v>
      </c>
      <c r="I430" s="209"/>
      <c r="J430" s="205"/>
      <c r="K430" s="205"/>
      <c r="L430" s="210"/>
      <c r="M430" s="211"/>
      <c r="N430" s="212"/>
      <c r="O430" s="212"/>
      <c r="P430" s="212"/>
      <c r="Q430" s="212"/>
      <c r="R430" s="212"/>
      <c r="S430" s="212"/>
      <c r="T430" s="213"/>
      <c r="AT430" s="214" t="s">
        <v>155</v>
      </c>
      <c r="AU430" s="214" t="s">
        <v>88</v>
      </c>
      <c r="AV430" s="11" t="s">
        <v>86</v>
      </c>
      <c r="AW430" s="11" t="s">
        <v>41</v>
      </c>
      <c r="AX430" s="11" t="s">
        <v>78</v>
      </c>
      <c r="AY430" s="214" t="s">
        <v>145</v>
      </c>
    </row>
    <row r="431" spans="2:65" s="12" customFormat="1" ht="13.5">
      <c r="B431" s="215"/>
      <c r="C431" s="216"/>
      <c r="D431" s="206" t="s">
        <v>155</v>
      </c>
      <c r="E431" s="217" t="s">
        <v>34</v>
      </c>
      <c r="F431" s="218" t="s">
        <v>634</v>
      </c>
      <c r="G431" s="216"/>
      <c r="H431" s="219">
        <v>119</v>
      </c>
      <c r="I431" s="220"/>
      <c r="J431" s="216"/>
      <c r="K431" s="216"/>
      <c r="L431" s="221"/>
      <c r="M431" s="222"/>
      <c r="N431" s="223"/>
      <c r="O431" s="223"/>
      <c r="P431" s="223"/>
      <c r="Q431" s="223"/>
      <c r="R431" s="223"/>
      <c r="S431" s="223"/>
      <c r="T431" s="224"/>
      <c r="AT431" s="225" t="s">
        <v>155</v>
      </c>
      <c r="AU431" s="225" t="s">
        <v>88</v>
      </c>
      <c r="AV431" s="12" t="s">
        <v>88</v>
      </c>
      <c r="AW431" s="12" t="s">
        <v>41</v>
      </c>
      <c r="AX431" s="12" t="s">
        <v>78</v>
      </c>
      <c r="AY431" s="225" t="s">
        <v>145</v>
      </c>
    </row>
    <row r="432" spans="2:65" s="11" customFormat="1" ht="13.5">
      <c r="B432" s="204"/>
      <c r="C432" s="205"/>
      <c r="D432" s="206" t="s">
        <v>155</v>
      </c>
      <c r="E432" s="207" t="s">
        <v>34</v>
      </c>
      <c r="F432" s="208" t="s">
        <v>632</v>
      </c>
      <c r="G432" s="205"/>
      <c r="H432" s="207" t="s">
        <v>34</v>
      </c>
      <c r="I432" s="209"/>
      <c r="J432" s="205"/>
      <c r="K432" s="205"/>
      <c r="L432" s="210"/>
      <c r="M432" s="211"/>
      <c r="N432" s="212"/>
      <c r="O432" s="212"/>
      <c r="P432" s="212"/>
      <c r="Q432" s="212"/>
      <c r="R432" s="212"/>
      <c r="S432" s="212"/>
      <c r="T432" s="213"/>
      <c r="AT432" s="214" t="s">
        <v>155</v>
      </c>
      <c r="AU432" s="214" t="s">
        <v>88</v>
      </c>
      <c r="AV432" s="11" t="s">
        <v>86</v>
      </c>
      <c r="AW432" s="11" t="s">
        <v>41</v>
      </c>
      <c r="AX432" s="11" t="s">
        <v>78</v>
      </c>
      <c r="AY432" s="214" t="s">
        <v>145</v>
      </c>
    </row>
    <row r="433" spans="2:65" s="12" customFormat="1" ht="13.5">
      <c r="B433" s="215"/>
      <c r="C433" s="216"/>
      <c r="D433" s="206" t="s">
        <v>155</v>
      </c>
      <c r="E433" s="217" t="s">
        <v>34</v>
      </c>
      <c r="F433" s="218" t="s">
        <v>428</v>
      </c>
      <c r="G433" s="216"/>
      <c r="H433" s="219">
        <v>48</v>
      </c>
      <c r="I433" s="220"/>
      <c r="J433" s="216"/>
      <c r="K433" s="216"/>
      <c r="L433" s="221"/>
      <c r="M433" s="222"/>
      <c r="N433" s="223"/>
      <c r="O433" s="223"/>
      <c r="P433" s="223"/>
      <c r="Q433" s="223"/>
      <c r="R433" s="223"/>
      <c r="S433" s="223"/>
      <c r="T433" s="224"/>
      <c r="AT433" s="225" t="s">
        <v>155</v>
      </c>
      <c r="AU433" s="225" t="s">
        <v>88</v>
      </c>
      <c r="AV433" s="12" t="s">
        <v>88</v>
      </c>
      <c r="AW433" s="12" t="s">
        <v>41</v>
      </c>
      <c r="AX433" s="12" t="s">
        <v>78</v>
      </c>
      <c r="AY433" s="225" t="s">
        <v>145</v>
      </c>
    </row>
    <row r="434" spans="2:65" s="13" customFormat="1" ht="13.5">
      <c r="B434" s="226"/>
      <c r="C434" s="227"/>
      <c r="D434" s="206" t="s">
        <v>155</v>
      </c>
      <c r="E434" s="228" t="s">
        <v>34</v>
      </c>
      <c r="F434" s="229" t="s">
        <v>159</v>
      </c>
      <c r="G434" s="227"/>
      <c r="H434" s="230">
        <v>167</v>
      </c>
      <c r="I434" s="231"/>
      <c r="J434" s="227"/>
      <c r="K434" s="227"/>
      <c r="L434" s="232"/>
      <c r="M434" s="233"/>
      <c r="N434" s="234"/>
      <c r="O434" s="234"/>
      <c r="P434" s="234"/>
      <c r="Q434" s="234"/>
      <c r="R434" s="234"/>
      <c r="S434" s="234"/>
      <c r="T434" s="235"/>
      <c r="AT434" s="236" t="s">
        <v>155</v>
      </c>
      <c r="AU434" s="236" t="s">
        <v>88</v>
      </c>
      <c r="AV434" s="13" t="s">
        <v>153</v>
      </c>
      <c r="AW434" s="13" t="s">
        <v>41</v>
      </c>
      <c r="AX434" s="13" t="s">
        <v>86</v>
      </c>
      <c r="AY434" s="236" t="s">
        <v>145</v>
      </c>
    </row>
    <row r="435" spans="2:65" s="1" customFormat="1" ht="25.5" customHeight="1">
      <c r="B435" s="41"/>
      <c r="C435" s="192" t="s">
        <v>690</v>
      </c>
      <c r="D435" s="192" t="s">
        <v>148</v>
      </c>
      <c r="E435" s="193" t="s">
        <v>691</v>
      </c>
      <c r="F435" s="194" t="s">
        <v>692</v>
      </c>
      <c r="G435" s="195" t="s">
        <v>151</v>
      </c>
      <c r="H435" s="196">
        <v>116</v>
      </c>
      <c r="I435" s="197"/>
      <c r="J435" s="198">
        <f>ROUND(I435*H435,2)</f>
        <v>0</v>
      </c>
      <c r="K435" s="194" t="s">
        <v>34</v>
      </c>
      <c r="L435" s="61"/>
      <c r="M435" s="199" t="s">
        <v>34</v>
      </c>
      <c r="N435" s="200" t="s">
        <v>50</v>
      </c>
      <c r="O435" s="42"/>
      <c r="P435" s="201">
        <f>O435*H435</f>
        <v>0</v>
      </c>
      <c r="Q435" s="201">
        <v>0</v>
      </c>
      <c r="R435" s="201">
        <f>Q435*H435</f>
        <v>0</v>
      </c>
      <c r="S435" s="201">
        <v>0</v>
      </c>
      <c r="T435" s="202">
        <f>S435*H435</f>
        <v>0</v>
      </c>
      <c r="AR435" s="23" t="s">
        <v>251</v>
      </c>
      <c r="AT435" s="23" t="s">
        <v>148</v>
      </c>
      <c r="AU435" s="23" t="s">
        <v>88</v>
      </c>
      <c r="AY435" s="23" t="s">
        <v>145</v>
      </c>
      <c r="BE435" s="203">
        <f>IF(N435="základní",J435,0)</f>
        <v>0</v>
      </c>
      <c r="BF435" s="203">
        <f>IF(N435="snížená",J435,0)</f>
        <v>0</v>
      </c>
      <c r="BG435" s="203">
        <f>IF(N435="zákl. přenesená",J435,0)</f>
        <v>0</v>
      </c>
      <c r="BH435" s="203">
        <f>IF(N435="sníž. přenesená",J435,0)</f>
        <v>0</v>
      </c>
      <c r="BI435" s="203">
        <f>IF(N435="nulová",J435,0)</f>
        <v>0</v>
      </c>
      <c r="BJ435" s="23" t="s">
        <v>88</v>
      </c>
      <c r="BK435" s="203">
        <f>ROUND(I435*H435,2)</f>
        <v>0</v>
      </c>
      <c r="BL435" s="23" t="s">
        <v>251</v>
      </c>
      <c r="BM435" s="23" t="s">
        <v>693</v>
      </c>
    </row>
    <row r="436" spans="2:65" s="1" customFormat="1" ht="16.5" customHeight="1">
      <c r="B436" s="41"/>
      <c r="C436" s="240" t="s">
        <v>694</v>
      </c>
      <c r="D436" s="240" t="s">
        <v>563</v>
      </c>
      <c r="E436" s="241" t="s">
        <v>695</v>
      </c>
      <c r="F436" s="242" t="s">
        <v>696</v>
      </c>
      <c r="G436" s="243" t="s">
        <v>151</v>
      </c>
      <c r="H436" s="244">
        <v>116</v>
      </c>
      <c r="I436" s="245"/>
      <c r="J436" s="246">
        <f>ROUND(I436*H436,2)</f>
        <v>0</v>
      </c>
      <c r="K436" s="242" t="s">
        <v>34</v>
      </c>
      <c r="L436" s="247"/>
      <c r="M436" s="248" t="s">
        <v>34</v>
      </c>
      <c r="N436" s="249" t="s">
        <v>50</v>
      </c>
      <c r="O436" s="42"/>
      <c r="P436" s="201">
        <f>O436*H436</f>
        <v>0</v>
      </c>
      <c r="Q436" s="201">
        <v>2.2000000000000001E-3</v>
      </c>
      <c r="R436" s="201">
        <f>Q436*H436</f>
        <v>0.25520000000000004</v>
      </c>
      <c r="S436" s="201">
        <v>0</v>
      </c>
      <c r="T436" s="202">
        <f>S436*H436</f>
        <v>0</v>
      </c>
      <c r="AR436" s="23" t="s">
        <v>345</v>
      </c>
      <c r="AT436" s="23" t="s">
        <v>563</v>
      </c>
      <c r="AU436" s="23" t="s">
        <v>88</v>
      </c>
      <c r="AY436" s="23" t="s">
        <v>145</v>
      </c>
      <c r="BE436" s="203">
        <f>IF(N436="základní",J436,0)</f>
        <v>0</v>
      </c>
      <c r="BF436" s="203">
        <f>IF(N436="snížená",J436,0)</f>
        <v>0</v>
      </c>
      <c r="BG436" s="203">
        <f>IF(N436="zákl. přenesená",J436,0)</f>
        <v>0</v>
      </c>
      <c r="BH436" s="203">
        <f>IF(N436="sníž. přenesená",J436,0)</f>
        <v>0</v>
      </c>
      <c r="BI436" s="203">
        <f>IF(N436="nulová",J436,0)</f>
        <v>0</v>
      </c>
      <c r="BJ436" s="23" t="s">
        <v>88</v>
      </c>
      <c r="BK436" s="203">
        <f>ROUND(I436*H436,2)</f>
        <v>0</v>
      </c>
      <c r="BL436" s="23" t="s">
        <v>251</v>
      </c>
      <c r="BM436" s="23" t="s">
        <v>697</v>
      </c>
    </row>
    <row r="437" spans="2:65" s="1" customFormat="1" ht="25.5" customHeight="1">
      <c r="B437" s="41"/>
      <c r="C437" s="192" t="s">
        <v>698</v>
      </c>
      <c r="D437" s="192" t="s">
        <v>148</v>
      </c>
      <c r="E437" s="193" t="s">
        <v>699</v>
      </c>
      <c r="F437" s="194" t="s">
        <v>700</v>
      </c>
      <c r="G437" s="195" t="s">
        <v>151</v>
      </c>
      <c r="H437" s="196">
        <v>259</v>
      </c>
      <c r="I437" s="197"/>
      <c r="J437" s="198">
        <f>ROUND(I437*H437,2)</f>
        <v>0</v>
      </c>
      <c r="K437" s="194" t="s">
        <v>167</v>
      </c>
      <c r="L437" s="61"/>
      <c r="M437" s="199" t="s">
        <v>34</v>
      </c>
      <c r="N437" s="200" t="s">
        <v>50</v>
      </c>
      <c r="O437" s="42"/>
      <c r="P437" s="201">
        <f>O437*H437</f>
        <v>0</v>
      </c>
      <c r="Q437" s="201">
        <v>4.6999999999999999E-4</v>
      </c>
      <c r="R437" s="201">
        <f>Q437*H437</f>
        <v>0.12172999999999999</v>
      </c>
      <c r="S437" s="201">
        <v>0</v>
      </c>
      <c r="T437" s="202">
        <f>S437*H437</f>
        <v>0</v>
      </c>
      <c r="AR437" s="23" t="s">
        <v>251</v>
      </c>
      <c r="AT437" s="23" t="s">
        <v>148</v>
      </c>
      <c r="AU437" s="23" t="s">
        <v>88</v>
      </c>
      <c r="AY437" s="23" t="s">
        <v>145</v>
      </c>
      <c r="BE437" s="203">
        <f>IF(N437="základní",J437,0)</f>
        <v>0</v>
      </c>
      <c r="BF437" s="203">
        <f>IF(N437="snížená",J437,0)</f>
        <v>0</v>
      </c>
      <c r="BG437" s="203">
        <f>IF(N437="zákl. přenesená",J437,0)</f>
        <v>0</v>
      </c>
      <c r="BH437" s="203">
        <f>IF(N437="sníž. přenesená",J437,0)</f>
        <v>0</v>
      </c>
      <c r="BI437" s="203">
        <f>IF(N437="nulová",J437,0)</f>
        <v>0</v>
      </c>
      <c r="BJ437" s="23" t="s">
        <v>88</v>
      </c>
      <c r="BK437" s="203">
        <f>ROUND(I437*H437,2)</f>
        <v>0</v>
      </c>
      <c r="BL437" s="23" t="s">
        <v>251</v>
      </c>
      <c r="BM437" s="23" t="s">
        <v>701</v>
      </c>
    </row>
    <row r="438" spans="2:65" s="11" customFormat="1" ht="13.5">
      <c r="B438" s="204"/>
      <c r="C438" s="205"/>
      <c r="D438" s="206" t="s">
        <v>155</v>
      </c>
      <c r="E438" s="207" t="s">
        <v>34</v>
      </c>
      <c r="F438" s="208" t="s">
        <v>665</v>
      </c>
      <c r="G438" s="205"/>
      <c r="H438" s="207" t="s">
        <v>34</v>
      </c>
      <c r="I438" s="209"/>
      <c r="J438" s="205"/>
      <c r="K438" s="205"/>
      <c r="L438" s="210"/>
      <c r="M438" s="211"/>
      <c r="N438" s="212"/>
      <c r="O438" s="212"/>
      <c r="P438" s="212"/>
      <c r="Q438" s="212"/>
      <c r="R438" s="212"/>
      <c r="S438" s="212"/>
      <c r="T438" s="213"/>
      <c r="AT438" s="214" t="s">
        <v>155</v>
      </c>
      <c r="AU438" s="214" t="s">
        <v>88</v>
      </c>
      <c r="AV438" s="11" t="s">
        <v>86</v>
      </c>
      <c r="AW438" s="11" t="s">
        <v>41</v>
      </c>
      <c r="AX438" s="11" t="s">
        <v>78</v>
      </c>
      <c r="AY438" s="214" t="s">
        <v>145</v>
      </c>
    </row>
    <row r="439" spans="2:65" s="12" customFormat="1" ht="13.5">
      <c r="B439" s="215"/>
      <c r="C439" s="216"/>
      <c r="D439" s="206" t="s">
        <v>155</v>
      </c>
      <c r="E439" s="217" t="s">
        <v>34</v>
      </c>
      <c r="F439" s="218" t="s">
        <v>157</v>
      </c>
      <c r="G439" s="216"/>
      <c r="H439" s="219">
        <v>109</v>
      </c>
      <c r="I439" s="220"/>
      <c r="J439" s="216"/>
      <c r="K439" s="216"/>
      <c r="L439" s="221"/>
      <c r="M439" s="222"/>
      <c r="N439" s="223"/>
      <c r="O439" s="223"/>
      <c r="P439" s="223"/>
      <c r="Q439" s="223"/>
      <c r="R439" s="223"/>
      <c r="S439" s="223"/>
      <c r="T439" s="224"/>
      <c r="AT439" s="225" t="s">
        <v>155</v>
      </c>
      <c r="AU439" s="225" t="s">
        <v>88</v>
      </c>
      <c r="AV439" s="12" t="s">
        <v>88</v>
      </c>
      <c r="AW439" s="12" t="s">
        <v>41</v>
      </c>
      <c r="AX439" s="12" t="s">
        <v>78</v>
      </c>
      <c r="AY439" s="225" t="s">
        <v>145</v>
      </c>
    </row>
    <row r="440" spans="2:65" s="11" customFormat="1" ht="13.5">
      <c r="B440" s="204"/>
      <c r="C440" s="205"/>
      <c r="D440" s="206" t="s">
        <v>155</v>
      </c>
      <c r="E440" s="207" t="s">
        <v>34</v>
      </c>
      <c r="F440" s="208" t="s">
        <v>656</v>
      </c>
      <c r="G440" s="205"/>
      <c r="H440" s="207" t="s">
        <v>34</v>
      </c>
      <c r="I440" s="209"/>
      <c r="J440" s="205"/>
      <c r="K440" s="205"/>
      <c r="L440" s="210"/>
      <c r="M440" s="211"/>
      <c r="N440" s="212"/>
      <c r="O440" s="212"/>
      <c r="P440" s="212"/>
      <c r="Q440" s="212"/>
      <c r="R440" s="212"/>
      <c r="S440" s="212"/>
      <c r="T440" s="213"/>
      <c r="AT440" s="214" t="s">
        <v>155</v>
      </c>
      <c r="AU440" s="214" t="s">
        <v>88</v>
      </c>
      <c r="AV440" s="11" t="s">
        <v>86</v>
      </c>
      <c r="AW440" s="11" t="s">
        <v>41</v>
      </c>
      <c r="AX440" s="11" t="s">
        <v>78</v>
      </c>
      <c r="AY440" s="214" t="s">
        <v>145</v>
      </c>
    </row>
    <row r="441" spans="2:65" s="12" customFormat="1" ht="13.5">
      <c r="B441" s="215"/>
      <c r="C441" s="216"/>
      <c r="D441" s="206" t="s">
        <v>155</v>
      </c>
      <c r="E441" s="217" t="s">
        <v>34</v>
      </c>
      <c r="F441" s="218" t="s">
        <v>391</v>
      </c>
      <c r="G441" s="216"/>
      <c r="H441" s="219">
        <v>41</v>
      </c>
      <c r="I441" s="220"/>
      <c r="J441" s="216"/>
      <c r="K441" s="216"/>
      <c r="L441" s="221"/>
      <c r="M441" s="222"/>
      <c r="N441" s="223"/>
      <c r="O441" s="223"/>
      <c r="P441" s="223"/>
      <c r="Q441" s="223"/>
      <c r="R441" s="223"/>
      <c r="S441" s="223"/>
      <c r="T441" s="224"/>
      <c r="AT441" s="225" t="s">
        <v>155</v>
      </c>
      <c r="AU441" s="225" t="s">
        <v>88</v>
      </c>
      <c r="AV441" s="12" t="s">
        <v>88</v>
      </c>
      <c r="AW441" s="12" t="s">
        <v>41</v>
      </c>
      <c r="AX441" s="12" t="s">
        <v>78</v>
      </c>
      <c r="AY441" s="225" t="s">
        <v>145</v>
      </c>
    </row>
    <row r="442" spans="2:65" s="11" customFormat="1" ht="13.5">
      <c r="B442" s="204"/>
      <c r="C442" s="205"/>
      <c r="D442" s="206" t="s">
        <v>155</v>
      </c>
      <c r="E442" s="207" t="s">
        <v>34</v>
      </c>
      <c r="F442" s="208" t="s">
        <v>657</v>
      </c>
      <c r="G442" s="205"/>
      <c r="H442" s="207" t="s">
        <v>34</v>
      </c>
      <c r="I442" s="209"/>
      <c r="J442" s="205"/>
      <c r="K442" s="205"/>
      <c r="L442" s="210"/>
      <c r="M442" s="211"/>
      <c r="N442" s="212"/>
      <c r="O442" s="212"/>
      <c r="P442" s="212"/>
      <c r="Q442" s="212"/>
      <c r="R442" s="212"/>
      <c r="S442" s="212"/>
      <c r="T442" s="213"/>
      <c r="AT442" s="214" t="s">
        <v>155</v>
      </c>
      <c r="AU442" s="214" t="s">
        <v>88</v>
      </c>
      <c r="AV442" s="11" t="s">
        <v>86</v>
      </c>
      <c r="AW442" s="11" t="s">
        <v>41</v>
      </c>
      <c r="AX442" s="11" t="s">
        <v>78</v>
      </c>
      <c r="AY442" s="214" t="s">
        <v>145</v>
      </c>
    </row>
    <row r="443" spans="2:65" s="12" customFormat="1" ht="13.5">
      <c r="B443" s="215"/>
      <c r="C443" s="216"/>
      <c r="D443" s="206" t="s">
        <v>155</v>
      </c>
      <c r="E443" s="217" t="s">
        <v>34</v>
      </c>
      <c r="F443" s="218" t="s">
        <v>157</v>
      </c>
      <c r="G443" s="216"/>
      <c r="H443" s="219">
        <v>109</v>
      </c>
      <c r="I443" s="220"/>
      <c r="J443" s="216"/>
      <c r="K443" s="216"/>
      <c r="L443" s="221"/>
      <c r="M443" s="222"/>
      <c r="N443" s="223"/>
      <c r="O443" s="223"/>
      <c r="P443" s="223"/>
      <c r="Q443" s="223"/>
      <c r="R443" s="223"/>
      <c r="S443" s="223"/>
      <c r="T443" s="224"/>
      <c r="AT443" s="225" t="s">
        <v>155</v>
      </c>
      <c r="AU443" s="225" t="s">
        <v>88</v>
      </c>
      <c r="AV443" s="12" t="s">
        <v>88</v>
      </c>
      <c r="AW443" s="12" t="s">
        <v>41</v>
      </c>
      <c r="AX443" s="12" t="s">
        <v>78</v>
      </c>
      <c r="AY443" s="225" t="s">
        <v>145</v>
      </c>
    </row>
    <row r="444" spans="2:65" s="13" customFormat="1" ht="13.5">
      <c r="B444" s="226"/>
      <c r="C444" s="227"/>
      <c r="D444" s="206" t="s">
        <v>155</v>
      </c>
      <c r="E444" s="228" t="s">
        <v>34</v>
      </c>
      <c r="F444" s="229" t="s">
        <v>159</v>
      </c>
      <c r="G444" s="227"/>
      <c r="H444" s="230">
        <v>259</v>
      </c>
      <c r="I444" s="231"/>
      <c r="J444" s="227"/>
      <c r="K444" s="227"/>
      <c r="L444" s="232"/>
      <c r="M444" s="233"/>
      <c r="N444" s="234"/>
      <c r="O444" s="234"/>
      <c r="P444" s="234"/>
      <c r="Q444" s="234"/>
      <c r="R444" s="234"/>
      <c r="S444" s="234"/>
      <c r="T444" s="235"/>
      <c r="AT444" s="236" t="s">
        <v>155</v>
      </c>
      <c r="AU444" s="236" t="s">
        <v>88</v>
      </c>
      <c r="AV444" s="13" t="s">
        <v>153</v>
      </c>
      <c r="AW444" s="13" t="s">
        <v>41</v>
      </c>
      <c r="AX444" s="13" t="s">
        <v>86</v>
      </c>
      <c r="AY444" s="236" t="s">
        <v>145</v>
      </c>
    </row>
    <row r="445" spans="2:65" s="1" customFormat="1" ht="25.5" customHeight="1">
      <c r="B445" s="41"/>
      <c r="C445" s="240" t="s">
        <v>702</v>
      </c>
      <c r="D445" s="240" t="s">
        <v>563</v>
      </c>
      <c r="E445" s="241" t="s">
        <v>703</v>
      </c>
      <c r="F445" s="242" t="s">
        <v>704</v>
      </c>
      <c r="G445" s="243" t="s">
        <v>151</v>
      </c>
      <c r="H445" s="244">
        <v>259</v>
      </c>
      <c r="I445" s="245"/>
      <c r="J445" s="246">
        <f>ROUND(I445*H445,2)</f>
        <v>0</v>
      </c>
      <c r="K445" s="242" t="s">
        <v>167</v>
      </c>
      <c r="L445" s="247"/>
      <c r="M445" s="248" t="s">
        <v>34</v>
      </c>
      <c r="N445" s="249" t="s">
        <v>50</v>
      </c>
      <c r="O445" s="42"/>
      <c r="P445" s="201">
        <f>O445*H445</f>
        <v>0</v>
      </c>
      <c r="Q445" s="201">
        <v>1.6E-2</v>
      </c>
      <c r="R445" s="201">
        <f>Q445*H445</f>
        <v>4.1440000000000001</v>
      </c>
      <c r="S445" s="201">
        <v>0</v>
      </c>
      <c r="T445" s="202">
        <f>S445*H445</f>
        <v>0</v>
      </c>
      <c r="AR445" s="23" t="s">
        <v>345</v>
      </c>
      <c r="AT445" s="23" t="s">
        <v>563</v>
      </c>
      <c r="AU445" s="23" t="s">
        <v>88</v>
      </c>
      <c r="AY445" s="23" t="s">
        <v>145</v>
      </c>
      <c r="BE445" s="203">
        <f>IF(N445="základní",J445,0)</f>
        <v>0</v>
      </c>
      <c r="BF445" s="203">
        <f>IF(N445="snížená",J445,0)</f>
        <v>0</v>
      </c>
      <c r="BG445" s="203">
        <f>IF(N445="zákl. přenesená",J445,0)</f>
        <v>0</v>
      </c>
      <c r="BH445" s="203">
        <f>IF(N445="sníž. přenesená",J445,0)</f>
        <v>0</v>
      </c>
      <c r="BI445" s="203">
        <f>IF(N445="nulová",J445,0)</f>
        <v>0</v>
      </c>
      <c r="BJ445" s="23" t="s">
        <v>88</v>
      </c>
      <c r="BK445" s="203">
        <f>ROUND(I445*H445,2)</f>
        <v>0</v>
      </c>
      <c r="BL445" s="23" t="s">
        <v>251</v>
      </c>
      <c r="BM445" s="23" t="s">
        <v>705</v>
      </c>
    </row>
    <row r="446" spans="2:65" s="1" customFormat="1" ht="38.25" customHeight="1">
      <c r="B446" s="41"/>
      <c r="C446" s="192" t="s">
        <v>706</v>
      </c>
      <c r="D446" s="192" t="s">
        <v>148</v>
      </c>
      <c r="E446" s="193" t="s">
        <v>707</v>
      </c>
      <c r="F446" s="194" t="s">
        <v>708</v>
      </c>
      <c r="G446" s="195" t="s">
        <v>151</v>
      </c>
      <c r="H446" s="196">
        <v>218</v>
      </c>
      <c r="I446" s="197"/>
      <c r="J446" s="198">
        <f>ROUND(I446*H446,2)</f>
        <v>0</v>
      </c>
      <c r="K446" s="194" t="s">
        <v>167</v>
      </c>
      <c r="L446" s="61"/>
      <c r="M446" s="199" t="s">
        <v>34</v>
      </c>
      <c r="N446" s="200" t="s">
        <v>50</v>
      </c>
      <c r="O446" s="42"/>
      <c r="P446" s="201">
        <f>O446*H446</f>
        <v>0</v>
      </c>
      <c r="Q446" s="201">
        <v>0</v>
      </c>
      <c r="R446" s="201">
        <f>Q446*H446</f>
        <v>0</v>
      </c>
      <c r="S446" s="201">
        <v>2.4E-2</v>
      </c>
      <c r="T446" s="202">
        <f>S446*H446</f>
        <v>5.2320000000000002</v>
      </c>
      <c r="AR446" s="23" t="s">
        <v>251</v>
      </c>
      <c r="AT446" s="23" t="s">
        <v>148</v>
      </c>
      <c r="AU446" s="23" t="s">
        <v>88</v>
      </c>
      <c r="AY446" s="23" t="s">
        <v>145</v>
      </c>
      <c r="BE446" s="203">
        <f>IF(N446="základní",J446,0)</f>
        <v>0</v>
      </c>
      <c r="BF446" s="203">
        <f>IF(N446="snížená",J446,0)</f>
        <v>0</v>
      </c>
      <c r="BG446" s="203">
        <f>IF(N446="zákl. přenesená",J446,0)</f>
        <v>0</v>
      </c>
      <c r="BH446" s="203">
        <f>IF(N446="sníž. přenesená",J446,0)</f>
        <v>0</v>
      </c>
      <c r="BI446" s="203">
        <f>IF(N446="nulová",J446,0)</f>
        <v>0</v>
      </c>
      <c r="BJ446" s="23" t="s">
        <v>88</v>
      </c>
      <c r="BK446" s="203">
        <f>ROUND(I446*H446,2)</f>
        <v>0</v>
      </c>
      <c r="BL446" s="23" t="s">
        <v>251</v>
      </c>
      <c r="BM446" s="23" t="s">
        <v>709</v>
      </c>
    </row>
    <row r="447" spans="2:65" s="11" customFormat="1" ht="13.5">
      <c r="B447" s="204"/>
      <c r="C447" s="205"/>
      <c r="D447" s="206" t="s">
        <v>155</v>
      </c>
      <c r="E447" s="207" t="s">
        <v>34</v>
      </c>
      <c r="F447" s="208" t="s">
        <v>169</v>
      </c>
      <c r="G447" s="205"/>
      <c r="H447" s="207" t="s">
        <v>34</v>
      </c>
      <c r="I447" s="209"/>
      <c r="J447" s="205"/>
      <c r="K447" s="205"/>
      <c r="L447" s="210"/>
      <c r="M447" s="211"/>
      <c r="N447" s="212"/>
      <c r="O447" s="212"/>
      <c r="P447" s="212"/>
      <c r="Q447" s="212"/>
      <c r="R447" s="212"/>
      <c r="S447" s="212"/>
      <c r="T447" s="213"/>
      <c r="AT447" s="214" t="s">
        <v>155</v>
      </c>
      <c r="AU447" s="214" t="s">
        <v>88</v>
      </c>
      <c r="AV447" s="11" t="s">
        <v>86</v>
      </c>
      <c r="AW447" s="11" t="s">
        <v>41</v>
      </c>
      <c r="AX447" s="11" t="s">
        <v>78</v>
      </c>
      <c r="AY447" s="214" t="s">
        <v>145</v>
      </c>
    </row>
    <row r="448" spans="2:65" s="12" customFormat="1" ht="13.5">
      <c r="B448" s="215"/>
      <c r="C448" s="216"/>
      <c r="D448" s="206" t="s">
        <v>155</v>
      </c>
      <c r="E448" s="217" t="s">
        <v>34</v>
      </c>
      <c r="F448" s="218" t="s">
        <v>710</v>
      </c>
      <c r="G448" s="216"/>
      <c r="H448" s="219">
        <v>218</v>
      </c>
      <c r="I448" s="220"/>
      <c r="J448" s="216"/>
      <c r="K448" s="216"/>
      <c r="L448" s="221"/>
      <c r="M448" s="222"/>
      <c r="N448" s="223"/>
      <c r="O448" s="223"/>
      <c r="P448" s="223"/>
      <c r="Q448" s="223"/>
      <c r="R448" s="223"/>
      <c r="S448" s="223"/>
      <c r="T448" s="224"/>
      <c r="AT448" s="225" t="s">
        <v>155</v>
      </c>
      <c r="AU448" s="225" t="s">
        <v>88</v>
      </c>
      <c r="AV448" s="12" t="s">
        <v>88</v>
      </c>
      <c r="AW448" s="12" t="s">
        <v>41</v>
      </c>
      <c r="AX448" s="12" t="s">
        <v>86</v>
      </c>
      <c r="AY448" s="225" t="s">
        <v>145</v>
      </c>
    </row>
    <row r="449" spans="2:65" s="1" customFormat="1" ht="25.5" customHeight="1">
      <c r="B449" s="41"/>
      <c r="C449" s="192" t="s">
        <v>711</v>
      </c>
      <c r="D449" s="192" t="s">
        <v>148</v>
      </c>
      <c r="E449" s="193" t="s">
        <v>712</v>
      </c>
      <c r="F449" s="194" t="s">
        <v>713</v>
      </c>
      <c r="G449" s="195" t="s">
        <v>151</v>
      </c>
      <c r="H449" s="196">
        <v>14</v>
      </c>
      <c r="I449" s="197"/>
      <c r="J449" s="198">
        <f>ROUND(I449*H449,2)</f>
        <v>0</v>
      </c>
      <c r="K449" s="194" t="s">
        <v>167</v>
      </c>
      <c r="L449" s="61"/>
      <c r="M449" s="199" t="s">
        <v>34</v>
      </c>
      <c r="N449" s="200" t="s">
        <v>50</v>
      </c>
      <c r="O449" s="42"/>
      <c r="P449" s="201">
        <f>O449*H449</f>
        <v>0</v>
      </c>
      <c r="Q449" s="201">
        <v>0</v>
      </c>
      <c r="R449" s="201">
        <f>Q449*H449</f>
        <v>0</v>
      </c>
      <c r="S449" s="201">
        <v>0.17399999999999999</v>
      </c>
      <c r="T449" s="202">
        <f>S449*H449</f>
        <v>2.4359999999999999</v>
      </c>
      <c r="AR449" s="23" t="s">
        <v>251</v>
      </c>
      <c r="AT449" s="23" t="s">
        <v>148</v>
      </c>
      <c r="AU449" s="23" t="s">
        <v>88</v>
      </c>
      <c r="AY449" s="23" t="s">
        <v>145</v>
      </c>
      <c r="BE449" s="203">
        <f>IF(N449="základní",J449,0)</f>
        <v>0</v>
      </c>
      <c r="BF449" s="203">
        <f>IF(N449="snížená",J449,0)</f>
        <v>0</v>
      </c>
      <c r="BG449" s="203">
        <f>IF(N449="zákl. přenesená",J449,0)</f>
        <v>0</v>
      </c>
      <c r="BH449" s="203">
        <f>IF(N449="sníž. přenesená",J449,0)</f>
        <v>0</v>
      </c>
      <c r="BI449" s="203">
        <f>IF(N449="nulová",J449,0)</f>
        <v>0</v>
      </c>
      <c r="BJ449" s="23" t="s">
        <v>88</v>
      </c>
      <c r="BK449" s="203">
        <f>ROUND(I449*H449,2)</f>
        <v>0</v>
      </c>
      <c r="BL449" s="23" t="s">
        <v>251</v>
      </c>
      <c r="BM449" s="23" t="s">
        <v>714</v>
      </c>
    </row>
    <row r="450" spans="2:65" s="12" customFormat="1" ht="13.5">
      <c r="B450" s="215"/>
      <c r="C450" s="216"/>
      <c r="D450" s="206" t="s">
        <v>155</v>
      </c>
      <c r="E450" s="217" t="s">
        <v>34</v>
      </c>
      <c r="F450" s="218" t="s">
        <v>242</v>
      </c>
      <c r="G450" s="216"/>
      <c r="H450" s="219">
        <v>14</v>
      </c>
      <c r="I450" s="220"/>
      <c r="J450" s="216"/>
      <c r="K450" s="216"/>
      <c r="L450" s="221"/>
      <c r="M450" s="222"/>
      <c r="N450" s="223"/>
      <c r="O450" s="223"/>
      <c r="P450" s="223"/>
      <c r="Q450" s="223"/>
      <c r="R450" s="223"/>
      <c r="S450" s="223"/>
      <c r="T450" s="224"/>
      <c r="AT450" s="225" t="s">
        <v>155</v>
      </c>
      <c r="AU450" s="225" t="s">
        <v>88</v>
      </c>
      <c r="AV450" s="12" t="s">
        <v>88</v>
      </c>
      <c r="AW450" s="12" t="s">
        <v>41</v>
      </c>
      <c r="AX450" s="12" t="s">
        <v>86</v>
      </c>
      <c r="AY450" s="225" t="s">
        <v>145</v>
      </c>
    </row>
    <row r="451" spans="2:65" s="1" customFormat="1" ht="38.25" customHeight="1">
      <c r="B451" s="41"/>
      <c r="C451" s="192" t="s">
        <v>715</v>
      </c>
      <c r="D451" s="192" t="s">
        <v>148</v>
      </c>
      <c r="E451" s="193" t="s">
        <v>716</v>
      </c>
      <c r="F451" s="194" t="s">
        <v>717</v>
      </c>
      <c r="G451" s="195" t="s">
        <v>311</v>
      </c>
      <c r="H451" s="237"/>
      <c r="I451" s="197"/>
      <c r="J451" s="198">
        <f>ROUND(I451*H451,2)</f>
        <v>0</v>
      </c>
      <c r="K451" s="194" t="s">
        <v>167</v>
      </c>
      <c r="L451" s="61"/>
      <c r="M451" s="199" t="s">
        <v>34</v>
      </c>
      <c r="N451" s="200" t="s">
        <v>50</v>
      </c>
      <c r="O451" s="42"/>
      <c r="P451" s="201">
        <f>O451*H451</f>
        <v>0</v>
      </c>
      <c r="Q451" s="201">
        <v>0</v>
      </c>
      <c r="R451" s="201">
        <f>Q451*H451</f>
        <v>0</v>
      </c>
      <c r="S451" s="201">
        <v>0</v>
      </c>
      <c r="T451" s="202">
        <f>S451*H451</f>
        <v>0</v>
      </c>
      <c r="AR451" s="23" t="s">
        <v>251</v>
      </c>
      <c r="AT451" s="23" t="s">
        <v>148</v>
      </c>
      <c r="AU451" s="23" t="s">
        <v>88</v>
      </c>
      <c r="AY451" s="23" t="s">
        <v>145</v>
      </c>
      <c r="BE451" s="203">
        <f>IF(N451="základní",J451,0)</f>
        <v>0</v>
      </c>
      <c r="BF451" s="203">
        <f>IF(N451="snížená",J451,0)</f>
        <v>0</v>
      </c>
      <c r="BG451" s="203">
        <f>IF(N451="zákl. přenesená",J451,0)</f>
        <v>0</v>
      </c>
      <c r="BH451" s="203">
        <f>IF(N451="sníž. přenesená",J451,0)</f>
        <v>0</v>
      </c>
      <c r="BI451" s="203">
        <f>IF(N451="nulová",J451,0)</f>
        <v>0</v>
      </c>
      <c r="BJ451" s="23" t="s">
        <v>88</v>
      </c>
      <c r="BK451" s="203">
        <f>ROUND(I451*H451,2)</f>
        <v>0</v>
      </c>
      <c r="BL451" s="23" t="s">
        <v>251</v>
      </c>
      <c r="BM451" s="23" t="s">
        <v>718</v>
      </c>
    </row>
    <row r="452" spans="2:65" s="10" customFormat="1" ht="29.85" customHeight="1">
      <c r="B452" s="176"/>
      <c r="C452" s="177"/>
      <c r="D452" s="178" t="s">
        <v>77</v>
      </c>
      <c r="E452" s="190" t="s">
        <v>719</v>
      </c>
      <c r="F452" s="190" t="s">
        <v>720</v>
      </c>
      <c r="G452" s="177"/>
      <c r="H452" s="177"/>
      <c r="I452" s="180"/>
      <c r="J452" s="191">
        <f>BK452</f>
        <v>0</v>
      </c>
      <c r="K452" s="177"/>
      <c r="L452" s="182"/>
      <c r="M452" s="183"/>
      <c r="N452" s="184"/>
      <c r="O452" s="184"/>
      <c r="P452" s="185">
        <f>SUM(P453:P469)</f>
        <v>0</v>
      </c>
      <c r="Q452" s="184"/>
      <c r="R452" s="185">
        <f>SUM(R453:R469)</f>
        <v>4.3382000000000005</v>
      </c>
      <c r="S452" s="184"/>
      <c r="T452" s="186">
        <f>SUM(T453:T469)</f>
        <v>0</v>
      </c>
      <c r="AR452" s="187" t="s">
        <v>88</v>
      </c>
      <c r="AT452" s="188" t="s">
        <v>77</v>
      </c>
      <c r="AU452" s="188" t="s">
        <v>86</v>
      </c>
      <c r="AY452" s="187" t="s">
        <v>145</v>
      </c>
      <c r="BK452" s="189">
        <f>SUM(BK453:BK469)</f>
        <v>0</v>
      </c>
    </row>
    <row r="453" spans="2:65" s="1" customFormat="1" ht="16.5" customHeight="1">
      <c r="B453" s="41"/>
      <c r="C453" s="192" t="s">
        <v>157</v>
      </c>
      <c r="D453" s="192" t="s">
        <v>148</v>
      </c>
      <c r="E453" s="193" t="s">
        <v>721</v>
      </c>
      <c r="F453" s="194" t="s">
        <v>722</v>
      </c>
      <c r="G453" s="195" t="s">
        <v>151</v>
      </c>
      <c r="H453" s="196">
        <v>34</v>
      </c>
      <c r="I453" s="197"/>
      <c r="J453" s="198">
        <f>ROUND(I453*H453,2)</f>
        <v>0</v>
      </c>
      <c r="K453" s="194" t="s">
        <v>167</v>
      </c>
      <c r="L453" s="61"/>
      <c r="M453" s="199" t="s">
        <v>34</v>
      </c>
      <c r="N453" s="200" t="s">
        <v>50</v>
      </c>
      <c r="O453" s="42"/>
      <c r="P453" s="201">
        <f>O453*H453</f>
        <v>0</v>
      </c>
      <c r="Q453" s="201">
        <v>0</v>
      </c>
      <c r="R453" s="201">
        <f>Q453*H453</f>
        <v>0</v>
      </c>
      <c r="S453" s="201">
        <v>0</v>
      </c>
      <c r="T453" s="202">
        <f>S453*H453</f>
        <v>0</v>
      </c>
      <c r="AR453" s="23" t="s">
        <v>251</v>
      </c>
      <c r="AT453" s="23" t="s">
        <v>148</v>
      </c>
      <c r="AU453" s="23" t="s">
        <v>88</v>
      </c>
      <c r="AY453" s="23" t="s">
        <v>145</v>
      </c>
      <c r="BE453" s="203">
        <f>IF(N453="základní",J453,0)</f>
        <v>0</v>
      </c>
      <c r="BF453" s="203">
        <f>IF(N453="snížená",J453,0)</f>
        <v>0</v>
      </c>
      <c r="BG453" s="203">
        <f>IF(N453="zákl. přenesená",J453,0)</f>
        <v>0</v>
      </c>
      <c r="BH453" s="203">
        <f>IF(N453="sníž. přenesená",J453,0)</f>
        <v>0</v>
      </c>
      <c r="BI453" s="203">
        <f>IF(N453="nulová",J453,0)</f>
        <v>0</v>
      </c>
      <c r="BJ453" s="23" t="s">
        <v>88</v>
      </c>
      <c r="BK453" s="203">
        <f>ROUND(I453*H453,2)</f>
        <v>0</v>
      </c>
      <c r="BL453" s="23" t="s">
        <v>251</v>
      </c>
      <c r="BM453" s="23" t="s">
        <v>723</v>
      </c>
    </row>
    <row r="454" spans="2:65" s="1" customFormat="1" ht="25.5" customHeight="1">
      <c r="B454" s="41"/>
      <c r="C454" s="240" t="s">
        <v>447</v>
      </c>
      <c r="D454" s="240" t="s">
        <v>563</v>
      </c>
      <c r="E454" s="241" t="s">
        <v>724</v>
      </c>
      <c r="F454" s="242" t="s">
        <v>725</v>
      </c>
      <c r="G454" s="243" t="s">
        <v>151</v>
      </c>
      <c r="H454" s="244">
        <v>34</v>
      </c>
      <c r="I454" s="245"/>
      <c r="J454" s="246">
        <f>ROUND(I454*H454,2)</f>
        <v>0</v>
      </c>
      <c r="K454" s="242" t="s">
        <v>167</v>
      </c>
      <c r="L454" s="247"/>
      <c r="M454" s="248" t="s">
        <v>34</v>
      </c>
      <c r="N454" s="249" t="s">
        <v>50</v>
      </c>
      <c r="O454" s="42"/>
      <c r="P454" s="201">
        <f>O454*H454</f>
        <v>0</v>
      </c>
      <c r="Q454" s="201">
        <v>2.3999999999999998E-3</v>
      </c>
      <c r="R454" s="201">
        <f>Q454*H454</f>
        <v>8.1599999999999992E-2</v>
      </c>
      <c r="S454" s="201">
        <v>0</v>
      </c>
      <c r="T454" s="202">
        <f>S454*H454</f>
        <v>0</v>
      </c>
      <c r="AR454" s="23" t="s">
        <v>345</v>
      </c>
      <c r="AT454" s="23" t="s">
        <v>563</v>
      </c>
      <c r="AU454" s="23" t="s">
        <v>88</v>
      </c>
      <c r="AY454" s="23" t="s">
        <v>145</v>
      </c>
      <c r="BE454" s="203">
        <f>IF(N454="základní",J454,0)</f>
        <v>0</v>
      </c>
      <c r="BF454" s="203">
        <f>IF(N454="snížená",J454,0)</f>
        <v>0</v>
      </c>
      <c r="BG454" s="203">
        <f>IF(N454="zákl. přenesená",J454,0)</f>
        <v>0</v>
      </c>
      <c r="BH454" s="203">
        <f>IF(N454="sníž. přenesená",J454,0)</f>
        <v>0</v>
      </c>
      <c r="BI454" s="203">
        <f>IF(N454="nulová",J454,0)</f>
        <v>0</v>
      </c>
      <c r="BJ454" s="23" t="s">
        <v>88</v>
      </c>
      <c r="BK454" s="203">
        <f>ROUND(I454*H454,2)</f>
        <v>0</v>
      </c>
      <c r="BL454" s="23" t="s">
        <v>251</v>
      </c>
      <c r="BM454" s="23" t="s">
        <v>726</v>
      </c>
    </row>
    <row r="455" spans="2:65" s="1" customFormat="1" ht="25.5" customHeight="1">
      <c r="B455" s="41"/>
      <c r="C455" s="192" t="s">
        <v>727</v>
      </c>
      <c r="D455" s="192" t="s">
        <v>148</v>
      </c>
      <c r="E455" s="193" t="s">
        <v>728</v>
      </c>
      <c r="F455" s="194" t="s">
        <v>729</v>
      </c>
      <c r="G455" s="195" t="s">
        <v>730</v>
      </c>
      <c r="H455" s="196">
        <v>3672</v>
      </c>
      <c r="I455" s="197"/>
      <c r="J455" s="198">
        <f>ROUND(I455*H455,2)</f>
        <v>0</v>
      </c>
      <c r="K455" s="194" t="s">
        <v>167</v>
      </c>
      <c r="L455" s="61"/>
      <c r="M455" s="199" t="s">
        <v>34</v>
      </c>
      <c r="N455" s="200" t="s">
        <v>50</v>
      </c>
      <c r="O455" s="42"/>
      <c r="P455" s="201">
        <f>O455*H455</f>
        <v>0</v>
      </c>
      <c r="Q455" s="201">
        <v>5.0000000000000002E-5</v>
      </c>
      <c r="R455" s="201">
        <f>Q455*H455</f>
        <v>0.18360000000000001</v>
      </c>
      <c r="S455" s="201">
        <v>0</v>
      </c>
      <c r="T455" s="202">
        <f>S455*H455</f>
        <v>0</v>
      </c>
      <c r="AR455" s="23" t="s">
        <v>251</v>
      </c>
      <c r="AT455" s="23" t="s">
        <v>148</v>
      </c>
      <c r="AU455" s="23" t="s">
        <v>88</v>
      </c>
      <c r="AY455" s="23" t="s">
        <v>145</v>
      </c>
      <c r="BE455" s="203">
        <f>IF(N455="základní",J455,0)</f>
        <v>0</v>
      </c>
      <c r="BF455" s="203">
        <f>IF(N455="snížená",J455,0)</f>
        <v>0</v>
      </c>
      <c r="BG455" s="203">
        <f>IF(N455="zákl. přenesená",J455,0)</f>
        <v>0</v>
      </c>
      <c r="BH455" s="203">
        <f>IF(N455="sníž. přenesená",J455,0)</f>
        <v>0</v>
      </c>
      <c r="BI455" s="203">
        <f>IF(N455="nulová",J455,0)</f>
        <v>0</v>
      </c>
      <c r="BJ455" s="23" t="s">
        <v>88</v>
      </c>
      <c r="BK455" s="203">
        <f>ROUND(I455*H455,2)</f>
        <v>0</v>
      </c>
      <c r="BL455" s="23" t="s">
        <v>251</v>
      </c>
      <c r="BM455" s="23" t="s">
        <v>731</v>
      </c>
    </row>
    <row r="456" spans="2:65" s="11" customFormat="1" ht="13.5">
      <c r="B456" s="204"/>
      <c r="C456" s="205"/>
      <c r="D456" s="206" t="s">
        <v>155</v>
      </c>
      <c r="E456" s="207" t="s">
        <v>34</v>
      </c>
      <c r="F456" s="208" t="s">
        <v>732</v>
      </c>
      <c r="G456" s="205"/>
      <c r="H456" s="207" t="s">
        <v>34</v>
      </c>
      <c r="I456" s="209"/>
      <c r="J456" s="205"/>
      <c r="K456" s="205"/>
      <c r="L456" s="210"/>
      <c r="M456" s="211"/>
      <c r="N456" s="212"/>
      <c r="O456" s="212"/>
      <c r="P456" s="212"/>
      <c r="Q456" s="212"/>
      <c r="R456" s="212"/>
      <c r="S456" s="212"/>
      <c r="T456" s="213"/>
      <c r="AT456" s="214" t="s">
        <v>155</v>
      </c>
      <c r="AU456" s="214" t="s">
        <v>88</v>
      </c>
      <c r="AV456" s="11" t="s">
        <v>86</v>
      </c>
      <c r="AW456" s="11" t="s">
        <v>41</v>
      </c>
      <c r="AX456" s="11" t="s">
        <v>78</v>
      </c>
      <c r="AY456" s="214" t="s">
        <v>145</v>
      </c>
    </row>
    <row r="457" spans="2:65" s="12" customFormat="1" ht="13.5">
      <c r="B457" s="215"/>
      <c r="C457" s="216"/>
      <c r="D457" s="206" t="s">
        <v>155</v>
      </c>
      <c r="E457" s="217" t="s">
        <v>34</v>
      </c>
      <c r="F457" s="218" t="s">
        <v>733</v>
      </c>
      <c r="G457" s="216"/>
      <c r="H457" s="219">
        <v>3672</v>
      </c>
      <c r="I457" s="220"/>
      <c r="J457" s="216"/>
      <c r="K457" s="216"/>
      <c r="L457" s="221"/>
      <c r="M457" s="222"/>
      <c r="N457" s="223"/>
      <c r="O457" s="223"/>
      <c r="P457" s="223"/>
      <c r="Q457" s="223"/>
      <c r="R457" s="223"/>
      <c r="S457" s="223"/>
      <c r="T457" s="224"/>
      <c r="AT457" s="225" t="s">
        <v>155</v>
      </c>
      <c r="AU457" s="225" t="s">
        <v>88</v>
      </c>
      <c r="AV457" s="12" t="s">
        <v>88</v>
      </c>
      <c r="AW457" s="12" t="s">
        <v>41</v>
      </c>
      <c r="AX457" s="12" t="s">
        <v>86</v>
      </c>
      <c r="AY457" s="225" t="s">
        <v>145</v>
      </c>
    </row>
    <row r="458" spans="2:65" s="1" customFormat="1" ht="25.5" customHeight="1">
      <c r="B458" s="41"/>
      <c r="C458" s="240" t="s">
        <v>734</v>
      </c>
      <c r="D458" s="240" t="s">
        <v>563</v>
      </c>
      <c r="E458" s="241" t="s">
        <v>735</v>
      </c>
      <c r="F458" s="242" t="s">
        <v>736</v>
      </c>
      <c r="G458" s="243" t="s">
        <v>263</v>
      </c>
      <c r="H458" s="244">
        <v>0.75900000000000001</v>
      </c>
      <c r="I458" s="245"/>
      <c r="J458" s="246">
        <f>ROUND(I458*H458,2)</f>
        <v>0</v>
      </c>
      <c r="K458" s="242" t="s">
        <v>34</v>
      </c>
      <c r="L458" s="247"/>
      <c r="M458" s="248" t="s">
        <v>34</v>
      </c>
      <c r="N458" s="249" t="s">
        <v>50</v>
      </c>
      <c r="O458" s="42"/>
      <c r="P458" s="201">
        <f>O458*H458</f>
        <v>0</v>
      </c>
      <c r="Q458" s="201">
        <v>1</v>
      </c>
      <c r="R458" s="201">
        <f>Q458*H458</f>
        <v>0.75900000000000001</v>
      </c>
      <c r="S458" s="201">
        <v>0</v>
      </c>
      <c r="T458" s="202">
        <f>S458*H458</f>
        <v>0</v>
      </c>
      <c r="AR458" s="23" t="s">
        <v>345</v>
      </c>
      <c r="AT458" s="23" t="s">
        <v>563</v>
      </c>
      <c r="AU458" s="23" t="s">
        <v>88</v>
      </c>
      <c r="AY458" s="23" t="s">
        <v>145</v>
      </c>
      <c r="BE458" s="203">
        <f>IF(N458="základní",J458,0)</f>
        <v>0</v>
      </c>
      <c r="BF458" s="203">
        <f>IF(N458="snížená",J458,0)</f>
        <v>0</v>
      </c>
      <c r="BG458" s="203">
        <f>IF(N458="zákl. přenesená",J458,0)</f>
        <v>0</v>
      </c>
      <c r="BH458" s="203">
        <f>IF(N458="sníž. přenesená",J458,0)</f>
        <v>0</v>
      </c>
      <c r="BI458" s="203">
        <f>IF(N458="nulová",J458,0)</f>
        <v>0</v>
      </c>
      <c r="BJ458" s="23" t="s">
        <v>88</v>
      </c>
      <c r="BK458" s="203">
        <f>ROUND(I458*H458,2)</f>
        <v>0</v>
      </c>
      <c r="BL458" s="23" t="s">
        <v>251</v>
      </c>
      <c r="BM458" s="23" t="s">
        <v>737</v>
      </c>
    </row>
    <row r="459" spans="2:65" s="12" customFormat="1" ht="13.5">
      <c r="B459" s="215"/>
      <c r="C459" s="216"/>
      <c r="D459" s="206" t="s">
        <v>155</v>
      </c>
      <c r="E459" s="217" t="s">
        <v>34</v>
      </c>
      <c r="F459" s="218" t="s">
        <v>738</v>
      </c>
      <c r="G459" s="216"/>
      <c r="H459" s="219">
        <v>0.75900000000000001</v>
      </c>
      <c r="I459" s="220"/>
      <c r="J459" s="216"/>
      <c r="K459" s="216"/>
      <c r="L459" s="221"/>
      <c r="M459" s="222"/>
      <c r="N459" s="223"/>
      <c r="O459" s="223"/>
      <c r="P459" s="223"/>
      <c r="Q459" s="223"/>
      <c r="R459" s="223"/>
      <c r="S459" s="223"/>
      <c r="T459" s="224"/>
      <c r="AT459" s="225" t="s">
        <v>155</v>
      </c>
      <c r="AU459" s="225" t="s">
        <v>88</v>
      </c>
      <c r="AV459" s="12" t="s">
        <v>88</v>
      </c>
      <c r="AW459" s="12" t="s">
        <v>41</v>
      </c>
      <c r="AX459" s="12" t="s">
        <v>86</v>
      </c>
      <c r="AY459" s="225" t="s">
        <v>145</v>
      </c>
    </row>
    <row r="460" spans="2:65" s="1" customFormat="1" ht="16.5" customHeight="1">
      <c r="B460" s="41"/>
      <c r="C460" s="240" t="s">
        <v>739</v>
      </c>
      <c r="D460" s="240" t="s">
        <v>563</v>
      </c>
      <c r="E460" s="241" t="s">
        <v>740</v>
      </c>
      <c r="F460" s="242" t="s">
        <v>741</v>
      </c>
      <c r="G460" s="243" t="s">
        <v>263</v>
      </c>
      <c r="H460" s="244">
        <v>1.98</v>
      </c>
      <c r="I460" s="245"/>
      <c r="J460" s="246">
        <f>ROUND(I460*H460,2)</f>
        <v>0</v>
      </c>
      <c r="K460" s="242" t="s">
        <v>167</v>
      </c>
      <c r="L460" s="247"/>
      <c r="M460" s="248" t="s">
        <v>34</v>
      </c>
      <c r="N460" s="249" t="s">
        <v>50</v>
      </c>
      <c r="O460" s="42"/>
      <c r="P460" s="201">
        <f>O460*H460</f>
        <v>0</v>
      </c>
      <c r="Q460" s="201">
        <v>1</v>
      </c>
      <c r="R460" s="201">
        <f>Q460*H460</f>
        <v>1.98</v>
      </c>
      <c r="S460" s="201">
        <v>0</v>
      </c>
      <c r="T460" s="202">
        <f>S460*H460</f>
        <v>0</v>
      </c>
      <c r="AR460" s="23" t="s">
        <v>345</v>
      </c>
      <c r="AT460" s="23" t="s">
        <v>563</v>
      </c>
      <c r="AU460" s="23" t="s">
        <v>88</v>
      </c>
      <c r="AY460" s="23" t="s">
        <v>145</v>
      </c>
      <c r="BE460" s="203">
        <f>IF(N460="základní",J460,0)</f>
        <v>0</v>
      </c>
      <c r="BF460" s="203">
        <f>IF(N460="snížená",J460,0)</f>
        <v>0</v>
      </c>
      <c r="BG460" s="203">
        <f>IF(N460="zákl. přenesená",J460,0)</f>
        <v>0</v>
      </c>
      <c r="BH460" s="203">
        <f>IF(N460="sníž. přenesená",J460,0)</f>
        <v>0</v>
      </c>
      <c r="BI460" s="203">
        <f>IF(N460="nulová",J460,0)</f>
        <v>0</v>
      </c>
      <c r="BJ460" s="23" t="s">
        <v>88</v>
      </c>
      <c r="BK460" s="203">
        <f>ROUND(I460*H460,2)</f>
        <v>0</v>
      </c>
      <c r="BL460" s="23" t="s">
        <v>251</v>
      </c>
      <c r="BM460" s="23" t="s">
        <v>742</v>
      </c>
    </row>
    <row r="461" spans="2:65" s="1" customFormat="1" ht="27">
      <c r="B461" s="41"/>
      <c r="C461" s="63"/>
      <c r="D461" s="206" t="s">
        <v>743</v>
      </c>
      <c r="E461" s="63"/>
      <c r="F461" s="238" t="s">
        <v>744</v>
      </c>
      <c r="G461" s="63"/>
      <c r="H461" s="63"/>
      <c r="I461" s="163"/>
      <c r="J461" s="63"/>
      <c r="K461" s="63"/>
      <c r="L461" s="61"/>
      <c r="M461" s="239"/>
      <c r="N461" s="42"/>
      <c r="O461" s="42"/>
      <c r="P461" s="42"/>
      <c r="Q461" s="42"/>
      <c r="R461" s="42"/>
      <c r="S461" s="42"/>
      <c r="T461" s="78"/>
      <c r="AT461" s="23" t="s">
        <v>743</v>
      </c>
      <c r="AU461" s="23" t="s">
        <v>88</v>
      </c>
    </row>
    <row r="462" spans="2:65" s="12" customFormat="1" ht="13.5">
      <c r="B462" s="215"/>
      <c r="C462" s="216"/>
      <c r="D462" s="206" t="s">
        <v>155</v>
      </c>
      <c r="E462" s="217" t="s">
        <v>34</v>
      </c>
      <c r="F462" s="218" t="s">
        <v>745</v>
      </c>
      <c r="G462" s="216"/>
      <c r="H462" s="219">
        <v>1.98</v>
      </c>
      <c r="I462" s="220"/>
      <c r="J462" s="216"/>
      <c r="K462" s="216"/>
      <c r="L462" s="221"/>
      <c r="M462" s="222"/>
      <c r="N462" s="223"/>
      <c r="O462" s="223"/>
      <c r="P462" s="223"/>
      <c r="Q462" s="223"/>
      <c r="R462" s="223"/>
      <c r="S462" s="223"/>
      <c r="T462" s="224"/>
      <c r="AT462" s="225" t="s">
        <v>155</v>
      </c>
      <c r="AU462" s="225" t="s">
        <v>88</v>
      </c>
      <c r="AV462" s="12" t="s">
        <v>88</v>
      </c>
      <c r="AW462" s="12" t="s">
        <v>41</v>
      </c>
      <c r="AX462" s="12" t="s">
        <v>86</v>
      </c>
      <c r="AY462" s="225" t="s">
        <v>145</v>
      </c>
    </row>
    <row r="463" spans="2:65" s="1" customFormat="1" ht="25.5" customHeight="1">
      <c r="B463" s="41"/>
      <c r="C463" s="240" t="s">
        <v>746</v>
      </c>
      <c r="D463" s="240" t="s">
        <v>563</v>
      </c>
      <c r="E463" s="241" t="s">
        <v>747</v>
      </c>
      <c r="F463" s="242" t="s">
        <v>748</v>
      </c>
      <c r="G463" s="243" t="s">
        <v>263</v>
      </c>
      <c r="H463" s="244">
        <v>0.52400000000000002</v>
      </c>
      <c r="I463" s="245"/>
      <c r="J463" s="246">
        <f>ROUND(I463*H463,2)</f>
        <v>0</v>
      </c>
      <c r="K463" s="242" t="s">
        <v>167</v>
      </c>
      <c r="L463" s="247"/>
      <c r="M463" s="248" t="s">
        <v>34</v>
      </c>
      <c r="N463" s="249" t="s">
        <v>50</v>
      </c>
      <c r="O463" s="42"/>
      <c r="P463" s="201">
        <f>O463*H463</f>
        <v>0</v>
      </c>
      <c r="Q463" s="201">
        <v>1</v>
      </c>
      <c r="R463" s="201">
        <f>Q463*H463</f>
        <v>0.52400000000000002</v>
      </c>
      <c r="S463" s="201">
        <v>0</v>
      </c>
      <c r="T463" s="202">
        <f>S463*H463</f>
        <v>0</v>
      </c>
      <c r="AR463" s="23" t="s">
        <v>345</v>
      </c>
      <c r="AT463" s="23" t="s">
        <v>563</v>
      </c>
      <c r="AU463" s="23" t="s">
        <v>88</v>
      </c>
      <c r="AY463" s="23" t="s">
        <v>145</v>
      </c>
      <c r="BE463" s="203">
        <f>IF(N463="základní",J463,0)</f>
        <v>0</v>
      </c>
      <c r="BF463" s="203">
        <f>IF(N463="snížená",J463,0)</f>
        <v>0</v>
      </c>
      <c r="BG463" s="203">
        <f>IF(N463="zákl. přenesená",J463,0)</f>
        <v>0</v>
      </c>
      <c r="BH463" s="203">
        <f>IF(N463="sníž. přenesená",J463,0)</f>
        <v>0</v>
      </c>
      <c r="BI463" s="203">
        <f>IF(N463="nulová",J463,0)</f>
        <v>0</v>
      </c>
      <c r="BJ463" s="23" t="s">
        <v>88</v>
      </c>
      <c r="BK463" s="203">
        <f>ROUND(I463*H463,2)</f>
        <v>0</v>
      </c>
      <c r="BL463" s="23" t="s">
        <v>251</v>
      </c>
      <c r="BM463" s="23" t="s">
        <v>749</v>
      </c>
    </row>
    <row r="464" spans="2:65" s="1" customFormat="1" ht="27">
      <c r="B464" s="41"/>
      <c r="C464" s="63"/>
      <c r="D464" s="206" t="s">
        <v>743</v>
      </c>
      <c r="E464" s="63"/>
      <c r="F464" s="238" t="s">
        <v>750</v>
      </c>
      <c r="G464" s="63"/>
      <c r="H464" s="63"/>
      <c r="I464" s="163"/>
      <c r="J464" s="63"/>
      <c r="K464" s="63"/>
      <c r="L464" s="61"/>
      <c r="M464" s="239"/>
      <c r="N464" s="42"/>
      <c r="O464" s="42"/>
      <c r="P464" s="42"/>
      <c r="Q464" s="42"/>
      <c r="R464" s="42"/>
      <c r="S464" s="42"/>
      <c r="T464" s="78"/>
      <c r="AT464" s="23" t="s">
        <v>743</v>
      </c>
      <c r="AU464" s="23" t="s">
        <v>88</v>
      </c>
    </row>
    <row r="465" spans="2:65" s="12" customFormat="1" ht="13.5">
      <c r="B465" s="215"/>
      <c r="C465" s="216"/>
      <c r="D465" s="206" t="s">
        <v>155</v>
      </c>
      <c r="E465" s="217" t="s">
        <v>34</v>
      </c>
      <c r="F465" s="218" t="s">
        <v>751</v>
      </c>
      <c r="G465" s="216"/>
      <c r="H465" s="219">
        <v>0.52400000000000002</v>
      </c>
      <c r="I465" s="220"/>
      <c r="J465" s="216"/>
      <c r="K465" s="216"/>
      <c r="L465" s="221"/>
      <c r="M465" s="222"/>
      <c r="N465" s="223"/>
      <c r="O465" s="223"/>
      <c r="P465" s="223"/>
      <c r="Q465" s="223"/>
      <c r="R465" s="223"/>
      <c r="S465" s="223"/>
      <c r="T465" s="224"/>
      <c r="AT465" s="225" t="s">
        <v>155</v>
      </c>
      <c r="AU465" s="225" t="s">
        <v>88</v>
      </c>
      <c r="AV465" s="12" t="s">
        <v>88</v>
      </c>
      <c r="AW465" s="12" t="s">
        <v>41</v>
      </c>
      <c r="AX465" s="12" t="s">
        <v>86</v>
      </c>
      <c r="AY465" s="225" t="s">
        <v>145</v>
      </c>
    </row>
    <row r="466" spans="2:65" s="1" customFormat="1" ht="25.5" customHeight="1">
      <c r="B466" s="41"/>
      <c r="C466" s="240" t="s">
        <v>752</v>
      </c>
      <c r="D466" s="240" t="s">
        <v>563</v>
      </c>
      <c r="E466" s="241" t="s">
        <v>753</v>
      </c>
      <c r="F466" s="242" t="s">
        <v>754</v>
      </c>
      <c r="G466" s="243" t="s">
        <v>263</v>
      </c>
      <c r="H466" s="244">
        <v>0.81</v>
      </c>
      <c r="I466" s="245"/>
      <c r="J466" s="246">
        <f>ROUND(I466*H466,2)</f>
        <v>0</v>
      </c>
      <c r="K466" s="242" t="s">
        <v>167</v>
      </c>
      <c r="L466" s="247"/>
      <c r="M466" s="248" t="s">
        <v>34</v>
      </c>
      <c r="N466" s="249" t="s">
        <v>50</v>
      </c>
      <c r="O466" s="42"/>
      <c r="P466" s="201">
        <f>O466*H466</f>
        <v>0</v>
      </c>
      <c r="Q466" s="201">
        <v>1</v>
      </c>
      <c r="R466" s="201">
        <f>Q466*H466</f>
        <v>0.81</v>
      </c>
      <c r="S466" s="201">
        <v>0</v>
      </c>
      <c r="T466" s="202">
        <f>S466*H466</f>
        <v>0</v>
      </c>
      <c r="AR466" s="23" t="s">
        <v>345</v>
      </c>
      <c r="AT466" s="23" t="s">
        <v>563</v>
      </c>
      <c r="AU466" s="23" t="s">
        <v>88</v>
      </c>
      <c r="AY466" s="23" t="s">
        <v>145</v>
      </c>
      <c r="BE466" s="203">
        <f>IF(N466="základní",J466,0)</f>
        <v>0</v>
      </c>
      <c r="BF466" s="203">
        <f>IF(N466="snížená",J466,0)</f>
        <v>0</v>
      </c>
      <c r="BG466" s="203">
        <f>IF(N466="zákl. přenesená",J466,0)</f>
        <v>0</v>
      </c>
      <c r="BH466" s="203">
        <f>IF(N466="sníž. přenesená",J466,0)</f>
        <v>0</v>
      </c>
      <c r="BI466" s="203">
        <f>IF(N466="nulová",J466,0)</f>
        <v>0</v>
      </c>
      <c r="BJ466" s="23" t="s">
        <v>88</v>
      </c>
      <c r="BK466" s="203">
        <f>ROUND(I466*H466,2)</f>
        <v>0</v>
      </c>
      <c r="BL466" s="23" t="s">
        <v>251</v>
      </c>
      <c r="BM466" s="23" t="s">
        <v>755</v>
      </c>
    </row>
    <row r="467" spans="2:65" s="1" customFormat="1" ht="27">
      <c r="B467" s="41"/>
      <c r="C467" s="63"/>
      <c r="D467" s="206" t="s">
        <v>743</v>
      </c>
      <c r="E467" s="63"/>
      <c r="F467" s="238" t="s">
        <v>756</v>
      </c>
      <c r="G467" s="63"/>
      <c r="H467" s="63"/>
      <c r="I467" s="163"/>
      <c r="J467" s="63"/>
      <c r="K467" s="63"/>
      <c r="L467" s="61"/>
      <c r="M467" s="239"/>
      <c r="N467" s="42"/>
      <c r="O467" s="42"/>
      <c r="P467" s="42"/>
      <c r="Q467" s="42"/>
      <c r="R467" s="42"/>
      <c r="S467" s="42"/>
      <c r="T467" s="78"/>
      <c r="AT467" s="23" t="s">
        <v>743</v>
      </c>
      <c r="AU467" s="23" t="s">
        <v>88</v>
      </c>
    </row>
    <row r="468" spans="2:65" s="12" customFormat="1" ht="13.5">
      <c r="B468" s="215"/>
      <c r="C468" s="216"/>
      <c r="D468" s="206" t="s">
        <v>155</v>
      </c>
      <c r="E468" s="217" t="s">
        <v>34</v>
      </c>
      <c r="F468" s="218" t="s">
        <v>757</v>
      </c>
      <c r="G468" s="216"/>
      <c r="H468" s="219">
        <v>0.81</v>
      </c>
      <c r="I468" s="220"/>
      <c r="J468" s="216"/>
      <c r="K468" s="216"/>
      <c r="L468" s="221"/>
      <c r="M468" s="222"/>
      <c r="N468" s="223"/>
      <c r="O468" s="223"/>
      <c r="P468" s="223"/>
      <c r="Q468" s="223"/>
      <c r="R468" s="223"/>
      <c r="S468" s="223"/>
      <c r="T468" s="224"/>
      <c r="AT468" s="225" t="s">
        <v>155</v>
      </c>
      <c r="AU468" s="225" t="s">
        <v>88</v>
      </c>
      <c r="AV468" s="12" t="s">
        <v>88</v>
      </c>
      <c r="AW468" s="12" t="s">
        <v>41</v>
      </c>
      <c r="AX468" s="12" t="s">
        <v>86</v>
      </c>
      <c r="AY468" s="225" t="s">
        <v>145</v>
      </c>
    </row>
    <row r="469" spans="2:65" s="1" customFormat="1" ht="38.25" customHeight="1">
      <c r="B469" s="41"/>
      <c r="C469" s="192" t="s">
        <v>758</v>
      </c>
      <c r="D469" s="192" t="s">
        <v>148</v>
      </c>
      <c r="E469" s="193" t="s">
        <v>759</v>
      </c>
      <c r="F469" s="194" t="s">
        <v>760</v>
      </c>
      <c r="G469" s="195" t="s">
        <v>311</v>
      </c>
      <c r="H469" s="237"/>
      <c r="I469" s="197"/>
      <c r="J469" s="198">
        <f>ROUND(I469*H469,2)</f>
        <v>0</v>
      </c>
      <c r="K469" s="194" t="s">
        <v>167</v>
      </c>
      <c r="L469" s="61"/>
      <c r="M469" s="199" t="s">
        <v>34</v>
      </c>
      <c r="N469" s="200" t="s">
        <v>50</v>
      </c>
      <c r="O469" s="42"/>
      <c r="P469" s="201">
        <f>O469*H469</f>
        <v>0</v>
      </c>
      <c r="Q469" s="201">
        <v>0</v>
      </c>
      <c r="R469" s="201">
        <f>Q469*H469</f>
        <v>0</v>
      </c>
      <c r="S469" s="201">
        <v>0</v>
      </c>
      <c r="T469" s="202">
        <f>S469*H469</f>
        <v>0</v>
      </c>
      <c r="AR469" s="23" t="s">
        <v>251</v>
      </c>
      <c r="AT469" s="23" t="s">
        <v>148</v>
      </c>
      <c r="AU469" s="23" t="s">
        <v>88</v>
      </c>
      <c r="AY469" s="23" t="s">
        <v>145</v>
      </c>
      <c r="BE469" s="203">
        <f>IF(N469="základní",J469,0)</f>
        <v>0</v>
      </c>
      <c r="BF469" s="203">
        <f>IF(N469="snížená",J469,0)</f>
        <v>0</v>
      </c>
      <c r="BG469" s="203">
        <f>IF(N469="zákl. přenesená",J469,0)</f>
        <v>0</v>
      </c>
      <c r="BH469" s="203">
        <f>IF(N469="sníž. přenesená",J469,0)</f>
        <v>0</v>
      </c>
      <c r="BI469" s="203">
        <f>IF(N469="nulová",J469,0)</f>
        <v>0</v>
      </c>
      <c r="BJ469" s="23" t="s">
        <v>88</v>
      </c>
      <c r="BK469" s="203">
        <f>ROUND(I469*H469,2)</f>
        <v>0</v>
      </c>
      <c r="BL469" s="23" t="s">
        <v>251</v>
      </c>
      <c r="BM469" s="23" t="s">
        <v>761</v>
      </c>
    </row>
    <row r="470" spans="2:65" s="10" customFormat="1" ht="29.85" customHeight="1">
      <c r="B470" s="176"/>
      <c r="C470" s="177"/>
      <c r="D470" s="178" t="s">
        <v>77</v>
      </c>
      <c r="E470" s="190" t="s">
        <v>762</v>
      </c>
      <c r="F470" s="190" t="s">
        <v>763</v>
      </c>
      <c r="G470" s="177"/>
      <c r="H470" s="177"/>
      <c r="I470" s="180"/>
      <c r="J470" s="191">
        <f>BK470</f>
        <v>0</v>
      </c>
      <c r="K470" s="177"/>
      <c r="L470" s="182"/>
      <c r="M470" s="183"/>
      <c r="N470" s="184"/>
      <c r="O470" s="184"/>
      <c r="P470" s="185">
        <f>SUM(P471:P491)</f>
        <v>0</v>
      </c>
      <c r="Q470" s="184"/>
      <c r="R470" s="185">
        <f>SUM(R471:R491)</f>
        <v>15.463016</v>
      </c>
      <c r="S470" s="184"/>
      <c r="T470" s="186">
        <f>SUM(T471:T491)</f>
        <v>0</v>
      </c>
      <c r="AR470" s="187" t="s">
        <v>88</v>
      </c>
      <c r="AT470" s="188" t="s">
        <v>77</v>
      </c>
      <c r="AU470" s="188" t="s">
        <v>86</v>
      </c>
      <c r="AY470" s="187" t="s">
        <v>145</v>
      </c>
      <c r="BK470" s="189">
        <f>SUM(BK471:BK491)</f>
        <v>0</v>
      </c>
    </row>
    <row r="471" spans="2:65" s="1" customFormat="1" ht="38.25" customHeight="1">
      <c r="B471" s="41"/>
      <c r="C471" s="192" t="s">
        <v>764</v>
      </c>
      <c r="D471" s="192" t="s">
        <v>148</v>
      </c>
      <c r="E471" s="193" t="s">
        <v>765</v>
      </c>
      <c r="F471" s="194" t="s">
        <v>766</v>
      </c>
      <c r="G471" s="195" t="s">
        <v>162</v>
      </c>
      <c r="H471" s="196">
        <v>464.7</v>
      </c>
      <c r="I471" s="197"/>
      <c r="J471" s="198">
        <f>ROUND(I471*H471,2)</f>
        <v>0</v>
      </c>
      <c r="K471" s="194" t="s">
        <v>167</v>
      </c>
      <c r="L471" s="61"/>
      <c r="M471" s="199" t="s">
        <v>34</v>
      </c>
      <c r="N471" s="200" t="s">
        <v>50</v>
      </c>
      <c r="O471" s="42"/>
      <c r="P471" s="201">
        <f>O471*H471</f>
        <v>0</v>
      </c>
      <c r="Q471" s="201">
        <v>3.9199999999999999E-3</v>
      </c>
      <c r="R471" s="201">
        <f>Q471*H471</f>
        <v>1.8216239999999999</v>
      </c>
      <c r="S471" s="201">
        <v>0</v>
      </c>
      <c r="T471" s="202">
        <f>S471*H471</f>
        <v>0</v>
      </c>
      <c r="AR471" s="23" t="s">
        <v>251</v>
      </c>
      <c r="AT471" s="23" t="s">
        <v>148</v>
      </c>
      <c r="AU471" s="23" t="s">
        <v>88</v>
      </c>
      <c r="AY471" s="23" t="s">
        <v>145</v>
      </c>
      <c r="BE471" s="203">
        <f>IF(N471="základní",J471,0)</f>
        <v>0</v>
      </c>
      <c r="BF471" s="203">
        <f>IF(N471="snížená",J471,0)</f>
        <v>0</v>
      </c>
      <c r="BG471" s="203">
        <f>IF(N471="zákl. přenesená",J471,0)</f>
        <v>0</v>
      </c>
      <c r="BH471" s="203">
        <f>IF(N471="sníž. přenesená",J471,0)</f>
        <v>0</v>
      </c>
      <c r="BI471" s="203">
        <f>IF(N471="nulová",J471,0)</f>
        <v>0</v>
      </c>
      <c r="BJ471" s="23" t="s">
        <v>88</v>
      </c>
      <c r="BK471" s="203">
        <f>ROUND(I471*H471,2)</f>
        <v>0</v>
      </c>
      <c r="BL471" s="23" t="s">
        <v>251</v>
      </c>
      <c r="BM471" s="23" t="s">
        <v>767</v>
      </c>
    </row>
    <row r="472" spans="2:65" s="11" customFormat="1" ht="13.5">
      <c r="B472" s="204"/>
      <c r="C472" s="205"/>
      <c r="D472" s="206" t="s">
        <v>155</v>
      </c>
      <c r="E472" s="207" t="s">
        <v>34</v>
      </c>
      <c r="F472" s="208" t="s">
        <v>169</v>
      </c>
      <c r="G472" s="205"/>
      <c r="H472" s="207" t="s">
        <v>34</v>
      </c>
      <c r="I472" s="209"/>
      <c r="J472" s="205"/>
      <c r="K472" s="205"/>
      <c r="L472" s="210"/>
      <c r="M472" s="211"/>
      <c r="N472" s="212"/>
      <c r="O472" s="212"/>
      <c r="P472" s="212"/>
      <c r="Q472" s="212"/>
      <c r="R472" s="212"/>
      <c r="S472" s="212"/>
      <c r="T472" s="213"/>
      <c r="AT472" s="214" t="s">
        <v>155</v>
      </c>
      <c r="AU472" s="214" t="s">
        <v>88</v>
      </c>
      <c r="AV472" s="11" t="s">
        <v>86</v>
      </c>
      <c r="AW472" s="11" t="s">
        <v>41</v>
      </c>
      <c r="AX472" s="11" t="s">
        <v>78</v>
      </c>
      <c r="AY472" s="214" t="s">
        <v>145</v>
      </c>
    </row>
    <row r="473" spans="2:65" s="12" customFormat="1" ht="13.5">
      <c r="B473" s="215"/>
      <c r="C473" s="216"/>
      <c r="D473" s="206" t="s">
        <v>155</v>
      </c>
      <c r="E473" s="217" t="s">
        <v>34</v>
      </c>
      <c r="F473" s="218" t="s">
        <v>221</v>
      </c>
      <c r="G473" s="216"/>
      <c r="H473" s="219">
        <v>425.7</v>
      </c>
      <c r="I473" s="220"/>
      <c r="J473" s="216"/>
      <c r="K473" s="216"/>
      <c r="L473" s="221"/>
      <c r="M473" s="222"/>
      <c r="N473" s="223"/>
      <c r="O473" s="223"/>
      <c r="P473" s="223"/>
      <c r="Q473" s="223"/>
      <c r="R473" s="223"/>
      <c r="S473" s="223"/>
      <c r="T473" s="224"/>
      <c r="AT473" s="225" t="s">
        <v>155</v>
      </c>
      <c r="AU473" s="225" t="s">
        <v>88</v>
      </c>
      <c r="AV473" s="12" t="s">
        <v>88</v>
      </c>
      <c r="AW473" s="12" t="s">
        <v>41</v>
      </c>
      <c r="AX473" s="12" t="s">
        <v>78</v>
      </c>
      <c r="AY473" s="225" t="s">
        <v>145</v>
      </c>
    </row>
    <row r="474" spans="2:65" s="11" customFormat="1" ht="13.5">
      <c r="B474" s="204"/>
      <c r="C474" s="205"/>
      <c r="D474" s="206" t="s">
        <v>155</v>
      </c>
      <c r="E474" s="207" t="s">
        <v>34</v>
      </c>
      <c r="F474" s="208" t="s">
        <v>173</v>
      </c>
      <c r="G474" s="205"/>
      <c r="H474" s="207" t="s">
        <v>34</v>
      </c>
      <c r="I474" s="209"/>
      <c r="J474" s="205"/>
      <c r="K474" s="205"/>
      <c r="L474" s="210"/>
      <c r="M474" s="211"/>
      <c r="N474" s="212"/>
      <c r="O474" s="212"/>
      <c r="P474" s="212"/>
      <c r="Q474" s="212"/>
      <c r="R474" s="212"/>
      <c r="S474" s="212"/>
      <c r="T474" s="213"/>
      <c r="AT474" s="214" t="s">
        <v>155</v>
      </c>
      <c r="AU474" s="214" t="s">
        <v>88</v>
      </c>
      <c r="AV474" s="11" t="s">
        <v>86</v>
      </c>
      <c r="AW474" s="11" t="s">
        <v>41</v>
      </c>
      <c r="AX474" s="11" t="s">
        <v>78</v>
      </c>
      <c r="AY474" s="214" t="s">
        <v>145</v>
      </c>
    </row>
    <row r="475" spans="2:65" s="12" customFormat="1" ht="13.5">
      <c r="B475" s="215"/>
      <c r="C475" s="216"/>
      <c r="D475" s="206" t="s">
        <v>155</v>
      </c>
      <c r="E475" s="217" t="s">
        <v>34</v>
      </c>
      <c r="F475" s="218" t="s">
        <v>222</v>
      </c>
      <c r="G475" s="216"/>
      <c r="H475" s="219">
        <v>39</v>
      </c>
      <c r="I475" s="220"/>
      <c r="J475" s="216"/>
      <c r="K475" s="216"/>
      <c r="L475" s="221"/>
      <c r="M475" s="222"/>
      <c r="N475" s="223"/>
      <c r="O475" s="223"/>
      <c r="P475" s="223"/>
      <c r="Q475" s="223"/>
      <c r="R475" s="223"/>
      <c r="S475" s="223"/>
      <c r="T475" s="224"/>
      <c r="AT475" s="225" t="s">
        <v>155</v>
      </c>
      <c r="AU475" s="225" t="s">
        <v>88</v>
      </c>
      <c r="AV475" s="12" t="s">
        <v>88</v>
      </c>
      <c r="AW475" s="12" t="s">
        <v>41</v>
      </c>
      <c r="AX475" s="12" t="s">
        <v>78</v>
      </c>
      <c r="AY475" s="225" t="s">
        <v>145</v>
      </c>
    </row>
    <row r="476" spans="2:65" s="13" customFormat="1" ht="13.5">
      <c r="B476" s="226"/>
      <c r="C476" s="227"/>
      <c r="D476" s="206" t="s">
        <v>155</v>
      </c>
      <c r="E476" s="228" t="s">
        <v>34</v>
      </c>
      <c r="F476" s="229" t="s">
        <v>159</v>
      </c>
      <c r="G476" s="227"/>
      <c r="H476" s="230">
        <v>464.7</v>
      </c>
      <c r="I476" s="231"/>
      <c r="J476" s="227"/>
      <c r="K476" s="227"/>
      <c r="L476" s="232"/>
      <c r="M476" s="233"/>
      <c r="N476" s="234"/>
      <c r="O476" s="234"/>
      <c r="P476" s="234"/>
      <c r="Q476" s="234"/>
      <c r="R476" s="234"/>
      <c r="S476" s="234"/>
      <c r="T476" s="235"/>
      <c r="AT476" s="236" t="s">
        <v>155</v>
      </c>
      <c r="AU476" s="236" t="s">
        <v>88</v>
      </c>
      <c r="AV476" s="13" t="s">
        <v>153</v>
      </c>
      <c r="AW476" s="13" t="s">
        <v>41</v>
      </c>
      <c r="AX476" s="13" t="s">
        <v>86</v>
      </c>
      <c r="AY476" s="236" t="s">
        <v>145</v>
      </c>
    </row>
    <row r="477" spans="2:65" s="1" customFormat="1" ht="16.5" customHeight="1">
      <c r="B477" s="41"/>
      <c r="C477" s="240" t="s">
        <v>768</v>
      </c>
      <c r="D477" s="240" t="s">
        <v>563</v>
      </c>
      <c r="E477" s="241" t="s">
        <v>769</v>
      </c>
      <c r="F477" s="242" t="s">
        <v>770</v>
      </c>
      <c r="G477" s="243" t="s">
        <v>162</v>
      </c>
      <c r="H477" s="244">
        <v>511.17</v>
      </c>
      <c r="I477" s="245"/>
      <c r="J477" s="246">
        <f>ROUND(I477*H477,2)</f>
        <v>0</v>
      </c>
      <c r="K477" s="242" t="s">
        <v>34</v>
      </c>
      <c r="L477" s="247"/>
      <c r="M477" s="248" t="s">
        <v>34</v>
      </c>
      <c r="N477" s="249" t="s">
        <v>50</v>
      </c>
      <c r="O477" s="42"/>
      <c r="P477" s="201">
        <f>O477*H477</f>
        <v>0</v>
      </c>
      <c r="Q477" s="201">
        <v>1.9199999999999998E-2</v>
      </c>
      <c r="R477" s="201">
        <f>Q477*H477</f>
        <v>9.8144639999999992</v>
      </c>
      <c r="S477" s="201">
        <v>0</v>
      </c>
      <c r="T477" s="202">
        <f>S477*H477</f>
        <v>0</v>
      </c>
      <c r="AR477" s="23" t="s">
        <v>345</v>
      </c>
      <c r="AT477" s="23" t="s">
        <v>563</v>
      </c>
      <c r="AU477" s="23" t="s">
        <v>88</v>
      </c>
      <c r="AY477" s="23" t="s">
        <v>145</v>
      </c>
      <c r="BE477" s="203">
        <f>IF(N477="základní",J477,0)</f>
        <v>0</v>
      </c>
      <c r="BF477" s="203">
        <f>IF(N477="snížená",J477,0)</f>
        <v>0</v>
      </c>
      <c r="BG477" s="203">
        <f>IF(N477="zákl. přenesená",J477,0)</f>
        <v>0</v>
      </c>
      <c r="BH477" s="203">
        <f>IF(N477="sníž. přenesená",J477,0)</f>
        <v>0</v>
      </c>
      <c r="BI477" s="203">
        <f>IF(N477="nulová",J477,0)</f>
        <v>0</v>
      </c>
      <c r="BJ477" s="23" t="s">
        <v>88</v>
      </c>
      <c r="BK477" s="203">
        <f>ROUND(I477*H477,2)</f>
        <v>0</v>
      </c>
      <c r="BL477" s="23" t="s">
        <v>251</v>
      </c>
      <c r="BM477" s="23" t="s">
        <v>771</v>
      </c>
    </row>
    <row r="478" spans="2:65" s="12" customFormat="1" ht="13.5">
      <c r="B478" s="215"/>
      <c r="C478" s="216"/>
      <c r="D478" s="206" t="s">
        <v>155</v>
      </c>
      <c r="E478" s="216"/>
      <c r="F478" s="218" t="s">
        <v>772</v>
      </c>
      <c r="G478" s="216"/>
      <c r="H478" s="219">
        <v>511.17</v>
      </c>
      <c r="I478" s="220"/>
      <c r="J478" s="216"/>
      <c r="K478" s="216"/>
      <c r="L478" s="221"/>
      <c r="M478" s="222"/>
      <c r="N478" s="223"/>
      <c r="O478" s="223"/>
      <c r="P478" s="223"/>
      <c r="Q478" s="223"/>
      <c r="R478" s="223"/>
      <c r="S478" s="223"/>
      <c r="T478" s="224"/>
      <c r="AT478" s="225" t="s">
        <v>155</v>
      </c>
      <c r="AU478" s="225" t="s">
        <v>88</v>
      </c>
      <c r="AV478" s="12" t="s">
        <v>88</v>
      </c>
      <c r="AW478" s="12" t="s">
        <v>6</v>
      </c>
      <c r="AX478" s="12" t="s">
        <v>86</v>
      </c>
      <c r="AY478" s="225" t="s">
        <v>145</v>
      </c>
    </row>
    <row r="479" spans="2:65" s="1" customFormat="1" ht="25.5" customHeight="1">
      <c r="B479" s="41"/>
      <c r="C479" s="192" t="s">
        <v>634</v>
      </c>
      <c r="D479" s="192" t="s">
        <v>148</v>
      </c>
      <c r="E479" s="193" t="s">
        <v>773</v>
      </c>
      <c r="F479" s="194" t="s">
        <v>774</v>
      </c>
      <c r="G479" s="195" t="s">
        <v>177</v>
      </c>
      <c r="H479" s="196">
        <v>109</v>
      </c>
      <c r="I479" s="197"/>
      <c r="J479" s="198">
        <f>ROUND(I479*H479,2)</f>
        <v>0</v>
      </c>
      <c r="K479" s="194" t="s">
        <v>167</v>
      </c>
      <c r="L479" s="61"/>
      <c r="M479" s="199" t="s">
        <v>34</v>
      </c>
      <c r="N479" s="200" t="s">
        <v>50</v>
      </c>
      <c r="O479" s="42"/>
      <c r="P479" s="201">
        <f>O479*H479</f>
        <v>0</v>
      </c>
      <c r="Q479" s="201">
        <v>2.0000000000000001E-4</v>
      </c>
      <c r="R479" s="201">
        <f>Q479*H479</f>
        <v>2.18E-2</v>
      </c>
      <c r="S479" s="201">
        <v>0</v>
      </c>
      <c r="T479" s="202">
        <f>S479*H479</f>
        <v>0</v>
      </c>
      <c r="AR479" s="23" t="s">
        <v>251</v>
      </c>
      <c r="AT479" s="23" t="s">
        <v>148</v>
      </c>
      <c r="AU479" s="23" t="s">
        <v>88</v>
      </c>
      <c r="AY479" s="23" t="s">
        <v>145</v>
      </c>
      <c r="BE479" s="203">
        <f>IF(N479="základní",J479,0)</f>
        <v>0</v>
      </c>
      <c r="BF479" s="203">
        <f>IF(N479="snížená",J479,0)</f>
        <v>0</v>
      </c>
      <c r="BG479" s="203">
        <f>IF(N479="zákl. přenesená",J479,0)</f>
        <v>0</v>
      </c>
      <c r="BH479" s="203">
        <f>IF(N479="sníž. přenesená",J479,0)</f>
        <v>0</v>
      </c>
      <c r="BI479" s="203">
        <f>IF(N479="nulová",J479,0)</f>
        <v>0</v>
      </c>
      <c r="BJ479" s="23" t="s">
        <v>88</v>
      </c>
      <c r="BK479" s="203">
        <f>ROUND(I479*H479,2)</f>
        <v>0</v>
      </c>
      <c r="BL479" s="23" t="s">
        <v>251</v>
      </c>
      <c r="BM479" s="23" t="s">
        <v>775</v>
      </c>
    </row>
    <row r="480" spans="2:65" s="1" customFormat="1" ht="38.25" customHeight="1">
      <c r="B480" s="41"/>
      <c r="C480" s="240" t="s">
        <v>776</v>
      </c>
      <c r="D480" s="240" t="s">
        <v>563</v>
      </c>
      <c r="E480" s="241" t="s">
        <v>777</v>
      </c>
      <c r="F480" s="242" t="s">
        <v>778</v>
      </c>
      <c r="G480" s="243" t="s">
        <v>177</v>
      </c>
      <c r="H480" s="244">
        <v>119.9</v>
      </c>
      <c r="I480" s="245"/>
      <c r="J480" s="246">
        <f>ROUND(I480*H480,2)</f>
        <v>0</v>
      </c>
      <c r="K480" s="242" t="s">
        <v>167</v>
      </c>
      <c r="L480" s="247"/>
      <c r="M480" s="248" t="s">
        <v>34</v>
      </c>
      <c r="N480" s="249" t="s">
        <v>50</v>
      </c>
      <c r="O480" s="42"/>
      <c r="P480" s="201">
        <f>O480*H480</f>
        <v>0</v>
      </c>
      <c r="Q480" s="201">
        <v>6.0000000000000002E-5</v>
      </c>
      <c r="R480" s="201">
        <f>Q480*H480</f>
        <v>7.1940000000000007E-3</v>
      </c>
      <c r="S480" s="201">
        <v>0</v>
      </c>
      <c r="T480" s="202">
        <f>S480*H480</f>
        <v>0</v>
      </c>
      <c r="AR480" s="23" t="s">
        <v>345</v>
      </c>
      <c r="AT480" s="23" t="s">
        <v>563</v>
      </c>
      <c r="AU480" s="23" t="s">
        <v>88</v>
      </c>
      <c r="AY480" s="23" t="s">
        <v>145</v>
      </c>
      <c r="BE480" s="203">
        <f>IF(N480="základní",J480,0)</f>
        <v>0</v>
      </c>
      <c r="BF480" s="203">
        <f>IF(N480="snížená",J480,0)</f>
        <v>0</v>
      </c>
      <c r="BG480" s="203">
        <f>IF(N480="zákl. přenesená",J480,0)</f>
        <v>0</v>
      </c>
      <c r="BH480" s="203">
        <f>IF(N480="sníž. přenesená",J480,0)</f>
        <v>0</v>
      </c>
      <c r="BI480" s="203">
        <f>IF(N480="nulová",J480,0)</f>
        <v>0</v>
      </c>
      <c r="BJ480" s="23" t="s">
        <v>88</v>
      </c>
      <c r="BK480" s="203">
        <f>ROUND(I480*H480,2)</f>
        <v>0</v>
      </c>
      <c r="BL480" s="23" t="s">
        <v>251</v>
      </c>
      <c r="BM480" s="23" t="s">
        <v>779</v>
      </c>
    </row>
    <row r="481" spans="2:65" s="1" customFormat="1" ht="40.5">
      <c r="B481" s="41"/>
      <c r="C481" s="63"/>
      <c r="D481" s="206" t="s">
        <v>743</v>
      </c>
      <c r="E481" s="63"/>
      <c r="F481" s="238" t="s">
        <v>780</v>
      </c>
      <c r="G481" s="63"/>
      <c r="H481" s="63"/>
      <c r="I481" s="163"/>
      <c r="J481" s="63"/>
      <c r="K481" s="63"/>
      <c r="L481" s="61"/>
      <c r="M481" s="239"/>
      <c r="N481" s="42"/>
      <c r="O481" s="42"/>
      <c r="P481" s="42"/>
      <c r="Q481" s="42"/>
      <c r="R481" s="42"/>
      <c r="S481" s="42"/>
      <c r="T481" s="78"/>
      <c r="AT481" s="23" t="s">
        <v>743</v>
      </c>
      <c r="AU481" s="23" t="s">
        <v>88</v>
      </c>
    </row>
    <row r="482" spans="2:65" s="12" customFormat="1" ht="13.5">
      <c r="B482" s="215"/>
      <c r="C482" s="216"/>
      <c r="D482" s="206" t="s">
        <v>155</v>
      </c>
      <c r="E482" s="216"/>
      <c r="F482" s="218" t="s">
        <v>781</v>
      </c>
      <c r="G482" s="216"/>
      <c r="H482" s="219">
        <v>119.9</v>
      </c>
      <c r="I482" s="220"/>
      <c r="J482" s="216"/>
      <c r="K482" s="216"/>
      <c r="L482" s="221"/>
      <c r="M482" s="222"/>
      <c r="N482" s="223"/>
      <c r="O482" s="223"/>
      <c r="P482" s="223"/>
      <c r="Q482" s="223"/>
      <c r="R482" s="223"/>
      <c r="S482" s="223"/>
      <c r="T482" s="224"/>
      <c r="AT482" s="225" t="s">
        <v>155</v>
      </c>
      <c r="AU482" s="225" t="s">
        <v>88</v>
      </c>
      <c r="AV482" s="12" t="s">
        <v>88</v>
      </c>
      <c r="AW482" s="12" t="s">
        <v>6</v>
      </c>
      <c r="AX482" s="12" t="s">
        <v>86</v>
      </c>
      <c r="AY482" s="225" t="s">
        <v>145</v>
      </c>
    </row>
    <row r="483" spans="2:65" s="1" customFormat="1" ht="25.5" customHeight="1">
      <c r="B483" s="41"/>
      <c r="C483" s="192" t="s">
        <v>782</v>
      </c>
      <c r="D483" s="192" t="s">
        <v>148</v>
      </c>
      <c r="E483" s="193" t="s">
        <v>783</v>
      </c>
      <c r="F483" s="194" t="s">
        <v>784</v>
      </c>
      <c r="G483" s="195" t="s">
        <v>151</v>
      </c>
      <c r="H483" s="196">
        <v>1220.8</v>
      </c>
      <c r="I483" s="197"/>
      <c r="J483" s="198">
        <f>ROUND(I483*H483,2)</f>
        <v>0</v>
      </c>
      <c r="K483" s="194" t="s">
        <v>167</v>
      </c>
      <c r="L483" s="61"/>
      <c r="M483" s="199" t="s">
        <v>34</v>
      </c>
      <c r="N483" s="200" t="s">
        <v>50</v>
      </c>
      <c r="O483" s="42"/>
      <c r="P483" s="201">
        <f>O483*H483</f>
        <v>0</v>
      </c>
      <c r="Q483" s="201">
        <v>1.8000000000000001E-4</v>
      </c>
      <c r="R483" s="201">
        <f>Q483*H483</f>
        <v>0.21974399999999999</v>
      </c>
      <c r="S483" s="201">
        <v>0</v>
      </c>
      <c r="T483" s="202">
        <f>S483*H483</f>
        <v>0</v>
      </c>
      <c r="AR483" s="23" t="s">
        <v>251</v>
      </c>
      <c r="AT483" s="23" t="s">
        <v>148</v>
      </c>
      <c r="AU483" s="23" t="s">
        <v>88</v>
      </c>
      <c r="AY483" s="23" t="s">
        <v>145</v>
      </c>
      <c r="BE483" s="203">
        <f>IF(N483="základní",J483,0)</f>
        <v>0</v>
      </c>
      <c r="BF483" s="203">
        <f>IF(N483="snížená",J483,0)</f>
        <v>0</v>
      </c>
      <c r="BG483" s="203">
        <f>IF(N483="zákl. přenesená",J483,0)</f>
        <v>0</v>
      </c>
      <c r="BH483" s="203">
        <f>IF(N483="sníž. přenesená",J483,0)</f>
        <v>0</v>
      </c>
      <c r="BI483" s="203">
        <f>IF(N483="nulová",J483,0)</f>
        <v>0</v>
      </c>
      <c r="BJ483" s="23" t="s">
        <v>88</v>
      </c>
      <c r="BK483" s="203">
        <f>ROUND(I483*H483,2)</f>
        <v>0</v>
      </c>
      <c r="BL483" s="23" t="s">
        <v>251</v>
      </c>
      <c r="BM483" s="23" t="s">
        <v>785</v>
      </c>
    </row>
    <row r="484" spans="2:65" s="11" customFormat="1" ht="13.5">
      <c r="B484" s="204"/>
      <c r="C484" s="205"/>
      <c r="D484" s="206" t="s">
        <v>155</v>
      </c>
      <c r="E484" s="207" t="s">
        <v>34</v>
      </c>
      <c r="F484" s="208" t="s">
        <v>786</v>
      </c>
      <c r="G484" s="205"/>
      <c r="H484" s="207" t="s">
        <v>34</v>
      </c>
      <c r="I484" s="209"/>
      <c r="J484" s="205"/>
      <c r="K484" s="205"/>
      <c r="L484" s="210"/>
      <c r="M484" s="211"/>
      <c r="N484" s="212"/>
      <c r="O484" s="212"/>
      <c r="P484" s="212"/>
      <c r="Q484" s="212"/>
      <c r="R484" s="212"/>
      <c r="S484" s="212"/>
      <c r="T484" s="213"/>
      <c r="AT484" s="214" t="s">
        <v>155</v>
      </c>
      <c r="AU484" s="214" t="s">
        <v>88</v>
      </c>
      <c r="AV484" s="11" t="s">
        <v>86</v>
      </c>
      <c r="AW484" s="11" t="s">
        <v>41</v>
      </c>
      <c r="AX484" s="11" t="s">
        <v>78</v>
      </c>
      <c r="AY484" s="214" t="s">
        <v>145</v>
      </c>
    </row>
    <row r="485" spans="2:65" s="12" customFormat="1" ht="13.5">
      <c r="B485" s="215"/>
      <c r="C485" s="216"/>
      <c r="D485" s="206" t="s">
        <v>155</v>
      </c>
      <c r="E485" s="217" t="s">
        <v>34</v>
      </c>
      <c r="F485" s="218" t="s">
        <v>787</v>
      </c>
      <c r="G485" s="216"/>
      <c r="H485" s="219">
        <v>1144</v>
      </c>
      <c r="I485" s="220"/>
      <c r="J485" s="216"/>
      <c r="K485" s="216"/>
      <c r="L485" s="221"/>
      <c r="M485" s="222"/>
      <c r="N485" s="223"/>
      <c r="O485" s="223"/>
      <c r="P485" s="223"/>
      <c r="Q485" s="223"/>
      <c r="R485" s="223"/>
      <c r="S485" s="223"/>
      <c r="T485" s="224"/>
      <c r="AT485" s="225" t="s">
        <v>155</v>
      </c>
      <c r="AU485" s="225" t="s">
        <v>88</v>
      </c>
      <c r="AV485" s="12" t="s">
        <v>88</v>
      </c>
      <c r="AW485" s="12" t="s">
        <v>41</v>
      </c>
      <c r="AX485" s="12" t="s">
        <v>78</v>
      </c>
      <c r="AY485" s="225" t="s">
        <v>145</v>
      </c>
    </row>
    <row r="486" spans="2:65" s="11" customFormat="1" ht="13.5">
      <c r="B486" s="204"/>
      <c r="C486" s="205"/>
      <c r="D486" s="206" t="s">
        <v>155</v>
      </c>
      <c r="E486" s="207" t="s">
        <v>34</v>
      </c>
      <c r="F486" s="208" t="s">
        <v>173</v>
      </c>
      <c r="G486" s="205"/>
      <c r="H486" s="207" t="s">
        <v>34</v>
      </c>
      <c r="I486" s="209"/>
      <c r="J486" s="205"/>
      <c r="K486" s="205"/>
      <c r="L486" s="210"/>
      <c r="M486" s="211"/>
      <c r="N486" s="212"/>
      <c r="O486" s="212"/>
      <c r="P486" s="212"/>
      <c r="Q486" s="212"/>
      <c r="R486" s="212"/>
      <c r="S486" s="212"/>
      <c r="T486" s="213"/>
      <c r="AT486" s="214" t="s">
        <v>155</v>
      </c>
      <c r="AU486" s="214" t="s">
        <v>88</v>
      </c>
      <c r="AV486" s="11" t="s">
        <v>86</v>
      </c>
      <c r="AW486" s="11" t="s">
        <v>41</v>
      </c>
      <c r="AX486" s="11" t="s">
        <v>78</v>
      </c>
      <c r="AY486" s="214" t="s">
        <v>145</v>
      </c>
    </row>
    <row r="487" spans="2:65" s="12" customFormat="1" ht="13.5">
      <c r="B487" s="215"/>
      <c r="C487" s="216"/>
      <c r="D487" s="206" t="s">
        <v>155</v>
      </c>
      <c r="E487" s="217" t="s">
        <v>34</v>
      </c>
      <c r="F487" s="218" t="s">
        <v>788</v>
      </c>
      <c r="G487" s="216"/>
      <c r="H487" s="219">
        <v>62.4</v>
      </c>
      <c r="I487" s="220"/>
      <c r="J487" s="216"/>
      <c r="K487" s="216"/>
      <c r="L487" s="221"/>
      <c r="M487" s="222"/>
      <c r="N487" s="223"/>
      <c r="O487" s="223"/>
      <c r="P487" s="223"/>
      <c r="Q487" s="223"/>
      <c r="R487" s="223"/>
      <c r="S487" s="223"/>
      <c r="T487" s="224"/>
      <c r="AT487" s="225" t="s">
        <v>155</v>
      </c>
      <c r="AU487" s="225" t="s">
        <v>88</v>
      </c>
      <c r="AV487" s="12" t="s">
        <v>88</v>
      </c>
      <c r="AW487" s="12" t="s">
        <v>41</v>
      </c>
      <c r="AX487" s="12" t="s">
        <v>78</v>
      </c>
      <c r="AY487" s="225" t="s">
        <v>145</v>
      </c>
    </row>
    <row r="488" spans="2:65" s="12" customFormat="1" ht="13.5">
      <c r="B488" s="215"/>
      <c r="C488" s="216"/>
      <c r="D488" s="206" t="s">
        <v>155</v>
      </c>
      <c r="E488" s="217" t="s">
        <v>34</v>
      </c>
      <c r="F488" s="218" t="s">
        <v>789</v>
      </c>
      <c r="G488" s="216"/>
      <c r="H488" s="219">
        <v>14.4</v>
      </c>
      <c r="I488" s="220"/>
      <c r="J488" s="216"/>
      <c r="K488" s="216"/>
      <c r="L488" s="221"/>
      <c r="M488" s="222"/>
      <c r="N488" s="223"/>
      <c r="O488" s="223"/>
      <c r="P488" s="223"/>
      <c r="Q488" s="223"/>
      <c r="R488" s="223"/>
      <c r="S488" s="223"/>
      <c r="T488" s="224"/>
      <c r="AT488" s="225" t="s">
        <v>155</v>
      </c>
      <c r="AU488" s="225" t="s">
        <v>88</v>
      </c>
      <c r="AV488" s="12" t="s">
        <v>88</v>
      </c>
      <c r="AW488" s="12" t="s">
        <v>41</v>
      </c>
      <c r="AX488" s="12" t="s">
        <v>78</v>
      </c>
      <c r="AY488" s="225" t="s">
        <v>145</v>
      </c>
    </row>
    <row r="489" spans="2:65" s="13" customFormat="1" ht="13.5">
      <c r="B489" s="226"/>
      <c r="C489" s="227"/>
      <c r="D489" s="206" t="s">
        <v>155</v>
      </c>
      <c r="E489" s="228" t="s">
        <v>34</v>
      </c>
      <c r="F489" s="229" t="s">
        <v>159</v>
      </c>
      <c r="G489" s="227"/>
      <c r="H489" s="230">
        <v>1220.8</v>
      </c>
      <c r="I489" s="231"/>
      <c r="J489" s="227"/>
      <c r="K489" s="227"/>
      <c r="L489" s="232"/>
      <c r="M489" s="233"/>
      <c r="N489" s="234"/>
      <c r="O489" s="234"/>
      <c r="P489" s="234"/>
      <c r="Q489" s="234"/>
      <c r="R489" s="234"/>
      <c r="S489" s="234"/>
      <c r="T489" s="235"/>
      <c r="AT489" s="236" t="s">
        <v>155</v>
      </c>
      <c r="AU489" s="236" t="s">
        <v>88</v>
      </c>
      <c r="AV489" s="13" t="s">
        <v>153</v>
      </c>
      <c r="AW489" s="13" t="s">
        <v>41</v>
      </c>
      <c r="AX489" s="13" t="s">
        <v>86</v>
      </c>
      <c r="AY489" s="236" t="s">
        <v>145</v>
      </c>
    </row>
    <row r="490" spans="2:65" s="1" customFormat="1" ht="25.5" customHeight="1">
      <c r="B490" s="41"/>
      <c r="C490" s="192" t="s">
        <v>790</v>
      </c>
      <c r="D490" s="192" t="s">
        <v>148</v>
      </c>
      <c r="E490" s="193" t="s">
        <v>791</v>
      </c>
      <c r="F490" s="194" t="s">
        <v>792</v>
      </c>
      <c r="G490" s="195" t="s">
        <v>162</v>
      </c>
      <c r="H490" s="196">
        <v>464.7</v>
      </c>
      <c r="I490" s="197"/>
      <c r="J490" s="198">
        <f>ROUND(I490*H490,2)</f>
        <v>0</v>
      </c>
      <c r="K490" s="194" t="s">
        <v>167</v>
      </c>
      <c r="L490" s="61"/>
      <c r="M490" s="199" t="s">
        <v>34</v>
      </c>
      <c r="N490" s="200" t="s">
        <v>50</v>
      </c>
      <c r="O490" s="42"/>
      <c r="P490" s="201">
        <f>O490*H490</f>
        <v>0</v>
      </c>
      <c r="Q490" s="201">
        <v>7.7000000000000002E-3</v>
      </c>
      <c r="R490" s="201">
        <f>Q490*H490</f>
        <v>3.5781900000000002</v>
      </c>
      <c r="S490" s="201">
        <v>0</v>
      </c>
      <c r="T490" s="202">
        <f>S490*H490</f>
        <v>0</v>
      </c>
      <c r="AR490" s="23" t="s">
        <v>251</v>
      </c>
      <c r="AT490" s="23" t="s">
        <v>148</v>
      </c>
      <c r="AU490" s="23" t="s">
        <v>88</v>
      </c>
      <c r="AY490" s="23" t="s">
        <v>145</v>
      </c>
      <c r="BE490" s="203">
        <f>IF(N490="základní",J490,0)</f>
        <v>0</v>
      </c>
      <c r="BF490" s="203">
        <f>IF(N490="snížená",J490,0)</f>
        <v>0</v>
      </c>
      <c r="BG490" s="203">
        <f>IF(N490="zákl. přenesená",J490,0)</f>
        <v>0</v>
      </c>
      <c r="BH490" s="203">
        <f>IF(N490="sníž. přenesená",J490,0)</f>
        <v>0</v>
      </c>
      <c r="BI490" s="203">
        <f>IF(N490="nulová",J490,0)</f>
        <v>0</v>
      </c>
      <c r="BJ490" s="23" t="s">
        <v>88</v>
      </c>
      <c r="BK490" s="203">
        <f>ROUND(I490*H490,2)</f>
        <v>0</v>
      </c>
      <c r="BL490" s="23" t="s">
        <v>251</v>
      </c>
      <c r="BM490" s="23" t="s">
        <v>793</v>
      </c>
    </row>
    <row r="491" spans="2:65" s="1" customFormat="1" ht="38.25" customHeight="1">
      <c r="B491" s="41"/>
      <c r="C491" s="192" t="s">
        <v>794</v>
      </c>
      <c r="D491" s="192" t="s">
        <v>148</v>
      </c>
      <c r="E491" s="193" t="s">
        <v>795</v>
      </c>
      <c r="F491" s="194" t="s">
        <v>796</v>
      </c>
      <c r="G491" s="195" t="s">
        <v>311</v>
      </c>
      <c r="H491" s="237"/>
      <c r="I491" s="197"/>
      <c r="J491" s="198">
        <f>ROUND(I491*H491,2)</f>
        <v>0</v>
      </c>
      <c r="K491" s="194" t="s">
        <v>167</v>
      </c>
      <c r="L491" s="61"/>
      <c r="M491" s="199" t="s">
        <v>34</v>
      </c>
      <c r="N491" s="200" t="s">
        <v>50</v>
      </c>
      <c r="O491" s="42"/>
      <c r="P491" s="201">
        <f>O491*H491</f>
        <v>0</v>
      </c>
      <c r="Q491" s="201">
        <v>0</v>
      </c>
      <c r="R491" s="201">
        <f>Q491*H491</f>
        <v>0</v>
      </c>
      <c r="S491" s="201">
        <v>0</v>
      </c>
      <c r="T491" s="202">
        <f>S491*H491</f>
        <v>0</v>
      </c>
      <c r="AR491" s="23" t="s">
        <v>251</v>
      </c>
      <c r="AT491" s="23" t="s">
        <v>148</v>
      </c>
      <c r="AU491" s="23" t="s">
        <v>88</v>
      </c>
      <c r="AY491" s="23" t="s">
        <v>145</v>
      </c>
      <c r="BE491" s="203">
        <f>IF(N491="základní",J491,0)</f>
        <v>0</v>
      </c>
      <c r="BF491" s="203">
        <f>IF(N491="snížená",J491,0)</f>
        <v>0</v>
      </c>
      <c r="BG491" s="203">
        <f>IF(N491="zákl. přenesená",J491,0)</f>
        <v>0</v>
      </c>
      <c r="BH491" s="203">
        <f>IF(N491="sníž. přenesená",J491,0)</f>
        <v>0</v>
      </c>
      <c r="BI491" s="203">
        <f>IF(N491="nulová",J491,0)</f>
        <v>0</v>
      </c>
      <c r="BJ491" s="23" t="s">
        <v>88</v>
      </c>
      <c r="BK491" s="203">
        <f>ROUND(I491*H491,2)</f>
        <v>0</v>
      </c>
      <c r="BL491" s="23" t="s">
        <v>251</v>
      </c>
      <c r="BM491" s="23" t="s">
        <v>797</v>
      </c>
    </row>
    <row r="492" spans="2:65" s="10" customFormat="1" ht="29.85" customHeight="1">
      <c r="B492" s="176"/>
      <c r="C492" s="177"/>
      <c r="D492" s="178" t="s">
        <v>77</v>
      </c>
      <c r="E492" s="190" t="s">
        <v>798</v>
      </c>
      <c r="F492" s="190" t="s">
        <v>799</v>
      </c>
      <c r="G492" s="177"/>
      <c r="H492" s="177"/>
      <c r="I492" s="180"/>
      <c r="J492" s="191">
        <f>BK492</f>
        <v>0</v>
      </c>
      <c r="K492" s="177"/>
      <c r="L492" s="182"/>
      <c r="M492" s="183"/>
      <c r="N492" s="184"/>
      <c r="O492" s="184"/>
      <c r="P492" s="185">
        <f>SUM(P493:P523)</f>
        <v>0</v>
      </c>
      <c r="Q492" s="184"/>
      <c r="R492" s="185">
        <f>SUM(R493:R523)</f>
        <v>1.7094697000000001</v>
      </c>
      <c r="S492" s="184"/>
      <c r="T492" s="186">
        <f>SUM(T493:T523)</f>
        <v>3.4667340000000002</v>
      </c>
      <c r="AR492" s="187" t="s">
        <v>88</v>
      </c>
      <c r="AT492" s="188" t="s">
        <v>77</v>
      </c>
      <c r="AU492" s="188" t="s">
        <v>86</v>
      </c>
      <c r="AY492" s="187" t="s">
        <v>145</v>
      </c>
      <c r="BK492" s="189">
        <f>SUM(BK493:BK523)</f>
        <v>0</v>
      </c>
    </row>
    <row r="493" spans="2:65" s="1" customFormat="1" ht="16.5" customHeight="1">
      <c r="B493" s="41"/>
      <c r="C493" s="192" t="s">
        <v>800</v>
      </c>
      <c r="D493" s="192" t="s">
        <v>148</v>
      </c>
      <c r="E493" s="193" t="s">
        <v>801</v>
      </c>
      <c r="F493" s="194" t="s">
        <v>802</v>
      </c>
      <c r="G493" s="195" t="s">
        <v>162</v>
      </c>
      <c r="H493" s="196">
        <v>1155.578</v>
      </c>
      <c r="I493" s="197"/>
      <c r="J493" s="198">
        <f>ROUND(I493*H493,2)</f>
        <v>0</v>
      </c>
      <c r="K493" s="194" t="s">
        <v>167</v>
      </c>
      <c r="L493" s="61"/>
      <c r="M493" s="199" t="s">
        <v>34</v>
      </c>
      <c r="N493" s="200" t="s">
        <v>50</v>
      </c>
      <c r="O493" s="42"/>
      <c r="P493" s="201">
        <f>O493*H493</f>
        <v>0</v>
      </c>
      <c r="Q493" s="201">
        <v>0</v>
      </c>
      <c r="R493" s="201">
        <f>Q493*H493</f>
        <v>0</v>
      </c>
      <c r="S493" s="201">
        <v>3.0000000000000001E-3</v>
      </c>
      <c r="T493" s="202">
        <f>S493*H493</f>
        <v>3.4667340000000002</v>
      </c>
      <c r="AR493" s="23" t="s">
        <v>251</v>
      </c>
      <c r="AT493" s="23" t="s">
        <v>148</v>
      </c>
      <c r="AU493" s="23" t="s">
        <v>88</v>
      </c>
      <c r="AY493" s="23" t="s">
        <v>145</v>
      </c>
      <c r="BE493" s="203">
        <f>IF(N493="základní",J493,0)</f>
        <v>0</v>
      </c>
      <c r="BF493" s="203">
        <f>IF(N493="snížená",J493,0)</f>
        <v>0</v>
      </c>
      <c r="BG493" s="203">
        <f>IF(N493="zákl. přenesená",J493,0)</f>
        <v>0</v>
      </c>
      <c r="BH493" s="203">
        <f>IF(N493="sníž. přenesená",J493,0)</f>
        <v>0</v>
      </c>
      <c r="BI493" s="203">
        <f>IF(N493="nulová",J493,0)</f>
        <v>0</v>
      </c>
      <c r="BJ493" s="23" t="s">
        <v>88</v>
      </c>
      <c r="BK493" s="203">
        <f>ROUND(I493*H493,2)</f>
        <v>0</v>
      </c>
      <c r="BL493" s="23" t="s">
        <v>251</v>
      </c>
      <c r="BM493" s="23" t="s">
        <v>803</v>
      </c>
    </row>
    <row r="494" spans="2:65" s="11" customFormat="1" ht="13.5">
      <c r="B494" s="204"/>
      <c r="C494" s="205"/>
      <c r="D494" s="206" t="s">
        <v>155</v>
      </c>
      <c r="E494" s="207" t="s">
        <v>34</v>
      </c>
      <c r="F494" s="208" t="s">
        <v>169</v>
      </c>
      <c r="G494" s="205"/>
      <c r="H494" s="207" t="s">
        <v>34</v>
      </c>
      <c r="I494" s="209"/>
      <c r="J494" s="205"/>
      <c r="K494" s="205"/>
      <c r="L494" s="210"/>
      <c r="M494" s="211"/>
      <c r="N494" s="212"/>
      <c r="O494" s="212"/>
      <c r="P494" s="212"/>
      <c r="Q494" s="212"/>
      <c r="R494" s="212"/>
      <c r="S494" s="212"/>
      <c r="T494" s="213"/>
      <c r="AT494" s="214" t="s">
        <v>155</v>
      </c>
      <c r="AU494" s="214" t="s">
        <v>88</v>
      </c>
      <c r="AV494" s="11" t="s">
        <v>86</v>
      </c>
      <c r="AW494" s="11" t="s">
        <v>41</v>
      </c>
      <c r="AX494" s="11" t="s">
        <v>78</v>
      </c>
      <c r="AY494" s="214" t="s">
        <v>145</v>
      </c>
    </row>
    <row r="495" spans="2:65" s="12" customFormat="1" ht="13.5">
      <c r="B495" s="215"/>
      <c r="C495" s="216"/>
      <c r="D495" s="206" t="s">
        <v>155</v>
      </c>
      <c r="E495" s="217" t="s">
        <v>34</v>
      </c>
      <c r="F495" s="218" t="s">
        <v>227</v>
      </c>
      <c r="G495" s="216"/>
      <c r="H495" s="219">
        <v>1081.575</v>
      </c>
      <c r="I495" s="220"/>
      <c r="J495" s="216"/>
      <c r="K495" s="216"/>
      <c r="L495" s="221"/>
      <c r="M495" s="222"/>
      <c r="N495" s="223"/>
      <c r="O495" s="223"/>
      <c r="P495" s="223"/>
      <c r="Q495" s="223"/>
      <c r="R495" s="223"/>
      <c r="S495" s="223"/>
      <c r="T495" s="224"/>
      <c r="AT495" s="225" t="s">
        <v>155</v>
      </c>
      <c r="AU495" s="225" t="s">
        <v>88</v>
      </c>
      <c r="AV495" s="12" t="s">
        <v>88</v>
      </c>
      <c r="AW495" s="12" t="s">
        <v>41</v>
      </c>
      <c r="AX495" s="12" t="s">
        <v>78</v>
      </c>
      <c r="AY495" s="225" t="s">
        <v>145</v>
      </c>
    </row>
    <row r="496" spans="2:65" s="11" customFormat="1" ht="13.5">
      <c r="B496" s="204"/>
      <c r="C496" s="205"/>
      <c r="D496" s="206" t="s">
        <v>155</v>
      </c>
      <c r="E496" s="207" t="s">
        <v>34</v>
      </c>
      <c r="F496" s="208" t="s">
        <v>173</v>
      </c>
      <c r="G496" s="205"/>
      <c r="H496" s="207" t="s">
        <v>34</v>
      </c>
      <c r="I496" s="209"/>
      <c r="J496" s="205"/>
      <c r="K496" s="205"/>
      <c r="L496" s="210"/>
      <c r="M496" s="211"/>
      <c r="N496" s="212"/>
      <c r="O496" s="212"/>
      <c r="P496" s="212"/>
      <c r="Q496" s="212"/>
      <c r="R496" s="212"/>
      <c r="S496" s="212"/>
      <c r="T496" s="213"/>
      <c r="AT496" s="214" t="s">
        <v>155</v>
      </c>
      <c r="AU496" s="214" t="s">
        <v>88</v>
      </c>
      <c r="AV496" s="11" t="s">
        <v>86</v>
      </c>
      <c r="AW496" s="11" t="s">
        <v>41</v>
      </c>
      <c r="AX496" s="11" t="s">
        <v>78</v>
      </c>
      <c r="AY496" s="214" t="s">
        <v>145</v>
      </c>
    </row>
    <row r="497" spans="2:65" s="12" customFormat="1" ht="13.5">
      <c r="B497" s="215"/>
      <c r="C497" s="216"/>
      <c r="D497" s="206" t="s">
        <v>155</v>
      </c>
      <c r="E497" s="217" t="s">
        <v>34</v>
      </c>
      <c r="F497" s="218" t="s">
        <v>228</v>
      </c>
      <c r="G497" s="216"/>
      <c r="H497" s="219">
        <v>74.003</v>
      </c>
      <c r="I497" s="220"/>
      <c r="J497" s="216"/>
      <c r="K497" s="216"/>
      <c r="L497" s="221"/>
      <c r="M497" s="222"/>
      <c r="N497" s="223"/>
      <c r="O497" s="223"/>
      <c r="P497" s="223"/>
      <c r="Q497" s="223"/>
      <c r="R497" s="223"/>
      <c r="S497" s="223"/>
      <c r="T497" s="224"/>
      <c r="AT497" s="225" t="s">
        <v>155</v>
      </c>
      <c r="AU497" s="225" t="s">
        <v>88</v>
      </c>
      <c r="AV497" s="12" t="s">
        <v>88</v>
      </c>
      <c r="AW497" s="12" t="s">
        <v>41</v>
      </c>
      <c r="AX497" s="12" t="s">
        <v>78</v>
      </c>
      <c r="AY497" s="225" t="s">
        <v>145</v>
      </c>
    </row>
    <row r="498" spans="2:65" s="13" customFormat="1" ht="13.5">
      <c r="B498" s="226"/>
      <c r="C498" s="227"/>
      <c r="D498" s="206" t="s">
        <v>155</v>
      </c>
      <c r="E498" s="228" t="s">
        <v>34</v>
      </c>
      <c r="F498" s="229" t="s">
        <v>159</v>
      </c>
      <c r="G498" s="227"/>
      <c r="H498" s="230">
        <v>1155.578</v>
      </c>
      <c r="I498" s="231"/>
      <c r="J498" s="227"/>
      <c r="K498" s="227"/>
      <c r="L498" s="232"/>
      <c r="M498" s="233"/>
      <c r="N498" s="234"/>
      <c r="O498" s="234"/>
      <c r="P498" s="234"/>
      <c r="Q498" s="234"/>
      <c r="R498" s="234"/>
      <c r="S498" s="234"/>
      <c r="T498" s="235"/>
      <c r="AT498" s="236" t="s">
        <v>155</v>
      </c>
      <c r="AU498" s="236" t="s">
        <v>88</v>
      </c>
      <c r="AV498" s="13" t="s">
        <v>153</v>
      </c>
      <c r="AW498" s="13" t="s">
        <v>41</v>
      </c>
      <c r="AX498" s="13" t="s">
        <v>86</v>
      </c>
      <c r="AY498" s="236" t="s">
        <v>145</v>
      </c>
    </row>
    <row r="499" spans="2:65" s="1" customFormat="1" ht="16.5" customHeight="1">
      <c r="B499" s="41"/>
      <c r="C499" s="192" t="s">
        <v>804</v>
      </c>
      <c r="D499" s="192" t="s">
        <v>148</v>
      </c>
      <c r="E499" s="193" t="s">
        <v>805</v>
      </c>
      <c r="F499" s="194" t="s">
        <v>806</v>
      </c>
      <c r="G499" s="195" t="s">
        <v>162</v>
      </c>
      <c r="H499" s="196">
        <v>529.95000000000005</v>
      </c>
      <c r="I499" s="197"/>
      <c r="J499" s="198">
        <f>ROUND(I499*H499,2)</f>
        <v>0</v>
      </c>
      <c r="K499" s="194" t="s">
        <v>167</v>
      </c>
      <c r="L499" s="61"/>
      <c r="M499" s="199" t="s">
        <v>34</v>
      </c>
      <c r="N499" s="200" t="s">
        <v>50</v>
      </c>
      <c r="O499" s="42"/>
      <c r="P499" s="201">
        <f>O499*H499</f>
        <v>0</v>
      </c>
      <c r="Q499" s="201">
        <v>2.9999999999999997E-4</v>
      </c>
      <c r="R499" s="201">
        <f>Q499*H499</f>
        <v>0.15898499999999999</v>
      </c>
      <c r="S499" s="201">
        <v>0</v>
      </c>
      <c r="T499" s="202">
        <f>S499*H499</f>
        <v>0</v>
      </c>
      <c r="AR499" s="23" t="s">
        <v>251</v>
      </c>
      <c r="AT499" s="23" t="s">
        <v>148</v>
      </c>
      <c r="AU499" s="23" t="s">
        <v>88</v>
      </c>
      <c r="AY499" s="23" t="s">
        <v>145</v>
      </c>
      <c r="BE499" s="203">
        <f>IF(N499="základní",J499,0)</f>
        <v>0</v>
      </c>
      <c r="BF499" s="203">
        <f>IF(N499="snížená",J499,0)</f>
        <v>0</v>
      </c>
      <c r="BG499" s="203">
        <f>IF(N499="zákl. přenesená",J499,0)</f>
        <v>0</v>
      </c>
      <c r="BH499" s="203">
        <f>IF(N499="sníž. přenesená",J499,0)</f>
        <v>0</v>
      </c>
      <c r="BI499" s="203">
        <f>IF(N499="nulová",J499,0)</f>
        <v>0</v>
      </c>
      <c r="BJ499" s="23" t="s">
        <v>88</v>
      </c>
      <c r="BK499" s="203">
        <f>ROUND(I499*H499,2)</f>
        <v>0</v>
      </c>
      <c r="BL499" s="23" t="s">
        <v>251</v>
      </c>
      <c r="BM499" s="23" t="s">
        <v>807</v>
      </c>
    </row>
    <row r="500" spans="2:65" s="11" customFormat="1" ht="13.5">
      <c r="B500" s="204"/>
      <c r="C500" s="205"/>
      <c r="D500" s="206" t="s">
        <v>155</v>
      </c>
      <c r="E500" s="207" t="s">
        <v>34</v>
      </c>
      <c r="F500" s="208" t="s">
        <v>808</v>
      </c>
      <c r="G500" s="205"/>
      <c r="H500" s="207" t="s">
        <v>34</v>
      </c>
      <c r="I500" s="209"/>
      <c r="J500" s="205"/>
      <c r="K500" s="205"/>
      <c r="L500" s="210"/>
      <c r="M500" s="211"/>
      <c r="N500" s="212"/>
      <c r="O500" s="212"/>
      <c r="P500" s="212"/>
      <c r="Q500" s="212"/>
      <c r="R500" s="212"/>
      <c r="S500" s="212"/>
      <c r="T500" s="213"/>
      <c r="AT500" s="214" t="s">
        <v>155</v>
      </c>
      <c r="AU500" s="214" t="s">
        <v>88</v>
      </c>
      <c r="AV500" s="11" t="s">
        <v>86</v>
      </c>
      <c r="AW500" s="11" t="s">
        <v>41</v>
      </c>
      <c r="AX500" s="11" t="s">
        <v>78</v>
      </c>
      <c r="AY500" s="214" t="s">
        <v>145</v>
      </c>
    </row>
    <row r="501" spans="2:65" s="11" customFormat="1" ht="13.5">
      <c r="B501" s="204"/>
      <c r="C501" s="205"/>
      <c r="D501" s="206" t="s">
        <v>155</v>
      </c>
      <c r="E501" s="207" t="s">
        <v>34</v>
      </c>
      <c r="F501" s="208" t="s">
        <v>169</v>
      </c>
      <c r="G501" s="205"/>
      <c r="H501" s="207" t="s">
        <v>34</v>
      </c>
      <c r="I501" s="209"/>
      <c r="J501" s="205"/>
      <c r="K501" s="205"/>
      <c r="L501" s="210"/>
      <c r="M501" s="211"/>
      <c r="N501" s="212"/>
      <c r="O501" s="212"/>
      <c r="P501" s="212"/>
      <c r="Q501" s="212"/>
      <c r="R501" s="212"/>
      <c r="S501" s="212"/>
      <c r="T501" s="213"/>
      <c r="AT501" s="214" t="s">
        <v>155</v>
      </c>
      <c r="AU501" s="214" t="s">
        <v>88</v>
      </c>
      <c r="AV501" s="11" t="s">
        <v>86</v>
      </c>
      <c r="AW501" s="11" t="s">
        <v>41</v>
      </c>
      <c r="AX501" s="11" t="s">
        <v>78</v>
      </c>
      <c r="AY501" s="214" t="s">
        <v>145</v>
      </c>
    </row>
    <row r="502" spans="2:65" s="12" customFormat="1" ht="13.5">
      <c r="B502" s="215"/>
      <c r="C502" s="216"/>
      <c r="D502" s="206" t="s">
        <v>155</v>
      </c>
      <c r="E502" s="217" t="s">
        <v>34</v>
      </c>
      <c r="F502" s="218" t="s">
        <v>809</v>
      </c>
      <c r="G502" s="216"/>
      <c r="H502" s="219">
        <v>189.75</v>
      </c>
      <c r="I502" s="220"/>
      <c r="J502" s="216"/>
      <c r="K502" s="216"/>
      <c r="L502" s="221"/>
      <c r="M502" s="222"/>
      <c r="N502" s="223"/>
      <c r="O502" s="223"/>
      <c r="P502" s="223"/>
      <c r="Q502" s="223"/>
      <c r="R502" s="223"/>
      <c r="S502" s="223"/>
      <c r="T502" s="224"/>
      <c r="AT502" s="225" t="s">
        <v>155</v>
      </c>
      <c r="AU502" s="225" t="s">
        <v>88</v>
      </c>
      <c r="AV502" s="12" t="s">
        <v>88</v>
      </c>
      <c r="AW502" s="12" t="s">
        <v>41</v>
      </c>
      <c r="AX502" s="12" t="s">
        <v>78</v>
      </c>
      <c r="AY502" s="225" t="s">
        <v>145</v>
      </c>
    </row>
    <row r="503" spans="2:65" s="12" customFormat="1" ht="13.5">
      <c r="B503" s="215"/>
      <c r="C503" s="216"/>
      <c r="D503" s="206" t="s">
        <v>155</v>
      </c>
      <c r="E503" s="217" t="s">
        <v>34</v>
      </c>
      <c r="F503" s="218" t="s">
        <v>810</v>
      </c>
      <c r="G503" s="216"/>
      <c r="H503" s="219">
        <v>321.75</v>
      </c>
      <c r="I503" s="220"/>
      <c r="J503" s="216"/>
      <c r="K503" s="216"/>
      <c r="L503" s="221"/>
      <c r="M503" s="222"/>
      <c r="N503" s="223"/>
      <c r="O503" s="223"/>
      <c r="P503" s="223"/>
      <c r="Q503" s="223"/>
      <c r="R503" s="223"/>
      <c r="S503" s="223"/>
      <c r="T503" s="224"/>
      <c r="AT503" s="225" t="s">
        <v>155</v>
      </c>
      <c r="AU503" s="225" t="s">
        <v>88</v>
      </c>
      <c r="AV503" s="12" t="s">
        <v>88</v>
      </c>
      <c r="AW503" s="12" t="s">
        <v>41</v>
      </c>
      <c r="AX503" s="12" t="s">
        <v>78</v>
      </c>
      <c r="AY503" s="225" t="s">
        <v>145</v>
      </c>
    </row>
    <row r="504" spans="2:65" s="11" customFormat="1" ht="13.5">
      <c r="B504" s="204"/>
      <c r="C504" s="205"/>
      <c r="D504" s="206" t="s">
        <v>155</v>
      </c>
      <c r="E504" s="207" t="s">
        <v>34</v>
      </c>
      <c r="F504" s="208" t="s">
        <v>173</v>
      </c>
      <c r="G504" s="205"/>
      <c r="H504" s="207" t="s">
        <v>34</v>
      </c>
      <c r="I504" s="209"/>
      <c r="J504" s="205"/>
      <c r="K504" s="205"/>
      <c r="L504" s="210"/>
      <c r="M504" s="211"/>
      <c r="N504" s="212"/>
      <c r="O504" s="212"/>
      <c r="P504" s="212"/>
      <c r="Q504" s="212"/>
      <c r="R504" s="212"/>
      <c r="S504" s="212"/>
      <c r="T504" s="213"/>
      <c r="AT504" s="214" t="s">
        <v>155</v>
      </c>
      <c r="AU504" s="214" t="s">
        <v>88</v>
      </c>
      <c r="AV504" s="11" t="s">
        <v>86</v>
      </c>
      <c r="AW504" s="11" t="s">
        <v>41</v>
      </c>
      <c r="AX504" s="11" t="s">
        <v>78</v>
      </c>
      <c r="AY504" s="214" t="s">
        <v>145</v>
      </c>
    </row>
    <row r="505" spans="2:65" s="12" customFormat="1" ht="13.5">
      <c r="B505" s="215"/>
      <c r="C505" s="216"/>
      <c r="D505" s="206" t="s">
        <v>155</v>
      </c>
      <c r="E505" s="217" t="s">
        <v>34</v>
      </c>
      <c r="F505" s="218" t="s">
        <v>811</v>
      </c>
      <c r="G505" s="216"/>
      <c r="H505" s="219">
        <v>18.45</v>
      </c>
      <c r="I505" s="220"/>
      <c r="J505" s="216"/>
      <c r="K505" s="216"/>
      <c r="L505" s="221"/>
      <c r="M505" s="222"/>
      <c r="N505" s="223"/>
      <c r="O505" s="223"/>
      <c r="P505" s="223"/>
      <c r="Q505" s="223"/>
      <c r="R505" s="223"/>
      <c r="S505" s="223"/>
      <c r="T505" s="224"/>
      <c r="AT505" s="225" t="s">
        <v>155</v>
      </c>
      <c r="AU505" s="225" t="s">
        <v>88</v>
      </c>
      <c r="AV505" s="12" t="s">
        <v>88</v>
      </c>
      <c r="AW505" s="12" t="s">
        <v>41</v>
      </c>
      <c r="AX505" s="12" t="s">
        <v>78</v>
      </c>
      <c r="AY505" s="225" t="s">
        <v>145</v>
      </c>
    </row>
    <row r="506" spans="2:65" s="13" customFormat="1" ht="13.5">
      <c r="B506" s="226"/>
      <c r="C506" s="227"/>
      <c r="D506" s="206" t="s">
        <v>155</v>
      </c>
      <c r="E506" s="228" t="s">
        <v>34</v>
      </c>
      <c r="F506" s="229" t="s">
        <v>159</v>
      </c>
      <c r="G506" s="227"/>
      <c r="H506" s="230">
        <v>529.95000000000005</v>
      </c>
      <c r="I506" s="231"/>
      <c r="J506" s="227"/>
      <c r="K506" s="227"/>
      <c r="L506" s="232"/>
      <c r="M506" s="233"/>
      <c r="N506" s="234"/>
      <c r="O506" s="234"/>
      <c r="P506" s="234"/>
      <c r="Q506" s="234"/>
      <c r="R506" s="234"/>
      <c r="S506" s="234"/>
      <c r="T506" s="235"/>
      <c r="AT506" s="236" t="s">
        <v>155</v>
      </c>
      <c r="AU506" s="236" t="s">
        <v>88</v>
      </c>
      <c r="AV506" s="13" t="s">
        <v>153</v>
      </c>
      <c r="AW506" s="13" t="s">
        <v>41</v>
      </c>
      <c r="AX506" s="13" t="s">
        <v>86</v>
      </c>
      <c r="AY506" s="236" t="s">
        <v>145</v>
      </c>
    </row>
    <row r="507" spans="2:65" s="1" customFormat="1" ht="25.5" customHeight="1">
      <c r="B507" s="41"/>
      <c r="C507" s="240" t="s">
        <v>812</v>
      </c>
      <c r="D507" s="240" t="s">
        <v>563</v>
      </c>
      <c r="E507" s="241" t="s">
        <v>813</v>
      </c>
      <c r="F507" s="242" t="s">
        <v>814</v>
      </c>
      <c r="G507" s="243" t="s">
        <v>162</v>
      </c>
      <c r="H507" s="244">
        <v>582.94500000000005</v>
      </c>
      <c r="I507" s="245"/>
      <c r="J507" s="246">
        <f>ROUND(I507*H507,2)</f>
        <v>0</v>
      </c>
      <c r="K507" s="242" t="s">
        <v>167</v>
      </c>
      <c r="L507" s="247"/>
      <c r="M507" s="248" t="s">
        <v>34</v>
      </c>
      <c r="N507" s="249" t="s">
        <v>50</v>
      </c>
      <c r="O507" s="42"/>
      <c r="P507" s="201">
        <f>O507*H507</f>
        <v>0</v>
      </c>
      <c r="Q507" s="201">
        <v>2.5600000000000002E-3</v>
      </c>
      <c r="R507" s="201">
        <f>Q507*H507</f>
        <v>1.4923392000000002</v>
      </c>
      <c r="S507" s="201">
        <v>0</v>
      </c>
      <c r="T507" s="202">
        <f>S507*H507</f>
        <v>0</v>
      </c>
      <c r="AR507" s="23" t="s">
        <v>345</v>
      </c>
      <c r="AT507" s="23" t="s">
        <v>563</v>
      </c>
      <c r="AU507" s="23" t="s">
        <v>88</v>
      </c>
      <c r="AY507" s="23" t="s">
        <v>145</v>
      </c>
      <c r="BE507" s="203">
        <f>IF(N507="základní",J507,0)</f>
        <v>0</v>
      </c>
      <c r="BF507" s="203">
        <f>IF(N507="snížená",J507,0)</f>
        <v>0</v>
      </c>
      <c r="BG507" s="203">
        <f>IF(N507="zákl. přenesená",J507,0)</f>
        <v>0</v>
      </c>
      <c r="BH507" s="203">
        <f>IF(N507="sníž. přenesená",J507,0)</f>
        <v>0</v>
      </c>
      <c r="BI507" s="203">
        <f>IF(N507="nulová",J507,0)</f>
        <v>0</v>
      </c>
      <c r="BJ507" s="23" t="s">
        <v>88</v>
      </c>
      <c r="BK507" s="203">
        <f>ROUND(I507*H507,2)</f>
        <v>0</v>
      </c>
      <c r="BL507" s="23" t="s">
        <v>251</v>
      </c>
      <c r="BM507" s="23" t="s">
        <v>815</v>
      </c>
    </row>
    <row r="508" spans="2:65" s="12" customFormat="1" ht="13.5">
      <c r="B508" s="215"/>
      <c r="C508" s="216"/>
      <c r="D508" s="206" t="s">
        <v>155</v>
      </c>
      <c r="E508" s="216"/>
      <c r="F508" s="218" t="s">
        <v>816</v>
      </c>
      <c r="G508" s="216"/>
      <c r="H508" s="219">
        <v>582.94500000000005</v>
      </c>
      <c r="I508" s="220"/>
      <c r="J508" s="216"/>
      <c r="K508" s="216"/>
      <c r="L508" s="221"/>
      <c r="M508" s="222"/>
      <c r="N508" s="223"/>
      <c r="O508" s="223"/>
      <c r="P508" s="223"/>
      <c r="Q508" s="223"/>
      <c r="R508" s="223"/>
      <c r="S508" s="223"/>
      <c r="T508" s="224"/>
      <c r="AT508" s="225" t="s">
        <v>155</v>
      </c>
      <c r="AU508" s="225" t="s">
        <v>88</v>
      </c>
      <c r="AV508" s="12" t="s">
        <v>88</v>
      </c>
      <c r="AW508" s="12" t="s">
        <v>6</v>
      </c>
      <c r="AX508" s="12" t="s">
        <v>86</v>
      </c>
      <c r="AY508" s="225" t="s">
        <v>145</v>
      </c>
    </row>
    <row r="509" spans="2:65" s="1" customFormat="1" ht="16.5" customHeight="1">
      <c r="B509" s="41"/>
      <c r="C509" s="192" t="s">
        <v>817</v>
      </c>
      <c r="D509" s="192" t="s">
        <v>148</v>
      </c>
      <c r="E509" s="193" t="s">
        <v>818</v>
      </c>
      <c r="F509" s="194" t="s">
        <v>819</v>
      </c>
      <c r="G509" s="195" t="s">
        <v>177</v>
      </c>
      <c r="H509" s="196">
        <v>830.65</v>
      </c>
      <c r="I509" s="197"/>
      <c r="J509" s="198">
        <f>ROUND(I509*H509,2)</f>
        <v>0</v>
      </c>
      <c r="K509" s="194" t="s">
        <v>167</v>
      </c>
      <c r="L509" s="61"/>
      <c r="M509" s="199" t="s">
        <v>34</v>
      </c>
      <c r="N509" s="200" t="s">
        <v>50</v>
      </c>
      <c r="O509" s="42"/>
      <c r="P509" s="201">
        <f>O509*H509</f>
        <v>0</v>
      </c>
      <c r="Q509" s="201">
        <v>1.0000000000000001E-5</v>
      </c>
      <c r="R509" s="201">
        <f>Q509*H509</f>
        <v>8.3064999999999996E-3</v>
      </c>
      <c r="S509" s="201">
        <v>0</v>
      </c>
      <c r="T509" s="202">
        <f>S509*H509</f>
        <v>0</v>
      </c>
      <c r="AR509" s="23" t="s">
        <v>251</v>
      </c>
      <c r="AT509" s="23" t="s">
        <v>148</v>
      </c>
      <c r="AU509" s="23" t="s">
        <v>88</v>
      </c>
      <c r="AY509" s="23" t="s">
        <v>145</v>
      </c>
      <c r="BE509" s="203">
        <f>IF(N509="základní",J509,0)</f>
        <v>0</v>
      </c>
      <c r="BF509" s="203">
        <f>IF(N509="snížená",J509,0)</f>
        <v>0</v>
      </c>
      <c r="BG509" s="203">
        <f>IF(N509="zákl. přenesená",J509,0)</f>
        <v>0</v>
      </c>
      <c r="BH509" s="203">
        <f>IF(N509="sníž. přenesená",J509,0)</f>
        <v>0</v>
      </c>
      <c r="BI509" s="203">
        <f>IF(N509="nulová",J509,0)</f>
        <v>0</v>
      </c>
      <c r="BJ509" s="23" t="s">
        <v>88</v>
      </c>
      <c r="BK509" s="203">
        <f>ROUND(I509*H509,2)</f>
        <v>0</v>
      </c>
      <c r="BL509" s="23" t="s">
        <v>251</v>
      </c>
      <c r="BM509" s="23" t="s">
        <v>820</v>
      </c>
    </row>
    <row r="510" spans="2:65" s="11" customFormat="1" ht="13.5">
      <c r="B510" s="204"/>
      <c r="C510" s="205"/>
      <c r="D510" s="206" t="s">
        <v>155</v>
      </c>
      <c r="E510" s="207" t="s">
        <v>34</v>
      </c>
      <c r="F510" s="208" t="s">
        <v>169</v>
      </c>
      <c r="G510" s="205"/>
      <c r="H510" s="207" t="s">
        <v>34</v>
      </c>
      <c r="I510" s="209"/>
      <c r="J510" s="205"/>
      <c r="K510" s="205"/>
      <c r="L510" s="210"/>
      <c r="M510" s="211"/>
      <c r="N510" s="212"/>
      <c r="O510" s="212"/>
      <c r="P510" s="212"/>
      <c r="Q510" s="212"/>
      <c r="R510" s="212"/>
      <c r="S510" s="212"/>
      <c r="T510" s="213"/>
      <c r="AT510" s="214" t="s">
        <v>155</v>
      </c>
      <c r="AU510" s="214" t="s">
        <v>88</v>
      </c>
      <c r="AV510" s="11" t="s">
        <v>86</v>
      </c>
      <c r="AW510" s="11" t="s">
        <v>41</v>
      </c>
      <c r="AX510" s="11" t="s">
        <v>78</v>
      </c>
      <c r="AY510" s="214" t="s">
        <v>145</v>
      </c>
    </row>
    <row r="511" spans="2:65" s="12" customFormat="1" ht="13.5">
      <c r="B511" s="215"/>
      <c r="C511" s="216"/>
      <c r="D511" s="206" t="s">
        <v>155</v>
      </c>
      <c r="E511" s="217" t="s">
        <v>34</v>
      </c>
      <c r="F511" s="218" t="s">
        <v>821</v>
      </c>
      <c r="G511" s="216"/>
      <c r="H511" s="219">
        <v>379.5</v>
      </c>
      <c r="I511" s="220"/>
      <c r="J511" s="216"/>
      <c r="K511" s="216"/>
      <c r="L511" s="221"/>
      <c r="M511" s="222"/>
      <c r="N511" s="223"/>
      <c r="O511" s="223"/>
      <c r="P511" s="223"/>
      <c r="Q511" s="223"/>
      <c r="R511" s="223"/>
      <c r="S511" s="223"/>
      <c r="T511" s="224"/>
      <c r="AT511" s="225" t="s">
        <v>155</v>
      </c>
      <c r="AU511" s="225" t="s">
        <v>88</v>
      </c>
      <c r="AV511" s="12" t="s">
        <v>88</v>
      </c>
      <c r="AW511" s="12" t="s">
        <v>41</v>
      </c>
      <c r="AX511" s="12" t="s">
        <v>78</v>
      </c>
      <c r="AY511" s="225" t="s">
        <v>145</v>
      </c>
    </row>
    <row r="512" spans="2:65" s="12" customFormat="1" ht="13.5">
      <c r="B512" s="215"/>
      <c r="C512" s="216"/>
      <c r="D512" s="206" t="s">
        <v>155</v>
      </c>
      <c r="E512" s="217" t="s">
        <v>34</v>
      </c>
      <c r="F512" s="218" t="s">
        <v>822</v>
      </c>
      <c r="G512" s="216"/>
      <c r="H512" s="219">
        <v>-88</v>
      </c>
      <c r="I512" s="220"/>
      <c r="J512" s="216"/>
      <c r="K512" s="216"/>
      <c r="L512" s="221"/>
      <c r="M512" s="222"/>
      <c r="N512" s="223"/>
      <c r="O512" s="223"/>
      <c r="P512" s="223"/>
      <c r="Q512" s="223"/>
      <c r="R512" s="223"/>
      <c r="S512" s="223"/>
      <c r="T512" s="224"/>
      <c r="AT512" s="225" t="s">
        <v>155</v>
      </c>
      <c r="AU512" s="225" t="s">
        <v>88</v>
      </c>
      <c r="AV512" s="12" t="s">
        <v>88</v>
      </c>
      <c r="AW512" s="12" t="s">
        <v>41</v>
      </c>
      <c r="AX512" s="12" t="s">
        <v>78</v>
      </c>
      <c r="AY512" s="225" t="s">
        <v>145</v>
      </c>
    </row>
    <row r="513" spans="2:65" s="12" customFormat="1" ht="13.5">
      <c r="B513" s="215"/>
      <c r="C513" s="216"/>
      <c r="D513" s="206" t="s">
        <v>155</v>
      </c>
      <c r="E513" s="217" t="s">
        <v>34</v>
      </c>
      <c r="F513" s="218" t="s">
        <v>823</v>
      </c>
      <c r="G513" s="216"/>
      <c r="H513" s="219">
        <v>781</v>
      </c>
      <c r="I513" s="220"/>
      <c r="J513" s="216"/>
      <c r="K513" s="216"/>
      <c r="L513" s="221"/>
      <c r="M513" s="222"/>
      <c r="N513" s="223"/>
      <c r="O513" s="223"/>
      <c r="P513" s="223"/>
      <c r="Q513" s="223"/>
      <c r="R513" s="223"/>
      <c r="S513" s="223"/>
      <c r="T513" s="224"/>
      <c r="AT513" s="225" t="s">
        <v>155</v>
      </c>
      <c r="AU513" s="225" t="s">
        <v>88</v>
      </c>
      <c r="AV513" s="12" t="s">
        <v>88</v>
      </c>
      <c r="AW513" s="12" t="s">
        <v>41</v>
      </c>
      <c r="AX513" s="12" t="s">
        <v>78</v>
      </c>
      <c r="AY513" s="225" t="s">
        <v>145</v>
      </c>
    </row>
    <row r="514" spans="2:65" s="12" customFormat="1" ht="13.5">
      <c r="B514" s="215"/>
      <c r="C514" s="216"/>
      <c r="D514" s="206" t="s">
        <v>155</v>
      </c>
      <c r="E514" s="217" t="s">
        <v>34</v>
      </c>
      <c r="F514" s="218" t="s">
        <v>824</v>
      </c>
      <c r="G514" s="216"/>
      <c r="H514" s="219">
        <v>-176</v>
      </c>
      <c r="I514" s="220"/>
      <c r="J514" s="216"/>
      <c r="K514" s="216"/>
      <c r="L514" s="221"/>
      <c r="M514" s="222"/>
      <c r="N514" s="223"/>
      <c r="O514" s="223"/>
      <c r="P514" s="223"/>
      <c r="Q514" s="223"/>
      <c r="R514" s="223"/>
      <c r="S514" s="223"/>
      <c r="T514" s="224"/>
      <c r="AT514" s="225" t="s">
        <v>155</v>
      </c>
      <c r="AU514" s="225" t="s">
        <v>88</v>
      </c>
      <c r="AV514" s="12" t="s">
        <v>88</v>
      </c>
      <c r="AW514" s="12" t="s">
        <v>41</v>
      </c>
      <c r="AX514" s="12" t="s">
        <v>78</v>
      </c>
      <c r="AY514" s="225" t="s">
        <v>145</v>
      </c>
    </row>
    <row r="515" spans="2:65" s="12" customFormat="1" ht="13.5">
      <c r="B515" s="215"/>
      <c r="C515" s="216"/>
      <c r="D515" s="206" t="s">
        <v>155</v>
      </c>
      <c r="E515" s="217" t="s">
        <v>34</v>
      </c>
      <c r="F515" s="218" t="s">
        <v>825</v>
      </c>
      <c r="G515" s="216"/>
      <c r="H515" s="219">
        <v>-99</v>
      </c>
      <c r="I515" s="220"/>
      <c r="J515" s="216"/>
      <c r="K515" s="216"/>
      <c r="L515" s="221"/>
      <c r="M515" s="222"/>
      <c r="N515" s="223"/>
      <c r="O515" s="223"/>
      <c r="P515" s="223"/>
      <c r="Q515" s="223"/>
      <c r="R515" s="223"/>
      <c r="S515" s="223"/>
      <c r="T515" s="224"/>
      <c r="AT515" s="225" t="s">
        <v>155</v>
      </c>
      <c r="AU515" s="225" t="s">
        <v>88</v>
      </c>
      <c r="AV515" s="12" t="s">
        <v>88</v>
      </c>
      <c r="AW515" s="12" t="s">
        <v>41</v>
      </c>
      <c r="AX515" s="12" t="s">
        <v>78</v>
      </c>
      <c r="AY515" s="225" t="s">
        <v>145</v>
      </c>
    </row>
    <row r="516" spans="2:65" s="11" customFormat="1" ht="13.5">
      <c r="B516" s="204"/>
      <c r="C516" s="205"/>
      <c r="D516" s="206" t="s">
        <v>155</v>
      </c>
      <c r="E516" s="207" t="s">
        <v>34</v>
      </c>
      <c r="F516" s="208" t="s">
        <v>173</v>
      </c>
      <c r="G516" s="205"/>
      <c r="H516" s="207" t="s">
        <v>34</v>
      </c>
      <c r="I516" s="209"/>
      <c r="J516" s="205"/>
      <c r="K516" s="205"/>
      <c r="L516" s="210"/>
      <c r="M516" s="211"/>
      <c r="N516" s="212"/>
      <c r="O516" s="212"/>
      <c r="P516" s="212"/>
      <c r="Q516" s="212"/>
      <c r="R516" s="212"/>
      <c r="S516" s="212"/>
      <c r="T516" s="213"/>
      <c r="AT516" s="214" t="s">
        <v>155</v>
      </c>
      <c r="AU516" s="214" t="s">
        <v>88</v>
      </c>
      <c r="AV516" s="11" t="s">
        <v>86</v>
      </c>
      <c r="AW516" s="11" t="s">
        <v>41</v>
      </c>
      <c r="AX516" s="11" t="s">
        <v>78</v>
      </c>
      <c r="AY516" s="214" t="s">
        <v>145</v>
      </c>
    </row>
    <row r="517" spans="2:65" s="12" customFormat="1" ht="13.5">
      <c r="B517" s="215"/>
      <c r="C517" s="216"/>
      <c r="D517" s="206" t="s">
        <v>155</v>
      </c>
      <c r="E517" s="217" t="s">
        <v>34</v>
      </c>
      <c r="F517" s="218" t="s">
        <v>826</v>
      </c>
      <c r="G517" s="216"/>
      <c r="H517" s="219">
        <v>33.15</v>
      </c>
      <c r="I517" s="220"/>
      <c r="J517" s="216"/>
      <c r="K517" s="216"/>
      <c r="L517" s="221"/>
      <c r="M517" s="222"/>
      <c r="N517" s="223"/>
      <c r="O517" s="223"/>
      <c r="P517" s="223"/>
      <c r="Q517" s="223"/>
      <c r="R517" s="223"/>
      <c r="S517" s="223"/>
      <c r="T517" s="224"/>
      <c r="AT517" s="225" t="s">
        <v>155</v>
      </c>
      <c r="AU517" s="225" t="s">
        <v>88</v>
      </c>
      <c r="AV517" s="12" t="s">
        <v>88</v>
      </c>
      <c r="AW517" s="12" t="s">
        <v>41</v>
      </c>
      <c r="AX517" s="12" t="s">
        <v>78</v>
      </c>
      <c r="AY517" s="225" t="s">
        <v>145</v>
      </c>
    </row>
    <row r="518" spans="2:65" s="13" customFormat="1" ht="13.5">
      <c r="B518" s="226"/>
      <c r="C518" s="227"/>
      <c r="D518" s="206" t="s">
        <v>155</v>
      </c>
      <c r="E518" s="228" t="s">
        <v>34</v>
      </c>
      <c r="F518" s="229" t="s">
        <v>159</v>
      </c>
      <c r="G518" s="227"/>
      <c r="H518" s="230">
        <v>830.65</v>
      </c>
      <c r="I518" s="231"/>
      <c r="J518" s="227"/>
      <c r="K518" s="227"/>
      <c r="L518" s="232"/>
      <c r="M518" s="233"/>
      <c r="N518" s="234"/>
      <c r="O518" s="234"/>
      <c r="P518" s="234"/>
      <c r="Q518" s="234"/>
      <c r="R518" s="234"/>
      <c r="S518" s="234"/>
      <c r="T518" s="235"/>
      <c r="AT518" s="236" t="s">
        <v>155</v>
      </c>
      <c r="AU518" s="236" t="s">
        <v>88</v>
      </c>
      <c r="AV518" s="13" t="s">
        <v>153</v>
      </c>
      <c r="AW518" s="13" t="s">
        <v>41</v>
      </c>
      <c r="AX518" s="13" t="s">
        <v>86</v>
      </c>
      <c r="AY518" s="236" t="s">
        <v>145</v>
      </c>
    </row>
    <row r="519" spans="2:65" s="1" customFormat="1" ht="25.5" customHeight="1">
      <c r="B519" s="41"/>
      <c r="C519" s="240" t="s">
        <v>827</v>
      </c>
      <c r="D519" s="240" t="s">
        <v>563</v>
      </c>
      <c r="E519" s="241" t="s">
        <v>828</v>
      </c>
      <c r="F519" s="242" t="s">
        <v>829</v>
      </c>
      <c r="G519" s="243" t="s">
        <v>151</v>
      </c>
      <c r="H519" s="244">
        <v>332.26</v>
      </c>
      <c r="I519" s="245"/>
      <c r="J519" s="246">
        <f>ROUND(I519*H519,2)</f>
        <v>0</v>
      </c>
      <c r="K519" s="242" t="s">
        <v>152</v>
      </c>
      <c r="L519" s="247"/>
      <c r="M519" s="248" t="s">
        <v>34</v>
      </c>
      <c r="N519" s="249" t="s">
        <v>50</v>
      </c>
      <c r="O519" s="42"/>
      <c r="P519" s="201">
        <f>O519*H519</f>
        <v>0</v>
      </c>
      <c r="Q519" s="201">
        <v>1.4999999999999999E-4</v>
      </c>
      <c r="R519" s="201">
        <f>Q519*H519</f>
        <v>4.9838999999999994E-2</v>
      </c>
      <c r="S519" s="201">
        <v>0</v>
      </c>
      <c r="T519" s="202">
        <f>S519*H519</f>
        <v>0</v>
      </c>
      <c r="AR519" s="23" t="s">
        <v>345</v>
      </c>
      <c r="AT519" s="23" t="s">
        <v>563</v>
      </c>
      <c r="AU519" s="23" t="s">
        <v>88</v>
      </c>
      <c r="AY519" s="23" t="s">
        <v>145</v>
      </c>
      <c r="BE519" s="203">
        <f>IF(N519="základní",J519,0)</f>
        <v>0</v>
      </c>
      <c r="BF519" s="203">
        <f>IF(N519="snížená",J519,0)</f>
        <v>0</v>
      </c>
      <c r="BG519" s="203">
        <f>IF(N519="zákl. přenesená",J519,0)</f>
        <v>0</v>
      </c>
      <c r="BH519" s="203">
        <f>IF(N519="sníž. přenesená",J519,0)</f>
        <v>0</v>
      </c>
      <c r="BI519" s="203">
        <f>IF(N519="nulová",J519,0)</f>
        <v>0</v>
      </c>
      <c r="BJ519" s="23" t="s">
        <v>88</v>
      </c>
      <c r="BK519" s="203">
        <f>ROUND(I519*H519,2)</f>
        <v>0</v>
      </c>
      <c r="BL519" s="23" t="s">
        <v>251</v>
      </c>
      <c r="BM519" s="23" t="s">
        <v>830</v>
      </c>
    </row>
    <row r="520" spans="2:65" s="1" customFormat="1" ht="27">
      <c r="B520" s="41"/>
      <c r="C520" s="63"/>
      <c r="D520" s="206" t="s">
        <v>743</v>
      </c>
      <c r="E520" s="63"/>
      <c r="F520" s="238" t="s">
        <v>831</v>
      </c>
      <c r="G520" s="63"/>
      <c r="H520" s="63"/>
      <c r="I520" s="163"/>
      <c r="J520" s="63"/>
      <c r="K520" s="63"/>
      <c r="L520" s="61"/>
      <c r="M520" s="239"/>
      <c r="N520" s="42"/>
      <c r="O520" s="42"/>
      <c r="P520" s="42"/>
      <c r="Q520" s="42"/>
      <c r="R520" s="42"/>
      <c r="S520" s="42"/>
      <c r="T520" s="78"/>
      <c r="AT520" s="23" t="s">
        <v>743</v>
      </c>
      <c r="AU520" s="23" t="s">
        <v>88</v>
      </c>
    </row>
    <row r="521" spans="2:65" s="1" customFormat="1" ht="16.5" customHeight="1">
      <c r="B521" s="41"/>
      <c r="C521" s="192" t="s">
        <v>832</v>
      </c>
      <c r="D521" s="192" t="s">
        <v>148</v>
      </c>
      <c r="E521" s="193" t="s">
        <v>833</v>
      </c>
      <c r="F521" s="194" t="s">
        <v>834</v>
      </c>
      <c r="G521" s="195" t="s">
        <v>162</v>
      </c>
      <c r="H521" s="196">
        <v>529.95000000000005</v>
      </c>
      <c r="I521" s="197"/>
      <c r="J521" s="198">
        <f>ROUND(I521*H521,2)</f>
        <v>0</v>
      </c>
      <c r="K521" s="194" t="s">
        <v>167</v>
      </c>
      <c r="L521" s="61"/>
      <c r="M521" s="199" t="s">
        <v>34</v>
      </c>
      <c r="N521" s="200" t="s">
        <v>50</v>
      </c>
      <c r="O521" s="42"/>
      <c r="P521" s="201">
        <f>O521*H521</f>
        <v>0</v>
      </c>
      <c r="Q521" s="201">
        <v>0</v>
      </c>
      <c r="R521" s="201">
        <f>Q521*H521</f>
        <v>0</v>
      </c>
      <c r="S521" s="201">
        <v>0</v>
      </c>
      <c r="T521" s="202">
        <f>S521*H521</f>
        <v>0</v>
      </c>
      <c r="AR521" s="23" t="s">
        <v>251</v>
      </c>
      <c r="AT521" s="23" t="s">
        <v>148</v>
      </c>
      <c r="AU521" s="23" t="s">
        <v>88</v>
      </c>
      <c r="AY521" s="23" t="s">
        <v>145</v>
      </c>
      <c r="BE521" s="203">
        <f>IF(N521="základní",J521,0)</f>
        <v>0</v>
      </c>
      <c r="BF521" s="203">
        <f>IF(N521="snížená",J521,0)</f>
        <v>0</v>
      </c>
      <c r="BG521" s="203">
        <f>IF(N521="zákl. přenesená",J521,0)</f>
        <v>0</v>
      </c>
      <c r="BH521" s="203">
        <f>IF(N521="sníž. přenesená",J521,0)</f>
        <v>0</v>
      </c>
      <c r="BI521" s="203">
        <f>IF(N521="nulová",J521,0)</f>
        <v>0</v>
      </c>
      <c r="BJ521" s="23" t="s">
        <v>88</v>
      </c>
      <c r="BK521" s="203">
        <f>ROUND(I521*H521,2)</f>
        <v>0</v>
      </c>
      <c r="BL521" s="23" t="s">
        <v>251</v>
      </c>
      <c r="BM521" s="23" t="s">
        <v>835</v>
      </c>
    </row>
    <row r="522" spans="2:65" s="12" customFormat="1" ht="13.5">
      <c r="B522" s="215"/>
      <c r="C522" s="216"/>
      <c r="D522" s="206" t="s">
        <v>155</v>
      </c>
      <c r="E522" s="217" t="s">
        <v>34</v>
      </c>
      <c r="F522" s="218" t="s">
        <v>836</v>
      </c>
      <c r="G522" s="216"/>
      <c r="H522" s="219">
        <v>529.95000000000005</v>
      </c>
      <c r="I522" s="220"/>
      <c r="J522" s="216"/>
      <c r="K522" s="216"/>
      <c r="L522" s="221"/>
      <c r="M522" s="222"/>
      <c r="N522" s="223"/>
      <c r="O522" s="223"/>
      <c r="P522" s="223"/>
      <c r="Q522" s="223"/>
      <c r="R522" s="223"/>
      <c r="S522" s="223"/>
      <c r="T522" s="224"/>
      <c r="AT522" s="225" t="s">
        <v>155</v>
      </c>
      <c r="AU522" s="225" t="s">
        <v>88</v>
      </c>
      <c r="AV522" s="12" t="s">
        <v>88</v>
      </c>
      <c r="AW522" s="12" t="s">
        <v>41</v>
      </c>
      <c r="AX522" s="12" t="s">
        <v>86</v>
      </c>
      <c r="AY522" s="225" t="s">
        <v>145</v>
      </c>
    </row>
    <row r="523" spans="2:65" s="1" customFormat="1" ht="38.25" customHeight="1">
      <c r="B523" s="41"/>
      <c r="C523" s="192" t="s">
        <v>837</v>
      </c>
      <c r="D523" s="192" t="s">
        <v>148</v>
      </c>
      <c r="E523" s="193" t="s">
        <v>838</v>
      </c>
      <c r="F523" s="194" t="s">
        <v>839</v>
      </c>
      <c r="G523" s="195" t="s">
        <v>311</v>
      </c>
      <c r="H523" s="237"/>
      <c r="I523" s="197"/>
      <c r="J523" s="198">
        <f>ROUND(I523*H523,2)</f>
        <v>0</v>
      </c>
      <c r="K523" s="194" t="s">
        <v>167</v>
      </c>
      <c r="L523" s="61"/>
      <c r="M523" s="199" t="s">
        <v>34</v>
      </c>
      <c r="N523" s="200" t="s">
        <v>50</v>
      </c>
      <c r="O523" s="42"/>
      <c r="P523" s="201">
        <f>O523*H523</f>
        <v>0</v>
      </c>
      <c r="Q523" s="201">
        <v>0</v>
      </c>
      <c r="R523" s="201">
        <f>Q523*H523</f>
        <v>0</v>
      </c>
      <c r="S523" s="201">
        <v>0</v>
      </c>
      <c r="T523" s="202">
        <f>S523*H523</f>
        <v>0</v>
      </c>
      <c r="AR523" s="23" t="s">
        <v>251</v>
      </c>
      <c r="AT523" s="23" t="s">
        <v>148</v>
      </c>
      <c r="AU523" s="23" t="s">
        <v>88</v>
      </c>
      <c r="AY523" s="23" t="s">
        <v>145</v>
      </c>
      <c r="BE523" s="203">
        <f>IF(N523="základní",J523,0)</f>
        <v>0</v>
      </c>
      <c r="BF523" s="203">
        <f>IF(N523="snížená",J523,0)</f>
        <v>0</v>
      </c>
      <c r="BG523" s="203">
        <f>IF(N523="zákl. přenesená",J523,0)</f>
        <v>0</v>
      </c>
      <c r="BH523" s="203">
        <f>IF(N523="sníž. přenesená",J523,0)</f>
        <v>0</v>
      </c>
      <c r="BI523" s="203">
        <f>IF(N523="nulová",J523,0)</f>
        <v>0</v>
      </c>
      <c r="BJ523" s="23" t="s">
        <v>88</v>
      </c>
      <c r="BK523" s="203">
        <f>ROUND(I523*H523,2)</f>
        <v>0</v>
      </c>
      <c r="BL523" s="23" t="s">
        <v>251</v>
      </c>
      <c r="BM523" s="23" t="s">
        <v>840</v>
      </c>
    </row>
    <row r="524" spans="2:65" s="10" customFormat="1" ht="29.85" customHeight="1">
      <c r="B524" s="176"/>
      <c r="C524" s="177"/>
      <c r="D524" s="178" t="s">
        <v>77</v>
      </c>
      <c r="E524" s="190" t="s">
        <v>841</v>
      </c>
      <c r="F524" s="190" t="s">
        <v>842</v>
      </c>
      <c r="G524" s="177"/>
      <c r="H524" s="177"/>
      <c r="I524" s="180"/>
      <c r="J524" s="191">
        <f>BK524</f>
        <v>0</v>
      </c>
      <c r="K524" s="177"/>
      <c r="L524" s="182"/>
      <c r="M524" s="183"/>
      <c r="N524" s="184"/>
      <c r="O524" s="184"/>
      <c r="P524" s="185">
        <f>SUM(P525:P536)</f>
        <v>0</v>
      </c>
      <c r="Q524" s="184"/>
      <c r="R524" s="185">
        <f>SUM(R525:R536)</f>
        <v>39.190210200000003</v>
      </c>
      <c r="S524" s="184"/>
      <c r="T524" s="186">
        <f>SUM(T525:T536)</f>
        <v>0</v>
      </c>
      <c r="AR524" s="187" t="s">
        <v>88</v>
      </c>
      <c r="AT524" s="188" t="s">
        <v>77</v>
      </c>
      <c r="AU524" s="188" t="s">
        <v>86</v>
      </c>
      <c r="AY524" s="187" t="s">
        <v>145</v>
      </c>
      <c r="BK524" s="189">
        <f>SUM(BK525:BK536)</f>
        <v>0</v>
      </c>
    </row>
    <row r="525" spans="2:65" s="1" customFormat="1" ht="25.5" customHeight="1">
      <c r="B525" s="41"/>
      <c r="C525" s="192" t="s">
        <v>843</v>
      </c>
      <c r="D525" s="192" t="s">
        <v>148</v>
      </c>
      <c r="E525" s="193" t="s">
        <v>844</v>
      </c>
      <c r="F525" s="194" t="s">
        <v>845</v>
      </c>
      <c r="G525" s="195" t="s">
        <v>162</v>
      </c>
      <c r="H525" s="196">
        <v>2452.4540000000002</v>
      </c>
      <c r="I525" s="197"/>
      <c r="J525" s="198">
        <f>ROUND(I525*H525,2)</f>
        <v>0</v>
      </c>
      <c r="K525" s="194" t="s">
        <v>167</v>
      </c>
      <c r="L525" s="61"/>
      <c r="M525" s="199" t="s">
        <v>34</v>
      </c>
      <c r="N525" s="200" t="s">
        <v>50</v>
      </c>
      <c r="O525" s="42"/>
      <c r="P525" s="201">
        <f>O525*H525</f>
        <v>0</v>
      </c>
      <c r="Q525" s="201">
        <v>3.0000000000000001E-3</v>
      </c>
      <c r="R525" s="201">
        <f>Q525*H525</f>
        <v>7.3573620000000011</v>
      </c>
      <c r="S525" s="201">
        <v>0</v>
      </c>
      <c r="T525" s="202">
        <f>S525*H525</f>
        <v>0</v>
      </c>
      <c r="AR525" s="23" t="s">
        <v>251</v>
      </c>
      <c r="AT525" s="23" t="s">
        <v>148</v>
      </c>
      <c r="AU525" s="23" t="s">
        <v>88</v>
      </c>
      <c r="AY525" s="23" t="s">
        <v>145</v>
      </c>
      <c r="BE525" s="203">
        <f>IF(N525="základní",J525,0)</f>
        <v>0</v>
      </c>
      <c r="BF525" s="203">
        <f>IF(N525="snížená",J525,0)</f>
        <v>0</v>
      </c>
      <c r="BG525" s="203">
        <f>IF(N525="zákl. přenesená",J525,0)</f>
        <v>0</v>
      </c>
      <c r="BH525" s="203">
        <f>IF(N525="sníž. přenesená",J525,0)</f>
        <v>0</v>
      </c>
      <c r="BI525" s="203">
        <f>IF(N525="nulová",J525,0)</f>
        <v>0</v>
      </c>
      <c r="BJ525" s="23" t="s">
        <v>88</v>
      </c>
      <c r="BK525" s="203">
        <f>ROUND(I525*H525,2)</f>
        <v>0</v>
      </c>
      <c r="BL525" s="23" t="s">
        <v>251</v>
      </c>
      <c r="BM525" s="23" t="s">
        <v>846</v>
      </c>
    </row>
    <row r="526" spans="2:65" s="11" customFormat="1" ht="13.5">
      <c r="B526" s="204"/>
      <c r="C526" s="205"/>
      <c r="D526" s="206" t="s">
        <v>155</v>
      </c>
      <c r="E526" s="207" t="s">
        <v>34</v>
      </c>
      <c r="F526" s="208" t="s">
        <v>169</v>
      </c>
      <c r="G526" s="205"/>
      <c r="H526" s="207" t="s">
        <v>34</v>
      </c>
      <c r="I526" s="209"/>
      <c r="J526" s="205"/>
      <c r="K526" s="205"/>
      <c r="L526" s="210"/>
      <c r="M526" s="211"/>
      <c r="N526" s="212"/>
      <c r="O526" s="212"/>
      <c r="P526" s="212"/>
      <c r="Q526" s="212"/>
      <c r="R526" s="212"/>
      <c r="S526" s="212"/>
      <c r="T526" s="213"/>
      <c r="AT526" s="214" t="s">
        <v>155</v>
      </c>
      <c r="AU526" s="214" t="s">
        <v>88</v>
      </c>
      <c r="AV526" s="11" t="s">
        <v>86</v>
      </c>
      <c r="AW526" s="11" t="s">
        <v>41</v>
      </c>
      <c r="AX526" s="11" t="s">
        <v>78</v>
      </c>
      <c r="AY526" s="214" t="s">
        <v>145</v>
      </c>
    </row>
    <row r="527" spans="2:65" s="12" customFormat="1" ht="13.5">
      <c r="B527" s="215"/>
      <c r="C527" s="216"/>
      <c r="D527" s="206" t="s">
        <v>155</v>
      </c>
      <c r="E527" s="217" t="s">
        <v>34</v>
      </c>
      <c r="F527" s="218" t="s">
        <v>847</v>
      </c>
      <c r="G527" s="216"/>
      <c r="H527" s="219">
        <v>2459.6</v>
      </c>
      <c r="I527" s="220"/>
      <c r="J527" s="216"/>
      <c r="K527" s="216"/>
      <c r="L527" s="221"/>
      <c r="M527" s="222"/>
      <c r="N527" s="223"/>
      <c r="O527" s="223"/>
      <c r="P527" s="223"/>
      <c r="Q527" s="223"/>
      <c r="R527" s="223"/>
      <c r="S527" s="223"/>
      <c r="T527" s="224"/>
      <c r="AT527" s="225" t="s">
        <v>155</v>
      </c>
      <c r="AU527" s="225" t="s">
        <v>88</v>
      </c>
      <c r="AV527" s="12" t="s">
        <v>88</v>
      </c>
      <c r="AW527" s="12" t="s">
        <v>41</v>
      </c>
      <c r="AX527" s="12" t="s">
        <v>78</v>
      </c>
      <c r="AY527" s="225" t="s">
        <v>145</v>
      </c>
    </row>
    <row r="528" spans="2:65" s="12" customFormat="1" ht="13.5">
      <c r="B528" s="215"/>
      <c r="C528" s="216"/>
      <c r="D528" s="206" t="s">
        <v>155</v>
      </c>
      <c r="E528" s="217" t="s">
        <v>34</v>
      </c>
      <c r="F528" s="218" t="s">
        <v>172</v>
      </c>
      <c r="G528" s="216"/>
      <c r="H528" s="219">
        <v>-195.03</v>
      </c>
      <c r="I528" s="220"/>
      <c r="J528" s="216"/>
      <c r="K528" s="216"/>
      <c r="L528" s="221"/>
      <c r="M528" s="222"/>
      <c r="N528" s="223"/>
      <c r="O528" s="223"/>
      <c r="P528" s="223"/>
      <c r="Q528" s="223"/>
      <c r="R528" s="223"/>
      <c r="S528" s="223"/>
      <c r="T528" s="224"/>
      <c r="AT528" s="225" t="s">
        <v>155</v>
      </c>
      <c r="AU528" s="225" t="s">
        <v>88</v>
      </c>
      <c r="AV528" s="12" t="s">
        <v>88</v>
      </c>
      <c r="AW528" s="12" t="s">
        <v>41</v>
      </c>
      <c r="AX528" s="12" t="s">
        <v>78</v>
      </c>
      <c r="AY528" s="225" t="s">
        <v>145</v>
      </c>
    </row>
    <row r="529" spans="2:65" s="11" customFormat="1" ht="13.5">
      <c r="B529" s="204"/>
      <c r="C529" s="205"/>
      <c r="D529" s="206" t="s">
        <v>155</v>
      </c>
      <c r="E529" s="207" t="s">
        <v>34</v>
      </c>
      <c r="F529" s="208" t="s">
        <v>173</v>
      </c>
      <c r="G529" s="205"/>
      <c r="H529" s="207" t="s">
        <v>34</v>
      </c>
      <c r="I529" s="209"/>
      <c r="J529" s="205"/>
      <c r="K529" s="205"/>
      <c r="L529" s="210"/>
      <c r="M529" s="211"/>
      <c r="N529" s="212"/>
      <c r="O529" s="212"/>
      <c r="P529" s="212"/>
      <c r="Q529" s="212"/>
      <c r="R529" s="212"/>
      <c r="S529" s="212"/>
      <c r="T529" s="213"/>
      <c r="AT529" s="214" t="s">
        <v>155</v>
      </c>
      <c r="AU529" s="214" t="s">
        <v>88</v>
      </c>
      <c r="AV529" s="11" t="s">
        <v>86</v>
      </c>
      <c r="AW529" s="11" t="s">
        <v>41</v>
      </c>
      <c r="AX529" s="11" t="s">
        <v>78</v>
      </c>
      <c r="AY529" s="214" t="s">
        <v>145</v>
      </c>
    </row>
    <row r="530" spans="2:65" s="12" customFormat="1" ht="13.5">
      <c r="B530" s="215"/>
      <c r="C530" s="216"/>
      <c r="D530" s="206" t="s">
        <v>155</v>
      </c>
      <c r="E530" s="217" t="s">
        <v>34</v>
      </c>
      <c r="F530" s="218" t="s">
        <v>848</v>
      </c>
      <c r="G530" s="216"/>
      <c r="H530" s="219">
        <v>169.26</v>
      </c>
      <c r="I530" s="220"/>
      <c r="J530" s="216"/>
      <c r="K530" s="216"/>
      <c r="L530" s="221"/>
      <c r="M530" s="222"/>
      <c r="N530" s="223"/>
      <c r="O530" s="223"/>
      <c r="P530" s="223"/>
      <c r="Q530" s="223"/>
      <c r="R530" s="223"/>
      <c r="S530" s="223"/>
      <c r="T530" s="224"/>
      <c r="AT530" s="225" t="s">
        <v>155</v>
      </c>
      <c r="AU530" s="225" t="s">
        <v>88</v>
      </c>
      <c r="AV530" s="12" t="s">
        <v>88</v>
      </c>
      <c r="AW530" s="12" t="s">
        <v>41</v>
      </c>
      <c r="AX530" s="12" t="s">
        <v>78</v>
      </c>
      <c r="AY530" s="225" t="s">
        <v>145</v>
      </c>
    </row>
    <row r="531" spans="2:65" s="12" customFormat="1" ht="13.5">
      <c r="B531" s="215"/>
      <c r="C531" s="216"/>
      <c r="D531" s="206" t="s">
        <v>155</v>
      </c>
      <c r="E531" s="217" t="s">
        <v>34</v>
      </c>
      <c r="F531" s="218" t="s">
        <v>849</v>
      </c>
      <c r="G531" s="216"/>
      <c r="H531" s="219">
        <v>-9.4559999999999995</v>
      </c>
      <c r="I531" s="220"/>
      <c r="J531" s="216"/>
      <c r="K531" s="216"/>
      <c r="L531" s="221"/>
      <c r="M531" s="222"/>
      <c r="N531" s="223"/>
      <c r="O531" s="223"/>
      <c r="P531" s="223"/>
      <c r="Q531" s="223"/>
      <c r="R531" s="223"/>
      <c r="S531" s="223"/>
      <c r="T531" s="224"/>
      <c r="AT531" s="225" t="s">
        <v>155</v>
      </c>
      <c r="AU531" s="225" t="s">
        <v>88</v>
      </c>
      <c r="AV531" s="12" t="s">
        <v>88</v>
      </c>
      <c r="AW531" s="12" t="s">
        <v>41</v>
      </c>
      <c r="AX531" s="12" t="s">
        <v>78</v>
      </c>
      <c r="AY531" s="225" t="s">
        <v>145</v>
      </c>
    </row>
    <row r="532" spans="2:65" s="12" customFormat="1" ht="13.5">
      <c r="B532" s="215"/>
      <c r="C532" s="216"/>
      <c r="D532" s="206" t="s">
        <v>155</v>
      </c>
      <c r="E532" s="217" t="s">
        <v>34</v>
      </c>
      <c r="F532" s="218" t="s">
        <v>850</v>
      </c>
      <c r="G532" s="216"/>
      <c r="H532" s="219">
        <v>28.08</v>
      </c>
      <c r="I532" s="220"/>
      <c r="J532" s="216"/>
      <c r="K532" s="216"/>
      <c r="L532" s="221"/>
      <c r="M532" s="222"/>
      <c r="N532" s="223"/>
      <c r="O532" s="223"/>
      <c r="P532" s="223"/>
      <c r="Q532" s="223"/>
      <c r="R532" s="223"/>
      <c r="S532" s="223"/>
      <c r="T532" s="224"/>
      <c r="AT532" s="225" t="s">
        <v>155</v>
      </c>
      <c r="AU532" s="225" t="s">
        <v>88</v>
      </c>
      <c r="AV532" s="12" t="s">
        <v>88</v>
      </c>
      <c r="AW532" s="12" t="s">
        <v>41</v>
      </c>
      <c r="AX532" s="12" t="s">
        <v>78</v>
      </c>
      <c r="AY532" s="225" t="s">
        <v>145</v>
      </c>
    </row>
    <row r="533" spans="2:65" s="13" customFormat="1" ht="13.5">
      <c r="B533" s="226"/>
      <c r="C533" s="227"/>
      <c r="D533" s="206" t="s">
        <v>155</v>
      </c>
      <c r="E533" s="228" t="s">
        <v>34</v>
      </c>
      <c r="F533" s="229" t="s">
        <v>159</v>
      </c>
      <c r="G533" s="227"/>
      <c r="H533" s="230">
        <v>2452.4540000000002</v>
      </c>
      <c r="I533" s="231"/>
      <c r="J533" s="227"/>
      <c r="K533" s="227"/>
      <c r="L533" s="232"/>
      <c r="M533" s="233"/>
      <c r="N533" s="234"/>
      <c r="O533" s="234"/>
      <c r="P533" s="234"/>
      <c r="Q533" s="234"/>
      <c r="R533" s="234"/>
      <c r="S533" s="234"/>
      <c r="T533" s="235"/>
      <c r="AT533" s="236" t="s">
        <v>155</v>
      </c>
      <c r="AU533" s="236" t="s">
        <v>88</v>
      </c>
      <c r="AV533" s="13" t="s">
        <v>153</v>
      </c>
      <c r="AW533" s="13" t="s">
        <v>41</v>
      </c>
      <c r="AX533" s="13" t="s">
        <v>86</v>
      </c>
      <c r="AY533" s="236" t="s">
        <v>145</v>
      </c>
    </row>
    <row r="534" spans="2:65" s="1" customFormat="1" ht="16.5" customHeight="1">
      <c r="B534" s="41"/>
      <c r="C534" s="240" t="s">
        <v>851</v>
      </c>
      <c r="D534" s="240" t="s">
        <v>563</v>
      </c>
      <c r="E534" s="241" t="s">
        <v>852</v>
      </c>
      <c r="F534" s="242" t="s">
        <v>853</v>
      </c>
      <c r="G534" s="243" t="s">
        <v>162</v>
      </c>
      <c r="H534" s="244">
        <v>2697.6990000000001</v>
      </c>
      <c r="I534" s="245"/>
      <c r="J534" s="246">
        <f>ROUND(I534*H534,2)</f>
        <v>0</v>
      </c>
      <c r="K534" s="242" t="s">
        <v>34</v>
      </c>
      <c r="L534" s="247"/>
      <c r="M534" s="248" t="s">
        <v>34</v>
      </c>
      <c r="N534" s="249" t="s">
        <v>50</v>
      </c>
      <c r="O534" s="42"/>
      <c r="P534" s="201">
        <f>O534*H534</f>
        <v>0</v>
      </c>
      <c r="Q534" s="201">
        <v>1.18E-2</v>
      </c>
      <c r="R534" s="201">
        <f>Q534*H534</f>
        <v>31.832848200000001</v>
      </c>
      <c r="S534" s="201">
        <v>0</v>
      </c>
      <c r="T534" s="202">
        <f>S534*H534</f>
        <v>0</v>
      </c>
      <c r="AR534" s="23" t="s">
        <v>345</v>
      </c>
      <c r="AT534" s="23" t="s">
        <v>563</v>
      </c>
      <c r="AU534" s="23" t="s">
        <v>88</v>
      </c>
      <c r="AY534" s="23" t="s">
        <v>145</v>
      </c>
      <c r="BE534" s="203">
        <f>IF(N534="základní",J534,0)</f>
        <v>0</v>
      </c>
      <c r="BF534" s="203">
        <f>IF(N534="snížená",J534,0)</f>
        <v>0</v>
      </c>
      <c r="BG534" s="203">
        <f>IF(N534="zákl. přenesená",J534,0)</f>
        <v>0</v>
      </c>
      <c r="BH534" s="203">
        <f>IF(N534="sníž. přenesená",J534,0)</f>
        <v>0</v>
      </c>
      <c r="BI534" s="203">
        <f>IF(N534="nulová",J534,0)</f>
        <v>0</v>
      </c>
      <c r="BJ534" s="23" t="s">
        <v>88</v>
      </c>
      <c r="BK534" s="203">
        <f>ROUND(I534*H534,2)</f>
        <v>0</v>
      </c>
      <c r="BL534" s="23" t="s">
        <v>251</v>
      </c>
      <c r="BM534" s="23" t="s">
        <v>854</v>
      </c>
    </row>
    <row r="535" spans="2:65" s="12" customFormat="1" ht="13.5">
      <c r="B535" s="215"/>
      <c r="C535" s="216"/>
      <c r="D535" s="206" t="s">
        <v>155</v>
      </c>
      <c r="E535" s="216"/>
      <c r="F535" s="218" t="s">
        <v>855</v>
      </c>
      <c r="G535" s="216"/>
      <c r="H535" s="219">
        <v>2697.6990000000001</v>
      </c>
      <c r="I535" s="220"/>
      <c r="J535" s="216"/>
      <c r="K535" s="216"/>
      <c r="L535" s="221"/>
      <c r="M535" s="222"/>
      <c r="N535" s="223"/>
      <c r="O535" s="223"/>
      <c r="P535" s="223"/>
      <c r="Q535" s="223"/>
      <c r="R535" s="223"/>
      <c r="S535" s="223"/>
      <c r="T535" s="224"/>
      <c r="AT535" s="225" t="s">
        <v>155</v>
      </c>
      <c r="AU535" s="225" t="s">
        <v>88</v>
      </c>
      <c r="AV535" s="12" t="s">
        <v>88</v>
      </c>
      <c r="AW535" s="12" t="s">
        <v>6</v>
      </c>
      <c r="AX535" s="12" t="s">
        <v>86</v>
      </c>
      <c r="AY535" s="225" t="s">
        <v>145</v>
      </c>
    </row>
    <row r="536" spans="2:65" s="1" customFormat="1" ht="38.25" customHeight="1">
      <c r="B536" s="41"/>
      <c r="C536" s="192" t="s">
        <v>856</v>
      </c>
      <c r="D536" s="192" t="s">
        <v>148</v>
      </c>
      <c r="E536" s="193" t="s">
        <v>857</v>
      </c>
      <c r="F536" s="194" t="s">
        <v>858</v>
      </c>
      <c r="G536" s="195" t="s">
        <v>311</v>
      </c>
      <c r="H536" s="237"/>
      <c r="I536" s="197"/>
      <c r="J536" s="198">
        <f>ROUND(I536*H536,2)</f>
        <v>0</v>
      </c>
      <c r="K536" s="194" t="s">
        <v>167</v>
      </c>
      <c r="L536" s="61"/>
      <c r="M536" s="199" t="s">
        <v>34</v>
      </c>
      <c r="N536" s="200" t="s">
        <v>50</v>
      </c>
      <c r="O536" s="42"/>
      <c r="P536" s="201">
        <f>O536*H536</f>
        <v>0</v>
      </c>
      <c r="Q536" s="201">
        <v>0</v>
      </c>
      <c r="R536" s="201">
        <f>Q536*H536</f>
        <v>0</v>
      </c>
      <c r="S536" s="201">
        <v>0</v>
      </c>
      <c r="T536" s="202">
        <f>S536*H536</f>
        <v>0</v>
      </c>
      <c r="AR536" s="23" t="s">
        <v>251</v>
      </c>
      <c r="AT536" s="23" t="s">
        <v>148</v>
      </c>
      <c r="AU536" s="23" t="s">
        <v>88</v>
      </c>
      <c r="AY536" s="23" t="s">
        <v>145</v>
      </c>
      <c r="BE536" s="203">
        <f>IF(N536="základní",J536,0)</f>
        <v>0</v>
      </c>
      <c r="BF536" s="203">
        <f>IF(N536="snížená",J536,0)</f>
        <v>0</v>
      </c>
      <c r="BG536" s="203">
        <f>IF(N536="zákl. přenesená",J536,0)</f>
        <v>0</v>
      </c>
      <c r="BH536" s="203">
        <f>IF(N536="sníž. přenesená",J536,0)</f>
        <v>0</v>
      </c>
      <c r="BI536" s="203">
        <f>IF(N536="nulová",J536,0)</f>
        <v>0</v>
      </c>
      <c r="BJ536" s="23" t="s">
        <v>88</v>
      </c>
      <c r="BK536" s="203">
        <f>ROUND(I536*H536,2)</f>
        <v>0</v>
      </c>
      <c r="BL536" s="23" t="s">
        <v>251</v>
      </c>
      <c r="BM536" s="23" t="s">
        <v>859</v>
      </c>
    </row>
    <row r="537" spans="2:65" s="10" customFormat="1" ht="29.85" customHeight="1">
      <c r="B537" s="176"/>
      <c r="C537" s="177"/>
      <c r="D537" s="178" t="s">
        <v>77</v>
      </c>
      <c r="E537" s="190" t="s">
        <v>860</v>
      </c>
      <c r="F537" s="190" t="s">
        <v>861</v>
      </c>
      <c r="G537" s="177"/>
      <c r="H537" s="177"/>
      <c r="I537" s="180"/>
      <c r="J537" s="191">
        <f>BK537</f>
        <v>0</v>
      </c>
      <c r="K537" s="177"/>
      <c r="L537" s="182"/>
      <c r="M537" s="183"/>
      <c r="N537" s="184"/>
      <c r="O537" s="184"/>
      <c r="P537" s="185">
        <f>SUM(P538:P545)</f>
        <v>0</v>
      </c>
      <c r="Q537" s="184"/>
      <c r="R537" s="185">
        <f>SUM(R538:R545)</f>
        <v>0.64222688000000006</v>
      </c>
      <c r="S537" s="184"/>
      <c r="T537" s="186">
        <f>SUM(T538:T545)</f>
        <v>0</v>
      </c>
      <c r="AR537" s="187" t="s">
        <v>88</v>
      </c>
      <c r="AT537" s="188" t="s">
        <v>77</v>
      </c>
      <c r="AU537" s="188" t="s">
        <v>86</v>
      </c>
      <c r="AY537" s="187" t="s">
        <v>145</v>
      </c>
      <c r="BK537" s="189">
        <f>SUM(BK538:BK545)</f>
        <v>0</v>
      </c>
    </row>
    <row r="538" spans="2:65" s="1" customFormat="1" ht="25.5" customHeight="1">
      <c r="B538" s="41"/>
      <c r="C538" s="192" t="s">
        <v>862</v>
      </c>
      <c r="D538" s="192" t="s">
        <v>148</v>
      </c>
      <c r="E538" s="193" t="s">
        <v>863</v>
      </c>
      <c r="F538" s="194" t="s">
        <v>864</v>
      </c>
      <c r="G538" s="195" t="s">
        <v>162</v>
      </c>
      <c r="H538" s="196">
        <v>2006.9590000000001</v>
      </c>
      <c r="I538" s="197"/>
      <c r="J538" s="198">
        <f>ROUND(I538*H538,2)</f>
        <v>0</v>
      </c>
      <c r="K538" s="194" t="s">
        <v>167</v>
      </c>
      <c r="L538" s="61"/>
      <c r="M538" s="199" t="s">
        <v>34</v>
      </c>
      <c r="N538" s="200" t="s">
        <v>50</v>
      </c>
      <c r="O538" s="42"/>
      <c r="P538" s="201">
        <f>O538*H538</f>
        <v>0</v>
      </c>
      <c r="Q538" s="201">
        <v>3.2000000000000003E-4</v>
      </c>
      <c r="R538" s="201">
        <f>Q538*H538</f>
        <v>0.64222688000000006</v>
      </c>
      <c r="S538" s="201">
        <v>0</v>
      </c>
      <c r="T538" s="202">
        <f>S538*H538</f>
        <v>0</v>
      </c>
      <c r="AR538" s="23" t="s">
        <v>251</v>
      </c>
      <c r="AT538" s="23" t="s">
        <v>148</v>
      </c>
      <c r="AU538" s="23" t="s">
        <v>88</v>
      </c>
      <c r="AY538" s="23" t="s">
        <v>145</v>
      </c>
      <c r="BE538" s="203">
        <f>IF(N538="základní",J538,0)</f>
        <v>0</v>
      </c>
      <c r="BF538" s="203">
        <f>IF(N538="snížená",J538,0)</f>
        <v>0</v>
      </c>
      <c r="BG538" s="203">
        <f>IF(N538="zákl. přenesená",J538,0)</f>
        <v>0</v>
      </c>
      <c r="BH538" s="203">
        <f>IF(N538="sníž. přenesená",J538,0)</f>
        <v>0</v>
      </c>
      <c r="BI538" s="203">
        <f>IF(N538="nulová",J538,0)</f>
        <v>0</v>
      </c>
      <c r="BJ538" s="23" t="s">
        <v>88</v>
      </c>
      <c r="BK538" s="203">
        <f>ROUND(I538*H538,2)</f>
        <v>0</v>
      </c>
      <c r="BL538" s="23" t="s">
        <v>251</v>
      </c>
      <c r="BM538" s="23" t="s">
        <v>865</v>
      </c>
    </row>
    <row r="539" spans="2:65" s="11" customFormat="1" ht="13.5">
      <c r="B539" s="204"/>
      <c r="C539" s="205"/>
      <c r="D539" s="206" t="s">
        <v>155</v>
      </c>
      <c r="E539" s="207" t="s">
        <v>34</v>
      </c>
      <c r="F539" s="208" t="s">
        <v>866</v>
      </c>
      <c r="G539" s="205"/>
      <c r="H539" s="207" t="s">
        <v>34</v>
      </c>
      <c r="I539" s="209"/>
      <c r="J539" s="205"/>
      <c r="K539" s="205"/>
      <c r="L539" s="210"/>
      <c r="M539" s="211"/>
      <c r="N539" s="212"/>
      <c r="O539" s="212"/>
      <c r="P539" s="212"/>
      <c r="Q539" s="212"/>
      <c r="R539" s="212"/>
      <c r="S539" s="212"/>
      <c r="T539" s="213"/>
      <c r="AT539" s="214" t="s">
        <v>155</v>
      </c>
      <c r="AU539" s="214" t="s">
        <v>88</v>
      </c>
      <c r="AV539" s="11" t="s">
        <v>86</v>
      </c>
      <c r="AW539" s="11" t="s">
        <v>41</v>
      </c>
      <c r="AX539" s="11" t="s">
        <v>78</v>
      </c>
      <c r="AY539" s="214" t="s">
        <v>145</v>
      </c>
    </row>
    <row r="540" spans="2:65" s="12" customFormat="1" ht="13.5">
      <c r="B540" s="215"/>
      <c r="C540" s="216"/>
      <c r="D540" s="206" t="s">
        <v>155</v>
      </c>
      <c r="E540" s="217" t="s">
        <v>34</v>
      </c>
      <c r="F540" s="218" t="s">
        <v>867</v>
      </c>
      <c r="G540" s="216"/>
      <c r="H540" s="219">
        <v>1497.6279999999999</v>
      </c>
      <c r="I540" s="220"/>
      <c r="J540" s="216"/>
      <c r="K540" s="216"/>
      <c r="L540" s="221"/>
      <c r="M540" s="222"/>
      <c r="N540" s="223"/>
      <c r="O540" s="223"/>
      <c r="P540" s="223"/>
      <c r="Q540" s="223"/>
      <c r="R540" s="223"/>
      <c r="S540" s="223"/>
      <c r="T540" s="224"/>
      <c r="AT540" s="225" t="s">
        <v>155</v>
      </c>
      <c r="AU540" s="225" t="s">
        <v>88</v>
      </c>
      <c r="AV540" s="12" t="s">
        <v>88</v>
      </c>
      <c r="AW540" s="12" t="s">
        <v>41</v>
      </c>
      <c r="AX540" s="12" t="s">
        <v>78</v>
      </c>
      <c r="AY540" s="225" t="s">
        <v>145</v>
      </c>
    </row>
    <row r="541" spans="2:65" s="11" customFormat="1" ht="13.5">
      <c r="B541" s="204"/>
      <c r="C541" s="205"/>
      <c r="D541" s="206" t="s">
        <v>155</v>
      </c>
      <c r="E541" s="207" t="s">
        <v>34</v>
      </c>
      <c r="F541" s="208" t="s">
        <v>868</v>
      </c>
      <c r="G541" s="205"/>
      <c r="H541" s="207" t="s">
        <v>34</v>
      </c>
      <c r="I541" s="209"/>
      <c r="J541" s="205"/>
      <c r="K541" s="205"/>
      <c r="L541" s="210"/>
      <c r="M541" s="211"/>
      <c r="N541" s="212"/>
      <c r="O541" s="212"/>
      <c r="P541" s="212"/>
      <c r="Q541" s="212"/>
      <c r="R541" s="212"/>
      <c r="S541" s="212"/>
      <c r="T541" s="213"/>
      <c r="AT541" s="214" t="s">
        <v>155</v>
      </c>
      <c r="AU541" s="214" t="s">
        <v>88</v>
      </c>
      <c r="AV541" s="11" t="s">
        <v>86</v>
      </c>
      <c r="AW541" s="11" t="s">
        <v>41</v>
      </c>
      <c r="AX541" s="11" t="s">
        <v>78</v>
      </c>
      <c r="AY541" s="214" t="s">
        <v>145</v>
      </c>
    </row>
    <row r="542" spans="2:65" s="12" customFormat="1" ht="13.5">
      <c r="B542" s="215"/>
      <c r="C542" s="216"/>
      <c r="D542" s="206" t="s">
        <v>155</v>
      </c>
      <c r="E542" s="217" t="s">
        <v>34</v>
      </c>
      <c r="F542" s="218" t="s">
        <v>869</v>
      </c>
      <c r="G542" s="216"/>
      <c r="H542" s="219">
        <v>506.03</v>
      </c>
      <c r="I542" s="220"/>
      <c r="J542" s="216"/>
      <c r="K542" s="216"/>
      <c r="L542" s="221"/>
      <c r="M542" s="222"/>
      <c r="N542" s="223"/>
      <c r="O542" s="223"/>
      <c r="P542" s="223"/>
      <c r="Q542" s="223"/>
      <c r="R542" s="223"/>
      <c r="S542" s="223"/>
      <c r="T542" s="224"/>
      <c r="AT542" s="225" t="s">
        <v>155</v>
      </c>
      <c r="AU542" s="225" t="s">
        <v>88</v>
      </c>
      <c r="AV542" s="12" t="s">
        <v>88</v>
      </c>
      <c r="AW542" s="12" t="s">
        <v>41</v>
      </c>
      <c r="AX542" s="12" t="s">
        <v>78</v>
      </c>
      <c r="AY542" s="225" t="s">
        <v>145</v>
      </c>
    </row>
    <row r="543" spans="2:65" s="11" customFormat="1" ht="13.5">
      <c r="B543" s="204"/>
      <c r="C543" s="205"/>
      <c r="D543" s="206" t="s">
        <v>155</v>
      </c>
      <c r="E543" s="207" t="s">
        <v>34</v>
      </c>
      <c r="F543" s="208" t="s">
        <v>870</v>
      </c>
      <c r="G543" s="205"/>
      <c r="H543" s="207" t="s">
        <v>34</v>
      </c>
      <c r="I543" s="209"/>
      <c r="J543" s="205"/>
      <c r="K543" s="205"/>
      <c r="L543" s="210"/>
      <c r="M543" s="211"/>
      <c r="N543" s="212"/>
      <c r="O543" s="212"/>
      <c r="P543" s="212"/>
      <c r="Q543" s="212"/>
      <c r="R543" s="212"/>
      <c r="S543" s="212"/>
      <c r="T543" s="213"/>
      <c r="AT543" s="214" t="s">
        <v>155</v>
      </c>
      <c r="AU543" s="214" t="s">
        <v>88</v>
      </c>
      <c r="AV543" s="11" t="s">
        <v>86</v>
      </c>
      <c r="AW543" s="11" t="s">
        <v>41</v>
      </c>
      <c r="AX543" s="11" t="s">
        <v>78</v>
      </c>
      <c r="AY543" s="214" t="s">
        <v>145</v>
      </c>
    </row>
    <row r="544" spans="2:65" s="12" customFormat="1" ht="13.5">
      <c r="B544" s="215"/>
      <c r="C544" s="216"/>
      <c r="D544" s="206" t="s">
        <v>155</v>
      </c>
      <c r="E544" s="217" t="s">
        <v>34</v>
      </c>
      <c r="F544" s="218" t="s">
        <v>871</v>
      </c>
      <c r="G544" s="216"/>
      <c r="H544" s="219">
        <v>3.3010000000000002</v>
      </c>
      <c r="I544" s="220"/>
      <c r="J544" s="216"/>
      <c r="K544" s="216"/>
      <c r="L544" s="221"/>
      <c r="M544" s="222"/>
      <c r="N544" s="223"/>
      <c r="O544" s="223"/>
      <c r="P544" s="223"/>
      <c r="Q544" s="223"/>
      <c r="R544" s="223"/>
      <c r="S544" s="223"/>
      <c r="T544" s="224"/>
      <c r="AT544" s="225" t="s">
        <v>155</v>
      </c>
      <c r="AU544" s="225" t="s">
        <v>88</v>
      </c>
      <c r="AV544" s="12" t="s">
        <v>88</v>
      </c>
      <c r="AW544" s="12" t="s">
        <v>41</v>
      </c>
      <c r="AX544" s="12" t="s">
        <v>78</v>
      </c>
      <c r="AY544" s="225" t="s">
        <v>145</v>
      </c>
    </row>
    <row r="545" spans="2:65" s="13" customFormat="1" ht="13.5">
      <c r="B545" s="226"/>
      <c r="C545" s="227"/>
      <c r="D545" s="206" t="s">
        <v>155</v>
      </c>
      <c r="E545" s="228" t="s">
        <v>34</v>
      </c>
      <c r="F545" s="229" t="s">
        <v>159</v>
      </c>
      <c r="G545" s="227"/>
      <c r="H545" s="230">
        <v>2006.9590000000001</v>
      </c>
      <c r="I545" s="231"/>
      <c r="J545" s="227"/>
      <c r="K545" s="227"/>
      <c r="L545" s="232"/>
      <c r="M545" s="233"/>
      <c r="N545" s="234"/>
      <c r="O545" s="234"/>
      <c r="P545" s="234"/>
      <c r="Q545" s="234"/>
      <c r="R545" s="234"/>
      <c r="S545" s="234"/>
      <c r="T545" s="235"/>
      <c r="AT545" s="236" t="s">
        <v>155</v>
      </c>
      <c r="AU545" s="236" t="s">
        <v>88</v>
      </c>
      <c r="AV545" s="13" t="s">
        <v>153</v>
      </c>
      <c r="AW545" s="13" t="s">
        <v>41</v>
      </c>
      <c r="AX545" s="13" t="s">
        <v>86</v>
      </c>
      <c r="AY545" s="236" t="s">
        <v>145</v>
      </c>
    </row>
    <row r="546" spans="2:65" s="10" customFormat="1" ht="37.35" customHeight="1">
      <c r="B546" s="176"/>
      <c r="C546" s="177"/>
      <c r="D546" s="178" t="s">
        <v>77</v>
      </c>
      <c r="E546" s="179" t="s">
        <v>563</v>
      </c>
      <c r="F546" s="179" t="s">
        <v>872</v>
      </c>
      <c r="G546" s="177"/>
      <c r="H546" s="177"/>
      <c r="I546" s="180"/>
      <c r="J546" s="181">
        <f>BK546</f>
        <v>0</v>
      </c>
      <c r="K546" s="177"/>
      <c r="L546" s="182"/>
      <c r="M546" s="183"/>
      <c r="N546" s="184"/>
      <c r="O546" s="184"/>
      <c r="P546" s="185">
        <f>P547</f>
        <v>0</v>
      </c>
      <c r="Q546" s="184"/>
      <c r="R546" s="185">
        <f>R547</f>
        <v>0</v>
      </c>
      <c r="S546" s="184"/>
      <c r="T546" s="186">
        <f>T547</f>
        <v>0</v>
      </c>
      <c r="AR546" s="187" t="s">
        <v>146</v>
      </c>
      <c r="AT546" s="188" t="s">
        <v>77</v>
      </c>
      <c r="AU546" s="188" t="s">
        <v>78</v>
      </c>
      <c r="AY546" s="187" t="s">
        <v>145</v>
      </c>
      <c r="BK546" s="189">
        <f>BK547</f>
        <v>0</v>
      </c>
    </row>
    <row r="547" spans="2:65" s="10" customFormat="1" ht="19.899999999999999" customHeight="1">
      <c r="B547" s="176"/>
      <c r="C547" s="177"/>
      <c r="D547" s="178" t="s">
        <v>77</v>
      </c>
      <c r="E547" s="190" t="s">
        <v>873</v>
      </c>
      <c r="F547" s="190" t="s">
        <v>874</v>
      </c>
      <c r="G547" s="177"/>
      <c r="H547" s="177"/>
      <c r="I547" s="180"/>
      <c r="J547" s="191">
        <f>BK547</f>
        <v>0</v>
      </c>
      <c r="K547" s="177"/>
      <c r="L547" s="182"/>
      <c r="M547" s="183"/>
      <c r="N547" s="184"/>
      <c r="O547" s="184"/>
      <c r="P547" s="185">
        <f>SUM(P548:P549)</f>
        <v>0</v>
      </c>
      <c r="Q547" s="184"/>
      <c r="R547" s="185">
        <f>SUM(R548:R549)</f>
        <v>0</v>
      </c>
      <c r="S547" s="184"/>
      <c r="T547" s="186">
        <f>SUM(T548:T549)</f>
        <v>0</v>
      </c>
      <c r="AR547" s="187" t="s">
        <v>146</v>
      </c>
      <c r="AT547" s="188" t="s">
        <v>77</v>
      </c>
      <c r="AU547" s="188" t="s">
        <v>86</v>
      </c>
      <c r="AY547" s="187" t="s">
        <v>145</v>
      </c>
      <c r="BK547" s="189">
        <f>SUM(BK548:BK549)</f>
        <v>0</v>
      </c>
    </row>
    <row r="548" spans="2:65" s="1" customFormat="1" ht="16.5" customHeight="1">
      <c r="B548" s="41"/>
      <c r="C548" s="192" t="s">
        <v>875</v>
      </c>
      <c r="D548" s="192" t="s">
        <v>148</v>
      </c>
      <c r="E548" s="193" t="s">
        <v>876</v>
      </c>
      <c r="F548" s="194" t="s">
        <v>877</v>
      </c>
      <c r="G548" s="195" t="s">
        <v>878</v>
      </c>
      <c r="H548" s="196">
        <v>1</v>
      </c>
      <c r="I548" s="197"/>
      <c r="J548" s="198">
        <f>ROUND(I548*H548,2)</f>
        <v>0</v>
      </c>
      <c r="K548" s="194" t="s">
        <v>34</v>
      </c>
      <c r="L548" s="61"/>
      <c r="M548" s="199" t="s">
        <v>34</v>
      </c>
      <c r="N548" s="200" t="s">
        <v>50</v>
      </c>
      <c r="O548" s="42"/>
      <c r="P548" s="201">
        <f>O548*H548</f>
        <v>0</v>
      </c>
      <c r="Q548" s="201">
        <v>0</v>
      </c>
      <c r="R548" s="201">
        <f>Q548*H548</f>
        <v>0</v>
      </c>
      <c r="S548" s="201">
        <v>0</v>
      </c>
      <c r="T548" s="202">
        <f>S548*H548</f>
        <v>0</v>
      </c>
      <c r="AR548" s="23" t="s">
        <v>455</v>
      </c>
      <c r="AT548" s="23" t="s">
        <v>148</v>
      </c>
      <c r="AU548" s="23" t="s">
        <v>88</v>
      </c>
      <c r="AY548" s="23" t="s">
        <v>145</v>
      </c>
      <c r="BE548" s="203">
        <f>IF(N548="základní",J548,0)</f>
        <v>0</v>
      </c>
      <c r="BF548" s="203">
        <f>IF(N548="snížená",J548,0)</f>
        <v>0</v>
      </c>
      <c r="BG548" s="203">
        <f>IF(N548="zákl. přenesená",J548,0)</f>
        <v>0</v>
      </c>
      <c r="BH548" s="203">
        <f>IF(N548="sníž. přenesená",J548,0)</f>
        <v>0</v>
      </c>
      <c r="BI548" s="203">
        <f>IF(N548="nulová",J548,0)</f>
        <v>0</v>
      </c>
      <c r="BJ548" s="23" t="s">
        <v>88</v>
      </c>
      <c r="BK548" s="203">
        <f>ROUND(I548*H548,2)</f>
        <v>0</v>
      </c>
      <c r="BL548" s="23" t="s">
        <v>455</v>
      </c>
      <c r="BM548" s="23" t="s">
        <v>879</v>
      </c>
    </row>
    <row r="549" spans="2:65" s="1" customFormat="1" ht="25.5" customHeight="1">
      <c r="B549" s="41"/>
      <c r="C549" s="192" t="s">
        <v>880</v>
      </c>
      <c r="D549" s="192" t="s">
        <v>148</v>
      </c>
      <c r="E549" s="193" t="s">
        <v>881</v>
      </c>
      <c r="F549" s="194" t="s">
        <v>882</v>
      </c>
      <c r="G549" s="195" t="s">
        <v>151</v>
      </c>
      <c r="H549" s="196">
        <v>42</v>
      </c>
      <c r="I549" s="197"/>
      <c r="J549" s="198">
        <f>ROUND(I549*H549,2)</f>
        <v>0</v>
      </c>
      <c r="K549" s="194" t="s">
        <v>34</v>
      </c>
      <c r="L549" s="61"/>
      <c r="M549" s="199" t="s">
        <v>34</v>
      </c>
      <c r="N549" s="250" t="s">
        <v>50</v>
      </c>
      <c r="O549" s="251"/>
      <c r="P549" s="252">
        <f>O549*H549</f>
        <v>0</v>
      </c>
      <c r="Q549" s="252">
        <v>0</v>
      </c>
      <c r="R549" s="252">
        <f>Q549*H549</f>
        <v>0</v>
      </c>
      <c r="S549" s="252">
        <v>0</v>
      </c>
      <c r="T549" s="253">
        <f>S549*H549</f>
        <v>0</v>
      </c>
      <c r="AR549" s="23" t="s">
        <v>455</v>
      </c>
      <c r="AT549" s="23" t="s">
        <v>148</v>
      </c>
      <c r="AU549" s="23" t="s">
        <v>88</v>
      </c>
      <c r="AY549" s="23" t="s">
        <v>145</v>
      </c>
      <c r="BE549" s="203">
        <f>IF(N549="základní",J549,0)</f>
        <v>0</v>
      </c>
      <c r="BF549" s="203">
        <f>IF(N549="snížená",J549,0)</f>
        <v>0</v>
      </c>
      <c r="BG549" s="203">
        <f>IF(N549="zákl. přenesená",J549,0)</f>
        <v>0</v>
      </c>
      <c r="BH549" s="203">
        <f>IF(N549="sníž. přenesená",J549,0)</f>
        <v>0</v>
      </c>
      <c r="BI549" s="203">
        <f>IF(N549="nulová",J549,0)</f>
        <v>0</v>
      </c>
      <c r="BJ549" s="23" t="s">
        <v>88</v>
      </c>
      <c r="BK549" s="203">
        <f>ROUND(I549*H549,2)</f>
        <v>0</v>
      </c>
      <c r="BL549" s="23" t="s">
        <v>455</v>
      </c>
      <c r="BM549" s="23" t="s">
        <v>883</v>
      </c>
    </row>
    <row r="550" spans="2:65" s="1" customFormat="1" ht="6.95" customHeight="1">
      <c r="B550" s="56"/>
      <c r="C550" s="57"/>
      <c r="D550" s="57"/>
      <c r="E550" s="57"/>
      <c r="F550" s="57"/>
      <c r="G550" s="57"/>
      <c r="H550" s="57"/>
      <c r="I550" s="139"/>
      <c r="J550" s="57"/>
      <c r="K550" s="57"/>
      <c r="L550" s="61"/>
    </row>
  </sheetData>
  <sheetProtection algorithmName="SHA-512" hashValue="mqhD3PQAbSJquUT1V7YGDqboQ1KxxWVPFLzRqINgWYiEXpa3WDIJqopNLgfee33CFa7tGUJXMH/4wV3JZlcLcw==" saltValue="4Tj6tEsxrfK6Xj3SfOHmhO/UeqIVY45qHlpZaW6Wn0TfKyVUOoMkX9Sv5t5f4Vp7FvESJyVF+wtf5DbAiYC6ng==" spinCount="100000" sheet="1" objects="1" scenarios="1" formatColumns="0" formatRows="0" autoFilter="0"/>
  <autoFilter ref="C98:K549"/>
  <mergeCells count="10">
    <mergeCell ref="J51:J52"/>
    <mergeCell ref="E89:H89"/>
    <mergeCell ref="E91:H9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R9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92</v>
      </c>
      <c r="G1" s="380" t="s">
        <v>93</v>
      </c>
      <c r="H1" s="380"/>
      <c r="I1" s="115"/>
      <c r="J1" s="114" t="s">
        <v>94</v>
      </c>
      <c r="K1" s="113" t="s">
        <v>95</v>
      </c>
      <c r="L1" s="114" t="s">
        <v>96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1"/>
      <c r="M2" s="371"/>
      <c r="N2" s="371"/>
      <c r="O2" s="371"/>
      <c r="P2" s="371"/>
      <c r="Q2" s="371"/>
      <c r="R2" s="371"/>
      <c r="S2" s="371"/>
      <c r="T2" s="371"/>
      <c r="U2" s="371"/>
      <c r="V2" s="371"/>
      <c r="AT2" s="23" t="s">
        <v>91</v>
      </c>
    </row>
    <row r="3" spans="1:70" ht="6.95" customHeight="1">
      <c r="B3" s="24"/>
      <c r="C3" s="25"/>
      <c r="D3" s="25"/>
      <c r="E3" s="25"/>
      <c r="F3" s="25"/>
      <c r="G3" s="25"/>
      <c r="H3" s="25"/>
      <c r="I3" s="116"/>
      <c r="J3" s="25"/>
      <c r="K3" s="26"/>
      <c r="AT3" s="23" t="s">
        <v>88</v>
      </c>
    </row>
    <row r="4" spans="1:70" ht="36.950000000000003" customHeight="1">
      <c r="B4" s="27"/>
      <c r="C4" s="28"/>
      <c r="D4" s="29" t="s">
        <v>97</v>
      </c>
      <c r="E4" s="28"/>
      <c r="F4" s="28"/>
      <c r="G4" s="28"/>
      <c r="H4" s="28"/>
      <c r="I4" s="117"/>
      <c r="J4" s="28"/>
      <c r="K4" s="30"/>
      <c r="M4" s="31" t="s">
        <v>12</v>
      </c>
      <c r="AT4" s="23" t="s">
        <v>6</v>
      </c>
    </row>
    <row r="5" spans="1:70" ht="6.95" customHeight="1">
      <c r="B5" s="27"/>
      <c r="C5" s="28"/>
      <c r="D5" s="28"/>
      <c r="E5" s="28"/>
      <c r="F5" s="28"/>
      <c r="G5" s="28"/>
      <c r="H5" s="28"/>
      <c r="I5" s="117"/>
      <c r="J5" s="28"/>
      <c r="K5" s="30"/>
    </row>
    <row r="6" spans="1:70">
      <c r="B6" s="27"/>
      <c r="C6" s="28"/>
      <c r="D6" s="36" t="s">
        <v>18</v>
      </c>
      <c r="E6" s="28"/>
      <c r="F6" s="28"/>
      <c r="G6" s="28"/>
      <c r="H6" s="28"/>
      <c r="I6" s="117"/>
      <c r="J6" s="28"/>
      <c r="K6" s="30"/>
    </row>
    <row r="7" spans="1:70" ht="16.5" customHeight="1">
      <c r="B7" s="27"/>
      <c r="C7" s="28"/>
      <c r="D7" s="28"/>
      <c r="E7" s="372" t="str">
        <f>'Rekapitulace stavby'!K6</f>
        <v>Mod. pob. zař. ve spr. soc. služ., Písečná 5062, Chomutov - DSP</v>
      </c>
      <c r="F7" s="373"/>
      <c r="G7" s="373"/>
      <c r="H7" s="373"/>
      <c r="I7" s="117"/>
      <c r="J7" s="28"/>
      <c r="K7" s="30"/>
    </row>
    <row r="8" spans="1:70" s="1" customFormat="1">
      <c r="B8" s="41"/>
      <c r="C8" s="42"/>
      <c r="D8" s="36" t="s">
        <v>98</v>
      </c>
      <c r="E8" s="42"/>
      <c r="F8" s="42"/>
      <c r="G8" s="42"/>
      <c r="H8" s="42"/>
      <c r="I8" s="118"/>
      <c r="J8" s="42"/>
      <c r="K8" s="45"/>
    </row>
    <row r="9" spans="1:70" s="1" customFormat="1" ht="36.950000000000003" customHeight="1">
      <c r="B9" s="41"/>
      <c r="C9" s="42"/>
      <c r="D9" s="42"/>
      <c r="E9" s="374" t="s">
        <v>884</v>
      </c>
      <c r="F9" s="375"/>
      <c r="G9" s="375"/>
      <c r="H9" s="375"/>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20</v>
      </c>
      <c r="E11" s="42"/>
      <c r="F11" s="34" t="s">
        <v>34</v>
      </c>
      <c r="G11" s="42"/>
      <c r="H11" s="42"/>
      <c r="I11" s="119" t="s">
        <v>22</v>
      </c>
      <c r="J11" s="34" t="s">
        <v>34</v>
      </c>
      <c r="K11" s="45"/>
    </row>
    <row r="12" spans="1:70" s="1" customFormat="1" ht="14.45" customHeight="1">
      <c r="B12" s="41"/>
      <c r="C12" s="42"/>
      <c r="D12" s="36" t="s">
        <v>24</v>
      </c>
      <c r="E12" s="42"/>
      <c r="F12" s="34" t="s">
        <v>25</v>
      </c>
      <c r="G12" s="42"/>
      <c r="H12" s="42"/>
      <c r="I12" s="119" t="s">
        <v>26</v>
      </c>
      <c r="J12" s="120" t="str">
        <f>'Rekapitulace stavby'!AN8</f>
        <v>27. 2. 2016</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32</v>
      </c>
      <c r="E14" s="42"/>
      <c r="F14" s="42"/>
      <c r="G14" s="42"/>
      <c r="H14" s="42"/>
      <c r="I14" s="119" t="s">
        <v>33</v>
      </c>
      <c r="J14" s="34" t="s">
        <v>34</v>
      </c>
      <c r="K14" s="45"/>
    </row>
    <row r="15" spans="1:70" s="1" customFormat="1" ht="18" customHeight="1">
      <c r="B15" s="41"/>
      <c r="C15" s="42"/>
      <c r="D15" s="42"/>
      <c r="E15" s="34" t="s">
        <v>35</v>
      </c>
      <c r="F15" s="42"/>
      <c r="G15" s="42"/>
      <c r="H15" s="42"/>
      <c r="I15" s="119" t="s">
        <v>36</v>
      </c>
      <c r="J15" s="34" t="s">
        <v>34</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37</v>
      </c>
      <c r="E17" s="42"/>
      <c r="F17" s="42"/>
      <c r="G17" s="42"/>
      <c r="H17" s="42"/>
      <c r="I17" s="119" t="s">
        <v>33</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36</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39</v>
      </c>
      <c r="E20" s="42"/>
      <c r="F20" s="42"/>
      <c r="G20" s="42"/>
      <c r="H20" s="42"/>
      <c r="I20" s="119" t="s">
        <v>33</v>
      </c>
      <c r="J20" s="34" t="s">
        <v>34</v>
      </c>
      <c r="K20" s="45"/>
    </row>
    <row r="21" spans="2:11" s="1" customFormat="1" ht="18" customHeight="1">
      <c r="B21" s="41"/>
      <c r="C21" s="42"/>
      <c r="D21" s="42"/>
      <c r="E21" s="34" t="s">
        <v>40</v>
      </c>
      <c r="F21" s="42"/>
      <c r="G21" s="42"/>
      <c r="H21" s="42"/>
      <c r="I21" s="119" t="s">
        <v>36</v>
      </c>
      <c r="J21" s="34" t="s">
        <v>34</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42</v>
      </c>
      <c r="E23" s="42"/>
      <c r="F23" s="42"/>
      <c r="G23" s="42"/>
      <c r="H23" s="42"/>
      <c r="I23" s="118"/>
      <c r="J23" s="42"/>
      <c r="K23" s="45"/>
    </row>
    <row r="24" spans="2:11" s="6" customFormat="1" ht="16.5" customHeight="1">
      <c r="B24" s="121"/>
      <c r="C24" s="122"/>
      <c r="D24" s="122"/>
      <c r="E24" s="341" t="s">
        <v>34</v>
      </c>
      <c r="F24" s="341"/>
      <c r="G24" s="341"/>
      <c r="H24" s="341"/>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44</v>
      </c>
      <c r="E27" s="42"/>
      <c r="F27" s="42"/>
      <c r="G27" s="42"/>
      <c r="H27" s="42"/>
      <c r="I27" s="118"/>
      <c r="J27" s="128">
        <f>ROUND(J81,2)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46</v>
      </c>
      <c r="G29" s="42"/>
      <c r="H29" s="42"/>
      <c r="I29" s="129" t="s">
        <v>45</v>
      </c>
      <c r="J29" s="46" t="s">
        <v>47</v>
      </c>
      <c r="K29" s="45"/>
    </row>
    <row r="30" spans="2:11" s="1" customFormat="1" ht="14.45" customHeight="1">
      <c r="B30" s="41"/>
      <c r="C30" s="42"/>
      <c r="D30" s="49" t="s">
        <v>48</v>
      </c>
      <c r="E30" s="49" t="s">
        <v>49</v>
      </c>
      <c r="F30" s="130">
        <f>ROUND(SUM(BE81:BE98), 2)</f>
        <v>0</v>
      </c>
      <c r="G30" s="42"/>
      <c r="H30" s="42"/>
      <c r="I30" s="131">
        <v>0.21</v>
      </c>
      <c r="J30" s="130">
        <f>ROUND(ROUND((SUM(BE81:BE98)), 2)*I30, 2)</f>
        <v>0</v>
      </c>
      <c r="K30" s="45"/>
    </row>
    <row r="31" spans="2:11" s="1" customFormat="1" ht="14.45" customHeight="1">
      <c r="B31" s="41"/>
      <c r="C31" s="42"/>
      <c r="D31" s="42"/>
      <c r="E31" s="49" t="s">
        <v>50</v>
      </c>
      <c r="F31" s="130">
        <f>ROUND(SUM(BF81:BF98), 2)</f>
        <v>0</v>
      </c>
      <c r="G31" s="42"/>
      <c r="H31" s="42"/>
      <c r="I31" s="131">
        <v>0.15</v>
      </c>
      <c r="J31" s="130">
        <f>ROUND(ROUND((SUM(BF81:BF98)), 2)*I31, 2)</f>
        <v>0</v>
      </c>
      <c r="K31" s="45"/>
    </row>
    <row r="32" spans="2:11" s="1" customFormat="1" ht="14.45" hidden="1" customHeight="1">
      <c r="B32" s="41"/>
      <c r="C32" s="42"/>
      <c r="D32" s="42"/>
      <c r="E32" s="49" t="s">
        <v>51</v>
      </c>
      <c r="F32" s="130">
        <f>ROUND(SUM(BG81:BG98), 2)</f>
        <v>0</v>
      </c>
      <c r="G32" s="42"/>
      <c r="H32" s="42"/>
      <c r="I32" s="131">
        <v>0.21</v>
      </c>
      <c r="J32" s="130">
        <v>0</v>
      </c>
      <c r="K32" s="45"/>
    </row>
    <row r="33" spans="2:11" s="1" customFormat="1" ht="14.45" hidden="1" customHeight="1">
      <c r="B33" s="41"/>
      <c r="C33" s="42"/>
      <c r="D33" s="42"/>
      <c r="E33" s="49" t="s">
        <v>52</v>
      </c>
      <c r="F33" s="130">
        <f>ROUND(SUM(BH81:BH98), 2)</f>
        <v>0</v>
      </c>
      <c r="G33" s="42"/>
      <c r="H33" s="42"/>
      <c r="I33" s="131">
        <v>0.15</v>
      </c>
      <c r="J33" s="130">
        <v>0</v>
      </c>
      <c r="K33" s="45"/>
    </row>
    <row r="34" spans="2:11" s="1" customFormat="1" ht="14.45" hidden="1" customHeight="1">
      <c r="B34" s="41"/>
      <c r="C34" s="42"/>
      <c r="D34" s="42"/>
      <c r="E34" s="49" t="s">
        <v>53</v>
      </c>
      <c r="F34" s="130">
        <f>ROUND(SUM(BI81:BI98),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54</v>
      </c>
      <c r="E36" s="79"/>
      <c r="F36" s="79"/>
      <c r="G36" s="134" t="s">
        <v>55</v>
      </c>
      <c r="H36" s="135" t="s">
        <v>56</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101</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2" t="str">
        <f>E7</f>
        <v>Mod. pob. zař. ve spr. soc. služ., Písečná 5062, Chomutov - DSP</v>
      </c>
      <c r="F45" s="373"/>
      <c r="G45" s="373"/>
      <c r="H45" s="373"/>
      <c r="I45" s="118"/>
      <c r="J45" s="42"/>
      <c r="K45" s="45"/>
    </row>
    <row r="46" spans="2:11" s="1" customFormat="1" ht="14.45" customHeight="1">
      <c r="B46" s="41"/>
      <c r="C46" s="36" t="s">
        <v>98</v>
      </c>
      <c r="D46" s="42"/>
      <c r="E46" s="42"/>
      <c r="F46" s="42"/>
      <c r="G46" s="42"/>
      <c r="H46" s="42"/>
      <c r="I46" s="118"/>
      <c r="J46" s="42"/>
      <c r="K46" s="45"/>
    </row>
    <row r="47" spans="2:11" s="1" customFormat="1" ht="17.25" customHeight="1">
      <c r="B47" s="41"/>
      <c r="C47" s="42"/>
      <c r="D47" s="42"/>
      <c r="E47" s="374" t="str">
        <f>E9</f>
        <v>SO 01.2 - VRN pro DOZP</v>
      </c>
      <c r="F47" s="375"/>
      <c r="G47" s="375"/>
      <c r="H47" s="375"/>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24</v>
      </c>
      <c r="D49" s="42"/>
      <c r="E49" s="42"/>
      <c r="F49" s="34" t="str">
        <f>F12</f>
        <v xml:space="preserve"> </v>
      </c>
      <c r="G49" s="42"/>
      <c r="H49" s="42"/>
      <c r="I49" s="119" t="s">
        <v>26</v>
      </c>
      <c r="J49" s="120" t="str">
        <f>IF(J12="","",J12)</f>
        <v>27. 2. 2016</v>
      </c>
      <c r="K49" s="45"/>
    </row>
    <row r="50" spans="2:47" s="1" customFormat="1" ht="6.95" customHeight="1">
      <c r="B50" s="41"/>
      <c r="C50" s="42"/>
      <c r="D50" s="42"/>
      <c r="E50" s="42"/>
      <c r="F50" s="42"/>
      <c r="G50" s="42"/>
      <c r="H50" s="42"/>
      <c r="I50" s="118"/>
      <c r="J50" s="42"/>
      <c r="K50" s="45"/>
    </row>
    <row r="51" spans="2:47" s="1" customFormat="1">
      <c r="B51" s="41"/>
      <c r="C51" s="36" t="s">
        <v>32</v>
      </c>
      <c r="D51" s="42"/>
      <c r="E51" s="42"/>
      <c r="F51" s="34" t="str">
        <f>E15</f>
        <v>Statutární město Chomutov, Zborovská 4602,Chomutov</v>
      </c>
      <c r="G51" s="42"/>
      <c r="H51" s="42"/>
      <c r="I51" s="119" t="s">
        <v>39</v>
      </c>
      <c r="J51" s="341" t="str">
        <f>E21</f>
        <v>JKPO,Školní 1038, Chomutov</v>
      </c>
      <c r="K51" s="45"/>
    </row>
    <row r="52" spans="2:47" s="1" customFormat="1" ht="14.45" customHeight="1">
      <c r="B52" s="41"/>
      <c r="C52" s="36" t="s">
        <v>37</v>
      </c>
      <c r="D52" s="42"/>
      <c r="E52" s="42"/>
      <c r="F52" s="34" t="str">
        <f>IF(E18="","",E18)</f>
        <v/>
      </c>
      <c r="G52" s="42"/>
      <c r="H52" s="42"/>
      <c r="I52" s="118"/>
      <c r="J52" s="376"/>
      <c r="K52" s="45"/>
    </row>
    <row r="53" spans="2:47" s="1" customFormat="1" ht="10.35" customHeight="1">
      <c r="B53" s="41"/>
      <c r="C53" s="42"/>
      <c r="D53" s="42"/>
      <c r="E53" s="42"/>
      <c r="F53" s="42"/>
      <c r="G53" s="42"/>
      <c r="H53" s="42"/>
      <c r="I53" s="118"/>
      <c r="J53" s="42"/>
      <c r="K53" s="45"/>
    </row>
    <row r="54" spans="2:47" s="1" customFormat="1" ht="29.25" customHeight="1">
      <c r="B54" s="41"/>
      <c r="C54" s="144" t="s">
        <v>102</v>
      </c>
      <c r="D54" s="132"/>
      <c r="E54" s="132"/>
      <c r="F54" s="132"/>
      <c r="G54" s="132"/>
      <c r="H54" s="132"/>
      <c r="I54" s="145"/>
      <c r="J54" s="146" t="s">
        <v>103</v>
      </c>
      <c r="K54" s="147"/>
    </row>
    <row r="55" spans="2:47" s="1" customFormat="1" ht="10.35" customHeight="1">
      <c r="B55" s="41"/>
      <c r="C55" s="42"/>
      <c r="D55" s="42"/>
      <c r="E55" s="42"/>
      <c r="F55" s="42"/>
      <c r="G55" s="42"/>
      <c r="H55" s="42"/>
      <c r="I55" s="118"/>
      <c r="J55" s="42"/>
      <c r="K55" s="45"/>
    </row>
    <row r="56" spans="2:47" s="1" customFormat="1" ht="29.25" customHeight="1">
      <c r="B56" s="41"/>
      <c r="C56" s="148" t="s">
        <v>104</v>
      </c>
      <c r="D56" s="42"/>
      <c r="E56" s="42"/>
      <c r="F56" s="42"/>
      <c r="G56" s="42"/>
      <c r="H56" s="42"/>
      <c r="I56" s="118"/>
      <c r="J56" s="128">
        <f>J81</f>
        <v>0</v>
      </c>
      <c r="K56" s="45"/>
      <c r="AU56" s="23" t="s">
        <v>105</v>
      </c>
    </row>
    <row r="57" spans="2:47" s="7" customFormat="1" ht="24.95" customHeight="1">
      <c r="B57" s="149"/>
      <c r="C57" s="150"/>
      <c r="D57" s="151" t="s">
        <v>885</v>
      </c>
      <c r="E57" s="152"/>
      <c r="F57" s="152"/>
      <c r="G57" s="152"/>
      <c r="H57" s="152"/>
      <c r="I57" s="153"/>
      <c r="J57" s="154">
        <f>J82</f>
        <v>0</v>
      </c>
      <c r="K57" s="155"/>
    </row>
    <row r="58" spans="2:47" s="8" customFormat="1" ht="19.899999999999999" customHeight="1">
      <c r="B58" s="156"/>
      <c r="C58" s="157"/>
      <c r="D58" s="158" t="s">
        <v>886</v>
      </c>
      <c r="E58" s="159"/>
      <c r="F58" s="159"/>
      <c r="G58" s="159"/>
      <c r="H58" s="159"/>
      <c r="I58" s="160"/>
      <c r="J58" s="161">
        <f>J83</f>
        <v>0</v>
      </c>
      <c r="K58" s="162"/>
    </row>
    <row r="59" spans="2:47" s="8" customFormat="1" ht="19.899999999999999" customHeight="1">
      <c r="B59" s="156"/>
      <c r="C59" s="157"/>
      <c r="D59" s="158" t="s">
        <v>887</v>
      </c>
      <c r="E59" s="159"/>
      <c r="F59" s="159"/>
      <c r="G59" s="159"/>
      <c r="H59" s="159"/>
      <c r="I59" s="160"/>
      <c r="J59" s="161">
        <f>J85</f>
        <v>0</v>
      </c>
      <c r="K59" s="162"/>
    </row>
    <row r="60" spans="2:47" s="8" customFormat="1" ht="19.899999999999999" customHeight="1">
      <c r="B60" s="156"/>
      <c r="C60" s="157"/>
      <c r="D60" s="158" t="s">
        <v>888</v>
      </c>
      <c r="E60" s="159"/>
      <c r="F60" s="159"/>
      <c r="G60" s="159"/>
      <c r="H60" s="159"/>
      <c r="I60" s="160"/>
      <c r="J60" s="161">
        <f>J91</f>
        <v>0</v>
      </c>
      <c r="K60" s="162"/>
    </row>
    <row r="61" spans="2:47" s="8" customFormat="1" ht="19.899999999999999" customHeight="1">
      <c r="B61" s="156"/>
      <c r="C61" s="157"/>
      <c r="D61" s="158" t="s">
        <v>889</v>
      </c>
      <c r="E61" s="159"/>
      <c r="F61" s="159"/>
      <c r="G61" s="159"/>
      <c r="H61" s="159"/>
      <c r="I61" s="160"/>
      <c r="J61" s="161">
        <f>J94</f>
        <v>0</v>
      </c>
      <c r="K61" s="162"/>
    </row>
    <row r="62" spans="2:47" s="1" customFormat="1" ht="21.75" customHeight="1">
      <c r="B62" s="41"/>
      <c r="C62" s="42"/>
      <c r="D62" s="42"/>
      <c r="E62" s="42"/>
      <c r="F62" s="42"/>
      <c r="G62" s="42"/>
      <c r="H62" s="42"/>
      <c r="I62" s="118"/>
      <c r="J62" s="42"/>
      <c r="K62" s="45"/>
    </row>
    <row r="63" spans="2:47" s="1" customFormat="1" ht="6.95" customHeight="1">
      <c r="B63" s="56"/>
      <c r="C63" s="57"/>
      <c r="D63" s="57"/>
      <c r="E63" s="57"/>
      <c r="F63" s="57"/>
      <c r="G63" s="57"/>
      <c r="H63" s="57"/>
      <c r="I63" s="139"/>
      <c r="J63" s="57"/>
      <c r="K63" s="58"/>
    </row>
    <row r="67" spans="2:20" s="1" customFormat="1" ht="6.95" customHeight="1">
      <c r="B67" s="59"/>
      <c r="C67" s="60"/>
      <c r="D67" s="60"/>
      <c r="E67" s="60"/>
      <c r="F67" s="60"/>
      <c r="G67" s="60"/>
      <c r="H67" s="60"/>
      <c r="I67" s="142"/>
      <c r="J67" s="60"/>
      <c r="K67" s="60"/>
      <c r="L67" s="61"/>
    </row>
    <row r="68" spans="2:20" s="1" customFormat="1" ht="36.950000000000003" customHeight="1">
      <c r="B68" s="41"/>
      <c r="C68" s="62" t="s">
        <v>129</v>
      </c>
      <c r="D68" s="63"/>
      <c r="E68" s="63"/>
      <c r="F68" s="63"/>
      <c r="G68" s="63"/>
      <c r="H68" s="63"/>
      <c r="I68" s="163"/>
      <c r="J68" s="63"/>
      <c r="K68" s="63"/>
      <c r="L68" s="61"/>
    </row>
    <row r="69" spans="2:20" s="1" customFormat="1" ht="6.95" customHeight="1">
      <c r="B69" s="41"/>
      <c r="C69" s="63"/>
      <c r="D69" s="63"/>
      <c r="E69" s="63"/>
      <c r="F69" s="63"/>
      <c r="G69" s="63"/>
      <c r="H69" s="63"/>
      <c r="I69" s="163"/>
      <c r="J69" s="63"/>
      <c r="K69" s="63"/>
      <c r="L69" s="61"/>
    </row>
    <row r="70" spans="2:20" s="1" customFormat="1" ht="14.45" customHeight="1">
      <c r="B70" s="41"/>
      <c r="C70" s="65" t="s">
        <v>18</v>
      </c>
      <c r="D70" s="63"/>
      <c r="E70" s="63"/>
      <c r="F70" s="63"/>
      <c r="G70" s="63"/>
      <c r="H70" s="63"/>
      <c r="I70" s="163"/>
      <c r="J70" s="63"/>
      <c r="K70" s="63"/>
      <c r="L70" s="61"/>
    </row>
    <row r="71" spans="2:20" s="1" customFormat="1" ht="16.5" customHeight="1">
      <c r="B71" s="41"/>
      <c r="C71" s="63"/>
      <c r="D71" s="63"/>
      <c r="E71" s="377" t="str">
        <f>E7</f>
        <v>Mod. pob. zař. ve spr. soc. služ., Písečná 5062, Chomutov - DSP</v>
      </c>
      <c r="F71" s="378"/>
      <c r="G71" s="378"/>
      <c r="H71" s="378"/>
      <c r="I71" s="163"/>
      <c r="J71" s="63"/>
      <c r="K71" s="63"/>
      <c r="L71" s="61"/>
    </row>
    <row r="72" spans="2:20" s="1" customFormat="1" ht="14.45" customHeight="1">
      <c r="B72" s="41"/>
      <c r="C72" s="65" t="s">
        <v>98</v>
      </c>
      <c r="D72" s="63"/>
      <c r="E72" s="63"/>
      <c r="F72" s="63"/>
      <c r="G72" s="63"/>
      <c r="H72" s="63"/>
      <c r="I72" s="163"/>
      <c r="J72" s="63"/>
      <c r="K72" s="63"/>
      <c r="L72" s="61"/>
    </row>
    <row r="73" spans="2:20" s="1" customFormat="1" ht="17.25" customHeight="1">
      <c r="B73" s="41"/>
      <c r="C73" s="63"/>
      <c r="D73" s="63"/>
      <c r="E73" s="352" t="str">
        <f>E9</f>
        <v>SO 01.2 - VRN pro DOZP</v>
      </c>
      <c r="F73" s="379"/>
      <c r="G73" s="379"/>
      <c r="H73" s="379"/>
      <c r="I73" s="163"/>
      <c r="J73" s="63"/>
      <c r="K73" s="63"/>
      <c r="L73" s="61"/>
    </row>
    <row r="74" spans="2:20" s="1" customFormat="1" ht="6.95" customHeight="1">
      <c r="B74" s="41"/>
      <c r="C74" s="63"/>
      <c r="D74" s="63"/>
      <c r="E74" s="63"/>
      <c r="F74" s="63"/>
      <c r="G74" s="63"/>
      <c r="H74" s="63"/>
      <c r="I74" s="163"/>
      <c r="J74" s="63"/>
      <c r="K74" s="63"/>
      <c r="L74" s="61"/>
    </row>
    <row r="75" spans="2:20" s="1" customFormat="1" ht="18" customHeight="1">
      <c r="B75" s="41"/>
      <c r="C75" s="65" t="s">
        <v>24</v>
      </c>
      <c r="D75" s="63"/>
      <c r="E75" s="63"/>
      <c r="F75" s="164" t="str">
        <f>F12</f>
        <v xml:space="preserve"> </v>
      </c>
      <c r="G75" s="63"/>
      <c r="H75" s="63"/>
      <c r="I75" s="165" t="s">
        <v>26</v>
      </c>
      <c r="J75" s="73" t="str">
        <f>IF(J12="","",J12)</f>
        <v>27. 2. 2016</v>
      </c>
      <c r="K75" s="63"/>
      <c r="L75" s="61"/>
    </row>
    <row r="76" spans="2:20" s="1" customFormat="1" ht="6.95" customHeight="1">
      <c r="B76" s="41"/>
      <c r="C76" s="63"/>
      <c r="D76" s="63"/>
      <c r="E76" s="63"/>
      <c r="F76" s="63"/>
      <c r="G76" s="63"/>
      <c r="H76" s="63"/>
      <c r="I76" s="163"/>
      <c r="J76" s="63"/>
      <c r="K76" s="63"/>
      <c r="L76" s="61"/>
    </row>
    <row r="77" spans="2:20" s="1" customFormat="1">
      <c r="B77" s="41"/>
      <c r="C77" s="65" t="s">
        <v>32</v>
      </c>
      <c r="D77" s="63"/>
      <c r="E77" s="63"/>
      <c r="F77" s="164" t="str">
        <f>E15</f>
        <v>Statutární město Chomutov, Zborovská 4602,Chomutov</v>
      </c>
      <c r="G77" s="63"/>
      <c r="H77" s="63"/>
      <c r="I77" s="165" t="s">
        <v>39</v>
      </c>
      <c r="J77" s="164" t="str">
        <f>E21</f>
        <v>JKPO,Školní 1038, Chomutov</v>
      </c>
      <c r="K77" s="63"/>
      <c r="L77" s="61"/>
    </row>
    <row r="78" spans="2:20" s="1" customFormat="1" ht="14.45" customHeight="1">
      <c r="B78" s="41"/>
      <c r="C78" s="65" t="s">
        <v>37</v>
      </c>
      <c r="D78" s="63"/>
      <c r="E78" s="63"/>
      <c r="F78" s="164" t="str">
        <f>IF(E18="","",E18)</f>
        <v/>
      </c>
      <c r="G78" s="63"/>
      <c r="H78" s="63"/>
      <c r="I78" s="163"/>
      <c r="J78" s="63"/>
      <c r="K78" s="63"/>
      <c r="L78" s="61"/>
    </row>
    <row r="79" spans="2:20" s="1" customFormat="1" ht="10.35" customHeight="1">
      <c r="B79" s="41"/>
      <c r="C79" s="63"/>
      <c r="D79" s="63"/>
      <c r="E79" s="63"/>
      <c r="F79" s="63"/>
      <c r="G79" s="63"/>
      <c r="H79" s="63"/>
      <c r="I79" s="163"/>
      <c r="J79" s="63"/>
      <c r="K79" s="63"/>
      <c r="L79" s="61"/>
    </row>
    <row r="80" spans="2:20" s="9" customFormat="1" ht="29.25" customHeight="1">
      <c r="B80" s="166"/>
      <c r="C80" s="167" t="s">
        <v>130</v>
      </c>
      <c r="D80" s="168" t="s">
        <v>63</v>
      </c>
      <c r="E80" s="168" t="s">
        <v>59</v>
      </c>
      <c r="F80" s="168" t="s">
        <v>131</v>
      </c>
      <c r="G80" s="168" t="s">
        <v>132</v>
      </c>
      <c r="H80" s="168" t="s">
        <v>133</v>
      </c>
      <c r="I80" s="169" t="s">
        <v>134</v>
      </c>
      <c r="J80" s="168" t="s">
        <v>103</v>
      </c>
      <c r="K80" s="170" t="s">
        <v>135</v>
      </c>
      <c r="L80" s="171"/>
      <c r="M80" s="81" t="s">
        <v>136</v>
      </c>
      <c r="N80" s="82" t="s">
        <v>48</v>
      </c>
      <c r="O80" s="82" t="s">
        <v>137</v>
      </c>
      <c r="P80" s="82" t="s">
        <v>138</v>
      </c>
      <c r="Q80" s="82" t="s">
        <v>139</v>
      </c>
      <c r="R80" s="82" t="s">
        <v>140</v>
      </c>
      <c r="S80" s="82" t="s">
        <v>141</v>
      </c>
      <c r="T80" s="83" t="s">
        <v>142</v>
      </c>
    </row>
    <row r="81" spans="2:65" s="1" customFormat="1" ht="29.25" customHeight="1">
      <c r="B81" s="41"/>
      <c r="C81" s="87" t="s">
        <v>104</v>
      </c>
      <c r="D81" s="63"/>
      <c r="E81" s="63"/>
      <c r="F81" s="63"/>
      <c r="G81" s="63"/>
      <c r="H81" s="63"/>
      <c r="I81" s="163"/>
      <c r="J81" s="172">
        <f>BK81</f>
        <v>0</v>
      </c>
      <c r="K81" s="63"/>
      <c r="L81" s="61"/>
      <c r="M81" s="84"/>
      <c r="N81" s="85"/>
      <c r="O81" s="85"/>
      <c r="P81" s="173">
        <f>P82</f>
        <v>0</v>
      </c>
      <c r="Q81" s="85"/>
      <c r="R81" s="173">
        <f>R82</f>
        <v>0</v>
      </c>
      <c r="S81" s="85"/>
      <c r="T81" s="174">
        <f>T82</f>
        <v>0</v>
      </c>
      <c r="AT81" s="23" t="s">
        <v>77</v>
      </c>
      <c r="AU81" s="23" t="s">
        <v>105</v>
      </c>
      <c r="BK81" s="175">
        <f>BK82</f>
        <v>0</v>
      </c>
    </row>
    <row r="82" spans="2:65" s="10" customFormat="1" ht="37.35" customHeight="1">
      <c r="B82" s="176"/>
      <c r="C82" s="177"/>
      <c r="D82" s="178" t="s">
        <v>77</v>
      </c>
      <c r="E82" s="179" t="s">
        <v>890</v>
      </c>
      <c r="F82" s="179" t="s">
        <v>891</v>
      </c>
      <c r="G82" s="177"/>
      <c r="H82" s="177"/>
      <c r="I82" s="180"/>
      <c r="J82" s="181">
        <f>BK82</f>
        <v>0</v>
      </c>
      <c r="K82" s="177"/>
      <c r="L82" s="182"/>
      <c r="M82" s="183"/>
      <c r="N82" s="184"/>
      <c r="O82" s="184"/>
      <c r="P82" s="185">
        <f>P83+P85+P91+P94</f>
        <v>0</v>
      </c>
      <c r="Q82" s="184"/>
      <c r="R82" s="185">
        <f>R83+R85+R91+R94</f>
        <v>0</v>
      </c>
      <c r="S82" s="184"/>
      <c r="T82" s="186">
        <f>T83+T85+T91+T94</f>
        <v>0</v>
      </c>
      <c r="AR82" s="187" t="s">
        <v>182</v>
      </c>
      <c r="AT82" s="188" t="s">
        <v>77</v>
      </c>
      <c r="AU82" s="188" t="s">
        <v>78</v>
      </c>
      <c r="AY82" s="187" t="s">
        <v>145</v>
      </c>
      <c r="BK82" s="189">
        <f>BK83+BK85+BK91+BK94</f>
        <v>0</v>
      </c>
    </row>
    <row r="83" spans="2:65" s="10" customFormat="1" ht="19.899999999999999" customHeight="1">
      <c r="B83" s="176"/>
      <c r="C83" s="177"/>
      <c r="D83" s="178" t="s">
        <v>77</v>
      </c>
      <c r="E83" s="190" t="s">
        <v>892</v>
      </c>
      <c r="F83" s="190" t="s">
        <v>893</v>
      </c>
      <c r="G83" s="177"/>
      <c r="H83" s="177"/>
      <c r="I83" s="180"/>
      <c r="J83" s="191">
        <f>BK83</f>
        <v>0</v>
      </c>
      <c r="K83" s="177"/>
      <c r="L83" s="182"/>
      <c r="M83" s="183"/>
      <c r="N83" s="184"/>
      <c r="O83" s="184"/>
      <c r="P83" s="185">
        <f>P84</f>
        <v>0</v>
      </c>
      <c r="Q83" s="184"/>
      <c r="R83" s="185">
        <f>R84</f>
        <v>0</v>
      </c>
      <c r="S83" s="184"/>
      <c r="T83" s="186">
        <f>T84</f>
        <v>0</v>
      </c>
      <c r="AR83" s="187" t="s">
        <v>182</v>
      </c>
      <c r="AT83" s="188" t="s">
        <v>77</v>
      </c>
      <c r="AU83" s="188" t="s">
        <v>86</v>
      </c>
      <c r="AY83" s="187" t="s">
        <v>145</v>
      </c>
      <c r="BK83" s="189">
        <f>BK84</f>
        <v>0</v>
      </c>
    </row>
    <row r="84" spans="2:65" s="1" customFormat="1" ht="16.5" customHeight="1">
      <c r="B84" s="41"/>
      <c r="C84" s="192" t="s">
        <v>86</v>
      </c>
      <c r="D84" s="192" t="s">
        <v>148</v>
      </c>
      <c r="E84" s="193" t="s">
        <v>894</v>
      </c>
      <c r="F84" s="194" t="s">
        <v>895</v>
      </c>
      <c r="G84" s="195" t="s">
        <v>896</v>
      </c>
      <c r="H84" s="196">
        <v>1</v>
      </c>
      <c r="I84" s="197"/>
      <c r="J84" s="198">
        <f>ROUND(I84*H84,2)</f>
        <v>0</v>
      </c>
      <c r="K84" s="194" t="s">
        <v>152</v>
      </c>
      <c r="L84" s="61"/>
      <c r="M84" s="199" t="s">
        <v>34</v>
      </c>
      <c r="N84" s="200" t="s">
        <v>50</v>
      </c>
      <c r="O84" s="42"/>
      <c r="P84" s="201">
        <f>O84*H84</f>
        <v>0</v>
      </c>
      <c r="Q84" s="201">
        <v>0</v>
      </c>
      <c r="R84" s="201">
        <f>Q84*H84</f>
        <v>0</v>
      </c>
      <c r="S84" s="201">
        <v>0</v>
      </c>
      <c r="T84" s="202">
        <f>S84*H84</f>
        <v>0</v>
      </c>
      <c r="AR84" s="23" t="s">
        <v>897</v>
      </c>
      <c r="AT84" s="23" t="s">
        <v>148</v>
      </c>
      <c r="AU84" s="23" t="s">
        <v>88</v>
      </c>
      <c r="AY84" s="23" t="s">
        <v>145</v>
      </c>
      <c r="BE84" s="203">
        <f>IF(N84="základní",J84,0)</f>
        <v>0</v>
      </c>
      <c r="BF84" s="203">
        <f>IF(N84="snížená",J84,0)</f>
        <v>0</v>
      </c>
      <c r="BG84" s="203">
        <f>IF(N84="zákl. přenesená",J84,0)</f>
        <v>0</v>
      </c>
      <c r="BH84" s="203">
        <f>IF(N84="sníž. přenesená",J84,0)</f>
        <v>0</v>
      </c>
      <c r="BI84" s="203">
        <f>IF(N84="nulová",J84,0)</f>
        <v>0</v>
      </c>
      <c r="BJ84" s="23" t="s">
        <v>88</v>
      </c>
      <c r="BK84" s="203">
        <f>ROUND(I84*H84,2)</f>
        <v>0</v>
      </c>
      <c r="BL84" s="23" t="s">
        <v>897</v>
      </c>
      <c r="BM84" s="23" t="s">
        <v>898</v>
      </c>
    </row>
    <row r="85" spans="2:65" s="10" customFormat="1" ht="29.85" customHeight="1">
      <c r="B85" s="176"/>
      <c r="C85" s="177"/>
      <c r="D85" s="178" t="s">
        <v>77</v>
      </c>
      <c r="E85" s="190" t="s">
        <v>899</v>
      </c>
      <c r="F85" s="190" t="s">
        <v>900</v>
      </c>
      <c r="G85" s="177"/>
      <c r="H85" s="177"/>
      <c r="I85" s="180"/>
      <c r="J85" s="191">
        <f>BK85</f>
        <v>0</v>
      </c>
      <c r="K85" s="177"/>
      <c r="L85" s="182"/>
      <c r="M85" s="183"/>
      <c r="N85" s="184"/>
      <c r="O85" s="184"/>
      <c r="P85" s="185">
        <f>SUM(P86:P90)</f>
        <v>0</v>
      </c>
      <c r="Q85" s="184"/>
      <c r="R85" s="185">
        <f>SUM(R86:R90)</f>
        <v>0</v>
      </c>
      <c r="S85" s="184"/>
      <c r="T85" s="186">
        <f>SUM(T86:T90)</f>
        <v>0</v>
      </c>
      <c r="AR85" s="187" t="s">
        <v>182</v>
      </c>
      <c r="AT85" s="188" t="s">
        <v>77</v>
      </c>
      <c r="AU85" s="188" t="s">
        <v>86</v>
      </c>
      <c r="AY85" s="187" t="s">
        <v>145</v>
      </c>
      <c r="BK85" s="189">
        <f>SUM(BK86:BK90)</f>
        <v>0</v>
      </c>
    </row>
    <row r="86" spans="2:65" s="1" customFormat="1" ht="25.5" customHeight="1">
      <c r="B86" s="41"/>
      <c r="C86" s="192" t="s">
        <v>88</v>
      </c>
      <c r="D86" s="192" t="s">
        <v>148</v>
      </c>
      <c r="E86" s="193" t="s">
        <v>901</v>
      </c>
      <c r="F86" s="194" t="s">
        <v>902</v>
      </c>
      <c r="G86" s="195" t="s">
        <v>896</v>
      </c>
      <c r="H86" s="196">
        <v>1</v>
      </c>
      <c r="I86" s="197"/>
      <c r="J86" s="198">
        <f>ROUND(I86*H86,2)</f>
        <v>0</v>
      </c>
      <c r="K86" s="194" t="s">
        <v>152</v>
      </c>
      <c r="L86" s="61"/>
      <c r="M86" s="199" t="s">
        <v>34</v>
      </c>
      <c r="N86" s="200" t="s">
        <v>50</v>
      </c>
      <c r="O86" s="42"/>
      <c r="P86" s="201">
        <f>O86*H86</f>
        <v>0</v>
      </c>
      <c r="Q86" s="201">
        <v>0</v>
      </c>
      <c r="R86" s="201">
        <f>Q86*H86</f>
        <v>0</v>
      </c>
      <c r="S86" s="201">
        <v>0</v>
      </c>
      <c r="T86" s="202">
        <f>S86*H86</f>
        <v>0</v>
      </c>
      <c r="AR86" s="23" t="s">
        <v>897</v>
      </c>
      <c r="AT86" s="23" t="s">
        <v>148</v>
      </c>
      <c r="AU86" s="23" t="s">
        <v>88</v>
      </c>
      <c r="AY86" s="23" t="s">
        <v>145</v>
      </c>
      <c r="BE86" s="203">
        <f>IF(N86="základní",J86,0)</f>
        <v>0</v>
      </c>
      <c r="BF86" s="203">
        <f>IF(N86="snížená",J86,0)</f>
        <v>0</v>
      </c>
      <c r="BG86" s="203">
        <f>IF(N86="zákl. přenesená",J86,0)</f>
        <v>0</v>
      </c>
      <c r="BH86" s="203">
        <f>IF(N86="sníž. přenesená",J86,0)</f>
        <v>0</v>
      </c>
      <c r="BI86" s="203">
        <f>IF(N86="nulová",J86,0)</f>
        <v>0</v>
      </c>
      <c r="BJ86" s="23" t="s">
        <v>88</v>
      </c>
      <c r="BK86" s="203">
        <f>ROUND(I86*H86,2)</f>
        <v>0</v>
      </c>
      <c r="BL86" s="23" t="s">
        <v>897</v>
      </c>
      <c r="BM86" s="23" t="s">
        <v>903</v>
      </c>
    </row>
    <row r="87" spans="2:65" s="1" customFormat="1" ht="25.5" customHeight="1">
      <c r="B87" s="41"/>
      <c r="C87" s="192" t="s">
        <v>146</v>
      </c>
      <c r="D87" s="192" t="s">
        <v>148</v>
      </c>
      <c r="E87" s="193" t="s">
        <v>904</v>
      </c>
      <c r="F87" s="194" t="s">
        <v>905</v>
      </c>
      <c r="G87" s="195" t="s">
        <v>896</v>
      </c>
      <c r="H87" s="196">
        <v>1</v>
      </c>
      <c r="I87" s="197"/>
      <c r="J87" s="198">
        <f>ROUND(I87*H87,2)</f>
        <v>0</v>
      </c>
      <c r="K87" s="194" t="s">
        <v>34</v>
      </c>
      <c r="L87" s="61"/>
      <c r="M87" s="199" t="s">
        <v>34</v>
      </c>
      <c r="N87" s="200" t="s">
        <v>50</v>
      </c>
      <c r="O87" s="42"/>
      <c r="P87" s="201">
        <f>O87*H87</f>
        <v>0</v>
      </c>
      <c r="Q87" s="201">
        <v>0</v>
      </c>
      <c r="R87" s="201">
        <f>Q87*H87</f>
        <v>0</v>
      </c>
      <c r="S87" s="201">
        <v>0</v>
      </c>
      <c r="T87" s="202">
        <f>S87*H87</f>
        <v>0</v>
      </c>
      <c r="AR87" s="23" t="s">
        <v>897</v>
      </c>
      <c r="AT87" s="23" t="s">
        <v>148</v>
      </c>
      <c r="AU87" s="23" t="s">
        <v>88</v>
      </c>
      <c r="AY87" s="23" t="s">
        <v>145</v>
      </c>
      <c r="BE87" s="203">
        <f>IF(N87="základní",J87,0)</f>
        <v>0</v>
      </c>
      <c r="BF87" s="203">
        <f>IF(N87="snížená",J87,0)</f>
        <v>0</v>
      </c>
      <c r="BG87" s="203">
        <f>IF(N87="zákl. přenesená",J87,0)</f>
        <v>0</v>
      </c>
      <c r="BH87" s="203">
        <f>IF(N87="sníž. přenesená",J87,0)</f>
        <v>0</v>
      </c>
      <c r="BI87" s="203">
        <f>IF(N87="nulová",J87,0)</f>
        <v>0</v>
      </c>
      <c r="BJ87" s="23" t="s">
        <v>88</v>
      </c>
      <c r="BK87" s="203">
        <f>ROUND(I87*H87,2)</f>
        <v>0</v>
      </c>
      <c r="BL87" s="23" t="s">
        <v>897</v>
      </c>
      <c r="BM87" s="23" t="s">
        <v>906</v>
      </c>
    </row>
    <row r="88" spans="2:65" s="1" customFormat="1" ht="40.5">
      <c r="B88" s="41"/>
      <c r="C88" s="63"/>
      <c r="D88" s="206" t="s">
        <v>743</v>
      </c>
      <c r="E88" s="63"/>
      <c r="F88" s="238" t="s">
        <v>907</v>
      </c>
      <c r="G88" s="63"/>
      <c r="H88" s="63"/>
      <c r="I88" s="163"/>
      <c r="J88" s="63"/>
      <c r="K88" s="63"/>
      <c r="L88" s="61"/>
      <c r="M88" s="239"/>
      <c r="N88" s="42"/>
      <c r="O88" s="42"/>
      <c r="P88" s="42"/>
      <c r="Q88" s="42"/>
      <c r="R88" s="42"/>
      <c r="S88" s="42"/>
      <c r="T88" s="78"/>
      <c r="AT88" s="23" t="s">
        <v>743</v>
      </c>
      <c r="AU88" s="23" t="s">
        <v>88</v>
      </c>
    </row>
    <row r="89" spans="2:65" s="1" customFormat="1" ht="25.5" customHeight="1">
      <c r="B89" s="41"/>
      <c r="C89" s="192" t="s">
        <v>153</v>
      </c>
      <c r="D89" s="192" t="s">
        <v>148</v>
      </c>
      <c r="E89" s="193" t="s">
        <v>908</v>
      </c>
      <c r="F89" s="194" t="s">
        <v>905</v>
      </c>
      <c r="G89" s="195" t="s">
        <v>896</v>
      </c>
      <c r="H89" s="196">
        <v>1</v>
      </c>
      <c r="I89" s="197"/>
      <c r="J89" s="198">
        <f>ROUND(I89*H89,2)</f>
        <v>0</v>
      </c>
      <c r="K89" s="194" t="s">
        <v>34</v>
      </c>
      <c r="L89" s="61"/>
      <c r="M89" s="199" t="s">
        <v>34</v>
      </c>
      <c r="N89" s="200" t="s">
        <v>50</v>
      </c>
      <c r="O89" s="42"/>
      <c r="P89" s="201">
        <f>O89*H89</f>
        <v>0</v>
      </c>
      <c r="Q89" s="201">
        <v>0</v>
      </c>
      <c r="R89" s="201">
        <f>Q89*H89</f>
        <v>0</v>
      </c>
      <c r="S89" s="201">
        <v>0</v>
      </c>
      <c r="T89" s="202">
        <f>S89*H89</f>
        <v>0</v>
      </c>
      <c r="AR89" s="23" t="s">
        <v>897</v>
      </c>
      <c r="AT89" s="23" t="s">
        <v>148</v>
      </c>
      <c r="AU89" s="23" t="s">
        <v>88</v>
      </c>
      <c r="AY89" s="23" t="s">
        <v>145</v>
      </c>
      <c r="BE89" s="203">
        <f>IF(N89="základní",J89,0)</f>
        <v>0</v>
      </c>
      <c r="BF89" s="203">
        <f>IF(N89="snížená",J89,0)</f>
        <v>0</v>
      </c>
      <c r="BG89" s="203">
        <f>IF(N89="zákl. přenesená",J89,0)</f>
        <v>0</v>
      </c>
      <c r="BH89" s="203">
        <f>IF(N89="sníž. přenesená",J89,0)</f>
        <v>0</v>
      </c>
      <c r="BI89" s="203">
        <f>IF(N89="nulová",J89,0)</f>
        <v>0</v>
      </c>
      <c r="BJ89" s="23" t="s">
        <v>88</v>
      </c>
      <c r="BK89" s="203">
        <f>ROUND(I89*H89,2)</f>
        <v>0</v>
      </c>
      <c r="BL89" s="23" t="s">
        <v>897</v>
      </c>
      <c r="BM89" s="23" t="s">
        <v>909</v>
      </c>
    </row>
    <row r="90" spans="2:65" s="1" customFormat="1" ht="40.5">
      <c r="B90" s="41"/>
      <c r="C90" s="63"/>
      <c r="D90" s="206" t="s">
        <v>743</v>
      </c>
      <c r="E90" s="63"/>
      <c r="F90" s="238" t="s">
        <v>910</v>
      </c>
      <c r="G90" s="63"/>
      <c r="H90" s="63"/>
      <c r="I90" s="163"/>
      <c r="J90" s="63"/>
      <c r="K90" s="63"/>
      <c r="L90" s="61"/>
      <c r="M90" s="239"/>
      <c r="N90" s="42"/>
      <c r="O90" s="42"/>
      <c r="P90" s="42"/>
      <c r="Q90" s="42"/>
      <c r="R90" s="42"/>
      <c r="S90" s="42"/>
      <c r="T90" s="78"/>
      <c r="AT90" s="23" t="s">
        <v>743</v>
      </c>
      <c r="AU90" s="23" t="s">
        <v>88</v>
      </c>
    </row>
    <row r="91" spans="2:65" s="10" customFormat="1" ht="29.85" customHeight="1">
      <c r="B91" s="176"/>
      <c r="C91" s="177"/>
      <c r="D91" s="178" t="s">
        <v>77</v>
      </c>
      <c r="E91" s="190" t="s">
        <v>911</v>
      </c>
      <c r="F91" s="190" t="s">
        <v>912</v>
      </c>
      <c r="G91" s="177"/>
      <c r="H91" s="177"/>
      <c r="I91" s="180"/>
      <c r="J91" s="191">
        <f>BK91</f>
        <v>0</v>
      </c>
      <c r="K91" s="177"/>
      <c r="L91" s="182"/>
      <c r="M91" s="183"/>
      <c r="N91" s="184"/>
      <c r="O91" s="184"/>
      <c r="P91" s="185">
        <f>SUM(P92:P93)</f>
        <v>0</v>
      </c>
      <c r="Q91" s="184"/>
      <c r="R91" s="185">
        <f>SUM(R92:R93)</f>
        <v>0</v>
      </c>
      <c r="S91" s="184"/>
      <c r="T91" s="186">
        <f>SUM(T92:T93)</f>
        <v>0</v>
      </c>
      <c r="AR91" s="187" t="s">
        <v>182</v>
      </c>
      <c r="AT91" s="188" t="s">
        <v>77</v>
      </c>
      <c r="AU91" s="188" t="s">
        <v>86</v>
      </c>
      <c r="AY91" s="187" t="s">
        <v>145</v>
      </c>
      <c r="BK91" s="189">
        <f>SUM(BK92:BK93)</f>
        <v>0</v>
      </c>
    </row>
    <row r="92" spans="2:65" s="1" customFormat="1" ht="16.5" customHeight="1">
      <c r="B92" s="41"/>
      <c r="C92" s="192" t="s">
        <v>182</v>
      </c>
      <c r="D92" s="192" t="s">
        <v>148</v>
      </c>
      <c r="E92" s="193" t="s">
        <v>913</v>
      </c>
      <c r="F92" s="194" t="s">
        <v>914</v>
      </c>
      <c r="G92" s="195" t="s">
        <v>896</v>
      </c>
      <c r="H92" s="196">
        <v>1</v>
      </c>
      <c r="I92" s="197"/>
      <c r="J92" s="198">
        <f>ROUND(I92*H92,2)</f>
        <v>0</v>
      </c>
      <c r="K92" s="194" t="s">
        <v>152</v>
      </c>
      <c r="L92" s="61"/>
      <c r="M92" s="199" t="s">
        <v>34</v>
      </c>
      <c r="N92" s="200" t="s">
        <v>50</v>
      </c>
      <c r="O92" s="42"/>
      <c r="P92" s="201">
        <f>O92*H92</f>
        <v>0</v>
      </c>
      <c r="Q92" s="201">
        <v>0</v>
      </c>
      <c r="R92" s="201">
        <f>Q92*H92</f>
        <v>0</v>
      </c>
      <c r="S92" s="201">
        <v>0</v>
      </c>
      <c r="T92" s="202">
        <f>S92*H92</f>
        <v>0</v>
      </c>
      <c r="AR92" s="23" t="s">
        <v>897</v>
      </c>
      <c r="AT92" s="23" t="s">
        <v>148</v>
      </c>
      <c r="AU92" s="23" t="s">
        <v>88</v>
      </c>
      <c r="AY92" s="23" t="s">
        <v>145</v>
      </c>
      <c r="BE92" s="203">
        <f>IF(N92="základní",J92,0)</f>
        <v>0</v>
      </c>
      <c r="BF92" s="203">
        <f>IF(N92="snížená",J92,0)</f>
        <v>0</v>
      </c>
      <c r="BG92" s="203">
        <f>IF(N92="zákl. přenesená",J92,0)</f>
        <v>0</v>
      </c>
      <c r="BH92" s="203">
        <f>IF(N92="sníž. přenesená",J92,0)</f>
        <v>0</v>
      </c>
      <c r="BI92" s="203">
        <f>IF(N92="nulová",J92,0)</f>
        <v>0</v>
      </c>
      <c r="BJ92" s="23" t="s">
        <v>88</v>
      </c>
      <c r="BK92" s="203">
        <f>ROUND(I92*H92,2)</f>
        <v>0</v>
      </c>
      <c r="BL92" s="23" t="s">
        <v>897</v>
      </c>
      <c r="BM92" s="23" t="s">
        <v>915</v>
      </c>
    </row>
    <row r="93" spans="2:65" s="1" customFormat="1" ht="27">
      <c r="B93" s="41"/>
      <c r="C93" s="63"/>
      <c r="D93" s="206" t="s">
        <v>743</v>
      </c>
      <c r="E93" s="63"/>
      <c r="F93" s="238" t="s">
        <v>916</v>
      </c>
      <c r="G93" s="63"/>
      <c r="H93" s="63"/>
      <c r="I93" s="163"/>
      <c r="J93" s="63"/>
      <c r="K93" s="63"/>
      <c r="L93" s="61"/>
      <c r="M93" s="239"/>
      <c r="N93" s="42"/>
      <c r="O93" s="42"/>
      <c r="P93" s="42"/>
      <c r="Q93" s="42"/>
      <c r="R93" s="42"/>
      <c r="S93" s="42"/>
      <c r="T93" s="78"/>
      <c r="AT93" s="23" t="s">
        <v>743</v>
      </c>
      <c r="AU93" s="23" t="s">
        <v>88</v>
      </c>
    </row>
    <row r="94" spans="2:65" s="10" customFormat="1" ht="29.85" customHeight="1">
      <c r="B94" s="176"/>
      <c r="C94" s="177"/>
      <c r="D94" s="178" t="s">
        <v>77</v>
      </c>
      <c r="E94" s="190" t="s">
        <v>917</v>
      </c>
      <c r="F94" s="190" t="s">
        <v>918</v>
      </c>
      <c r="G94" s="177"/>
      <c r="H94" s="177"/>
      <c r="I94" s="180"/>
      <c r="J94" s="191">
        <f>BK94</f>
        <v>0</v>
      </c>
      <c r="K94" s="177"/>
      <c r="L94" s="182"/>
      <c r="M94" s="183"/>
      <c r="N94" s="184"/>
      <c r="O94" s="184"/>
      <c r="P94" s="185">
        <f>SUM(P95:P98)</f>
        <v>0</v>
      </c>
      <c r="Q94" s="184"/>
      <c r="R94" s="185">
        <f>SUM(R95:R98)</f>
        <v>0</v>
      </c>
      <c r="S94" s="184"/>
      <c r="T94" s="186">
        <f>SUM(T95:T98)</f>
        <v>0</v>
      </c>
      <c r="AR94" s="187" t="s">
        <v>182</v>
      </c>
      <c r="AT94" s="188" t="s">
        <v>77</v>
      </c>
      <c r="AU94" s="188" t="s">
        <v>86</v>
      </c>
      <c r="AY94" s="187" t="s">
        <v>145</v>
      </c>
      <c r="BK94" s="189">
        <f>SUM(BK95:BK98)</f>
        <v>0</v>
      </c>
    </row>
    <row r="95" spans="2:65" s="1" customFormat="1" ht="16.5" customHeight="1">
      <c r="B95" s="41"/>
      <c r="C95" s="192" t="s">
        <v>189</v>
      </c>
      <c r="D95" s="192" t="s">
        <v>148</v>
      </c>
      <c r="E95" s="193" t="s">
        <v>919</v>
      </c>
      <c r="F95" s="194" t="s">
        <v>920</v>
      </c>
      <c r="G95" s="195" t="s">
        <v>896</v>
      </c>
      <c r="H95" s="196">
        <v>1</v>
      </c>
      <c r="I95" s="197"/>
      <c r="J95" s="198">
        <f>ROUND(I95*H95,2)</f>
        <v>0</v>
      </c>
      <c r="K95" s="194" t="s">
        <v>152</v>
      </c>
      <c r="L95" s="61"/>
      <c r="M95" s="199" t="s">
        <v>34</v>
      </c>
      <c r="N95" s="200" t="s">
        <v>50</v>
      </c>
      <c r="O95" s="42"/>
      <c r="P95" s="201">
        <f>O95*H95</f>
        <v>0</v>
      </c>
      <c r="Q95" s="201">
        <v>0</v>
      </c>
      <c r="R95" s="201">
        <f>Q95*H95</f>
        <v>0</v>
      </c>
      <c r="S95" s="201">
        <v>0</v>
      </c>
      <c r="T95" s="202">
        <f>S95*H95</f>
        <v>0</v>
      </c>
      <c r="AR95" s="23" t="s">
        <v>897</v>
      </c>
      <c r="AT95" s="23" t="s">
        <v>148</v>
      </c>
      <c r="AU95" s="23" t="s">
        <v>88</v>
      </c>
      <c r="AY95" s="23" t="s">
        <v>145</v>
      </c>
      <c r="BE95" s="203">
        <f>IF(N95="základní",J95,0)</f>
        <v>0</v>
      </c>
      <c r="BF95" s="203">
        <f>IF(N95="snížená",J95,0)</f>
        <v>0</v>
      </c>
      <c r="BG95" s="203">
        <f>IF(N95="zákl. přenesená",J95,0)</f>
        <v>0</v>
      </c>
      <c r="BH95" s="203">
        <f>IF(N95="sníž. přenesená",J95,0)</f>
        <v>0</v>
      </c>
      <c r="BI95" s="203">
        <f>IF(N95="nulová",J95,0)</f>
        <v>0</v>
      </c>
      <c r="BJ95" s="23" t="s">
        <v>88</v>
      </c>
      <c r="BK95" s="203">
        <f>ROUND(I95*H95,2)</f>
        <v>0</v>
      </c>
      <c r="BL95" s="23" t="s">
        <v>897</v>
      </c>
      <c r="BM95" s="23" t="s">
        <v>921</v>
      </c>
    </row>
    <row r="96" spans="2:65" s="1" customFormat="1" ht="27">
      <c r="B96" s="41"/>
      <c r="C96" s="63"/>
      <c r="D96" s="206" t="s">
        <v>743</v>
      </c>
      <c r="E96" s="63"/>
      <c r="F96" s="238" t="s">
        <v>922</v>
      </c>
      <c r="G96" s="63"/>
      <c r="H96" s="63"/>
      <c r="I96" s="163"/>
      <c r="J96" s="63"/>
      <c r="K96" s="63"/>
      <c r="L96" s="61"/>
      <c r="M96" s="239"/>
      <c r="N96" s="42"/>
      <c r="O96" s="42"/>
      <c r="P96" s="42"/>
      <c r="Q96" s="42"/>
      <c r="R96" s="42"/>
      <c r="S96" s="42"/>
      <c r="T96" s="78"/>
      <c r="AT96" s="23" t="s">
        <v>743</v>
      </c>
      <c r="AU96" s="23" t="s">
        <v>88</v>
      </c>
    </row>
    <row r="97" spans="2:65" s="1" customFormat="1" ht="25.5" customHeight="1">
      <c r="B97" s="41"/>
      <c r="C97" s="192" t="s">
        <v>198</v>
      </c>
      <c r="D97" s="192" t="s">
        <v>148</v>
      </c>
      <c r="E97" s="193" t="s">
        <v>923</v>
      </c>
      <c r="F97" s="194" t="s">
        <v>924</v>
      </c>
      <c r="G97" s="195" t="s">
        <v>896</v>
      </c>
      <c r="H97" s="196">
        <v>1</v>
      </c>
      <c r="I97" s="197"/>
      <c r="J97" s="198">
        <f>ROUND(I97*H97,2)</f>
        <v>0</v>
      </c>
      <c r="K97" s="194" t="s">
        <v>34</v>
      </c>
      <c r="L97" s="61"/>
      <c r="M97" s="199" t="s">
        <v>34</v>
      </c>
      <c r="N97" s="200" t="s">
        <v>50</v>
      </c>
      <c r="O97" s="42"/>
      <c r="P97" s="201">
        <f>O97*H97</f>
        <v>0</v>
      </c>
      <c r="Q97" s="201">
        <v>0</v>
      </c>
      <c r="R97" s="201">
        <f>Q97*H97</f>
        <v>0</v>
      </c>
      <c r="S97" s="201">
        <v>0</v>
      </c>
      <c r="T97" s="202">
        <f>S97*H97</f>
        <v>0</v>
      </c>
      <c r="AR97" s="23" t="s">
        <v>897</v>
      </c>
      <c r="AT97" s="23" t="s">
        <v>148</v>
      </c>
      <c r="AU97" s="23" t="s">
        <v>88</v>
      </c>
      <c r="AY97" s="23" t="s">
        <v>145</v>
      </c>
      <c r="BE97" s="203">
        <f>IF(N97="základní",J97,0)</f>
        <v>0</v>
      </c>
      <c r="BF97" s="203">
        <f>IF(N97="snížená",J97,0)</f>
        <v>0</v>
      </c>
      <c r="BG97" s="203">
        <f>IF(N97="zákl. přenesená",J97,0)</f>
        <v>0</v>
      </c>
      <c r="BH97" s="203">
        <f>IF(N97="sníž. přenesená",J97,0)</f>
        <v>0</v>
      </c>
      <c r="BI97" s="203">
        <f>IF(N97="nulová",J97,0)</f>
        <v>0</v>
      </c>
      <c r="BJ97" s="23" t="s">
        <v>88</v>
      </c>
      <c r="BK97" s="203">
        <f>ROUND(I97*H97,2)</f>
        <v>0</v>
      </c>
      <c r="BL97" s="23" t="s">
        <v>897</v>
      </c>
      <c r="BM97" s="23" t="s">
        <v>925</v>
      </c>
    </row>
    <row r="98" spans="2:65" s="1" customFormat="1" ht="27">
      <c r="B98" s="41"/>
      <c r="C98" s="63"/>
      <c r="D98" s="206" t="s">
        <v>743</v>
      </c>
      <c r="E98" s="63"/>
      <c r="F98" s="238" t="s">
        <v>926</v>
      </c>
      <c r="G98" s="63"/>
      <c r="H98" s="63"/>
      <c r="I98" s="163"/>
      <c r="J98" s="63"/>
      <c r="K98" s="63"/>
      <c r="L98" s="61"/>
      <c r="M98" s="254"/>
      <c r="N98" s="251"/>
      <c r="O98" s="251"/>
      <c r="P98" s="251"/>
      <c r="Q98" s="251"/>
      <c r="R98" s="251"/>
      <c r="S98" s="251"/>
      <c r="T98" s="255"/>
      <c r="AT98" s="23" t="s">
        <v>743</v>
      </c>
      <c r="AU98" s="23" t="s">
        <v>88</v>
      </c>
    </row>
    <row r="99" spans="2:65" s="1" customFormat="1" ht="6.95" customHeight="1">
      <c r="B99" s="56"/>
      <c r="C99" s="57"/>
      <c r="D99" s="57"/>
      <c r="E99" s="57"/>
      <c r="F99" s="57"/>
      <c r="G99" s="57"/>
      <c r="H99" s="57"/>
      <c r="I99" s="139"/>
      <c r="J99" s="57"/>
      <c r="K99" s="57"/>
      <c r="L99" s="61"/>
    </row>
  </sheetData>
  <sheetProtection algorithmName="SHA-512" hashValue="9wwrfykvCleCsQWDJ1KwkpVDvSFjE6xtW/b2b++/okQgV5CN9pRMdhDNL5YhR+kv6lO4giAMv6ot7NjSyPhMdg==" saltValue="ahb0MjuFrEyeb8/u48M35hg/k1FTQ4/JRucjZTSTKzCl4sQ0LReipyVYVkwZayPgzh/zcRsULO7w5+qwKIrRyQ==" spinCount="100000" sheet="1" objects="1" scenarios="1" formatColumns="0" formatRows="0" autoFilter="0"/>
  <autoFilter ref="C80:K98"/>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56" customWidth="1"/>
    <col min="2" max="2" width="1.6640625" style="256" customWidth="1"/>
    <col min="3" max="4" width="5" style="256" customWidth="1"/>
    <col min="5" max="5" width="11.6640625" style="256" customWidth="1"/>
    <col min="6" max="6" width="9.1640625" style="256" customWidth="1"/>
    <col min="7" max="7" width="5" style="256" customWidth="1"/>
    <col min="8" max="8" width="77.83203125" style="256" customWidth="1"/>
    <col min="9" max="10" width="20" style="256" customWidth="1"/>
    <col min="11" max="11" width="1.6640625" style="256" customWidth="1"/>
  </cols>
  <sheetData>
    <row r="1" spans="2:11" ht="37.5" customHeight="1"/>
    <row r="2" spans="2:11" ht="7.5" customHeight="1">
      <c r="B2" s="257"/>
      <c r="C2" s="258"/>
      <c r="D2" s="258"/>
      <c r="E2" s="258"/>
      <c r="F2" s="258"/>
      <c r="G2" s="258"/>
      <c r="H2" s="258"/>
      <c r="I2" s="258"/>
      <c r="J2" s="258"/>
      <c r="K2" s="259"/>
    </row>
    <row r="3" spans="2:11" s="14" customFormat="1" ht="45" customHeight="1">
      <c r="B3" s="260"/>
      <c r="C3" s="384" t="s">
        <v>927</v>
      </c>
      <c r="D3" s="384"/>
      <c r="E3" s="384"/>
      <c r="F3" s="384"/>
      <c r="G3" s="384"/>
      <c r="H3" s="384"/>
      <c r="I3" s="384"/>
      <c r="J3" s="384"/>
      <c r="K3" s="261"/>
    </row>
    <row r="4" spans="2:11" ht="25.5" customHeight="1">
      <c r="B4" s="262"/>
      <c r="C4" s="388" t="s">
        <v>928</v>
      </c>
      <c r="D4" s="388"/>
      <c r="E4" s="388"/>
      <c r="F4" s="388"/>
      <c r="G4" s="388"/>
      <c r="H4" s="388"/>
      <c r="I4" s="388"/>
      <c r="J4" s="388"/>
      <c r="K4" s="263"/>
    </row>
    <row r="5" spans="2:11" ht="5.25" customHeight="1">
      <c r="B5" s="262"/>
      <c r="C5" s="264"/>
      <c r="D5" s="264"/>
      <c r="E5" s="264"/>
      <c r="F5" s="264"/>
      <c r="G5" s="264"/>
      <c r="H5" s="264"/>
      <c r="I5" s="264"/>
      <c r="J5" s="264"/>
      <c r="K5" s="263"/>
    </row>
    <row r="6" spans="2:11" ht="15" customHeight="1">
      <c r="B6" s="262"/>
      <c r="C6" s="387" t="s">
        <v>929</v>
      </c>
      <c r="D6" s="387"/>
      <c r="E6" s="387"/>
      <c r="F6" s="387"/>
      <c r="G6" s="387"/>
      <c r="H6" s="387"/>
      <c r="I6" s="387"/>
      <c r="J6" s="387"/>
      <c r="K6" s="263"/>
    </row>
    <row r="7" spans="2:11" ht="15" customHeight="1">
      <c r="B7" s="266"/>
      <c r="C7" s="387" t="s">
        <v>930</v>
      </c>
      <c r="D7" s="387"/>
      <c r="E7" s="387"/>
      <c r="F7" s="387"/>
      <c r="G7" s="387"/>
      <c r="H7" s="387"/>
      <c r="I7" s="387"/>
      <c r="J7" s="387"/>
      <c r="K7" s="263"/>
    </row>
    <row r="8" spans="2:11" ht="12.75" customHeight="1">
      <c r="B8" s="266"/>
      <c r="C8" s="265"/>
      <c r="D8" s="265"/>
      <c r="E8" s="265"/>
      <c r="F8" s="265"/>
      <c r="G8" s="265"/>
      <c r="H8" s="265"/>
      <c r="I8" s="265"/>
      <c r="J8" s="265"/>
      <c r="K8" s="263"/>
    </row>
    <row r="9" spans="2:11" ht="15" customHeight="1">
      <c r="B9" s="266"/>
      <c r="C9" s="387" t="s">
        <v>931</v>
      </c>
      <c r="D9" s="387"/>
      <c r="E9" s="387"/>
      <c r="F9" s="387"/>
      <c r="G9" s="387"/>
      <c r="H9" s="387"/>
      <c r="I9" s="387"/>
      <c r="J9" s="387"/>
      <c r="K9" s="263"/>
    </row>
    <row r="10" spans="2:11" ht="15" customHeight="1">
      <c r="B10" s="266"/>
      <c r="C10" s="265"/>
      <c r="D10" s="387" t="s">
        <v>932</v>
      </c>
      <c r="E10" s="387"/>
      <c r="F10" s="387"/>
      <c r="G10" s="387"/>
      <c r="H10" s="387"/>
      <c r="I10" s="387"/>
      <c r="J10" s="387"/>
      <c r="K10" s="263"/>
    </row>
    <row r="11" spans="2:11" ht="15" customHeight="1">
      <c r="B11" s="266"/>
      <c r="C11" s="267"/>
      <c r="D11" s="387" t="s">
        <v>933</v>
      </c>
      <c r="E11" s="387"/>
      <c r="F11" s="387"/>
      <c r="G11" s="387"/>
      <c r="H11" s="387"/>
      <c r="I11" s="387"/>
      <c r="J11" s="387"/>
      <c r="K11" s="263"/>
    </row>
    <row r="12" spans="2:11" ht="12.75" customHeight="1">
      <c r="B12" s="266"/>
      <c r="C12" s="267"/>
      <c r="D12" s="267"/>
      <c r="E12" s="267"/>
      <c r="F12" s="267"/>
      <c r="G12" s="267"/>
      <c r="H12" s="267"/>
      <c r="I12" s="267"/>
      <c r="J12" s="267"/>
      <c r="K12" s="263"/>
    </row>
    <row r="13" spans="2:11" ht="15" customHeight="1">
      <c r="B13" s="266"/>
      <c r="C13" s="267"/>
      <c r="D13" s="387" t="s">
        <v>934</v>
      </c>
      <c r="E13" s="387"/>
      <c r="F13" s="387"/>
      <c r="G13" s="387"/>
      <c r="H13" s="387"/>
      <c r="I13" s="387"/>
      <c r="J13" s="387"/>
      <c r="K13" s="263"/>
    </row>
    <row r="14" spans="2:11" ht="15" customHeight="1">
      <c r="B14" s="266"/>
      <c r="C14" s="267"/>
      <c r="D14" s="387" t="s">
        <v>935</v>
      </c>
      <c r="E14" s="387"/>
      <c r="F14" s="387"/>
      <c r="G14" s="387"/>
      <c r="H14" s="387"/>
      <c r="I14" s="387"/>
      <c r="J14" s="387"/>
      <c r="K14" s="263"/>
    </row>
    <row r="15" spans="2:11" ht="15" customHeight="1">
      <c r="B15" s="266"/>
      <c r="C15" s="267"/>
      <c r="D15" s="387" t="s">
        <v>936</v>
      </c>
      <c r="E15" s="387"/>
      <c r="F15" s="387"/>
      <c r="G15" s="387"/>
      <c r="H15" s="387"/>
      <c r="I15" s="387"/>
      <c r="J15" s="387"/>
      <c r="K15" s="263"/>
    </row>
    <row r="16" spans="2:11" ht="15" customHeight="1">
      <c r="B16" s="266"/>
      <c r="C16" s="267"/>
      <c r="D16" s="267"/>
      <c r="E16" s="268" t="s">
        <v>85</v>
      </c>
      <c r="F16" s="387" t="s">
        <v>937</v>
      </c>
      <c r="G16" s="387"/>
      <c r="H16" s="387"/>
      <c r="I16" s="387"/>
      <c r="J16" s="387"/>
      <c r="K16" s="263"/>
    </row>
    <row r="17" spans="2:11" ht="15" customHeight="1">
      <c r="B17" s="266"/>
      <c r="C17" s="267"/>
      <c r="D17" s="267"/>
      <c r="E17" s="268" t="s">
        <v>938</v>
      </c>
      <c r="F17" s="387" t="s">
        <v>939</v>
      </c>
      <c r="G17" s="387"/>
      <c r="H17" s="387"/>
      <c r="I17" s="387"/>
      <c r="J17" s="387"/>
      <c r="K17" s="263"/>
    </row>
    <row r="18" spans="2:11" ht="15" customHeight="1">
      <c r="B18" s="266"/>
      <c r="C18" s="267"/>
      <c r="D18" s="267"/>
      <c r="E18" s="268" t="s">
        <v>940</v>
      </c>
      <c r="F18" s="387" t="s">
        <v>941</v>
      </c>
      <c r="G18" s="387"/>
      <c r="H18" s="387"/>
      <c r="I18" s="387"/>
      <c r="J18" s="387"/>
      <c r="K18" s="263"/>
    </row>
    <row r="19" spans="2:11" ht="15" customHeight="1">
      <c r="B19" s="266"/>
      <c r="C19" s="267"/>
      <c r="D19" s="267"/>
      <c r="E19" s="268" t="s">
        <v>942</v>
      </c>
      <c r="F19" s="387" t="s">
        <v>943</v>
      </c>
      <c r="G19" s="387"/>
      <c r="H19" s="387"/>
      <c r="I19" s="387"/>
      <c r="J19" s="387"/>
      <c r="K19" s="263"/>
    </row>
    <row r="20" spans="2:11" ht="15" customHeight="1">
      <c r="B20" s="266"/>
      <c r="C20" s="267"/>
      <c r="D20" s="267"/>
      <c r="E20" s="268" t="s">
        <v>944</v>
      </c>
      <c r="F20" s="387" t="s">
        <v>945</v>
      </c>
      <c r="G20" s="387"/>
      <c r="H20" s="387"/>
      <c r="I20" s="387"/>
      <c r="J20" s="387"/>
      <c r="K20" s="263"/>
    </row>
    <row r="21" spans="2:11" ht="15" customHeight="1">
      <c r="B21" s="266"/>
      <c r="C21" s="267"/>
      <c r="D21" s="267"/>
      <c r="E21" s="268" t="s">
        <v>946</v>
      </c>
      <c r="F21" s="387" t="s">
        <v>947</v>
      </c>
      <c r="G21" s="387"/>
      <c r="H21" s="387"/>
      <c r="I21" s="387"/>
      <c r="J21" s="387"/>
      <c r="K21" s="263"/>
    </row>
    <row r="22" spans="2:11" ht="12.75" customHeight="1">
      <c r="B22" s="266"/>
      <c r="C22" s="267"/>
      <c r="D22" s="267"/>
      <c r="E22" s="267"/>
      <c r="F22" s="267"/>
      <c r="G22" s="267"/>
      <c r="H22" s="267"/>
      <c r="I22" s="267"/>
      <c r="J22" s="267"/>
      <c r="K22" s="263"/>
    </row>
    <row r="23" spans="2:11" ht="15" customHeight="1">
      <c r="B23" s="266"/>
      <c r="C23" s="387" t="s">
        <v>948</v>
      </c>
      <c r="D23" s="387"/>
      <c r="E23" s="387"/>
      <c r="F23" s="387"/>
      <c r="G23" s="387"/>
      <c r="H23" s="387"/>
      <c r="I23" s="387"/>
      <c r="J23" s="387"/>
      <c r="K23" s="263"/>
    </row>
    <row r="24" spans="2:11" ht="15" customHeight="1">
      <c r="B24" s="266"/>
      <c r="C24" s="387" t="s">
        <v>949</v>
      </c>
      <c r="D24" s="387"/>
      <c r="E24" s="387"/>
      <c r="F24" s="387"/>
      <c r="G24" s="387"/>
      <c r="H24" s="387"/>
      <c r="I24" s="387"/>
      <c r="J24" s="387"/>
      <c r="K24" s="263"/>
    </row>
    <row r="25" spans="2:11" ht="15" customHeight="1">
      <c r="B25" s="266"/>
      <c r="C25" s="265"/>
      <c r="D25" s="387" t="s">
        <v>950</v>
      </c>
      <c r="E25" s="387"/>
      <c r="F25" s="387"/>
      <c r="G25" s="387"/>
      <c r="H25" s="387"/>
      <c r="I25" s="387"/>
      <c r="J25" s="387"/>
      <c r="K25" s="263"/>
    </row>
    <row r="26" spans="2:11" ht="15" customHeight="1">
      <c r="B26" s="266"/>
      <c r="C26" s="267"/>
      <c r="D26" s="387" t="s">
        <v>951</v>
      </c>
      <c r="E26" s="387"/>
      <c r="F26" s="387"/>
      <c r="G26" s="387"/>
      <c r="H26" s="387"/>
      <c r="I26" s="387"/>
      <c r="J26" s="387"/>
      <c r="K26" s="263"/>
    </row>
    <row r="27" spans="2:11" ht="12.75" customHeight="1">
      <c r="B27" s="266"/>
      <c r="C27" s="267"/>
      <c r="D27" s="267"/>
      <c r="E27" s="267"/>
      <c r="F27" s="267"/>
      <c r="G27" s="267"/>
      <c r="H27" s="267"/>
      <c r="I27" s="267"/>
      <c r="J27" s="267"/>
      <c r="K27" s="263"/>
    </row>
    <row r="28" spans="2:11" ht="15" customHeight="1">
      <c r="B28" s="266"/>
      <c r="C28" s="267"/>
      <c r="D28" s="387" t="s">
        <v>952</v>
      </c>
      <c r="E28" s="387"/>
      <c r="F28" s="387"/>
      <c r="G28" s="387"/>
      <c r="H28" s="387"/>
      <c r="I28" s="387"/>
      <c r="J28" s="387"/>
      <c r="K28" s="263"/>
    </row>
    <row r="29" spans="2:11" ht="15" customHeight="1">
      <c r="B29" s="266"/>
      <c r="C29" s="267"/>
      <c r="D29" s="387" t="s">
        <v>953</v>
      </c>
      <c r="E29" s="387"/>
      <c r="F29" s="387"/>
      <c r="G29" s="387"/>
      <c r="H29" s="387"/>
      <c r="I29" s="387"/>
      <c r="J29" s="387"/>
      <c r="K29" s="263"/>
    </row>
    <row r="30" spans="2:11" ht="12.75" customHeight="1">
      <c r="B30" s="266"/>
      <c r="C30" s="267"/>
      <c r="D30" s="267"/>
      <c r="E30" s="267"/>
      <c r="F30" s="267"/>
      <c r="G30" s="267"/>
      <c r="H30" s="267"/>
      <c r="I30" s="267"/>
      <c r="J30" s="267"/>
      <c r="K30" s="263"/>
    </row>
    <row r="31" spans="2:11" ht="15" customHeight="1">
      <c r="B31" s="266"/>
      <c r="C31" s="267"/>
      <c r="D31" s="387" t="s">
        <v>954</v>
      </c>
      <c r="E31" s="387"/>
      <c r="F31" s="387"/>
      <c r="G31" s="387"/>
      <c r="H31" s="387"/>
      <c r="I31" s="387"/>
      <c r="J31" s="387"/>
      <c r="K31" s="263"/>
    </row>
    <row r="32" spans="2:11" ht="15" customHeight="1">
      <c r="B32" s="266"/>
      <c r="C32" s="267"/>
      <c r="D32" s="387" t="s">
        <v>955</v>
      </c>
      <c r="E32" s="387"/>
      <c r="F32" s="387"/>
      <c r="G32" s="387"/>
      <c r="H32" s="387"/>
      <c r="I32" s="387"/>
      <c r="J32" s="387"/>
      <c r="K32" s="263"/>
    </row>
    <row r="33" spans="2:11" ht="15" customHeight="1">
      <c r="B33" s="266"/>
      <c r="C33" s="267"/>
      <c r="D33" s="387" t="s">
        <v>956</v>
      </c>
      <c r="E33" s="387"/>
      <c r="F33" s="387"/>
      <c r="G33" s="387"/>
      <c r="H33" s="387"/>
      <c r="I33" s="387"/>
      <c r="J33" s="387"/>
      <c r="K33" s="263"/>
    </row>
    <row r="34" spans="2:11" ht="15" customHeight="1">
      <c r="B34" s="266"/>
      <c r="C34" s="267"/>
      <c r="D34" s="265"/>
      <c r="E34" s="269" t="s">
        <v>130</v>
      </c>
      <c r="F34" s="265"/>
      <c r="G34" s="387" t="s">
        <v>957</v>
      </c>
      <c r="H34" s="387"/>
      <c r="I34" s="387"/>
      <c r="J34" s="387"/>
      <c r="K34" s="263"/>
    </row>
    <row r="35" spans="2:11" ht="30.75" customHeight="1">
      <c r="B35" s="266"/>
      <c r="C35" s="267"/>
      <c r="D35" s="265"/>
      <c r="E35" s="269" t="s">
        <v>958</v>
      </c>
      <c r="F35" s="265"/>
      <c r="G35" s="387" t="s">
        <v>959</v>
      </c>
      <c r="H35" s="387"/>
      <c r="I35" s="387"/>
      <c r="J35" s="387"/>
      <c r="K35" s="263"/>
    </row>
    <row r="36" spans="2:11" ht="15" customHeight="1">
      <c r="B36" s="266"/>
      <c r="C36" s="267"/>
      <c r="D36" s="265"/>
      <c r="E36" s="269" t="s">
        <v>59</v>
      </c>
      <c r="F36" s="265"/>
      <c r="G36" s="387" t="s">
        <v>960</v>
      </c>
      <c r="H36" s="387"/>
      <c r="I36" s="387"/>
      <c r="J36" s="387"/>
      <c r="K36" s="263"/>
    </row>
    <row r="37" spans="2:11" ht="15" customHeight="1">
      <c r="B37" s="266"/>
      <c r="C37" s="267"/>
      <c r="D37" s="265"/>
      <c r="E37" s="269" t="s">
        <v>131</v>
      </c>
      <c r="F37" s="265"/>
      <c r="G37" s="387" t="s">
        <v>961</v>
      </c>
      <c r="H37" s="387"/>
      <c r="I37" s="387"/>
      <c r="J37" s="387"/>
      <c r="K37" s="263"/>
    </row>
    <row r="38" spans="2:11" ht="15" customHeight="1">
      <c r="B38" s="266"/>
      <c r="C38" s="267"/>
      <c r="D38" s="265"/>
      <c r="E38" s="269" t="s">
        <v>132</v>
      </c>
      <c r="F38" s="265"/>
      <c r="G38" s="387" t="s">
        <v>962</v>
      </c>
      <c r="H38" s="387"/>
      <c r="I38" s="387"/>
      <c r="J38" s="387"/>
      <c r="K38" s="263"/>
    </row>
    <row r="39" spans="2:11" ht="15" customHeight="1">
      <c r="B39" s="266"/>
      <c r="C39" s="267"/>
      <c r="D39" s="265"/>
      <c r="E39" s="269" t="s">
        <v>133</v>
      </c>
      <c r="F39" s="265"/>
      <c r="G39" s="387" t="s">
        <v>963</v>
      </c>
      <c r="H39" s="387"/>
      <c r="I39" s="387"/>
      <c r="J39" s="387"/>
      <c r="K39" s="263"/>
    </row>
    <row r="40" spans="2:11" ht="15" customHeight="1">
      <c r="B40" s="266"/>
      <c r="C40" s="267"/>
      <c r="D40" s="265"/>
      <c r="E40" s="269" t="s">
        <v>964</v>
      </c>
      <c r="F40" s="265"/>
      <c r="G40" s="387" t="s">
        <v>965</v>
      </c>
      <c r="H40" s="387"/>
      <c r="I40" s="387"/>
      <c r="J40" s="387"/>
      <c r="K40" s="263"/>
    </row>
    <row r="41" spans="2:11" ht="15" customHeight="1">
      <c r="B41" s="266"/>
      <c r="C41" s="267"/>
      <c r="D41" s="265"/>
      <c r="E41" s="269"/>
      <c r="F41" s="265"/>
      <c r="G41" s="387" t="s">
        <v>966</v>
      </c>
      <c r="H41" s="387"/>
      <c r="I41" s="387"/>
      <c r="J41" s="387"/>
      <c r="K41" s="263"/>
    </row>
    <row r="42" spans="2:11" ht="15" customHeight="1">
      <c r="B42" s="266"/>
      <c r="C42" s="267"/>
      <c r="D42" s="265"/>
      <c r="E42" s="269" t="s">
        <v>967</v>
      </c>
      <c r="F42" s="265"/>
      <c r="G42" s="387" t="s">
        <v>968</v>
      </c>
      <c r="H42" s="387"/>
      <c r="I42" s="387"/>
      <c r="J42" s="387"/>
      <c r="K42" s="263"/>
    </row>
    <row r="43" spans="2:11" ht="15" customHeight="1">
      <c r="B43" s="266"/>
      <c r="C43" s="267"/>
      <c r="D43" s="265"/>
      <c r="E43" s="269" t="s">
        <v>135</v>
      </c>
      <c r="F43" s="265"/>
      <c r="G43" s="387" t="s">
        <v>969</v>
      </c>
      <c r="H43" s="387"/>
      <c r="I43" s="387"/>
      <c r="J43" s="387"/>
      <c r="K43" s="263"/>
    </row>
    <row r="44" spans="2:11" ht="12.75" customHeight="1">
      <c r="B44" s="266"/>
      <c r="C44" s="267"/>
      <c r="D44" s="265"/>
      <c r="E44" s="265"/>
      <c r="F44" s="265"/>
      <c r="G44" s="265"/>
      <c r="H44" s="265"/>
      <c r="I44" s="265"/>
      <c r="J44" s="265"/>
      <c r="K44" s="263"/>
    </row>
    <row r="45" spans="2:11" ht="15" customHeight="1">
      <c r="B45" s="266"/>
      <c r="C45" s="267"/>
      <c r="D45" s="387" t="s">
        <v>970</v>
      </c>
      <c r="E45" s="387"/>
      <c r="F45" s="387"/>
      <c r="G45" s="387"/>
      <c r="H45" s="387"/>
      <c r="I45" s="387"/>
      <c r="J45" s="387"/>
      <c r="K45" s="263"/>
    </row>
    <row r="46" spans="2:11" ht="15" customHeight="1">
      <c r="B46" s="266"/>
      <c r="C46" s="267"/>
      <c r="D46" s="267"/>
      <c r="E46" s="387" t="s">
        <v>971</v>
      </c>
      <c r="F46" s="387"/>
      <c r="G46" s="387"/>
      <c r="H46" s="387"/>
      <c r="I46" s="387"/>
      <c r="J46" s="387"/>
      <c r="K46" s="263"/>
    </row>
    <row r="47" spans="2:11" ht="15" customHeight="1">
      <c r="B47" s="266"/>
      <c r="C47" s="267"/>
      <c r="D47" s="267"/>
      <c r="E47" s="387" t="s">
        <v>972</v>
      </c>
      <c r="F47" s="387"/>
      <c r="G47" s="387"/>
      <c r="H47" s="387"/>
      <c r="I47" s="387"/>
      <c r="J47" s="387"/>
      <c r="K47" s="263"/>
    </row>
    <row r="48" spans="2:11" ht="15" customHeight="1">
      <c r="B48" s="266"/>
      <c r="C48" s="267"/>
      <c r="D48" s="267"/>
      <c r="E48" s="387" t="s">
        <v>973</v>
      </c>
      <c r="F48" s="387"/>
      <c r="G48" s="387"/>
      <c r="H48" s="387"/>
      <c r="I48" s="387"/>
      <c r="J48" s="387"/>
      <c r="K48" s="263"/>
    </row>
    <row r="49" spans="2:11" ht="15" customHeight="1">
      <c r="B49" s="266"/>
      <c r="C49" s="267"/>
      <c r="D49" s="387" t="s">
        <v>974</v>
      </c>
      <c r="E49" s="387"/>
      <c r="F49" s="387"/>
      <c r="G49" s="387"/>
      <c r="H49" s="387"/>
      <c r="I49" s="387"/>
      <c r="J49" s="387"/>
      <c r="K49" s="263"/>
    </row>
    <row r="50" spans="2:11" ht="25.5" customHeight="1">
      <c r="B50" s="262"/>
      <c r="C50" s="388" t="s">
        <v>975</v>
      </c>
      <c r="D50" s="388"/>
      <c r="E50" s="388"/>
      <c r="F50" s="388"/>
      <c r="G50" s="388"/>
      <c r="H50" s="388"/>
      <c r="I50" s="388"/>
      <c r="J50" s="388"/>
      <c r="K50" s="263"/>
    </row>
    <row r="51" spans="2:11" ht="5.25" customHeight="1">
      <c r="B51" s="262"/>
      <c r="C51" s="264"/>
      <c r="D51" s="264"/>
      <c r="E51" s="264"/>
      <c r="F51" s="264"/>
      <c r="G51" s="264"/>
      <c r="H51" s="264"/>
      <c r="I51" s="264"/>
      <c r="J51" s="264"/>
      <c r="K51" s="263"/>
    </row>
    <row r="52" spans="2:11" ht="15" customHeight="1">
      <c r="B52" s="262"/>
      <c r="C52" s="387" t="s">
        <v>976</v>
      </c>
      <c r="D52" s="387"/>
      <c r="E52" s="387"/>
      <c r="F52" s="387"/>
      <c r="G52" s="387"/>
      <c r="H52" s="387"/>
      <c r="I52" s="387"/>
      <c r="J52" s="387"/>
      <c r="K52" s="263"/>
    </row>
    <row r="53" spans="2:11" ht="15" customHeight="1">
      <c r="B53" s="262"/>
      <c r="C53" s="387" t="s">
        <v>977</v>
      </c>
      <c r="D53" s="387"/>
      <c r="E53" s="387"/>
      <c r="F53" s="387"/>
      <c r="G53" s="387"/>
      <c r="H53" s="387"/>
      <c r="I53" s="387"/>
      <c r="J53" s="387"/>
      <c r="K53" s="263"/>
    </row>
    <row r="54" spans="2:11" ht="12.75" customHeight="1">
      <c r="B54" s="262"/>
      <c r="C54" s="265"/>
      <c r="D54" s="265"/>
      <c r="E54" s="265"/>
      <c r="F54" s="265"/>
      <c r="G54" s="265"/>
      <c r="H54" s="265"/>
      <c r="I54" s="265"/>
      <c r="J54" s="265"/>
      <c r="K54" s="263"/>
    </row>
    <row r="55" spans="2:11" ht="15" customHeight="1">
      <c r="B55" s="262"/>
      <c r="C55" s="387" t="s">
        <v>978</v>
      </c>
      <c r="D55" s="387"/>
      <c r="E55" s="387"/>
      <c r="F55" s="387"/>
      <c r="G55" s="387"/>
      <c r="H55" s="387"/>
      <c r="I55" s="387"/>
      <c r="J55" s="387"/>
      <c r="K55" s="263"/>
    </row>
    <row r="56" spans="2:11" ht="15" customHeight="1">
      <c r="B56" s="262"/>
      <c r="C56" s="267"/>
      <c r="D56" s="387" t="s">
        <v>979</v>
      </c>
      <c r="E56" s="387"/>
      <c r="F56" s="387"/>
      <c r="G56" s="387"/>
      <c r="H56" s="387"/>
      <c r="I56" s="387"/>
      <c r="J56" s="387"/>
      <c r="K56" s="263"/>
    </row>
    <row r="57" spans="2:11" ht="15" customHeight="1">
      <c r="B57" s="262"/>
      <c r="C57" s="267"/>
      <c r="D57" s="387" t="s">
        <v>980</v>
      </c>
      <c r="E57" s="387"/>
      <c r="F57" s="387"/>
      <c r="G57" s="387"/>
      <c r="H57" s="387"/>
      <c r="I57" s="387"/>
      <c r="J57" s="387"/>
      <c r="K57" s="263"/>
    </row>
    <row r="58" spans="2:11" ht="15" customHeight="1">
      <c r="B58" s="262"/>
      <c r="C58" s="267"/>
      <c r="D58" s="387" t="s">
        <v>981</v>
      </c>
      <c r="E58" s="387"/>
      <c r="F58" s="387"/>
      <c r="G58" s="387"/>
      <c r="H58" s="387"/>
      <c r="I58" s="387"/>
      <c r="J58" s="387"/>
      <c r="K58" s="263"/>
    </row>
    <row r="59" spans="2:11" ht="15" customHeight="1">
      <c r="B59" s="262"/>
      <c r="C59" s="267"/>
      <c r="D59" s="387" t="s">
        <v>982</v>
      </c>
      <c r="E59" s="387"/>
      <c r="F59" s="387"/>
      <c r="G59" s="387"/>
      <c r="H59" s="387"/>
      <c r="I59" s="387"/>
      <c r="J59" s="387"/>
      <c r="K59" s="263"/>
    </row>
    <row r="60" spans="2:11" ht="15" customHeight="1">
      <c r="B60" s="262"/>
      <c r="C60" s="267"/>
      <c r="D60" s="386" t="s">
        <v>983</v>
      </c>
      <c r="E60" s="386"/>
      <c r="F60" s="386"/>
      <c r="G60" s="386"/>
      <c r="H60" s="386"/>
      <c r="I60" s="386"/>
      <c r="J60" s="386"/>
      <c r="K60" s="263"/>
    </row>
    <row r="61" spans="2:11" ht="15" customHeight="1">
      <c r="B61" s="262"/>
      <c r="C61" s="267"/>
      <c r="D61" s="387" t="s">
        <v>984</v>
      </c>
      <c r="E61" s="387"/>
      <c r="F61" s="387"/>
      <c r="G61" s="387"/>
      <c r="H61" s="387"/>
      <c r="I61" s="387"/>
      <c r="J61" s="387"/>
      <c r="K61" s="263"/>
    </row>
    <row r="62" spans="2:11" ht="12.75" customHeight="1">
      <c r="B62" s="262"/>
      <c r="C62" s="267"/>
      <c r="D62" s="267"/>
      <c r="E62" s="270"/>
      <c r="F62" s="267"/>
      <c r="G62" s="267"/>
      <c r="H62" s="267"/>
      <c r="I62" s="267"/>
      <c r="J62" s="267"/>
      <c r="K62" s="263"/>
    </row>
    <row r="63" spans="2:11" ht="15" customHeight="1">
      <c r="B63" s="262"/>
      <c r="C63" s="267"/>
      <c r="D63" s="387" t="s">
        <v>985</v>
      </c>
      <c r="E63" s="387"/>
      <c r="F63" s="387"/>
      <c r="G63" s="387"/>
      <c r="H63" s="387"/>
      <c r="I63" s="387"/>
      <c r="J63" s="387"/>
      <c r="K63" s="263"/>
    </row>
    <row r="64" spans="2:11" ht="15" customHeight="1">
      <c r="B64" s="262"/>
      <c r="C64" s="267"/>
      <c r="D64" s="386" t="s">
        <v>986</v>
      </c>
      <c r="E64" s="386"/>
      <c r="F64" s="386"/>
      <c r="G64" s="386"/>
      <c r="H64" s="386"/>
      <c r="I64" s="386"/>
      <c r="J64" s="386"/>
      <c r="K64" s="263"/>
    </row>
    <row r="65" spans="2:11" ht="15" customHeight="1">
      <c r="B65" s="262"/>
      <c r="C65" s="267"/>
      <c r="D65" s="387" t="s">
        <v>987</v>
      </c>
      <c r="E65" s="387"/>
      <c r="F65" s="387"/>
      <c r="G65" s="387"/>
      <c r="H65" s="387"/>
      <c r="I65" s="387"/>
      <c r="J65" s="387"/>
      <c r="K65" s="263"/>
    </row>
    <row r="66" spans="2:11" ht="15" customHeight="1">
      <c r="B66" s="262"/>
      <c r="C66" s="267"/>
      <c r="D66" s="387" t="s">
        <v>988</v>
      </c>
      <c r="E66" s="387"/>
      <c r="F66" s="387"/>
      <c r="G66" s="387"/>
      <c r="H66" s="387"/>
      <c r="I66" s="387"/>
      <c r="J66" s="387"/>
      <c r="K66" s="263"/>
    </row>
    <row r="67" spans="2:11" ht="15" customHeight="1">
      <c r="B67" s="262"/>
      <c r="C67" s="267"/>
      <c r="D67" s="387" t="s">
        <v>989</v>
      </c>
      <c r="E67" s="387"/>
      <c r="F67" s="387"/>
      <c r="G67" s="387"/>
      <c r="H67" s="387"/>
      <c r="I67" s="387"/>
      <c r="J67" s="387"/>
      <c r="K67" s="263"/>
    </row>
    <row r="68" spans="2:11" ht="15" customHeight="1">
      <c r="B68" s="262"/>
      <c r="C68" s="267"/>
      <c r="D68" s="387" t="s">
        <v>990</v>
      </c>
      <c r="E68" s="387"/>
      <c r="F68" s="387"/>
      <c r="G68" s="387"/>
      <c r="H68" s="387"/>
      <c r="I68" s="387"/>
      <c r="J68" s="387"/>
      <c r="K68" s="263"/>
    </row>
    <row r="69" spans="2:11" ht="12.75" customHeight="1">
      <c r="B69" s="271"/>
      <c r="C69" s="272"/>
      <c r="D69" s="272"/>
      <c r="E69" s="272"/>
      <c r="F69" s="272"/>
      <c r="G69" s="272"/>
      <c r="H69" s="272"/>
      <c r="I69" s="272"/>
      <c r="J69" s="272"/>
      <c r="K69" s="273"/>
    </row>
    <row r="70" spans="2:11" ht="18.75" customHeight="1">
      <c r="B70" s="274"/>
      <c r="C70" s="274"/>
      <c r="D70" s="274"/>
      <c r="E70" s="274"/>
      <c r="F70" s="274"/>
      <c r="G70" s="274"/>
      <c r="H70" s="274"/>
      <c r="I70" s="274"/>
      <c r="J70" s="274"/>
      <c r="K70" s="275"/>
    </row>
    <row r="71" spans="2:11" ht="18.75" customHeight="1">
      <c r="B71" s="275"/>
      <c r="C71" s="275"/>
      <c r="D71" s="275"/>
      <c r="E71" s="275"/>
      <c r="F71" s="275"/>
      <c r="G71" s="275"/>
      <c r="H71" s="275"/>
      <c r="I71" s="275"/>
      <c r="J71" s="275"/>
      <c r="K71" s="275"/>
    </row>
    <row r="72" spans="2:11" ht="7.5" customHeight="1">
      <c r="B72" s="276"/>
      <c r="C72" s="277"/>
      <c r="D72" s="277"/>
      <c r="E72" s="277"/>
      <c r="F72" s="277"/>
      <c r="G72" s="277"/>
      <c r="H72" s="277"/>
      <c r="I72" s="277"/>
      <c r="J72" s="277"/>
      <c r="K72" s="278"/>
    </row>
    <row r="73" spans="2:11" ht="45" customHeight="1">
      <c r="B73" s="279"/>
      <c r="C73" s="385" t="s">
        <v>96</v>
      </c>
      <c r="D73" s="385"/>
      <c r="E73" s="385"/>
      <c r="F73" s="385"/>
      <c r="G73" s="385"/>
      <c r="H73" s="385"/>
      <c r="I73" s="385"/>
      <c r="J73" s="385"/>
      <c r="K73" s="280"/>
    </row>
    <row r="74" spans="2:11" ht="17.25" customHeight="1">
      <c r="B74" s="279"/>
      <c r="C74" s="281" t="s">
        <v>991</v>
      </c>
      <c r="D74" s="281"/>
      <c r="E74" s="281"/>
      <c r="F74" s="281" t="s">
        <v>992</v>
      </c>
      <c r="G74" s="282"/>
      <c r="H74" s="281" t="s">
        <v>131</v>
      </c>
      <c r="I74" s="281" t="s">
        <v>63</v>
      </c>
      <c r="J74" s="281" t="s">
        <v>993</v>
      </c>
      <c r="K74" s="280"/>
    </row>
    <row r="75" spans="2:11" ht="17.25" customHeight="1">
      <c r="B75" s="279"/>
      <c r="C75" s="283" t="s">
        <v>994</v>
      </c>
      <c r="D75" s="283"/>
      <c r="E75" s="283"/>
      <c r="F75" s="284" t="s">
        <v>995</v>
      </c>
      <c r="G75" s="285"/>
      <c r="H75" s="283"/>
      <c r="I75" s="283"/>
      <c r="J75" s="283" t="s">
        <v>996</v>
      </c>
      <c r="K75" s="280"/>
    </row>
    <row r="76" spans="2:11" ht="5.25" customHeight="1">
      <c r="B76" s="279"/>
      <c r="C76" s="286"/>
      <c r="D76" s="286"/>
      <c r="E76" s="286"/>
      <c r="F76" s="286"/>
      <c r="G76" s="287"/>
      <c r="H76" s="286"/>
      <c r="I76" s="286"/>
      <c r="J76" s="286"/>
      <c r="K76" s="280"/>
    </row>
    <row r="77" spans="2:11" ht="15" customHeight="1">
      <c r="B77" s="279"/>
      <c r="C77" s="269" t="s">
        <v>59</v>
      </c>
      <c r="D77" s="286"/>
      <c r="E77" s="286"/>
      <c r="F77" s="288" t="s">
        <v>997</v>
      </c>
      <c r="G77" s="287"/>
      <c r="H77" s="269" t="s">
        <v>998</v>
      </c>
      <c r="I77" s="269" t="s">
        <v>999</v>
      </c>
      <c r="J77" s="269">
        <v>20</v>
      </c>
      <c r="K77" s="280"/>
    </row>
    <row r="78" spans="2:11" ht="15" customHeight="1">
      <c r="B78" s="279"/>
      <c r="C78" s="269" t="s">
        <v>1000</v>
      </c>
      <c r="D78" s="269"/>
      <c r="E78" s="269"/>
      <c r="F78" s="288" t="s">
        <v>997</v>
      </c>
      <c r="G78" s="287"/>
      <c r="H78" s="269" t="s">
        <v>1001</v>
      </c>
      <c r="I78" s="269" t="s">
        <v>999</v>
      </c>
      <c r="J78" s="269">
        <v>120</v>
      </c>
      <c r="K78" s="280"/>
    </row>
    <row r="79" spans="2:11" ht="15" customHeight="1">
      <c r="B79" s="289"/>
      <c r="C79" s="269" t="s">
        <v>1002</v>
      </c>
      <c r="D79" s="269"/>
      <c r="E79" s="269"/>
      <c r="F79" s="288" t="s">
        <v>1003</v>
      </c>
      <c r="G79" s="287"/>
      <c r="H79" s="269" t="s">
        <v>1004</v>
      </c>
      <c r="I79" s="269" t="s">
        <v>999</v>
      </c>
      <c r="J79" s="269">
        <v>50</v>
      </c>
      <c r="K79" s="280"/>
    </row>
    <row r="80" spans="2:11" ht="15" customHeight="1">
      <c r="B80" s="289"/>
      <c r="C80" s="269" t="s">
        <v>1005</v>
      </c>
      <c r="D80" s="269"/>
      <c r="E80" s="269"/>
      <c r="F80" s="288" t="s">
        <v>997</v>
      </c>
      <c r="G80" s="287"/>
      <c r="H80" s="269" t="s">
        <v>1006</v>
      </c>
      <c r="I80" s="269" t="s">
        <v>1007</v>
      </c>
      <c r="J80" s="269"/>
      <c r="K80" s="280"/>
    </row>
    <row r="81" spans="2:11" ht="15" customHeight="1">
      <c r="B81" s="289"/>
      <c r="C81" s="290" t="s">
        <v>1008</v>
      </c>
      <c r="D81" s="290"/>
      <c r="E81" s="290"/>
      <c r="F81" s="291" t="s">
        <v>1003</v>
      </c>
      <c r="G81" s="290"/>
      <c r="H81" s="290" t="s">
        <v>1009</v>
      </c>
      <c r="I81" s="290" t="s">
        <v>999</v>
      </c>
      <c r="J81" s="290">
        <v>15</v>
      </c>
      <c r="K81" s="280"/>
    </row>
    <row r="82" spans="2:11" ht="15" customHeight="1">
      <c r="B82" s="289"/>
      <c r="C82" s="290" t="s">
        <v>1010</v>
      </c>
      <c r="D82" s="290"/>
      <c r="E82" s="290"/>
      <c r="F82" s="291" t="s">
        <v>1003</v>
      </c>
      <c r="G82" s="290"/>
      <c r="H82" s="290" t="s">
        <v>1011</v>
      </c>
      <c r="I82" s="290" t="s">
        <v>999</v>
      </c>
      <c r="J82" s="290">
        <v>15</v>
      </c>
      <c r="K82" s="280"/>
    </row>
    <row r="83" spans="2:11" ht="15" customHeight="1">
      <c r="B83" s="289"/>
      <c r="C83" s="290" t="s">
        <v>1012</v>
      </c>
      <c r="D83" s="290"/>
      <c r="E83" s="290"/>
      <c r="F83" s="291" t="s">
        <v>1003</v>
      </c>
      <c r="G83" s="290"/>
      <c r="H83" s="290" t="s">
        <v>1013</v>
      </c>
      <c r="I83" s="290" t="s">
        <v>999</v>
      </c>
      <c r="J83" s="290">
        <v>20</v>
      </c>
      <c r="K83" s="280"/>
    </row>
    <row r="84" spans="2:11" ht="15" customHeight="1">
      <c r="B84" s="289"/>
      <c r="C84" s="290" t="s">
        <v>1014</v>
      </c>
      <c r="D84" s="290"/>
      <c r="E84" s="290"/>
      <c r="F84" s="291" t="s">
        <v>1003</v>
      </c>
      <c r="G84" s="290"/>
      <c r="H84" s="290" t="s">
        <v>1015</v>
      </c>
      <c r="I84" s="290" t="s">
        <v>999</v>
      </c>
      <c r="J84" s="290">
        <v>20</v>
      </c>
      <c r="K84" s="280"/>
    </row>
    <row r="85" spans="2:11" ht="15" customHeight="1">
      <c r="B85" s="289"/>
      <c r="C85" s="269" t="s">
        <v>1016</v>
      </c>
      <c r="D85" s="269"/>
      <c r="E85" s="269"/>
      <c r="F85" s="288" t="s">
        <v>1003</v>
      </c>
      <c r="G85" s="287"/>
      <c r="H85" s="269" t="s">
        <v>1017</v>
      </c>
      <c r="I85" s="269" t="s">
        <v>999</v>
      </c>
      <c r="J85" s="269">
        <v>50</v>
      </c>
      <c r="K85" s="280"/>
    </row>
    <row r="86" spans="2:11" ht="15" customHeight="1">
      <c r="B86" s="289"/>
      <c r="C86" s="269" t="s">
        <v>1018</v>
      </c>
      <c r="D86" s="269"/>
      <c r="E86" s="269"/>
      <c r="F86" s="288" t="s">
        <v>1003</v>
      </c>
      <c r="G86" s="287"/>
      <c r="H86" s="269" t="s">
        <v>1019</v>
      </c>
      <c r="I86" s="269" t="s">
        <v>999</v>
      </c>
      <c r="J86" s="269">
        <v>20</v>
      </c>
      <c r="K86" s="280"/>
    </row>
    <row r="87" spans="2:11" ht="15" customHeight="1">
      <c r="B87" s="289"/>
      <c r="C87" s="269" t="s">
        <v>1020</v>
      </c>
      <c r="D87" s="269"/>
      <c r="E87" s="269"/>
      <c r="F87" s="288" t="s">
        <v>1003</v>
      </c>
      <c r="G87" s="287"/>
      <c r="H87" s="269" t="s">
        <v>1021</v>
      </c>
      <c r="I87" s="269" t="s">
        <v>999</v>
      </c>
      <c r="J87" s="269">
        <v>20</v>
      </c>
      <c r="K87" s="280"/>
    </row>
    <row r="88" spans="2:11" ht="15" customHeight="1">
      <c r="B88" s="289"/>
      <c r="C88" s="269" t="s">
        <v>1022</v>
      </c>
      <c r="D88" s="269"/>
      <c r="E88" s="269"/>
      <c r="F88" s="288" t="s">
        <v>1003</v>
      </c>
      <c r="G88" s="287"/>
      <c r="H88" s="269" t="s">
        <v>1023</v>
      </c>
      <c r="I88" s="269" t="s">
        <v>999</v>
      </c>
      <c r="J88" s="269">
        <v>50</v>
      </c>
      <c r="K88" s="280"/>
    </row>
    <row r="89" spans="2:11" ht="15" customHeight="1">
      <c r="B89" s="289"/>
      <c r="C89" s="269" t="s">
        <v>1024</v>
      </c>
      <c r="D89" s="269"/>
      <c r="E89" s="269"/>
      <c r="F89" s="288" t="s">
        <v>1003</v>
      </c>
      <c r="G89" s="287"/>
      <c r="H89" s="269" t="s">
        <v>1024</v>
      </c>
      <c r="I89" s="269" t="s">
        <v>999</v>
      </c>
      <c r="J89" s="269">
        <v>50</v>
      </c>
      <c r="K89" s="280"/>
    </row>
    <row r="90" spans="2:11" ht="15" customHeight="1">
      <c r="B90" s="289"/>
      <c r="C90" s="269" t="s">
        <v>136</v>
      </c>
      <c r="D90" s="269"/>
      <c r="E90" s="269"/>
      <c r="F90" s="288" t="s">
        <v>1003</v>
      </c>
      <c r="G90" s="287"/>
      <c r="H90" s="269" t="s">
        <v>1025</v>
      </c>
      <c r="I90" s="269" t="s">
        <v>999</v>
      </c>
      <c r="J90" s="269">
        <v>255</v>
      </c>
      <c r="K90" s="280"/>
    </row>
    <row r="91" spans="2:11" ht="15" customHeight="1">
      <c r="B91" s="289"/>
      <c r="C91" s="269" t="s">
        <v>1026</v>
      </c>
      <c r="D91" s="269"/>
      <c r="E91" s="269"/>
      <c r="F91" s="288" t="s">
        <v>997</v>
      </c>
      <c r="G91" s="287"/>
      <c r="H91" s="269" t="s">
        <v>1027</v>
      </c>
      <c r="I91" s="269" t="s">
        <v>1028</v>
      </c>
      <c r="J91" s="269"/>
      <c r="K91" s="280"/>
    </row>
    <row r="92" spans="2:11" ht="15" customHeight="1">
      <c r="B92" s="289"/>
      <c r="C92" s="269" t="s">
        <v>1029</v>
      </c>
      <c r="D92" s="269"/>
      <c r="E92" s="269"/>
      <c r="F92" s="288" t="s">
        <v>997</v>
      </c>
      <c r="G92" s="287"/>
      <c r="H92" s="269" t="s">
        <v>1030</v>
      </c>
      <c r="I92" s="269" t="s">
        <v>1031</v>
      </c>
      <c r="J92" s="269"/>
      <c r="K92" s="280"/>
    </row>
    <row r="93" spans="2:11" ht="15" customHeight="1">
      <c r="B93" s="289"/>
      <c r="C93" s="269" t="s">
        <v>1032</v>
      </c>
      <c r="D93" s="269"/>
      <c r="E93" s="269"/>
      <c r="F93" s="288" t="s">
        <v>997</v>
      </c>
      <c r="G93" s="287"/>
      <c r="H93" s="269" t="s">
        <v>1032</v>
      </c>
      <c r="I93" s="269" t="s">
        <v>1031</v>
      </c>
      <c r="J93" s="269"/>
      <c r="K93" s="280"/>
    </row>
    <row r="94" spans="2:11" ht="15" customHeight="1">
      <c r="B94" s="289"/>
      <c r="C94" s="269" t="s">
        <v>44</v>
      </c>
      <c r="D94" s="269"/>
      <c r="E94" s="269"/>
      <c r="F94" s="288" t="s">
        <v>997</v>
      </c>
      <c r="G94" s="287"/>
      <c r="H94" s="269" t="s">
        <v>1033</v>
      </c>
      <c r="I94" s="269" t="s">
        <v>1031</v>
      </c>
      <c r="J94" s="269"/>
      <c r="K94" s="280"/>
    </row>
    <row r="95" spans="2:11" ht="15" customHeight="1">
      <c r="B95" s="289"/>
      <c r="C95" s="269" t="s">
        <v>54</v>
      </c>
      <c r="D95" s="269"/>
      <c r="E95" s="269"/>
      <c r="F95" s="288" t="s">
        <v>997</v>
      </c>
      <c r="G95" s="287"/>
      <c r="H95" s="269" t="s">
        <v>1034</v>
      </c>
      <c r="I95" s="269" t="s">
        <v>1031</v>
      </c>
      <c r="J95" s="269"/>
      <c r="K95" s="280"/>
    </row>
    <row r="96" spans="2:11" ht="15" customHeight="1">
      <c r="B96" s="292"/>
      <c r="C96" s="293"/>
      <c r="D96" s="293"/>
      <c r="E96" s="293"/>
      <c r="F96" s="293"/>
      <c r="G96" s="293"/>
      <c r="H96" s="293"/>
      <c r="I96" s="293"/>
      <c r="J96" s="293"/>
      <c r="K96" s="294"/>
    </row>
    <row r="97" spans="2:11" ht="18.75" customHeight="1">
      <c r="B97" s="295"/>
      <c r="C97" s="296"/>
      <c r="D97" s="296"/>
      <c r="E97" s="296"/>
      <c r="F97" s="296"/>
      <c r="G97" s="296"/>
      <c r="H97" s="296"/>
      <c r="I97" s="296"/>
      <c r="J97" s="296"/>
      <c r="K97" s="295"/>
    </row>
    <row r="98" spans="2:11" ht="18.75" customHeight="1">
      <c r="B98" s="275"/>
      <c r="C98" s="275"/>
      <c r="D98" s="275"/>
      <c r="E98" s="275"/>
      <c r="F98" s="275"/>
      <c r="G98" s="275"/>
      <c r="H98" s="275"/>
      <c r="I98" s="275"/>
      <c r="J98" s="275"/>
      <c r="K98" s="275"/>
    </row>
    <row r="99" spans="2:11" ht="7.5" customHeight="1">
      <c r="B99" s="276"/>
      <c r="C99" s="277"/>
      <c r="D99" s="277"/>
      <c r="E99" s="277"/>
      <c r="F99" s="277"/>
      <c r="G99" s="277"/>
      <c r="H99" s="277"/>
      <c r="I99" s="277"/>
      <c r="J99" s="277"/>
      <c r="K99" s="278"/>
    </row>
    <row r="100" spans="2:11" ht="45" customHeight="1">
      <c r="B100" s="279"/>
      <c r="C100" s="385" t="s">
        <v>1035</v>
      </c>
      <c r="D100" s="385"/>
      <c r="E100" s="385"/>
      <c r="F100" s="385"/>
      <c r="G100" s="385"/>
      <c r="H100" s="385"/>
      <c r="I100" s="385"/>
      <c r="J100" s="385"/>
      <c r="K100" s="280"/>
    </row>
    <row r="101" spans="2:11" ht="17.25" customHeight="1">
      <c r="B101" s="279"/>
      <c r="C101" s="281" t="s">
        <v>991</v>
      </c>
      <c r="D101" s="281"/>
      <c r="E101" s="281"/>
      <c r="F101" s="281" t="s">
        <v>992</v>
      </c>
      <c r="G101" s="282"/>
      <c r="H101" s="281" t="s">
        <v>131</v>
      </c>
      <c r="I101" s="281" t="s">
        <v>63</v>
      </c>
      <c r="J101" s="281" t="s">
        <v>993</v>
      </c>
      <c r="K101" s="280"/>
    </row>
    <row r="102" spans="2:11" ht="17.25" customHeight="1">
      <c r="B102" s="279"/>
      <c r="C102" s="283" t="s">
        <v>994</v>
      </c>
      <c r="D102" s="283"/>
      <c r="E102" s="283"/>
      <c r="F102" s="284" t="s">
        <v>995</v>
      </c>
      <c r="G102" s="285"/>
      <c r="H102" s="283"/>
      <c r="I102" s="283"/>
      <c r="J102" s="283" t="s">
        <v>996</v>
      </c>
      <c r="K102" s="280"/>
    </row>
    <row r="103" spans="2:11" ht="5.25" customHeight="1">
      <c r="B103" s="279"/>
      <c r="C103" s="281"/>
      <c r="D103" s="281"/>
      <c r="E103" s="281"/>
      <c r="F103" s="281"/>
      <c r="G103" s="297"/>
      <c r="H103" s="281"/>
      <c r="I103" s="281"/>
      <c r="J103" s="281"/>
      <c r="K103" s="280"/>
    </row>
    <row r="104" spans="2:11" ht="15" customHeight="1">
      <c r="B104" s="279"/>
      <c r="C104" s="269" t="s">
        <v>59</v>
      </c>
      <c r="D104" s="286"/>
      <c r="E104" s="286"/>
      <c r="F104" s="288" t="s">
        <v>997</v>
      </c>
      <c r="G104" s="297"/>
      <c r="H104" s="269" t="s">
        <v>1036</v>
      </c>
      <c r="I104" s="269" t="s">
        <v>999</v>
      </c>
      <c r="J104" s="269">
        <v>20</v>
      </c>
      <c r="K104" s="280"/>
    </row>
    <row r="105" spans="2:11" ht="15" customHeight="1">
      <c r="B105" s="279"/>
      <c r="C105" s="269" t="s">
        <v>1000</v>
      </c>
      <c r="D105" s="269"/>
      <c r="E105" s="269"/>
      <c r="F105" s="288" t="s">
        <v>997</v>
      </c>
      <c r="G105" s="269"/>
      <c r="H105" s="269" t="s">
        <v>1036</v>
      </c>
      <c r="I105" s="269" t="s">
        <v>999</v>
      </c>
      <c r="J105" s="269">
        <v>120</v>
      </c>
      <c r="K105" s="280"/>
    </row>
    <row r="106" spans="2:11" ht="15" customHeight="1">
      <c r="B106" s="289"/>
      <c r="C106" s="269" t="s">
        <v>1002</v>
      </c>
      <c r="D106" s="269"/>
      <c r="E106" s="269"/>
      <c r="F106" s="288" t="s">
        <v>1003</v>
      </c>
      <c r="G106" s="269"/>
      <c r="H106" s="269" t="s">
        <v>1036</v>
      </c>
      <c r="I106" s="269" t="s">
        <v>999</v>
      </c>
      <c r="J106" s="269">
        <v>50</v>
      </c>
      <c r="K106" s="280"/>
    </row>
    <row r="107" spans="2:11" ht="15" customHeight="1">
      <c r="B107" s="289"/>
      <c r="C107" s="269" t="s">
        <v>1005</v>
      </c>
      <c r="D107" s="269"/>
      <c r="E107" s="269"/>
      <c r="F107" s="288" t="s">
        <v>997</v>
      </c>
      <c r="G107" s="269"/>
      <c r="H107" s="269" t="s">
        <v>1036</v>
      </c>
      <c r="I107" s="269" t="s">
        <v>1007</v>
      </c>
      <c r="J107" s="269"/>
      <c r="K107" s="280"/>
    </row>
    <row r="108" spans="2:11" ht="15" customHeight="1">
      <c r="B108" s="289"/>
      <c r="C108" s="269" t="s">
        <v>1016</v>
      </c>
      <c r="D108" s="269"/>
      <c r="E108" s="269"/>
      <c r="F108" s="288" t="s">
        <v>1003</v>
      </c>
      <c r="G108" s="269"/>
      <c r="H108" s="269" t="s">
        <v>1036</v>
      </c>
      <c r="I108" s="269" t="s">
        <v>999</v>
      </c>
      <c r="J108" s="269">
        <v>50</v>
      </c>
      <c r="K108" s="280"/>
    </row>
    <row r="109" spans="2:11" ht="15" customHeight="1">
      <c r="B109" s="289"/>
      <c r="C109" s="269" t="s">
        <v>1024</v>
      </c>
      <c r="D109" s="269"/>
      <c r="E109" s="269"/>
      <c r="F109" s="288" t="s">
        <v>1003</v>
      </c>
      <c r="G109" s="269"/>
      <c r="H109" s="269" t="s">
        <v>1036</v>
      </c>
      <c r="I109" s="269" t="s">
        <v>999</v>
      </c>
      <c r="J109" s="269">
        <v>50</v>
      </c>
      <c r="K109" s="280"/>
    </row>
    <row r="110" spans="2:11" ht="15" customHeight="1">
      <c r="B110" s="289"/>
      <c r="C110" s="269" t="s">
        <v>1022</v>
      </c>
      <c r="D110" s="269"/>
      <c r="E110" s="269"/>
      <c r="F110" s="288" t="s">
        <v>1003</v>
      </c>
      <c r="G110" s="269"/>
      <c r="H110" s="269" t="s">
        <v>1036</v>
      </c>
      <c r="I110" s="269" t="s">
        <v>999</v>
      </c>
      <c r="J110" s="269">
        <v>50</v>
      </c>
      <c r="K110" s="280"/>
    </row>
    <row r="111" spans="2:11" ht="15" customHeight="1">
      <c r="B111" s="289"/>
      <c r="C111" s="269" t="s">
        <v>59</v>
      </c>
      <c r="D111" s="269"/>
      <c r="E111" s="269"/>
      <c r="F111" s="288" t="s">
        <v>997</v>
      </c>
      <c r="G111" s="269"/>
      <c r="H111" s="269" t="s">
        <v>1037</v>
      </c>
      <c r="I111" s="269" t="s">
        <v>999</v>
      </c>
      <c r="J111" s="269">
        <v>20</v>
      </c>
      <c r="K111" s="280"/>
    </row>
    <row r="112" spans="2:11" ht="15" customHeight="1">
      <c r="B112" s="289"/>
      <c r="C112" s="269" t="s">
        <v>1038</v>
      </c>
      <c r="D112" s="269"/>
      <c r="E112" s="269"/>
      <c r="F112" s="288" t="s">
        <v>997</v>
      </c>
      <c r="G112" s="269"/>
      <c r="H112" s="269" t="s">
        <v>1039</v>
      </c>
      <c r="I112" s="269" t="s">
        <v>999</v>
      </c>
      <c r="J112" s="269">
        <v>120</v>
      </c>
      <c r="K112" s="280"/>
    </row>
    <row r="113" spans="2:11" ht="15" customHeight="1">
      <c r="B113" s="289"/>
      <c r="C113" s="269" t="s">
        <v>44</v>
      </c>
      <c r="D113" s="269"/>
      <c r="E113" s="269"/>
      <c r="F113" s="288" t="s">
        <v>997</v>
      </c>
      <c r="G113" s="269"/>
      <c r="H113" s="269" t="s">
        <v>1040</v>
      </c>
      <c r="I113" s="269" t="s">
        <v>1031</v>
      </c>
      <c r="J113" s="269"/>
      <c r="K113" s="280"/>
    </row>
    <row r="114" spans="2:11" ht="15" customHeight="1">
      <c r="B114" s="289"/>
      <c r="C114" s="269" t="s">
        <v>54</v>
      </c>
      <c r="D114" s="269"/>
      <c r="E114" s="269"/>
      <c r="F114" s="288" t="s">
        <v>997</v>
      </c>
      <c r="G114" s="269"/>
      <c r="H114" s="269" t="s">
        <v>1041</v>
      </c>
      <c r="I114" s="269" t="s">
        <v>1031</v>
      </c>
      <c r="J114" s="269"/>
      <c r="K114" s="280"/>
    </row>
    <row r="115" spans="2:11" ht="15" customHeight="1">
      <c r="B115" s="289"/>
      <c r="C115" s="269" t="s">
        <v>63</v>
      </c>
      <c r="D115" s="269"/>
      <c r="E115" s="269"/>
      <c r="F115" s="288" t="s">
        <v>997</v>
      </c>
      <c r="G115" s="269"/>
      <c r="H115" s="269" t="s">
        <v>1042</v>
      </c>
      <c r="I115" s="269" t="s">
        <v>1043</v>
      </c>
      <c r="J115" s="269"/>
      <c r="K115" s="280"/>
    </row>
    <row r="116" spans="2:11" ht="15" customHeight="1">
      <c r="B116" s="292"/>
      <c r="C116" s="298"/>
      <c r="D116" s="298"/>
      <c r="E116" s="298"/>
      <c r="F116" s="298"/>
      <c r="G116" s="298"/>
      <c r="H116" s="298"/>
      <c r="I116" s="298"/>
      <c r="J116" s="298"/>
      <c r="K116" s="294"/>
    </row>
    <row r="117" spans="2:11" ht="18.75" customHeight="1">
      <c r="B117" s="299"/>
      <c r="C117" s="265"/>
      <c r="D117" s="265"/>
      <c r="E117" s="265"/>
      <c r="F117" s="300"/>
      <c r="G117" s="265"/>
      <c r="H117" s="265"/>
      <c r="I117" s="265"/>
      <c r="J117" s="265"/>
      <c r="K117" s="299"/>
    </row>
    <row r="118" spans="2:11" ht="18.75" customHeight="1">
      <c r="B118" s="275"/>
      <c r="C118" s="275"/>
      <c r="D118" s="275"/>
      <c r="E118" s="275"/>
      <c r="F118" s="275"/>
      <c r="G118" s="275"/>
      <c r="H118" s="275"/>
      <c r="I118" s="275"/>
      <c r="J118" s="275"/>
      <c r="K118" s="275"/>
    </row>
    <row r="119" spans="2:11" ht="7.5" customHeight="1">
      <c r="B119" s="301"/>
      <c r="C119" s="302"/>
      <c r="D119" s="302"/>
      <c r="E119" s="302"/>
      <c r="F119" s="302"/>
      <c r="G119" s="302"/>
      <c r="H119" s="302"/>
      <c r="I119" s="302"/>
      <c r="J119" s="302"/>
      <c r="K119" s="303"/>
    </row>
    <row r="120" spans="2:11" ht="45" customHeight="1">
      <c r="B120" s="304"/>
      <c r="C120" s="384" t="s">
        <v>1044</v>
      </c>
      <c r="D120" s="384"/>
      <c r="E120" s="384"/>
      <c r="F120" s="384"/>
      <c r="G120" s="384"/>
      <c r="H120" s="384"/>
      <c r="I120" s="384"/>
      <c r="J120" s="384"/>
      <c r="K120" s="305"/>
    </row>
    <row r="121" spans="2:11" ht="17.25" customHeight="1">
      <c r="B121" s="306"/>
      <c r="C121" s="281" t="s">
        <v>991</v>
      </c>
      <c r="D121" s="281"/>
      <c r="E121" s="281"/>
      <c r="F121" s="281" t="s">
        <v>992</v>
      </c>
      <c r="G121" s="282"/>
      <c r="H121" s="281" t="s">
        <v>131</v>
      </c>
      <c r="I121" s="281" t="s">
        <v>63</v>
      </c>
      <c r="J121" s="281" t="s">
        <v>993</v>
      </c>
      <c r="K121" s="307"/>
    </row>
    <row r="122" spans="2:11" ht="17.25" customHeight="1">
      <c r="B122" s="306"/>
      <c r="C122" s="283" t="s">
        <v>994</v>
      </c>
      <c r="D122" s="283"/>
      <c r="E122" s="283"/>
      <c r="F122" s="284" t="s">
        <v>995</v>
      </c>
      <c r="G122" s="285"/>
      <c r="H122" s="283"/>
      <c r="I122" s="283"/>
      <c r="J122" s="283" t="s">
        <v>996</v>
      </c>
      <c r="K122" s="307"/>
    </row>
    <row r="123" spans="2:11" ht="5.25" customHeight="1">
      <c r="B123" s="308"/>
      <c r="C123" s="286"/>
      <c r="D123" s="286"/>
      <c r="E123" s="286"/>
      <c r="F123" s="286"/>
      <c r="G123" s="269"/>
      <c r="H123" s="286"/>
      <c r="I123" s="286"/>
      <c r="J123" s="286"/>
      <c r="K123" s="309"/>
    </row>
    <row r="124" spans="2:11" ht="15" customHeight="1">
      <c r="B124" s="308"/>
      <c r="C124" s="269" t="s">
        <v>1000</v>
      </c>
      <c r="D124" s="286"/>
      <c r="E124" s="286"/>
      <c r="F124" s="288" t="s">
        <v>997</v>
      </c>
      <c r="G124" s="269"/>
      <c r="H124" s="269" t="s">
        <v>1036</v>
      </c>
      <c r="I124" s="269" t="s">
        <v>999</v>
      </c>
      <c r="J124" s="269">
        <v>120</v>
      </c>
      <c r="K124" s="310"/>
    </row>
    <row r="125" spans="2:11" ht="15" customHeight="1">
      <c r="B125" s="308"/>
      <c r="C125" s="269" t="s">
        <v>1045</v>
      </c>
      <c r="D125" s="269"/>
      <c r="E125" s="269"/>
      <c r="F125" s="288" t="s">
        <v>997</v>
      </c>
      <c r="G125" s="269"/>
      <c r="H125" s="269" t="s">
        <v>1046</v>
      </c>
      <c r="I125" s="269" t="s">
        <v>999</v>
      </c>
      <c r="J125" s="269" t="s">
        <v>1047</v>
      </c>
      <c r="K125" s="310"/>
    </row>
    <row r="126" spans="2:11" ht="15" customHeight="1">
      <c r="B126" s="308"/>
      <c r="C126" s="269" t="s">
        <v>946</v>
      </c>
      <c r="D126" s="269"/>
      <c r="E126" s="269"/>
      <c r="F126" s="288" t="s">
        <v>997</v>
      </c>
      <c r="G126" s="269"/>
      <c r="H126" s="269" t="s">
        <v>1048</v>
      </c>
      <c r="I126" s="269" t="s">
        <v>999</v>
      </c>
      <c r="J126" s="269" t="s">
        <v>1047</v>
      </c>
      <c r="K126" s="310"/>
    </row>
    <row r="127" spans="2:11" ht="15" customHeight="1">
      <c r="B127" s="308"/>
      <c r="C127" s="269" t="s">
        <v>1008</v>
      </c>
      <c r="D127" s="269"/>
      <c r="E127" s="269"/>
      <c r="F127" s="288" t="s">
        <v>1003</v>
      </c>
      <c r="G127" s="269"/>
      <c r="H127" s="269" t="s">
        <v>1009</v>
      </c>
      <c r="I127" s="269" t="s">
        <v>999</v>
      </c>
      <c r="J127" s="269">
        <v>15</v>
      </c>
      <c r="K127" s="310"/>
    </row>
    <row r="128" spans="2:11" ht="15" customHeight="1">
      <c r="B128" s="308"/>
      <c r="C128" s="290" t="s">
        <v>1010</v>
      </c>
      <c r="D128" s="290"/>
      <c r="E128" s="290"/>
      <c r="F128" s="291" t="s">
        <v>1003</v>
      </c>
      <c r="G128" s="290"/>
      <c r="H128" s="290" t="s">
        <v>1011</v>
      </c>
      <c r="I128" s="290" t="s">
        <v>999</v>
      </c>
      <c r="J128" s="290">
        <v>15</v>
      </c>
      <c r="K128" s="310"/>
    </row>
    <row r="129" spans="2:11" ht="15" customHeight="1">
      <c r="B129" s="308"/>
      <c r="C129" s="290" t="s">
        <v>1012</v>
      </c>
      <c r="D129" s="290"/>
      <c r="E129" s="290"/>
      <c r="F129" s="291" t="s">
        <v>1003</v>
      </c>
      <c r="G129" s="290"/>
      <c r="H129" s="290" t="s">
        <v>1013</v>
      </c>
      <c r="I129" s="290" t="s">
        <v>999</v>
      </c>
      <c r="J129" s="290">
        <v>20</v>
      </c>
      <c r="K129" s="310"/>
    </row>
    <row r="130" spans="2:11" ht="15" customHeight="1">
      <c r="B130" s="308"/>
      <c r="C130" s="290" t="s">
        <v>1014</v>
      </c>
      <c r="D130" s="290"/>
      <c r="E130" s="290"/>
      <c r="F130" s="291" t="s">
        <v>1003</v>
      </c>
      <c r="G130" s="290"/>
      <c r="H130" s="290" t="s">
        <v>1015</v>
      </c>
      <c r="I130" s="290" t="s">
        <v>999</v>
      </c>
      <c r="J130" s="290">
        <v>20</v>
      </c>
      <c r="K130" s="310"/>
    </row>
    <row r="131" spans="2:11" ht="15" customHeight="1">
      <c r="B131" s="308"/>
      <c r="C131" s="269" t="s">
        <v>1002</v>
      </c>
      <c r="D131" s="269"/>
      <c r="E131" s="269"/>
      <c r="F131" s="288" t="s">
        <v>1003</v>
      </c>
      <c r="G131" s="269"/>
      <c r="H131" s="269" t="s">
        <v>1036</v>
      </c>
      <c r="I131" s="269" t="s">
        <v>999</v>
      </c>
      <c r="J131" s="269">
        <v>50</v>
      </c>
      <c r="K131" s="310"/>
    </row>
    <row r="132" spans="2:11" ht="15" customHeight="1">
      <c r="B132" s="308"/>
      <c r="C132" s="269" t="s">
        <v>1016</v>
      </c>
      <c r="D132" s="269"/>
      <c r="E132" s="269"/>
      <c r="F132" s="288" t="s">
        <v>1003</v>
      </c>
      <c r="G132" s="269"/>
      <c r="H132" s="269" t="s">
        <v>1036</v>
      </c>
      <c r="I132" s="269" t="s">
        <v>999</v>
      </c>
      <c r="J132" s="269">
        <v>50</v>
      </c>
      <c r="K132" s="310"/>
    </row>
    <row r="133" spans="2:11" ht="15" customHeight="1">
      <c r="B133" s="308"/>
      <c r="C133" s="269" t="s">
        <v>1022</v>
      </c>
      <c r="D133" s="269"/>
      <c r="E133" s="269"/>
      <c r="F133" s="288" t="s">
        <v>1003</v>
      </c>
      <c r="G133" s="269"/>
      <c r="H133" s="269" t="s">
        <v>1036</v>
      </c>
      <c r="I133" s="269" t="s">
        <v>999</v>
      </c>
      <c r="J133" s="269">
        <v>50</v>
      </c>
      <c r="K133" s="310"/>
    </row>
    <row r="134" spans="2:11" ht="15" customHeight="1">
      <c r="B134" s="308"/>
      <c r="C134" s="269" t="s">
        <v>1024</v>
      </c>
      <c r="D134" s="269"/>
      <c r="E134" s="269"/>
      <c r="F134" s="288" t="s">
        <v>1003</v>
      </c>
      <c r="G134" s="269"/>
      <c r="H134" s="269" t="s">
        <v>1036</v>
      </c>
      <c r="I134" s="269" t="s">
        <v>999</v>
      </c>
      <c r="J134" s="269">
        <v>50</v>
      </c>
      <c r="K134" s="310"/>
    </row>
    <row r="135" spans="2:11" ht="15" customHeight="1">
      <c r="B135" s="308"/>
      <c r="C135" s="269" t="s">
        <v>136</v>
      </c>
      <c r="D135" s="269"/>
      <c r="E135" s="269"/>
      <c r="F135" s="288" t="s">
        <v>1003</v>
      </c>
      <c r="G135" s="269"/>
      <c r="H135" s="269" t="s">
        <v>1049</v>
      </c>
      <c r="I135" s="269" t="s">
        <v>999</v>
      </c>
      <c r="J135" s="269">
        <v>255</v>
      </c>
      <c r="K135" s="310"/>
    </row>
    <row r="136" spans="2:11" ht="15" customHeight="1">
      <c r="B136" s="308"/>
      <c r="C136" s="269" t="s">
        <v>1026</v>
      </c>
      <c r="D136" s="269"/>
      <c r="E136" s="269"/>
      <c r="F136" s="288" t="s">
        <v>997</v>
      </c>
      <c r="G136" s="269"/>
      <c r="H136" s="269" t="s">
        <v>1050</v>
      </c>
      <c r="I136" s="269" t="s">
        <v>1028</v>
      </c>
      <c r="J136" s="269"/>
      <c r="K136" s="310"/>
    </row>
    <row r="137" spans="2:11" ht="15" customHeight="1">
      <c r="B137" s="308"/>
      <c r="C137" s="269" t="s">
        <v>1029</v>
      </c>
      <c r="D137" s="269"/>
      <c r="E137" s="269"/>
      <c r="F137" s="288" t="s">
        <v>997</v>
      </c>
      <c r="G137" s="269"/>
      <c r="H137" s="269" t="s">
        <v>1051</v>
      </c>
      <c r="I137" s="269" t="s">
        <v>1031</v>
      </c>
      <c r="J137" s="269"/>
      <c r="K137" s="310"/>
    </row>
    <row r="138" spans="2:11" ht="15" customHeight="1">
      <c r="B138" s="308"/>
      <c r="C138" s="269" t="s">
        <v>1032</v>
      </c>
      <c r="D138" s="269"/>
      <c r="E138" s="269"/>
      <c r="F138" s="288" t="s">
        <v>997</v>
      </c>
      <c r="G138" s="269"/>
      <c r="H138" s="269" t="s">
        <v>1032</v>
      </c>
      <c r="I138" s="269" t="s">
        <v>1031</v>
      </c>
      <c r="J138" s="269"/>
      <c r="K138" s="310"/>
    </row>
    <row r="139" spans="2:11" ht="15" customHeight="1">
      <c r="B139" s="308"/>
      <c r="C139" s="269" t="s">
        <v>44</v>
      </c>
      <c r="D139" s="269"/>
      <c r="E139" s="269"/>
      <c r="F139" s="288" t="s">
        <v>997</v>
      </c>
      <c r="G139" s="269"/>
      <c r="H139" s="269" t="s">
        <v>1052</v>
      </c>
      <c r="I139" s="269" t="s">
        <v>1031</v>
      </c>
      <c r="J139" s="269"/>
      <c r="K139" s="310"/>
    </row>
    <row r="140" spans="2:11" ht="15" customHeight="1">
      <c r="B140" s="308"/>
      <c r="C140" s="269" t="s">
        <v>1053</v>
      </c>
      <c r="D140" s="269"/>
      <c r="E140" s="269"/>
      <c r="F140" s="288" t="s">
        <v>997</v>
      </c>
      <c r="G140" s="269"/>
      <c r="H140" s="269" t="s">
        <v>1054</v>
      </c>
      <c r="I140" s="269" t="s">
        <v>1031</v>
      </c>
      <c r="J140" s="269"/>
      <c r="K140" s="310"/>
    </row>
    <row r="141" spans="2:11" ht="15" customHeight="1">
      <c r="B141" s="311"/>
      <c r="C141" s="312"/>
      <c r="D141" s="312"/>
      <c r="E141" s="312"/>
      <c r="F141" s="312"/>
      <c r="G141" s="312"/>
      <c r="H141" s="312"/>
      <c r="I141" s="312"/>
      <c r="J141" s="312"/>
      <c r="K141" s="313"/>
    </row>
    <row r="142" spans="2:11" ht="18.75" customHeight="1">
      <c r="B142" s="265"/>
      <c r="C142" s="265"/>
      <c r="D142" s="265"/>
      <c r="E142" s="265"/>
      <c r="F142" s="300"/>
      <c r="G142" s="265"/>
      <c r="H142" s="265"/>
      <c r="I142" s="265"/>
      <c r="J142" s="265"/>
      <c r="K142" s="265"/>
    </row>
    <row r="143" spans="2:11" ht="18.75" customHeight="1">
      <c r="B143" s="275"/>
      <c r="C143" s="275"/>
      <c r="D143" s="275"/>
      <c r="E143" s="275"/>
      <c r="F143" s="275"/>
      <c r="G143" s="275"/>
      <c r="H143" s="275"/>
      <c r="I143" s="275"/>
      <c r="J143" s="275"/>
      <c r="K143" s="275"/>
    </row>
    <row r="144" spans="2:11" ht="7.5" customHeight="1">
      <c r="B144" s="276"/>
      <c r="C144" s="277"/>
      <c r="D144" s="277"/>
      <c r="E144" s="277"/>
      <c r="F144" s="277"/>
      <c r="G144" s="277"/>
      <c r="H144" s="277"/>
      <c r="I144" s="277"/>
      <c r="J144" s="277"/>
      <c r="K144" s="278"/>
    </row>
    <row r="145" spans="2:11" ht="45" customHeight="1">
      <c r="B145" s="279"/>
      <c r="C145" s="385" t="s">
        <v>1055</v>
      </c>
      <c r="D145" s="385"/>
      <c r="E145" s="385"/>
      <c r="F145" s="385"/>
      <c r="G145" s="385"/>
      <c r="H145" s="385"/>
      <c r="I145" s="385"/>
      <c r="J145" s="385"/>
      <c r="K145" s="280"/>
    </row>
    <row r="146" spans="2:11" ht="17.25" customHeight="1">
      <c r="B146" s="279"/>
      <c r="C146" s="281" t="s">
        <v>991</v>
      </c>
      <c r="D146" s="281"/>
      <c r="E146" s="281"/>
      <c r="F146" s="281" t="s">
        <v>992</v>
      </c>
      <c r="G146" s="282"/>
      <c r="H146" s="281" t="s">
        <v>131</v>
      </c>
      <c r="I146" s="281" t="s">
        <v>63</v>
      </c>
      <c r="J146" s="281" t="s">
        <v>993</v>
      </c>
      <c r="K146" s="280"/>
    </row>
    <row r="147" spans="2:11" ht="17.25" customHeight="1">
      <c r="B147" s="279"/>
      <c r="C147" s="283" t="s">
        <v>994</v>
      </c>
      <c r="D147" s="283"/>
      <c r="E147" s="283"/>
      <c r="F147" s="284" t="s">
        <v>995</v>
      </c>
      <c r="G147" s="285"/>
      <c r="H147" s="283"/>
      <c r="I147" s="283"/>
      <c r="J147" s="283" t="s">
        <v>996</v>
      </c>
      <c r="K147" s="280"/>
    </row>
    <row r="148" spans="2:11" ht="5.25" customHeight="1">
      <c r="B148" s="289"/>
      <c r="C148" s="286"/>
      <c r="D148" s="286"/>
      <c r="E148" s="286"/>
      <c r="F148" s="286"/>
      <c r="G148" s="287"/>
      <c r="H148" s="286"/>
      <c r="I148" s="286"/>
      <c r="J148" s="286"/>
      <c r="K148" s="310"/>
    </row>
    <row r="149" spans="2:11" ht="15" customHeight="1">
      <c r="B149" s="289"/>
      <c r="C149" s="314" t="s">
        <v>1000</v>
      </c>
      <c r="D149" s="269"/>
      <c r="E149" s="269"/>
      <c r="F149" s="315" t="s">
        <v>997</v>
      </c>
      <c r="G149" s="269"/>
      <c r="H149" s="314" t="s">
        <v>1036</v>
      </c>
      <c r="I149" s="314" t="s">
        <v>999</v>
      </c>
      <c r="J149" s="314">
        <v>120</v>
      </c>
      <c r="K149" s="310"/>
    </row>
    <row r="150" spans="2:11" ht="15" customHeight="1">
      <c r="B150" s="289"/>
      <c r="C150" s="314" t="s">
        <v>1045</v>
      </c>
      <c r="D150" s="269"/>
      <c r="E150" s="269"/>
      <c r="F150" s="315" t="s">
        <v>997</v>
      </c>
      <c r="G150" s="269"/>
      <c r="H150" s="314" t="s">
        <v>1056</v>
      </c>
      <c r="I150" s="314" t="s">
        <v>999</v>
      </c>
      <c r="J150" s="314" t="s">
        <v>1047</v>
      </c>
      <c r="K150" s="310"/>
    </row>
    <row r="151" spans="2:11" ht="15" customHeight="1">
      <c r="B151" s="289"/>
      <c r="C151" s="314" t="s">
        <v>946</v>
      </c>
      <c r="D151" s="269"/>
      <c r="E151" s="269"/>
      <c r="F151" s="315" t="s">
        <v>997</v>
      </c>
      <c r="G151" s="269"/>
      <c r="H151" s="314" t="s">
        <v>1057</v>
      </c>
      <c r="I151" s="314" t="s">
        <v>999</v>
      </c>
      <c r="J151" s="314" t="s">
        <v>1047</v>
      </c>
      <c r="K151" s="310"/>
    </row>
    <row r="152" spans="2:11" ht="15" customHeight="1">
      <c r="B152" s="289"/>
      <c r="C152" s="314" t="s">
        <v>1002</v>
      </c>
      <c r="D152" s="269"/>
      <c r="E152" s="269"/>
      <c r="F152" s="315" t="s">
        <v>1003</v>
      </c>
      <c r="G152" s="269"/>
      <c r="H152" s="314" t="s">
        <v>1036</v>
      </c>
      <c r="I152" s="314" t="s">
        <v>999</v>
      </c>
      <c r="J152" s="314">
        <v>50</v>
      </c>
      <c r="K152" s="310"/>
    </row>
    <row r="153" spans="2:11" ht="15" customHeight="1">
      <c r="B153" s="289"/>
      <c r="C153" s="314" t="s">
        <v>1005</v>
      </c>
      <c r="D153" s="269"/>
      <c r="E153" s="269"/>
      <c r="F153" s="315" t="s">
        <v>997</v>
      </c>
      <c r="G153" s="269"/>
      <c r="H153" s="314" t="s">
        <v>1036</v>
      </c>
      <c r="I153" s="314" t="s">
        <v>1007</v>
      </c>
      <c r="J153" s="314"/>
      <c r="K153" s="310"/>
    </row>
    <row r="154" spans="2:11" ht="15" customHeight="1">
      <c r="B154" s="289"/>
      <c r="C154" s="314" t="s">
        <v>1016</v>
      </c>
      <c r="D154" s="269"/>
      <c r="E154" s="269"/>
      <c r="F154" s="315" t="s">
        <v>1003</v>
      </c>
      <c r="G154" s="269"/>
      <c r="H154" s="314" t="s">
        <v>1036</v>
      </c>
      <c r="I154" s="314" t="s">
        <v>999</v>
      </c>
      <c r="J154" s="314">
        <v>50</v>
      </c>
      <c r="K154" s="310"/>
    </row>
    <row r="155" spans="2:11" ht="15" customHeight="1">
      <c r="B155" s="289"/>
      <c r="C155" s="314" t="s">
        <v>1024</v>
      </c>
      <c r="D155" s="269"/>
      <c r="E155" s="269"/>
      <c r="F155" s="315" t="s">
        <v>1003</v>
      </c>
      <c r="G155" s="269"/>
      <c r="H155" s="314" t="s">
        <v>1036</v>
      </c>
      <c r="I155" s="314" t="s">
        <v>999</v>
      </c>
      <c r="J155" s="314">
        <v>50</v>
      </c>
      <c r="K155" s="310"/>
    </row>
    <row r="156" spans="2:11" ht="15" customHeight="1">
      <c r="B156" s="289"/>
      <c r="C156" s="314" t="s">
        <v>1022</v>
      </c>
      <c r="D156" s="269"/>
      <c r="E156" s="269"/>
      <c r="F156" s="315" t="s">
        <v>1003</v>
      </c>
      <c r="G156" s="269"/>
      <c r="H156" s="314" t="s">
        <v>1036</v>
      </c>
      <c r="I156" s="314" t="s">
        <v>999</v>
      </c>
      <c r="J156" s="314">
        <v>50</v>
      </c>
      <c r="K156" s="310"/>
    </row>
    <row r="157" spans="2:11" ht="15" customHeight="1">
      <c r="B157" s="289"/>
      <c r="C157" s="314" t="s">
        <v>102</v>
      </c>
      <c r="D157" s="269"/>
      <c r="E157" s="269"/>
      <c r="F157" s="315" t="s">
        <v>997</v>
      </c>
      <c r="G157" s="269"/>
      <c r="H157" s="314" t="s">
        <v>1058</v>
      </c>
      <c r="I157" s="314" t="s">
        <v>999</v>
      </c>
      <c r="J157" s="314" t="s">
        <v>1059</v>
      </c>
      <c r="K157" s="310"/>
    </row>
    <row r="158" spans="2:11" ht="15" customHeight="1">
      <c r="B158" s="289"/>
      <c r="C158" s="314" t="s">
        <v>1060</v>
      </c>
      <c r="D158" s="269"/>
      <c r="E158" s="269"/>
      <c r="F158" s="315" t="s">
        <v>997</v>
      </c>
      <c r="G158" s="269"/>
      <c r="H158" s="314" t="s">
        <v>1061</v>
      </c>
      <c r="I158" s="314" t="s">
        <v>1031</v>
      </c>
      <c r="J158" s="314"/>
      <c r="K158" s="310"/>
    </row>
    <row r="159" spans="2:11" ht="15" customHeight="1">
      <c r="B159" s="316"/>
      <c r="C159" s="298"/>
      <c r="D159" s="298"/>
      <c r="E159" s="298"/>
      <c r="F159" s="298"/>
      <c r="G159" s="298"/>
      <c r="H159" s="298"/>
      <c r="I159" s="298"/>
      <c r="J159" s="298"/>
      <c r="K159" s="317"/>
    </row>
    <row r="160" spans="2:11" ht="18.75" customHeight="1">
      <c r="B160" s="265"/>
      <c r="C160" s="269"/>
      <c r="D160" s="269"/>
      <c r="E160" s="269"/>
      <c r="F160" s="288"/>
      <c r="G160" s="269"/>
      <c r="H160" s="269"/>
      <c r="I160" s="269"/>
      <c r="J160" s="269"/>
      <c r="K160" s="265"/>
    </row>
    <row r="161" spans="2:11" ht="18.75" customHeight="1">
      <c r="B161" s="275"/>
      <c r="C161" s="275"/>
      <c r="D161" s="275"/>
      <c r="E161" s="275"/>
      <c r="F161" s="275"/>
      <c r="G161" s="275"/>
      <c r="H161" s="275"/>
      <c r="I161" s="275"/>
      <c r="J161" s="275"/>
      <c r="K161" s="275"/>
    </row>
    <row r="162" spans="2:11" ht="7.5" customHeight="1">
      <c r="B162" s="257"/>
      <c r="C162" s="258"/>
      <c r="D162" s="258"/>
      <c r="E162" s="258"/>
      <c r="F162" s="258"/>
      <c r="G162" s="258"/>
      <c r="H162" s="258"/>
      <c r="I162" s="258"/>
      <c r="J162" s="258"/>
      <c r="K162" s="259"/>
    </row>
    <row r="163" spans="2:11" ht="45" customHeight="1">
      <c r="B163" s="260"/>
      <c r="C163" s="384" t="s">
        <v>1062</v>
      </c>
      <c r="D163" s="384"/>
      <c r="E163" s="384"/>
      <c r="F163" s="384"/>
      <c r="G163" s="384"/>
      <c r="H163" s="384"/>
      <c r="I163" s="384"/>
      <c r="J163" s="384"/>
      <c r="K163" s="261"/>
    </row>
    <row r="164" spans="2:11" ht="17.25" customHeight="1">
      <c r="B164" s="260"/>
      <c r="C164" s="281" t="s">
        <v>991</v>
      </c>
      <c r="D164" s="281"/>
      <c r="E164" s="281"/>
      <c r="F164" s="281" t="s">
        <v>992</v>
      </c>
      <c r="G164" s="318"/>
      <c r="H164" s="319" t="s">
        <v>131</v>
      </c>
      <c r="I164" s="319" t="s">
        <v>63</v>
      </c>
      <c r="J164" s="281" t="s">
        <v>993</v>
      </c>
      <c r="K164" s="261"/>
    </row>
    <row r="165" spans="2:11" ht="17.25" customHeight="1">
      <c r="B165" s="262"/>
      <c r="C165" s="283" t="s">
        <v>994</v>
      </c>
      <c r="D165" s="283"/>
      <c r="E165" s="283"/>
      <c r="F165" s="284" t="s">
        <v>995</v>
      </c>
      <c r="G165" s="320"/>
      <c r="H165" s="321"/>
      <c r="I165" s="321"/>
      <c r="J165" s="283" t="s">
        <v>996</v>
      </c>
      <c r="K165" s="263"/>
    </row>
    <row r="166" spans="2:11" ht="5.25" customHeight="1">
      <c r="B166" s="289"/>
      <c r="C166" s="286"/>
      <c r="D166" s="286"/>
      <c r="E166" s="286"/>
      <c r="F166" s="286"/>
      <c r="G166" s="287"/>
      <c r="H166" s="286"/>
      <c r="I166" s="286"/>
      <c r="J166" s="286"/>
      <c r="K166" s="310"/>
    </row>
    <row r="167" spans="2:11" ht="15" customHeight="1">
      <c r="B167" s="289"/>
      <c r="C167" s="269" t="s">
        <v>1000</v>
      </c>
      <c r="D167" s="269"/>
      <c r="E167" s="269"/>
      <c r="F167" s="288" t="s">
        <v>997</v>
      </c>
      <c r="G167" s="269"/>
      <c r="H167" s="269" t="s">
        <v>1036</v>
      </c>
      <c r="I167" s="269" t="s">
        <v>999</v>
      </c>
      <c r="J167" s="269">
        <v>120</v>
      </c>
      <c r="K167" s="310"/>
    </row>
    <row r="168" spans="2:11" ht="15" customHeight="1">
      <c r="B168" s="289"/>
      <c r="C168" s="269" t="s">
        <v>1045</v>
      </c>
      <c r="D168" s="269"/>
      <c r="E168" s="269"/>
      <c r="F168" s="288" t="s">
        <v>997</v>
      </c>
      <c r="G168" s="269"/>
      <c r="H168" s="269" t="s">
        <v>1046</v>
      </c>
      <c r="I168" s="269" t="s">
        <v>999</v>
      </c>
      <c r="J168" s="269" t="s">
        <v>1047</v>
      </c>
      <c r="K168" s="310"/>
    </row>
    <row r="169" spans="2:11" ht="15" customHeight="1">
      <c r="B169" s="289"/>
      <c r="C169" s="269" t="s">
        <v>946</v>
      </c>
      <c r="D169" s="269"/>
      <c r="E169" s="269"/>
      <c r="F169" s="288" t="s">
        <v>997</v>
      </c>
      <c r="G169" s="269"/>
      <c r="H169" s="269" t="s">
        <v>1063</v>
      </c>
      <c r="I169" s="269" t="s">
        <v>999</v>
      </c>
      <c r="J169" s="269" t="s">
        <v>1047</v>
      </c>
      <c r="K169" s="310"/>
    </row>
    <row r="170" spans="2:11" ht="15" customHeight="1">
      <c r="B170" s="289"/>
      <c r="C170" s="269" t="s">
        <v>1002</v>
      </c>
      <c r="D170" s="269"/>
      <c r="E170" s="269"/>
      <c r="F170" s="288" t="s">
        <v>1003</v>
      </c>
      <c r="G170" s="269"/>
      <c r="H170" s="269" t="s">
        <v>1063</v>
      </c>
      <c r="I170" s="269" t="s">
        <v>999</v>
      </c>
      <c r="J170" s="269">
        <v>50</v>
      </c>
      <c r="K170" s="310"/>
    </row>
    <row r="171" spans="2:11" ht="15" customHeight="1">
      <c r="B171" s="289"/>
      <c r="C171" s="269" t="s">
        <v>1005</v>
      </c>
      <c r="D171" s="269"/>
      <c r="E171" s="269"/>
      <c r="F171" s="288" t="s">
        <v>997</v>
      </c>
      <c r="G171" s="269"/>
      <c r="H171" s="269" t="s">
        <v>1063</v>
      </c>
      <c r="I171" s="269" t="s">
        <v>1007</v>
      </c>
      <c r="J171" s="269"/>
      <c r="K171" s="310"/>
    </row>
    <row r="172" spans="2:11" ht="15" customHeight="1">
      <c r="B172" s="289"/>
      <c r="C172" s="269" t="s">
        <v>1016</v>
      </c>
      <c r="D172" s="269"/>
      <c r="E172" s="269"/>
      <c r="F172" s="288" t="s">
        <v>1003</v>
      </c>
      <c r="G172" s="269"/>
      <c r="H172" s="269" t="s">
        <v>1063</v>
      </c>
      <c r="I172" s="269" t="s">
        <v>999</v>
      </c>
      <c r="J172" s="269">
        <v>50</v>
      </c>
      <c r="K172" s="310"/>
    </row>
    <row r="173" spans="2:11" ht="15" customHeight="1">
      <c r="B173" s="289"/>
      <c r="C173" s="269" t="s">
        <v>1024</v>
      </c>
      <c r="D173" s="269"/>
      <c r="E173" s="269"/>
      <c r="F173" s="288" t="s">
        <v>1003</v>
      </c>
      <c r="G173" s="269"/>
      <c r="H173" s="269" t="s">
        <v>1063</v>
      </c>
      <c r="I173" s="269" t="s">
        <v>999</v>
      </c>
      <c r="J173" s="269">
        <v>50</v>
      </c>
      <c r="K173" s="310"/>
    </row>
    <row r="174" spans="2:11" ht="15" customHeight="1">
      <c r="B174" s="289"/>
      <c r="C174" s="269" t="s">
        <v>1022</v>
      </c>
      <c r="D174" s="269"/>
      <c r="E174" s="269"/>
      <c r="F174" s="288" t="s">
        <v>1003</v>
      </c>
      <c r="G174" s="269"/>
      <c r="H174" s="269" t="s">
        <v>1063</v>
      </c>
      <c r="I174" s="269" t="s">
        <v>999</v>
      </c>
      <c r="J174" s="269">
        <v>50</v>
      </c>
      <c r="K174" s="310"/>
    </row>
    <row r="175" spans="2:11" ht="15" customHeight="1">
      <c r="B175" s="289"/>
      <c r="C175" s="269" t="s">
        <v>130</v>
      </c>
      <c r="D175" s="269"/>
      <c r="E175" s="269"/>
      <c r="F175" s="288" t="s">
        <v>997</v>
      </c>
      <c r="G175" s="269"/>
      <c r="H175" s="269" t="s">
        <v>1064</v>
      </c>
      <c r="I175" s="269" t="s">
        <v>1065</v>
      </c>
      <c r="J175" s="269"/>
      <c r="K175" s="310"/>
    </row>
    <row r="176" spans="2:11" ht="15" customHeight="1">
      <c r="B176" s="289"/>
      <c r="C176" s="269" t="s">
        <v>63</v>
      </c>
      <c r="D176" s="269"/>
      <c r="E176" s="269"/>
      <c r="F176" s="288" t="s">
        <v>997</v>
      </c>
      <c r="G176" s="269"/>
      <c r="H176" s="269" t="s">
        <v>1066</v>
      </c>
      <c r="I176" s="269" t="s">
        <v>1067</v>
      </c>
      <c r="J176" s="269">
        <v>1</v>
      </c>
      <c r="K176" s="310"/>
    </row>
    <row r="177" spans="2:11" ht="15" customHeight="1">
      <c r="B177" s="289"/>
      <c r="C177" s="269" t="s">
        <v>59</v>
      </c>
      <c r="D177" s="269"/>
      <c r="E177" s="269"/>
      <c r="F177" s="288" t="s">
        <v>997</v>
      </c>
      <c r="G177" s="269"/>
      <c r="H177" s="269" t="s">
        <v>1068</v>
      </c>
      <c r="I177" s="269" t="s">
        <v>999</v>
      </c>
      <c r="J177" s="269">
        <v>20</v>
      </c>
      <c r="K177" s="310"/>
    </row>
    <row r="178" spans="2:11" ht="15" customHeight="1">
      <c r="B178" s="289"/>
      <c r="C178" s="269" t="s">
        <v>131</v>
      </c>
      <c r="D178" s="269"/>
      <c r="E178" s="269"/>
      <c r="F178" s="288" t="s">
        <v>997</v>
      </c>
      <c r="G178" s="269"/>
      <c r="H178" s="269" t="s">
        <v>1069</v>
      </c>
      <c r="I178" s="269" t="s">
        <v>999</v>
      </c>
      <c r="J178" s="269">
        <v>255</v>
      </c>
      <c r="K178" s="310"/>
    </row>
    <row r="179" spans="2:11" ht="15" customHeight="1">
      <c r="B179" s="289"/>
      <c r="C179" s="269" t="s">
        <v>132</v>
      </c>
      <c r="D179" s="269"/>
      <c r="E179" s="269"/>
      <c r="F179" s="288" t="s">
        <v>997</v>
      </c>
      <c r="G179" s="269"/>
      <c r="H179" s="269" t="s">
        <v>962</v>
      </c>
      <c r="I179" s="269" t="s">
        <v>999</v>
      </c>
      <c r="J179" s="269">
        <v>10</v>
      </c>
      <c r="K179" s="310"/>
    </row>
    <row r="180" spans="2:11" ht="15" customHeight="1">
      <c r="B180" s="289"/>
      <c r="C180" s="269" t="s">
        <v>133</v>
      </c>
      <c r="D180" s="269"/>
      <c r="E180" s="269"/>
      <c r="F180" s="288" t="s">
        <v>997</v>
      </c>
      <c r="G180" s="269"/>
      <c r="H180" s="269" t="s">
        <v>1070</v>
      </c>
      <c r="I180" s="269" t="s">
        <v>1031</v>
      </c>
      <c r="J180" s="269"/>
      <c r="K180" s="310"/>
    </row>
    <row r="181" spans="2:11" ht="15" customHeight="1">
      <c r="B181" s="289"/>
      <c r="C181" s="269" t="s">
        <v>1071</v>
      </c>
      <c r="D181" s="269"/>
      <c r="E181" s="269"/>
      <c r="F181" s="288" t="s">
        <v>997</v>
      </c>
      <c r="G181" s="269"/>
      <c r="H181" s="269" t="s">
        <v>1072</v>
      </c>
      <c r="I181" s="269" t="s">
        <v>1031</v>
      </c>
      <c r="J181" s="269"/>
      <c r="K181" s="310"/>
    </row>
    <row r="182" spans="2:11" ht="15" customHeight="1">
      <c r="B182" s="289"/>
      <c r="C182" s="269" t="s">
        <v>1060</v>
      </c>
      <c r="D182" s="269"/>
      <c r="E182" s="269"/>
      <c r="F182" s="288" t="s">
        <v>997</v>
      </c>
      <c r="G182" s="269"/>
      <c r="H182" s="269" t="s">
        <v>1073</v>
      </c>
      <c r="I182" s="269" t="s">
        <v>1031</v>
      </c>
      <c r="J182" s="269"/>
      <c r="K182" s="310"/>
    </row>
    <row r="183" spans="2:11" ht="15" customHeight="1">
      <c r="B183" s="289"/>
      <c r="C183" s="269" t="s">
        <v>135</v>
      </c>
      <c r="D183" s="269"/>
      <c r="E183" s="269"/>
      <c r="F183" s="288" t="s">
        <v>1003</v>
      </c>
      <c r="G183" s="269"/>
      <c r="H183" s="269" t="s">
        <v>1074</v>
      </c>
      <c r="I183" s="269" t="s">
        <v>999</v>
      </c>
      <c r="J183" s="269">
        <v>50</v>
      </c>
      <c r="K183" s="310"/>
    </row>
    <row r="184" spans="2:11" ht="15" customHeight="1">
      <c r="B184" s="289"/>
      <c r="C184" s="269" t="s">
        <v>1075</v>
      </c>
      <c r="D184" s="269"/>
      <c r="E184" s="269"/>
      <c r="F184" s="288" t="s">
        <v>1003</v>
      </c>
      <c r="G184" s="269"/>
      <c r="H184" s="269" t="s">
        <v>1076</v>
      </c>
      <c r="I184" s="269" t="s">
        <v>1077</v>
      </c>
      <c r="J184" s="269"/>
      <c r="K184" s="310"/>
    </row>
    <row r="185" spans="2:11" ht="15" customHeight="1">
      <c r="B185" s="289"/>
      <c r="C185" s="269" t="s">
        <v>1078</v>
      </c>
      <c r="D185" s="269"/>
      <c r="E185" s="269"/>
      <c r="F185" s="288" t="s">
        <v>1003</v>
      </c>
      <c r="G185" s="269"/>
      <c r="H185" s="269" t="s">
        <v>1079</v>
      </c>
      <c r="I185" s="269" t="s">
        <v>1077</v>
      </c>
      <c r="J185" s="269"/>
      <c r="K185" s="310"/>
    </row>
    <row r="186" spans="2:11" ht="15" customHeight="1">
      <c r="B186" s="289"/>
      <c r="C186" s="269" t="s">
        <v>1080</v>
      </c>
      <c r="D186" s="269"/>
      <c r="E186" s="269"/>
      <c r="F186" s="288" t="s">
        <v>1003</v>
      </c>
      <c r="G186" s="269"/>
      <c r="H186" s="269" t="s">
        <v>1081</v>
      </c>
      <c r="I186" s="269" t="s">
        <v>1077</v>
      </c>
      <c r="J186" s="269"/>
      <c r="K186" s="310"/>
    </row>
    <row r="187" spans="2:11" ht="15" customHeight="1">
      <c r="B187" s="289"/>
      <c r="C187" s="322" t="s">
        <v>1082</v>
      </c>
      <c r="D187" s="269"/>
      <c r="E187" s="269"/>
      <c r="F187" s="288" t="s">
        <v>1003</v>
      </c>
      <c r="G187" s="269"/>
      <c r="H187" s="269" t="s">
        <v>1083</v>
      </c>
      <c r="I187" s="269" t="s">
        <v>1084</v>
      </c>
      <c r="J187" s="323" t="s">
        <v>1085</v>
      </c>
      <c r="K187" s="310"/>
    </row>
    <row r="188" spans="2:11" ht="15" customHeight="1">
      <c r="B188" s="289"/>
      <c r="C188" s="274" t="s">
        <v>48</v>
      </c>
      <c r="D188" s="269"/>
      <c r="E188" s="269"/>
      <c r="F188" s="288" t="s">
        <v>997</v>
      </c>
      <c r="G188" s="269"/>
      <c r="H188" s="265" t="s">
        <v>1086</v>
      </c>
      <c r="I188" s="269" t="s">
        <v>1087</v>
      </c>
      <c r="J188" s="269"/>
      <c r="K188" s="310"/>
    </row>
    <row r="189" spans="2:11" ht="15" customHeight="1">
      <c r="B189" s="289"/>
      <c r="C189" s="274" t="s">
        <v>1088</v>
      </c>
      <c r="D189" s="269"/>
      <c r="E189" s="269"/>
      <c r="F189" s="288" t="s">
        <v>997</v>
      </c>
      <c r="G189" s="269"/>
      <c r="H189" s="269" t="s">
        <v>1089</v>
      </c>
      <c r="I189" s="269" t="s">
        <v>1031</v>
      </c>
      <c r="J189" s="269"/>
      <c r="K189" s="310"/>
    </row>
    <row r="190" spans="2:11" ht="15" customHeight="1">
      <c r="B190" s="289"/>
      <c r="C190" s="274" t="s">
        <v>1090</v>
      </c>
      <c r="D190" s="269"/>
      <c r="E190" s="269"/>
      <c r="F190" s="288" t="s">
        <v>997</v>
      </c>
      <c r="G190" s="269"/>
      <c r="H190" s="269" t="s">
        <v>1091</v>
      </c>
      <c r="I190" s="269" t="s">
        <v>1031</v>
      </c>
      <c r="J190" s="269"/>
      <c r="K190" s="310"/>
    </row>
    <row r="191" spans="2:11" ht="15" customHeight="1">
      <c r="B191" s="289"/>
      <c r="C191" s="274" t="s">
        <v>1092</v>
      </c>
      <c r="D191" s="269"/>
      <c r="E191" s="269"/>
      <c r="F191" s="288" t="s">
        <v>1003</v>
      </c>
      <c r="G191" s="269"/>
      <c r="H191" s="269" t="s">
        <v>1093</v>
      </c>
      <c r="I191" s="269" t="s">
        <v>1031</v>
      </c>
      <c r="J191" s="269"/>
      <c r="K191" s="310"/>
    </row>
    <row r="192" spans="2:11" ht="15" customHeight="1">
      <c r="B192" s="316"/>
      <c r="C192" s="324"/>
      <c r="D192" s="298"/>
      <c r="E192" s="298"/>
      <c r="F192" s="298"/>
      <c r="G192" s="298"/>
      <c r="H192" s="298"/>
      <c r="I192" s="298"/>
      <c r="J192" s="298"/>
      <c r="K192" s="317"/>
    </row>
    <row r="193" spans="2:11" ht="18.75" customHeight="1">
      <c r="B193" s="265"/>
      <c r="C193" s="269"/>
      <c r="D193" s="269"/>
      <c r="E193" s="269"/>
      <c r="F193" s="288"/>
      <c r="G193" s="269"/>
      <c r="H193" s="269"/>
      <c r="I193" s="269"/>
      <c r="J193" s="269"/>
      <c r="K193" s="265"/>
    </row>
    <row r="194" spans="2:11" ht="18.75" customHeight="1">
      <c r="B194" s="265"/>
      <c r="C194" s="269"/>
      <c r="D194" s="269"/>
      <c r="E194" s="269"/>
      <c r="F194" s="288"/>
      <c r="G194" s="269"/>
      <c r="H194" s="269"/>
      <c r="I194" s="269"/>
      <c r="J194" s="269"/>
      <c r="K194" s="265"/>
    </row>
    <row r="195" spans="2:11" ht="18.75" customHeight="1">
      <c r="B195" s="275"/>
      <c r="C195" s="275"/>
      <c r="D195" s="275"/>
      <c r="E195" s="275"/>
      <c r="F195" s="275"/>
      <c r="G195" s="275"/>
      <c r="H195" s="275"/>
      <c r="I195" s="275"/>
      <c r="J195" s="275"/>
      <c r="K195" s="275"/>
    </row>
    <row r="196" spans="2:11">
      <c r="B196" s="257"/>
      <c r="C196" s="258"/>
      <c r="D196" s="258"/>
      <c r="E196" s="258"/>
      <c r="F196" s="258"/>
      <c r="G196" s="258"/>
      <c r="H196" s="258"/>
      <c r="I196" s="258"/>
      <c r="J196" s="258"/>
      <c r="K196" s="259"/>
    </row>
    <row r="197" spans="2:11" ht="21">
      <c r="B197" s="260"/>
      <c r="C197" s="384" t="s">
        <v>1094</v>
      </c>
      <c r="D197" s="384"/>
      <c r="E197" s="384"/>
      <c r="F197" s="384"/>
      <c r="G197" s="384"/>
      <c r="H197" s="384"/>
      <c r="I197" s="384"/>
      <c r="J197" s="384"/>
      <c r="K197" s="261"/>
    </row>
    <row r="198" spans="2:11" ht="25.5" customHeight="1">
      <c r="B198" s="260"/>
      <c r="C198" s="325" t="s">
        <v>1095</v>
      </c>
      <c r="D198" s="325"/>
      <c r="E198" s="325"/>
      <c r="F198" s="325" t="s">
        <v>1096</v>
      </c>
      <c r="G198" s="326"/>
      <c r="H198" s="383" t="s">
        <v>1097</v>
      </c>
      <c r="I198" s="383"/>
      <c r="J198" s="383"/>
      <c r="K198" s="261"/>
    </row>
    <row r="199" spans="2:11" ht="5.25" customHeight="1">
      <c r="B199" s="289"/>
      <c r="C199" s="286"/>
      <c r="D199" s="286"/>
      <c r="E199" s="286"/>
      <c r="F199" s="286"/>
      <c r="G199" s="269"/>
      <c r="H199" s="286"/>
      <c r="I199" s="286"/>
      <c r="J199" s="286"/>
      <c r="K199" s="310"/>
    </row>
    <row r="200" spans="2:11" ht="15" customHeight="1">
      <c r="B200" s="289"/>
      <c r="C200" s="269" t="s">
        <v>1087</v>
      </c>
      <c r="D200" s="269"/>
      <c r="E200" s="269"/>
      <c r="F200" s="288" t="s">
        <v>49</v>
      </c>
      <c r="G200" s="269"/>
      <c r="H200" s="381" t="s">
        <v>1098</v>
      </c>
      <c r="I200" s="381"/>
      <c r="J200" s="381"/>
      <c r="K200" s="310"/>
    </row>
    <row r="201" spans="2:11" ht="15" customHeight="1">
      <c r="B201" s="289"/>
      <c r="C201" s="295"/>
      <c r="D201" s="269"/>
      <c r="E201" s="269"/>
      <c r="F201" s="288" t="s">
        <v>50</v>
      </c>
      <c r="G201" s="269"/>
      <c r="H201" s="381" t="s">
        <v>1099</v>
      </c>
      <c r="I201" s="381"/>
      <c r="J201" s="381"/>
      <c r="K201" s="310"/>
    </row>
    <row r="202" spans="2:11" ht="15" customHeight="1">
      <c r="B202" s="289"/>
      <c r="C202" s="295"/>
      <c r="D202" s="269"/>
      <c r="E202" s="269"/>
      <c r="F202" s="288" t="s">
        <v>53</v>
      </c>
      <c r="G202" s="269"/>
      <c r="H202" s="381" t="s">
        <v>1100</v>
      </c>
      <c r="I202" s="381"/>
      <c r="J202" s="381"/>
      <c r="K202" s="310"/>
    </row>
    <row r="203" spans="2:11" ht="15" customHeight="1">
      <c r="B203" s="289"/>
      <c r="C203" s="269"/>
      <c r="D203" s="269"/>
      <c r="E203" s="269"/>
      <c r="F203" s="288" t="s">
        <v>51</v>
      </c>
      <c r="G203" s="269"/>
      <c r="H203" s="381" t="s">
        <v>1101</v>
      </c>
      <c r="I203" s="381"/>
      <c r="J203" s="381"/>
      <c r="K203" s="310"/>
    </row>
    <row r="204" spans="2:11" ht="15" customHeight="1">
      <c r="B204" s="289"/>
      <c r="C204" s="269"/>
      <c r="D204" s="269"/>
      <c r="E204" s="269"/>
      <c r="F204" s="288" t="s">
        <v>52</v>
      </c>
      <c r="G204" s="269"/>
      <c r="H204" s="381" t="s">
        <v>1102</v>
      </c>
      <c r="I204" s="381"/>
      <c r="J204" s="381"/>
      <c r="K204" s="310"/>
    </row>
    <row r="205" spans="2:11" ht="15" customHeight="1">
      <c r="B205" s="289"/>
      <c r="C205" s="269"/>
      <c r="D205" s="269"/>
      <c r="E205" s="269"/>
      <c r="F205" s="288"/>
      <c r="G205" s="269"/>
      <c r="H205" s="269"/>
      <c r="I205" s="269"/>
      <c r="J205" s="269"/>
      <c r="K205" s="310"/>
    </row>
    <row r="206" spans="2:11" ht="15" customHeight="1">
      <c r="B206" s="289"/>
      <c r="C206" s="269" t="s">
        <v>1043</v>
      </c>
      <c r="D206" s="269"/>
      <c r="E206" s="269"/>
      <c r="F206" s="288" t="s">
        <v>85</v>
      </c>
      <c r="G206" s="269"/>
      <c r="H206" s="381" t="s">
        <v>1103</v>
      </c>
      <c r="I206" s="381"/>
      <c r="J206" s="381"/>
      <c r="K206" s="310"/>
    </row>
    <row r="207" spans="2:11" ht="15" customHeight="1">
      <c r="B207" s="289"/>
      <c r="C207" s="295"/>
      <c r="D207" s="269"/>
      <c r="E207" s="269"/>
      <c r="F207" s="288" t="s">
        <v>940</v>
      </c>
      <c r="G207" s="269"/>
      <c r="H207" s="381" t="s">
        <v>941</v>
      </c>
      <c r="I207" s="381"/>
      <c r="J207" s="381"/>
      <c r="K207" s="310"/>
    </row>
    <row r="208" spans="2:11" ht="15" customHeight="1">
      <c r="B208" s="289"/>
      <c r="C208" s="269"/>
      <c r="D208" s="269"/>
      <c r="E208" s="269"/>
      <c r="F208" s="288" t="s">
        <v>938</v>
      </c>
      <c r="G208" s="269"/>
      <c r="H208" s="381" t="s">
        <v>1104</v>
      </c>
      <c r="I208" s="381"/>
      <c r="J208" s="381"/>
      <c r="K208" s="310"/>
    </row>
    <row r="209" spans="2:11" ht="15" customHeight="1">
      <c r="B209" s="327"/>
      <c r="C209" s="295"/>
      <c r="D209" s="295"/>
      <c r="E209" s="295"/>
      <c r="F209" s="288" t="s">
        <v>942</v>
      </c>
      <c r="G209" s="274"/>
      <c r="H209" s="382" t="s">
        <v>943</v>
      </c>
      <c r="I209" s="382"/>
      <c r="J209" s="382"/>
      <c r="K209" s="328"/>
    </row>
    <row r="210" spans="2:11" ht="15" customHeight="1">
      <c r="B210" s="327"/>
      <c r="C210" s="295"/>
      <c r="D210" s="295"/>
      <c r="E210" s="295"/>
      <c r="F210" s="288" t="s">
        <v>944</v>
      </c>
      <c r="G210" s="274"/>
      <c r="H210" s="382" t="s">
        <v>1105</v>
      </c>
      <c r="I210" s="382"/>
      <c r="J210" s="382"/>
      <c r="K210" s="328"/>
    </row>
    <row r="211" spans="2:11" ht="15" customHeight="1">
      <c r="B211" s="327"/>
      <c r="C211" s="295"/>
      <c r="D211" s="295"/>
      <c r="E211" s="295"/>
      <c r="F211" s="329"/>
      <c r="G211" s="274"/>
      <c r="H211" s="330"/>
      <c r="I211" s="330"/>
      <c r="J211" s="330"/>
      <c r="K211" s="328"/>
    </row>
    <row r="212" spans="2:11" ht="15" customHeight="1">
      <c r="B212" s="327"/>
      <c r="C212" s="269" t="s">
        <v>1067</v>
      </c>
      <c r="D212" s="295"/>
      <c r="E212" s="295"/>
      <c r="F212" s="288">
        <v>1</v>
      </c>
      <c r="G212" s="274"/>
      <c r="H212" s="382" t="s">
        <v>1106</v>
      </c>
      <c r="I212" s="382"/>
      <c r="J212" s="382"/>
      <c r="K212" s="328"/>
    </row>
    <row r="213" spans="2:11" ht="15" customHeight="1">
      <c r="B213" s="327"/>
      <c r="C213" s="295"/>
      <c r="D213" s="295"/>
      <c r="E213" s="295"/>
      <c r="F213" s="288">
        <v>2</v>
      </c>
      <c r="G213" s="274"/>
      <c r="H213" s="382" t="s">
        <v>1107</v>
      </c>
      <c r="I213" s="382"/>
      <c r="J213" s="382"/>
      <c r="K213" s="328"/>
    </row>
    <row r="214" spans="2:11" ht="15" customHeight="1">
      <c r="B214" s="327"/>
      <c r="C214" s="295"/>
      <c r="D214" s="295"/>
      <c r="E214" s="295"/>
      <c r="F214" s="288">
        <v>3</v>
      </c>
      <c r="G214" s="274"/>
      <c r="H214" s="382" t="s">
        <v>1108</v>
      </c>
      <c r="I214" s="382"/>
      <c r="J214" s="382"/>
      <c r="K214" s="328"/>
    </row>
    <row r="215" spans="2:11" ht="15" customHeight="1">
      <c r="B215" s="327"/>
      <c r="C215" s="295"/>
      <c r="D215" s="295"/>
      <c r="E215" s="295"/>
      <c r="F215" s="288">
        <v>4</v>
      </c>
      <c r="G215" s="274"/>
      <c r="H215" s="382" t="s">
        <v>1109</v>
      </c>
      <c r="I215" s="382"/>
      <c r="J215" s="382"/>
      <c r="K215" s="328"/>
    </row>
    <row r="216" spans="2:11" ht="12.75" customHeight="1">
      <c r="B216" s="331"/>
      <c r="C216" s="332"/>
      <c r="D216" s="332"/>
      <c r="E216" s="332"/>
      <c r="F216" s="332"/>
      <c r="G216" s="332"/>
      <c r="H216" s="332"/>
      <c r="I216" s="332"/>
      <c r="J216" s="332"/>
      <c r="K216" s="333"/>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 01.1 - DPS - stavební ...</vt:lpstr>
      <vt:lpstr>SO 01.2 - VRN pro DOZP</vt:lpstr>
      <vt:lpstr>Pokyny pro vyplnění</vt:lpstr>
      <vt:lpstr>'Rekapitulace stavby'!Názvy_tisku</vt:lpstr>
      <vt:lpstr>'SO 01.1 - DPS - stavební ...'!Názvy_tisku</vt:lpstr>
      <vt:lpstr>'SO 01.2 - VRN pro DOZP'!Názvy_tisku</vt:lpstr>
      <vt:lpstr>'Pokyny pro vyplnění'!Oblast_tisku</vt:lpstr>
      <vt:lpstr>'Rekapitulace stavby'!Oblast_tisku</vt:lpstr>
      <vt:lpstr>'SO 01.1 - DPS - stavební ...'!Oblast_tisku</vt:lpstr>
      <vt:lpstr>'SO 01.2 - VRN pro DOZP'!Oblast_tisku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ProBook\Radka Valová</dc:creator>
  <cp:lastModifiedBy>Radka Valová</cp:lastModifiedBy>
  <dcterms:created xsi:type="dcterms:W3CDTF">2018-05-25T06:58:31Z</dcterms:created>
  <dcterms:modified xsi:type="dcterms:W3CDTF">2018-05-25T07:03:41Z</dcterms:modified>
</cp:coreProperties>
</file>