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X:\R-2024-12-02-OPST-V71-ŠKOLNÍ\VÝBĚROVÉ ŘÍZENÍ\SPORTOVIŠTĚ + OPLOCENÍ BEETHOVENOVA\"/>
    </mc:Choice>
  </mc:AlternateContent>
  <xr:revisionPtr revIDLastSave="0" documentId="8_{C753EE73-1EF1-4686-A6EB-F4504B9E2650}" xr6:coauthVersionLast="47" xr6:coauthVersionMax="47" xr10:uidLastSave="{00000000-0000-0000-0000-000000000000}"/>
  <workbookProtection workbookAlgorithmName="SHA-512" workbookHashValue="i2l/Wae91R6AV/wGXzUw/4FB9oJkvC7fmXY8QLbny8QmRCCIN96BqHKlj27iitRkDKGMRqcUEUIRh1aiEXWJ5A==" workbookSaltValue="RktppCFXXvhndjUXmuTOMQ==" workbookSpinCount="100000" lockStructure="1"/>
  <bookViews>
    <workbookView xWindow="-120" yWindow="-120" windowWidth="29040" windowHeight="15720" xr2:uid="{00000000-000D-0000-FFFF-FFFF00000000}"/>
  </bookViews>
  <sheets>
    <sheet name="Rekapitulace stavby" sheetId="1" r:id="rId1"/>
    <sheet name="SO 02 - Venkovní sportoviště" sheetId="2" r:id="rId2"/>
    <sheet name="SO 03 - Oplocení" sheetId="3" r:id="rId3"/>
    <sheet name="Pokyny pro vyplnění" sheetId="4" r:id="rId4"/>
  </sheets>
  <definedNames>
    <definedName name="_xlnm._FilterDatabase" localSheetId="1" hidden="1">'SO 02 - Venkovní sportoviště'!$C$98:$K$394</definedName>
    <definedName name="_xlnm._FilterDatabase" localSheetId="2" hidden="1">'SO 03 - Oplocení'!$C$100:$K$288</definedName>
    <definedName name="_xlnm.Print_Titles" localSheetId="0">'Rekapitulace stavby'!$52:$52</definedName>
    <definedName name="_xlnm.Print_Titles" localSheetId="1">'SO 02 - Venkovní sportoviště'!$98:$98</definedName>
    <definedName name="_xlnm.Print_Titles" localSheetId="2">'SO 03 - Oplocení'!$100:$100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  <definedName name="_xlnm.Print_Area" localSheetId="1">'SO 02 - Venkovní sportoviště'!$C$4:$J$41,'SO 02 - Venkovní sportoviště'!$C$47:$J$78,'SO 02 - Venkovní sportoviště'!$C$84:$K$394</definedName>
    <definedName name="_xlnm.Print_Area" localSheetId="2">'SO 03 - Oplocení'!$C$4:$J$41,'SO 03 - Oplocení'!$C$47:$J$80,'SO 03 - Oplocení'!$C$86:$K$288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55" i="1" l="1"/>
  <c r="J39" i="3"/>
  <c r="J38" i="3"/>
  <c r="AY57" i="1" s="1"/>
  <c r="J37" i="3"/>
  <c r="AX57" i="1" s="1"/>
  <c r="BI286" i="3"/>
  <c r="BH286" i="3"/>
  <c r="BG286" i="3"/>
  <c r="BF286" i="3"/>
  <c r="T286" i="3"/>
  <c r="T285" i="3" s="1"/>
  <c r="R286" i="3"/>
  <c r="R285" i="3" s="1"/>
  <c r="P286" i="3"/>
  <c r="P285" i="3" s="1"/>
  <c r="BI283" i="3"/>
  <c r="BH283" i="3"/>
  <c r="BG283" i="3"/>
  <c r="BF283" i="3"/>
  <c r="T283" i="3"/>
  <c r="T282" i="3" s="1"/>
  <c r="R283" i="3"/>
  <c r="R282" i="3" s="1"/>
  <c r="P283" i="3"/>
  <c r="P282" i="3"/>
  <c r="BI279" i="3"/>
  <c r="BH279" i="3"/>
  <c r="BG279" i="3"/>
  <c r="BF279" i="3"/>
  <c r="T279" i="3"/>
  <c r="T278" i="3" s="1"/>
  <c r="R279" i="3"/>
  <c r="R278" i="3"/>
  <c r="P279" i="3"/>
  <c r="P278" i="3"/>
  <c r="BI276" i="3"/>
  <c r="BH276" i="3"/>
  <c r="BG276" i="3"/>
  <c r="BF276" i="3"/>
  <c r="T276" i="3"/>
  <c r="T275" i="3"/>
  <c r="R276" i="3"/>
  <c r="R275" i="3"/>
  <c r="P276" i="3"/>
  <c r="P275" i="3"/>
  <c r="P271" i="3" s="1"/>
  <c r="BI273" i="3"/>
  <c r="BH273" i="3"/>
  <c r="BG273" i="3"/>
  <c r="BF273" i="3"/>
  <c r="T273" i="3"/>
  <c r="T272" i="3"/>
  <c r="R273" i="3"/>
  <c r="R272" i="3" s="1"/>
  <c r="P273" i="3"/>
  <c r="P272" i="3"/>
  <c r="BI264" i="3"/>
  <c r="BH264" i="3"/>
  <c r="BG264" i="3"/>
  <c r="BF264" i="3"/>
  <c r="T264" i="3"/>
  <c r="T263" i="3"/>
  <c r="R264" i="3"/>
  <c r="R263" i="3"/>
  <c r="P264" i="3"/>
  <c r="P263" i="3" s="1"/>
  <c r="BI260" i="3"/>
  <c r="BH260" i="3"/>
  <c r="BG260" i="3"/>
  <c r="BF260" i="3"/>
  <c r="T260" i="3"/>
  <c r="R260" i="3"/>
  <c r="P260" i="3"/>
  <c r="BI255" i="3"/>
  <c r="BH255" i="3"/>
  <c r="BG255" i="3"/>
  <c r="BF255" i="3"/>
  <c r="T255" i="3"/>
  <c r="R255" i="3"/>
  <c r="P255" i="3"/>
  <c r="BI252" i="3"/>
  <c r="BH252" i="3"/>
  <c r="BG252" i="3"/>
  <c r="BF252" i="3"/>
  <c r="T252" i="3"/>
  <c r="R252" i="3"/>
  <c r="P252" i="3"/>
  <c r="BI249" i="3"/>
  <c r="BH249" i="3"/>
  <c r="BG249" i="3"/>
  <c r="BF249" i="3"/>
  <c r="T249" i="3"/>
  <c r="R249" i="3"/>
  <c r="P249" i="3"/>
  <c r="BI244" i="3"/>
  <c r="BH244" i="3"/>
  <c r="BG244" i="3"/>
  <c r="BF244" i="3"/>
  <c r="T244" i="3"/>
  <c r="R244" i="3"/>
  <c r="P244" i="3"/>
  <c r="BI237" i="3"/>
  <c r="BH237" i="3"/>
  <c r="BG237" i="3"/>
  <c r="BF237" i="3"/>
  <c r="T237" i="3"/>
  <c r="R237" i="3"/>
  <c r="P237" i="3"/>
  <c r="BI233" i="3"/>
  <c r="BH233" i="3"/>
  <c r="BG233" i="3"/>
  <c r="BF233" i="3"/>
  <c r="T233" i="3"/>
  <c r="R233" i="3"/>
  <c r="P233" i="3"/>
  <c r="BI229" i="3"/>
  <c r="BH229" i="3"/>
  <c r="BG229" i="3"/>
  <c r="BF229" i="3"/>
  <c r="T229" i="3"/>
  <c r="R229" i="3"/>
  <c r="P229" i="3"/>
  <c r="BI227" i="3"/>
  <c r="BH227" i="3"/>
  <c r="BG227" i="3"/>
  <c r="BF227" i="3"/>
  <c r="T227" i="3"/>
  <c r="R227" i="3"/>
  <c r="P227" i="3"/>
  <c r="BI225" i="3"/>
  <c r="BH225" i="3"/>
  <c r="BG225" i="3"/>
  <c r="BF225" i="3"/>
  <c r="T225" i="3"/>
  <c r="R225" i="3"/>
  <c r="P225" i="3"/>
  <c r="BI220" i="3"/>
  <c r="BH220" i="3"/>
  <c r="BG220" i="3"/>
  <c r="BF220" i="3"/>
  <c r="T220" i="3"/>
  <c r="T219" i="3"/>
  <c r="R220" i="3"/>
  <c r="R219" i="3"/>
  <c r="P220" i="3"/>
  <c r="P219" i="3" s="1"/>
  <c r="BI214" i="3"/>
  <c r="BH214" i="3"/>
  <c r="BG214" i="3"/>
  <c r="BF214" i="3"/>
  <c r="T214" i="3"/>
  <c r="R214" i="3"/>
  <c r="P214" i="3"/>
  <c r="BI209" i="3"/>
  <c r="BH209" i="3"/>
  <c r="BG209" i="3"/>
  <c r="BF209" i="3"/>
  <c r="T209" i="3"/>
  <c r="R209" i="3"/>
  <c r="P209" i="3"/>
  <c r="BI204" i="3"/>
  <c r="BH204" i="3"/>
  <c r="BG204" i="3"/>
  <c r="BF204" i="3"/>
  <c r="T204" i="3"/>
  <c r="R204" i="3"/>
  <c r="P204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1" i="3"/>
  <c r="BH191" i="3"/>
  <c r="BG191" i="3"/>
  <c r="BF191" i="3"/>
  <c r="T191" i="3"/>
  <c r="R191" i="3"/>
  <c r="P191" i="3"/>
  <c r="BI185" i="3"/>
  <c r="BH185" i="3"/>
  <c r="BG185" i="3"/>
  <c r="BF185" i="3"/>
  <c r="T185" i="3"/>
  <c r="R185" i="3"/>
  <c r="P185" i="3"/>
  <c r="BI180" i="3"/>
  <c r="BH180" i="3"/>
  <c r="BG180" i="3"/>
  <c r="BF180" i="3"/>
  <c r="T180" i="3"/>
  <c r="R180" i="3"/>
  <c r="P180" i="3"/>
  <c r="BI175" i="3"/>
  <c r="BH175" i="3"/>
  <c r="BG175" i="3"/>
  <c r="BF175" i="3"/>
  <c r="T175" i="3"/>
  <c r="R175" i="3"/>
  <c r="P175" i="3"/>
  <c r="BI170" i="3"/>
  <c r="BH170" i="3"/>
  <c r="BG170" i="3"/>
  <c r="BF170" i="3"/>
  <c r="T170" i="3"/>
  <c r="R170" i="3"/>
  <c r="P170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1" i="3"/>
  <c r="BH121" i="3"/>
  <c r="BG121" i="3"/>
  <c r="BF121" i="3"/>
  <c r="T121" i="3"/>
  <c r="R121" i="3"/>
  <c r="P121" i="3"/>
  <c r="BI117" i="3"/>
  <c r="BH117" i="3"/>
  <c r="BG117" i="3"/>
  <c r="BF117" i="3"/>
  <c r="T117" i="3"/>
  <c r="R117" i="3"/>
  <c r="P117" i="3"/>
  <c r="BI114" i="3"/>
  <c r="BH114" i="3"/>
  <c r="BG114" i="3"/>
  <c r="BF114" i="3"/>
  <c r="T114" i="3"/>
  <c r="R114" i="3"/>
  <c r="P114" i="3"/>
  <c r="BI111" i="3"/>
  <c r="BH111" i="3"/>
  <c r="BG111" i="3"/>
  <c r="BF111" i="3"/>
  <c r="T111" i="3"/>
  <c r="R111" i="3"/>
  <c r="P111" i="3"/>
  <c r="BI104" i="3"/>
  <c r="BH104" i="3"/>
  <c r="BG104" i="3"/>
  <c r="BF104" i="3"/>
  <c r="T104" i="3"/>
  <c r="R104" i="3"/>
  <c r="P104" i="3"/>
  <c r="J98" i="3"/>
  <c r="F98" i="3"/>
  <c r="J97" i="3"/>
  <c r="F97" i="3"/>
  <c r="F95" i="3"/>
  <c r="E93" i="3"/>
  <c r="J59" i="3"/>
  <c r="F59" i="3"/>
  <c r="J58" i="3"/>
  <c r="F58" i="3"/>
  <c r="F56" i="3"/>
  <c r="E54" i="3"/>
  <c r="J14" i="3"/>
  <c r="J56" i="3"/>
  <c r="E7" i="3"/>
  <c r="E89" i="3" s="1"/>
  <c r="J39" i="2"/>
  <c r="J38" i="2"/>
  <c r="AY56" i="1"/>
  <c r="J37" i="2"/>
  <c r="AX56" i="1" s="1"/>
  <c r="BI392" i="2"/>
  <c r="BH392" i="2"/>
  <c r="BG392" i="2"/>
  <c r="BF392" i="2"/>
  <c r="T392" i="2"/>
  <c r="T391" i="2"/>
  <c r="R392" i="2"/>
  <c r="R391" i="2" s="1"/>
  <c r="R377" i="2" s="1"/>
  <c r="P392" i="2"/>
  <c r="P391" i="2"/>
  <c r="BI389" i="2"/>
  <c r="BH389" i="2"/>
  <c r="BG389" i="2"/>
  <c r="BF389" i="2"/>
  <c r="T389" i="2"/>
  <c r="T388" i="2" s="1"/>
  <c r="R389" i="2"/>
  <c r="R388" i="2"/>
  <c r="P389" i="2"/>
  <c r="P388" i="2" s="1"/>
  <c r="BI385" i="2"/>
  <c r="BH385" i="2"/>
  <c r="BG385" i="2"/>
  <c r="BF385" i="2"/>
  <c r="T385" i="2"/>
  <c r="T384" i="2"/>
  <c r="R385" i="2"/>
  <c r="R384" i="2"/>
  <c r="P385" i="2"/>
  <c r="P384" i="2"/>
  <c r="BI382" i="2"/>
  <c r="BH382" i="2"/>
  <c r="BG382" i="2"/>
  <c r="BF382" i="2"/>
  <c r="T382" i="2"/>
  <c r="T381" i="2"/>
  <c r="T377" i="2" s="1"/>
  <c r="R382" i="2"/>
  <c r="R381" i="2"/>
  <c r="P382" i="2"/>
  <c r="P381" i="2" s="1"/>
  <c r="BI379" i="2"/>
  <c r="BH379" i="2"/>
  <c r="BG379" i="2"/>
  <c r="BF379" i="2"/>
  <c r="T379" i="2"/>
  <c r="T378" i="2"/>
  <c r="R379" i="2"/>
  <c r="R378" i="2"/>
  <c r="P379" i="2"/>
  <c r="P378" i="2"/>
  <c r="BI374" i="2"/>
  <c r="BH374" i="2"/>
  <c r="BG374" i="2"/>
  <c r="BF374" i="2"/>
  <c r="T374" i="2"/>
  <c r="R374" i="2"/>
  <c r="P374" i="2"/>
  <c r="BI372" i="2"/>
  <c r="BH372" i="2"/>
  <c r="BG372" i="2"/>
  <c r="BF372" i="2"/>
  <c r="T372" i="2"/>
  <c r="R372" i="2"/>
  <c r="P372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56" i="2"/>
  <c r="BH356" i="2"/>
  <c r="BG356" i="2"/>
  <c r="BF356" i="2"/>
  <c r="T356" i="2"/>
  <c r="R356" i="2"/>
  <c r="P356" i="2"/>
  <c r="BI352" i="2"/>
  <c r="BH352" i="2"/>
  <c r="BG352" i="2"/>
  <c r="BF352" i="2"/>
  <c r="T352" i="2"/>
  <c r="R352" i="2"/>
  <c r="P352" i="2"/>
  <c r="BI350" i="2"/>
  <c r="BH350" i="2"/>
  <c r="BG350" i="2"/>
  <c r="BF350" i="2"/>
  <c r="T350" i="2"/>
  <c r="R350" i="2"/>
  <c r="P350" i="2"/>
  <c r="BI348" i="2"/>
  <c r="BH348" i="2"/>
  <c r="BG348" i="2"/>
  <c r="BF348" i="2"/>
  <c r="T348" i="2"/>
  <c r="R348" i="2"/>
  <c r="P348" i="2"/>
  <c r="BI346" i="2"/>
  <c r="BH346" i="2"/>
  <c r="BG346" i="2"/>
  <c r="BF346" i="2"/>
  <c r="T346" i="2"/>
  <c r="R346" i="2"/>
  <c r="P346" i="2"/>
  <c r="BI343" i="2"/>
  <c r="BH343" i="2"/>
  <c r="BG343" i="2"/>
  <c r="BF343" i="2"/>
  <c r="T343" i="2"/>
  <c r="R343" i="2"/>
  <c r="P343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4" i="2"/>
  <c r="BH334" i="2"/>
  <c r="BG334" i="2"/>
  <c r="BF334" i="2"/>
  <c r="T334" i="2"/>
  <c r="T333" i="2"/>
  <c r="R334" i="2"/>
  <c r="R333" i="2"/>
  <c r="P334" i="2"/>
  <c r="P333" i="2" s="1"/>
  <c r="BI328" i="2"/>
  <c r="BH328" i="2"/>
  <c r="BG328" i="2"/>
  <c r="BF328" i="2"/>
  <c r="T328" i="2"/>
  <c r="R328" i="2"/>
  <c r="P328" i="2"/>
  <c r="BI323" i="2"/>
  <c r="BH323" i="2"/>
  <c r="BG323" i="2"/>
  <c r="BF323" i="2"/>
  <c r="T323" i="2"/>
  <c r="R323" i="2"/>
  <c r="P323" i="2"/>
  <c r="BI317" i="2"/>
  <c r="BH317" i="2"/>
  <c r="BG317" i="2"/>
  <c r="BF317" i="2"/>
  <c r="T317" i="2"/>
  <c r="R317" i="2"/>
  <c r="P317" i="2"/>
  <c r="BI314" i="2"/>
  <c r="BH314" i="2"/>
  <c r="BG314" i="2"/>
  <c r="BF314" i="2"/>
  <c r="T314" i="2"/>
  <c r="R314" i="2"/>
  <c r="P314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0" i="2"/>
  <c r="BH300" i="2"/>
  <c r="BG300" i="2"/>
  <c r="BF300" i="2"/>
  <c r="T300" i="2"/>
  <c r="R300" i="2"/>
  <c r="P300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1" i="2"/>
  <c r="BH291" i="2"/>
  <c r="BG291" i="2"/>
  <c r="BF291" i="2"/>
  <c r="T291" i="2"/>
  <c r="R291" i="2"/>
  <c r="P291" i="2"/>
  <c r="BI286" i="2"/>
  <c r="BH286" i="2"/>
  <c r="BG286" i="2"/>
  <c r="BF286" i="2"/>
  <c r="T286" i="2"/>
  <c r="R286" i="2"/>
  <c r="P286" i="2"/>
  <c r="BI267" i="2"/>
  <c r="BH267" i="2"/>
  <c r="BG267" i="2"/>
  <c r="BF267" i="2"/>
  <c r="T267" i="2"/>
  <c r="R267" i="2"/>
  <c r="P267" i="2"/>
  <c r="BI262" i="2"/>
  <c r="BH262" i="2"/>
  <c r="BG262" i="2"/>
  <c r="BF262" i="2"/>
  <c r="T262" i="2"/>
  <c r="R262" i="2"/>
  <c r="P262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7" i="2"/>
  <c r="BH237" i="2"/>
  <c r="BG237" i="2"/>
  <c r="BF237" i="2"/>
  <c r="T237" i="2"/>
  <c r="R237" i="2"/>
  <c r="P237" i="2"/>
  <c r="BI234" i="2"/>
  <c r="BH234" i="2"/>
  <c r="BG234" i="2"/>
  <c r="BF234" i="2"/>
  <c r="T234" i="2"/>
  <c r="R234" i="2"/>
  <c r="P234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18" i="2"/>
  <c r="BH218" i="2"/>
  <c r="BG218" i="2"/>
  <c r="BF218" i="2"/>
  <c r="T218" i="2"/>
  <c r="R218" i="2"/>
  <c r="P218" i="2"/>
  <c r="BI211" i="2"/>
  <c r="BH211" i="2"/>
  <c r="BG211" i="2"/>
  <c r="BF211" i="2"/>
  <c r="T211" i="2"/>
  <c r="R211" i="2"/>
  <c r="P211" i="2"/>
  <c r="BI208" i="2"/>
  <c r="BH208" i="2"/>
  <c r="BG208" i="2"/>
  <c r="BF208" i="2"/>
  <c r="T208" i="2"/>
  <c r="R208" i="2"/>
  <c r="P208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3" i="2"/>
  <c r="BH193" i="2"/>
  <c r="BG193" i="2"/>
  <c r="BF193" i="2"/>
  <c r="T193" i="2"/>
  <c r="R193" i="2"/>
  <c r="P193" i="2"/>
  <c r="BI187" i="2"/>
  <c r="BH187" i="2"/>
  <c r="BG187" i="2"/>
  <c r="BF187" i="2"/>
  <c r="T187" i="2"/>
  <c r="R187" i="2"/>
  <c r="P187" i="2"/>
  <c r="BI181" i="2"/>
  <c r="BH181" i="2"/>
  <c r="BG181" i="2"/>
  <c r="BF181" i="2"/>
  <c r="T181" i="2"/>
  <c r="R181" i="2"/>
  <c r="P181" i="2"/>
  <c r="BI174" i="2"/>
  <c r="BH174" i="2"/>
  <c r="BG174" i="2"/>
  <c r="BF174" i="2"/>
  <c r="T174" i="2"/>
  <c r="R174" i="2"/>
  <c r="P174" i="2"/>
  <c r="BI169" i="2"/>
  <c r="BH169" i="2"/>
  <c r="BG169" i="2"/>
  <c r="BF169" i="2"/>
  <c r="T169" i="2"/>
  <c r="R169" i="2"/>
  <c r="P169" i="2"/>
  <c r="BI165" i="2"/>
  <c r="BH165" i="2"/>
  <c r="BG165" i="2"/>
  <c r="BF165" i="2"/>
  <c r="T165" i="2"/>
  <c r="R165" i="2"/>
  <c r="P165" i="2"/>
  <c r="BI160" i="2"/>
  <c r="BH160" i="2"/>
  <c r="BG160" i="2"/>
  <c r="BF160" i="2"/>
  <c r="T160" i="2"/>
  <c r="R160" i="2"/>
  <c r="P160" i="2"/>
  <c r="BI155" i="2"/>
  <c r="BH155" i="2"/>
  <c r="BG155" i="2"/>
  <c r="BF155" i="2"/>
  <c r="T155" i="2"/>
  <c r="R155" i="2"/>
  <c r="P155" i="2"/>
  <c r="BI150" i="2"/>
  <c r="BH150" i="2"/>
  <c r="BG150" i="2"/>
  <c r="BF150" i="2"/>
  <c r="T150" i="2"/>
  <c r="R150" i="2"/>
  <c r="P150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6" i="2"/>
  <c r="BH136" i="2"/>
  <c r="BG136" i="2"/>
  <c r="BF136" i="2"/>
  <c r="T136" i="2"/>
  <c r="R136" i="2"/>
  <c r="P136" i="2"/>
  <c r="BI131" i="2"/>
  <c r="BH131" i="2"/>
  <c r="BG131" i="2"/>
  <c r="BF131" i="2"/>
  <c r="T131" i="2"/>
  <c r="R131" i="2"/>
  <c r="P131" i="2"/>
  <c r="BI125" i="2"/>
  <c r="BH125" i="2"/>
  <c r="BG125" i="2"/>
  <c r="BF125" i="2"/>
  <c r="T125" i="2"/>
  <c r="R125" i="2"/>
  <c r="P125" i="2"/>
  <c r="BI122" i="2"/>
  <c r="BH122" i="2"/>
  <c r="BG122" i="2"/>
  <c r="BF122" i="2"/>
  <c r="T122" i="2"/>
  <c r="R122" i="2"/>
  <c r="P122" i="2"/>
  <c r="BI114" i="2"/>
  <c r="BH114" i="2"/>
  <c r="BG114" i="2"/>
  <c r="BF114" i="2"/>
  <c r="T114" i="2"/>
  <c r="R114" i="2"/>
  <c r="P114" i="2"/>
  <c r="BI111" i="2"/>
  <c r="BH111" i="2"/>
  <c r="BG111" i="2"/>
  <c r="BF111" i="2"/>
  <c r="T111" i="2"/>
  <c r="R111" i="2"/>
  <c r="P111" i="2"/>
  <c r="BI107" i="2"/>
  <c r="BH107" i="2"/>
  <c r="BG107" i="2"/>
  <c r="BF107" i="2"/>
  <c r="T107" i="2"/>
  <c r="R107" i="2"/>
  <c r="P107" i="2"/>
  <c r="BI102" i="2"/>
  <c r="BH102" i="2"/>
  <c r="BG102" i="2"/>
  <c r="BF102" i="2"/>
  <c r="T102" i="2"/>
  <c r="R102" i="2"/>
  <c r="P102" i="2"/>
  <c r="J96" i="2"/>
  <c r="F96" i="2"/>
  <c r="J95" i="2"/>
  <c r="F95" i="2"/>
  <c r="F93" i="2"/>
  <c r="E91" i="2"/>
  <c r="J59" i="2"/>
  <c r="F59" i="2"/>
  <c r="J58" i="2"/>
  <c r="F58" i="2"/>
  <c r="F56" i="2"/>
  <c r="E54" i="2"/>
  <c r="J14" i="2"/>
  <c r="J93" i="2"/>
  <c r="E7" i="2"/>
  <c r="E50" i="2" s="1"/>
  <c r="L50" i="1"/>
  <c r="AM50" i="1"/>
  <c r="AM49" i="1"/>
  <c r="L49" i="1"/>
  <c r="AM47" i="1"/>
  <c r="L47" i="1"/>
  <c r="L45" i="1"/>
  <c r="L44" i="1"/>
  <c r="J341" i="2"/>
  <c r="J255" i="2"/>
  <c r="J150" i="2"/>
  <c r="J392" i="2"/>
  <c r="J356" i="2"/>
  <c r="BK308" i="2"/>
  <c r="BK234" i="2"/>
  <c r="BK155" i="2"/>
  <c r="J382" i="2"/>
  <c r="J339" i="2"/>
  <c r="J304" i="2"/>
  <c r="BK249" i="2"/>
  <c r="BK165" i="2"/>
  <c r="J334" i="2"/>
  <c r="J246" i="2"/>
  <c r="BK200" i="2"/>
  <c r="J131" i="2"/>
  <c r="BK198" i="3"/>
  <c r="J264" i="3"/>
  <c r="J233" i="3"/>
  <c r="J185" i="3"/>
  <c r="J138" i="3"/>
  <c r="J237" i="3"/>
  <c r="BK155" i="3"/>
  <c r="BK175" i="3"/>
  <c r="BK129" i="3"/>
  <c r="BK122" i="2"/>
  <c r="J374" i="2"/>
  <c r="J346" i="2"/>
  <c r="J312" i="2"/>
  <c r="BK259" i="2"/>
  <c r="BK187" i="2"/>
  <c r="J111" i="2"/>
  <c r="J389" i="2"/>
  <c r="BK334" i="2"/>
  <c r="J314" i="2"/>
  <c r="J291" i="2"/>
  <c r="BK225" i="2"/>
  <c r="J136" i="2"/>
  <c r="BK361" i="2"/>
  <c r="BK296" i="2"/>
  <c r="J234" i="2"/>
  <c r="BK181" i="2"/>
  <c r="J165" i="2"/>
  <c r="J276" i="3"/>
  <c r="J201" i="3"/>
  <c r="BK185" i="3"/>
  <c r="J114" i="3"/>
  <c r="BK279" i="3"/>
  <c r="J229" i="3"/>
  <c r="J175" i="3"/>
  <c r="BK153" i="3"/>
  <c r="BK244" i="3"/>
  <c r="BK191" i="3"/>
  <c r="BK143" i="3"/>
  <c r="J273" i="3"/>
  <c r="J255" i="3"/>
  <c r="BK107" i="2"/>
  <c r="J372" i="2"/>
  <c r="BK310" i="2"/>
  <c r="J243" i="2"/>
  <c r="BK150" i="2"/>
  <c r="J379" i="2"/>
  <c r="J343" i="2"/>
  <c r="J323" i="2"/>
  <c r="J294" i="2"/>
  <c r="BK241" i="2"/>
  <c r="J181" i="2"/>
  <c r="AS55" i="1"/>
  <c r="J142" i="2"/>
  <c r="BK233" i="3"/>
  <c r="BK149" i="3"/>
  <c r="J129" i="3"/>
  <c r="BK237" i="3"/>
  <c r="J198" i="3"/>
  <c r="J143" i="3"/>
  <c r="J225" i="3"/>
  <c r="J151" i="3"/>
  <c r="BK264" i="3"/>
  <c r="J367" i="2"/>
  <c r="BK314" i="2"/>
  <c r="J160" i="2"/>
  <c r="J107" i="2"/>
  <c r="BK374" i="2"/>
  <c r="J328" i="2"/>
  <c r="J300" i="2"/>
  <c r="BK246" i="2"/>
  <c r="J169" i="2"/>
  <c r="J363" i="2"/>
  <c r="J259" i="2"/>
  <c r="J225" i="2"/>
  <c r="BK160" i="2"/>
  <c r="BK111" i="2"/>
  <c r="BK252" i="3"/>
  <c r="J191" i="3"/>
  <c r="BK117" i="3"/>
  <c r="BK249" i="3"/>
  <c r="J204" i="3"/>
  <c r="J149" i="3"/>
  <c r="J209" i="3"/>
  <c r="J146" i="3"/>
  <c r="J260" i="3"/>
  <c r="J180" i="3"/>
  <c r="J153" i="3"/>
  <c r="BK356" i="2"/>
  <c r="BK350" i="2"/>
  <c r="BK317" i="2"/>
  <c r="BK237" i="2"/>
  <c r="J114" i="2"/>
  <c r="BK379" i="2"/>
  <c r="BK341" i="2"/>
  <c r="J262" i="2"/>
  <c r="BK208" i="2"/>
  <c r="BK114" i="2"/>
  <c r="J365" i="2"/>
  <c r="BK312" i="2"/>
  <c r="BK286" i="2"/>
  <c r="BK203" i="2"/>
  <c r="J122" i="2"/>
  <c r="BK365" i="2"/>
  <c r="J286" i="2"/>
  <c r="J228" i="2"/>
  <c r="BK169" i="2"/>
  <c r="J283" i="3"/>
  <c r="BK255" i="3"/>
  <c r="J227" i="3"/>
  <c r="BK146" i="3"/>
  <c r="J121" i="3"/>
  <c r="BK286" i="3"/>
  <c r="BK225" i="3"/>
  <c r="J161" i="3"/>
  <c r="J111" i="3"/>
  <c r="BK180" i="3"/>
  <c r="BK141" i="3"/>
  <c r="J220" i="3"/>
  <c r="J141" i="3"/>
  <c r="BK369" i="2"/>
  <c r="BK346" i="2"/>
  <c r="BK323" i="2"/>
  <c r="BK304" i="2"/>
  <c r="BK252" i="2"/>
  <c r="J200" i="2"/>
  <c r="J155" i="2"/>
  <c r="BK389" i="2"/>
  <c r="BK363" i="2"/>
  <c r="BK294" i="2"/>
  <c r="BK228" i="2"/>
  <c r="J145" i="2"/>
  <c r="J352" i="2"/>
  <c r="BK306" i="2"/>
  <c r="BK255" i="2"/>
  <c r="J187" i="2"/>
  <c r="J369" i="2"/>
  <c r="J257" i="2"/>
  <c r="J208" i="2"/>
  <c r="BK125" i="2"/>
  <c r="BK229" i="3"/>
  <c r="BK131" i="3"/>
  <c r="J252" i="3"/>
  <c r="BK209" i="3"/>
  <c r="BK121" i="3"/>
  <c r="BK163" i="3"/>
  <c r="J117" i="3"/>
  <c r="BK204" i="3"/>
  <c r="J155" i="3"/>
  <c r="BK133" i="3"/>
  <c r="BK111" i="3"/>
  <c r="J361" i="2"/>
  <c r="J348" i="2"/>
  <c r="BK328" i="2"/>
  <c r="BK300" i="2"/>
  <c r="J249" i="2"/>
  <c r="J193" i="2"/>
  <c r="BK145" i="2"/>
  <c r="J385" i="2"/>
  <c r="J350" i="2"/>
  <c r="BK343" i="2"/>
  <c r="BK291" i="2"/>
  <c r="J211" i="2"/>
  <c r="BK136" i="2"/>
  <c r="BK102" i="2"/>
  <c r="J308" i="2"/>
  <c r="BK257" i="2"/>
  <c r="J218" i="2"/>
  <c r="J306" i="2"/>
  <c r="J252" i="2"/>
  <c r="J237" i="2"/>
  <c r="J203" i="2"/>
  <c r="J174" i="2"/>
  <c r="J102" i="2"/>
  <c r="BK260" i="3"/>
  <c r="J214" i="3"/>
  <c r="BK276" i="3"/>
  <c r="BK214" i="3"/>
  <c r="J163" i="3"/>
  <c r="J104" i="3"/>
  <c r="J170" i="3"/>
  <c r="J133" i="3"/>
  <c r="J249" i="3"/>
  <c r="BK201" i="3"/>
  <c r="BK151" i="3"/>
  <c r="J131" i="3"/>
  <c r="BK104" i="3"/>
  <c r="BK372" i="2"/>
  <c r="BK352" i="2"/>
  <c r="BK339" i="2"/>
  <c r="BK262" i="2"/>
  <c r="J241" i="2"/>
  <c r="BK174" i="2"/>
  <c r="J125" i="2"/>
  <c r="BK392" i="2"/>
  <c r="BK382" i="2"/>
  <c r="BK348" i="2"/>
  <c r="J296" i="2"/>
  <c r="BK267" i="2"/>
  <c r="BK218" i="2"/>
  <c r="BK142" i="2"/>
  <c r="BK385" i="2"/>
  <c r="J310" i="2"/>
  <c r="J267" i="2"/>
  <c r="BK211" i="2"/>
  <c r="BK131" i="2"/>
  <c r="BK367" i="2"/>
  <c r="J317" i="2"/>
  <c r="BK243" i="2"/>
  <c r="BK193" i="2"/>
  <c r="J279" i="3"/>
  <c r="BK220" i="3"/>
  <c r="BK138" i="3"/>
  <c r="J286" i="3"/>
  <c r="BK227" i="3"/>
  <c r="BK170" i="3"/>
  <c r="J136" i="3"/>
  <c r="BK273" i="3"/>
  <c r="BK161" i="3"/>
  <c r="BK283" i="3"/>
  <c r="J244" i="3"/>
  <c r="BK136" i="3"/>
  <c r="BK114" i="3"/>
  <c r="R271" i="3" l="1"/>
  <c r="T271" i="3"/>
  <c r="P377" i="2"/>
  <c r="R101" i="2"/>
  <c r="BK168" i="2"/>
  <c r="J168" i="2" s="1"/>
  <c r="J66" i="2" s="1"/>
  <c r="R168" i="2"/>
  <c r="P245" i="2"/>
  <c r="T245" i="2"/>
  <c r="T285" i="2"/>
  <c r="BK338" i="2"/>
  <c r="J338" i="2" s="1"/>
  <c r="J71" i="2" s="1"/>
  <c r="BK101" i="2"/>
  <c r="J101" i="2"/>
  <c r="J65" i="2" s="1"/>
  <c r="P168" i="2"/>
  <c r="BK245" i="2"/>
  <c r="J245" i="2" s="1"/>
  <c r="J67" i="2" s="1"/>
  <c r="R285" i="2"/>
  <c r="P338" i="2"/>
  <c r="P337" i="2"/>
  <c r="BK103" i="3"/>
  <c r="J103" i="3" s="1"/>
  <c r="J65" i="3" s="1"/>
  <c r="R103" i="3"/>
  <c r="T103" i="3"/>
  <c r="P120" i="3"/>
  <c r="BK174" i="3"/>
  <c r="J174" i="3"/>
  <c r="J67" i="3" s="1"/>
  <c r="T174" i="3"/>
  <c r="R197" i="3"/>
  <c r="BK224" i="3"/>
  <c r="J224" i="3" s="1"/>
  <c r="J71" i="3" s="1"/>
  <c r="T224" i="3"/>
  <c r="T243" i="3"/>
  <c r="P101" i="2"/>
  <c r="T101" i="2"/>
  <c r="T168" i="2"/>
  <c r="BK285" i="2"/>
  <c r="J285" i="2" s="1"/>
  <c r="J68" i="2" s="1"/>
  <c r="T338" i="2"/>
  <c r="T337" i="2"/>
  <c r="R120" i="3"/>
  <c r="R174" i="3"/>
  <c r="T197" i="3"/>
  <c r="P224" i="3"/>
  <c r="BK243" i="3"/>
  <c r="J243" i="3"/>
  <c r="J72" i="3" s="1"/>
  <c r="R243" i="3"/>
  <c r="R223" i="3" s="1"/>
  <c r="R245" i="2"/>
  <c r="P285" i="2"/>
  <c r="R338" i="2"/>
  <c r="R337" i="2" s="1"/>
  <c r="P103" i="3"/>
  <c r="BK120" i="3"/>
  <c r="J120" i="3" s="1"/>
  <c r="J66" i="3" s="1"/>
  <c r="T120" i="3"/>
  <c r="P174" i="3"/>
  <c r="BK197" i="3"/>
  <c r="J197" i="3" s="1"/>
  <c r="J68" i="3" s="1"/>
  <c r="P197" i="3"/>
  <c r="R224" i="3"/>
  <c r="P243" i="3"/>
  <c r="BK378" i="2"/>
  <c r="J378" i="2" s="1"/>
  <c r="J73" i="2" s="1"/>
  <c r="BK381" i="2"/>
  <c r="J381" i="2"/>
  <c r="J74" i="2"/>
  <c r="BK272" i="3"/>
  <c r="J272" i="3" s="1"/>
  <c r="J75" i="3" s="1"/>
  <c r="BK278" i="3"/>
  <c r="J278" i="3" s="1"/>
  <c r="J77" i="3" s="1"/>
  <c r="BK282" i="3"/>
  <c r="J282" i="3"/>
  <c r="J78" i="3"/>
  <c r="BK384" i="2"/>
  <c r="J384" i="2"/>
  <c r="J75" i="2" s="1"/>
  <c r="BK388" i="2"/>
  <c r="J388" i="2" s="1"/>
  <c r="J76" i="2" s="1"/>
  <c r="BK391" i="2"/>
  <c r="J391" i="2"/>
  <c r="J77" i="2" s="1"/>
  <c r="BK275" i="3"/>
  <c r="J275" i="3" s="1"/>
  <c r="J76" i="3" s="1"/>
  <c r="BK333" i="2"/>
  <c r="J333" i="2"/>
  <c r="J69" i="2"/>
  <c r="BK219" i="3"/>
  <c r="J219" i="3" s="1"/>
  <c r="J69" i="3" s="1"/>
  <c r="BK263" i="3"/>
  <c r="J263" i="3" s="1"/>
  <c r="J73" i="3" s="1"/>
  <c r="BK285" i="3"/>
  <c r="J285" i="3"/>
  <c r="J79" i="3"/>
  <c r="J95" i="3"/>
  <c r="BE104" i="3"/>
  <c r="BE117" i="3"/>
  <c r="BE131" i="3"/>
  <c r="BE143" i="3"/>
  <c r="BE146" i="3"/>
  <c r="BE161" i="3"/>
  <c r="BE185" i="3"/>
  <c r="BE191" i="3"/>
  <c r="BE209" i="3"/>
  <c r="BE225" i="3"/>
  <c r="BE244" i="3"/>
  <c r="BE276" i="3"/>
  <c r="E50" i="3"/>
  <c r="BE111" i="3"/>
  <c r="BE121" i="3"/>
  <c r="BE133" i="3"/>
  <c r="BE136" i="3"/>
  <c r="BE198" i="3"/>
  <c r="BE201" i="3"/>
  <c r="BE214" i="3"/>
  <c r="BE227" i="3"/>
  <c r="BE229" i="3"/>
  <c r="BE233" i="3"/>
  <c r="BE249" i="3"/>
  <c r="BE252" i="3"/>
  <c r="BE260" i="3"/>
  <c r="BE264" i="3"/>
  <c r="BE279" i="3"/>
  <c r="BE114" i="3"/>
  <c r="BE129" i="3"/>
  <c r="BE138" i="3"/>
  <c r="BE149" i="3"/>
  <c r="BE153" i="3"/>
  <c r="BE180" i="3"/>
  <c r="BE220" i="3"/>
  <c r="BE255" i="3"/>
  <c r="BE273" i="3"/>
  <c r="BE283" i="3"/>
  <c r="BE286" i="3"/>
  <c r="BE141" i="3"/>
  <c r="BE151" i="3"/>
  <c r="BE155" i="3"/>
  <c r="BE163" i="3"/>
  <c r="BE170" i="3"/>
  <c r="BE175" i="3"/>
  <c r="BE204" i="3"/>
  <c r="BE237" i="3"/>
  <c r="E87" i="2"/>
  <c r="BE114" i="2"/>
  <c r="BE145" i="2"/>
  <c r="BE150" i="2"/>
  <c r="BE187" i="2"/>
  <c r="BE211" i="2"/>
  <c r="BE255" i="2"/>
  <c r="BE262" i="2"/>
  <c r="BE291" i="2"/>
  <c r="BE308" i="2"/>
  <c r="BE310" i="2"/>
  <c r="BE312" i="2"/>
  <c r="BE323" i="2"/>
  <c r="BE339" i="2"/>
  <c r="BE341" i="2"/>
  <c r="BE348" i="2"/>
  <c r="BE352" i="2"/>
  <c r="BE372" i="2"/>
  <c r="J56" i="2"/>
  <c r="BE102" i="2"/>
  <c r="BE107" i="2"/>
  <c r="BE111" i="2"/>
  <c r="BE155" i="2"/>
  <c r="BE193" i="2"/>
  <c r="BE203" i="2"/>
  <c r="BE228" i="2"/>
  <c r="BE234" i="2"/>
  <c r="BE241" i="2"/>
  <c r="BE259" i="2"/>
  <c r="BE346" i="2"/>
  <c r="BE356" i="2"/>
  <c r="BE361" i="2"/>
  <c r="BE365" i="2"/>
  <c r="BE367" i="2"/>
  <c r="BE369" i="2"/>
  <c r="BE374" i="2"/>
  <c r="BE379" i="2"/>
  <c r="BE382" i="2"/>
  <c r="BE385" i="2"/>
  <c r="BE122" i="2"/>
  <c r="BE160" i="2"/>
  <c r="BE165" i="2"/>
  <c r="BE169" i="2"/>
  <c r="BE174" i="2"/>
  <c r="BE237" i="2"/>
  <c r="BE246" i="2"/>
  <c r="BE249" i="2"/>
  <c r="BE252" i="2"/>
  <c r="BE296" i="2"/>
  <c r="BE300" i="2"/>
  <c r="BE304" i="2"/>
  <c r="BE317" i="2"/>
  <c r="BE328" i="2"/>
  <c r="BE334" i="2"/>
  <c r="BE350" i="2"/>
  <c r="BE389" i="2"/>
  <c r="BE392" i="2"/>
  <c r="BE125" i="2"/>
  <c r="BE131" i="2"/>
  <c r="BE136" i="2"/>
  <c r="BE142" i="2"/>
  <c r="BE181" i="2"/>
  <c r="BE200" i="2"/>
  <c r="BE208" i="2"/>
  <c r="BE218" i="2"/>
  <c r="BE225" i="2"/>
  <c r="BE243" i="2"/>
  <c r="BE257" i="2"/>
  <c r="BE267" i="2"/>
  <c r="BE286" i="2"/>
  <c r="BE294" i="2"/>
  <c r="BE306" i="2"/>
  <c r="BE314" i="2"/>
  <c r="BE343" i="2"/>
  <c r="BE363" i="2"/>
  <c r="F37" i="2"/>
  <c r="BB56" i="1" s="1"/>
  <c r="F36" i="2"/>
  <c r="BA56" i="1" s="1"/>
  <c r="F38" i="3"/>
  <c r="BC57" i="1" s="1"/>
  <c r="J36" i="3"/>
  <c r="AW57" i="1" s="1"/>
  <c r="AS54" i="1"/>
  <c r="F39" i="3"/>
  <c r="BD57" i="1" s="1"/>
  <c r="F39" i="2"/>
  <c r="BD56" i="1" s="1"/>
  <c r="J36" i="2"/>
  <c r="AW56" i="1" s="1"/>
  <c r="F37" i="3"/>
  <c r="BB57" i="1" s="1"/>
  <c r="F38" i="2"/>
  <c r="BC56" i="1" s="1"/>
  <c r="F36" i="3"/>
  <c r="BA57" i="1" s="1"/>
  <c r="P223" i="3" l="1"/>
  <c r="P100" i="2"/>
  <c r="P99" i="2"/>
  <c r="AU56" i="1"/>
  <c r="P102" i="3"/>
  <c r="P101" i="3"/>
  <c r="AU57" i="1"/>
  <c r="T100" i="2"/>
  <c r="T99" i="2" s="1"/>
  <c r="T223" i="3"/>
  <c r="T102" i="3"/>
  <c r="T101" i="3"/>
  <c r="R102" i="3"/>
  <c r="R101" i="3"/>
  <c r="R100" i="2"/>
  <c r="R99" i="2"/>
  <c r="BK377" i="2"/>
  <c r="J377" i="2" s="1"/>
  <c r="J72" i="2" s="1"/>
  <c r="BK102" i="3"/>
  <c r="BK271" i="3"/>
  <c r="J271" i="3"/>
  <c r="J74" i="3"/>
  <c r="BK100" i="2"/>
  <c r="J100" i="2" s="1"/>
  <c r="J64" i="2" s="1"/>
  <c r="BK337" i="2"/>
  <c r="J337" i="2" s="1"/>
  <c r="J70" i="2" s="1"/>
  <c r="BK223" i="3"/>
  <c r="J223" i="3"/>
  <c r="J70" i="3" s="1"/>
  <c r="BD55" i="1"/>
  <c r="BD54" i="1" s="1"/>
  <c r="W33" i="1" s="1"/>
  <c r="J35" i="3"/>
  <c r="AV57" i="1" s="1"/>
  <c r="AT57" i="1" s="1"/>
  <c r="J35" i="2"/>
  <c r="AV56" i="1" s="1"/>
  <c r="AT56" i="1" s="1"/>
  <c r="BC55" i="1"/>
  <c r="BC54" i="1" s="1"/>
  <c r="W32" i="1" s="1"/>
  <c r="BA55" i="1"/>
  <c r="BA54" i="1" s="1"/>
  <c r="W30" i="1" s="1"/>
  <c r="F35" i="2"/>
  <c r="AZ56" i="1" s="1"/>
  <c r="BB55" i="1"/>
  <c r="AX55" i="1" s="1"/>
  <c r="F35" i="3"/>
  <c r="AZ57" i="1" s="1"/>
  <c r="BK101" i="3" l="1"/>
  <c r="J101" i="3" s="1"/>
  <c r="J63" i="3" s="1"/>
  <c r="J102" i="3"/>
  <c r="J64" i="3" s="1"/>
  <c r="BK99" i="2"/>
  <c r="J99" i="2" s="1"/>
  <c r="J63" i="2" s="1"/>
  <c r="BB54" i="1"/>
  <c r="AX54" i="1" s="1"/>
  <c r="AY54" i="1"/>
  <c r="AU55" i="1"/>
  <c r="AU54" i="1" s="1"/>
  <c r="AZ55" i="1"/>
  <c r="AV55" i="1" s="1"/>
  <c r="AW55" i="1"/>
  <c r="AW54" i="1"/>
  <c r="AK30" i="1" s="1"/>
  <c r="AY55" i="1"/>
  <c r="J32" i="3" l="1"/>
  <c r="AG57" i="1" s="1"/>
  <c r="J32" i="2"/>
  <c r="AG56" i="1" s="1"/>
  <c r="AT55" i="1"/>
  <c r="W31" i="1"/>
  <c r="AZ54" i="1"/>
  <c r="W29" i="1" s="1"/>
  <c r="J41" i="2" l="1"/>
  <c r="J41" i="3"/>
  <c r="AN57" i="1"/>
  <c r="AN56" i="1"/>
  <c r="AG54" i="1"/>
  <c r="AK26" i="1" s="1"/>
  <c r="AV54" i="1"/>
  <c r="AK29" i="1" s="1"/>
  <c r="AK35" i="1" l="1"/>
  <c r="AN55" i="1"/>
  <c r="AT54" i="1"/>
  <c r="AN54" i="1" s="1"/>
</calcChain>
</file>

<file path=xl/sharedStrings.xml><?xml version="1.0" encoding="utf-8"?>
<sst xmlns="http://schemas.openxmlformats.org/spreadsheetml/2006/main" count="4893" uniqueCount="1007">
  <si>
    <t>Export Komplet</t>
  </si>
  <si>
    <t>VZ</t>
  </si>
  <si>
    <t>2.0</t>
  </si>
  <si>
    <t/>
  </si>
  <si>
    <t>False</t>
  </si>
  <si>
    <t>{2133f293-8f16-49ed-b5b9-093860852d80}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</si>
  <si>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</si>
  <si>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</si>
  <si>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</si>
  <si>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</si>
  <si>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</si>
  <si>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</si>
  <si>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</si>
  <si>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</si>
  <si>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08092023</t>
  </si>
  <si>
    <t>Stavba:</t>
  </si>
  <si>
    <t>ZŠ Školní 1480/60 - objekt ul. Beethovenova 662</t>
  </si>
  <si>
    <t>KSO:</t>
  </si>
  <si>
    <t>CC-CZ:</t>
  </si>
  <si>
    <t>Místo:</t>
  </si>
  <si>
    <t xml:space="preserve"> </t>
  </si>
  <si>
    <t>Datum:</t>
  </si>
  <si>
    <t>1. 8. 2023</t>
  </si>
  <si>
    <t>Zadavatel:</t>
  </si>
  <si>
    <t>IČ:</t>
  </si>
  <si>
    <t>Statutární město Chomutov</t>
  </si>
  <si>
    <t>DIČ:</t>
  </si>
  <si>
    <t>Zhotovitel:</t>
  </si>
  <si>
    <t>Projektant:</t>
  </si>
  <si>
    <t>CZECHOTEC Engineering spol. s.r.o.</t>
  </si>
  <si>
    <t>True</t>
  </si>
  <si>
    <t>Zpracovatel:</t>
  </si>
  <si>
    <t xml:space="preserve">Miroslav Dostál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</si>
  <si>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</si>
  <si>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</si>
  <si>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</si>
  <si>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</si>
  <si>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</si>
  <si>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</si>
  <si>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</si>
  <si>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</si>
  <si>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</si>
  <si>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</si>
  <si>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</si>
  <si>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</si>
  <si>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</si>
  <si>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</si>
  <si>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</si>
  <si>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</si>
  <si>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</si>
  <si>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</si>
  <si>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</si>
  <si>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</si>
  <si>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</si>
  <si>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</si>
  <si>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</si>
  <si>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</si>
  <si>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</si>
  <si>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</si>
  <si>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</si>
  <si>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</si>
  <si>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</si>
  <si>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</si>
  <si>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</si>
  <si>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</si>
  <si>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</si>
  <si>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</si>
  <si>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</si>
  <si>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</si>
  <si>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</si>
  <si>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</si>
  <si>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</si>
  <si>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</si>
  <si>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1-2023</t>
  </si>
  <si>
    <t>Architektonicko stavební řešení</t>
  </si>
  <si>
    <t>STA</t>
  </si>
  <si>
    <t>1</t>
  </si>
  <si>
    <t>{f8a71dd8-f184-408e-b2d3-0f314a3579f7}</t>
  </si>
  <si>
    <t>2</t>
  </si>
  <si>
    <t>/</t>
  </si>
  <si>
    <t>SO 02</t>
  </si>
  <si>
    <t>Venkovní sportoviště</t>
  </si>
  <si>
    <t>Soupis</t>
  </si>
  <si>
    <t>{ece0f0fa-43c1-4c61-bb69-7d1734f816aa}</t>
  </si>
  <si>
    <t>SO 03</t>
  </si>
  <si>
    <t>Oplocení</t>
  </si>
  <si>
    <t>{71f7d69c-6816-4a98-bd34-bccb365f9e1d}</t>
  </si>
  <si>
    <t>KRYCÍ LIST SOUPISU PRACÍ</t>
  </si>
  <si>
    <t>Objekt:</t>
  </si>
  <si>
    <t>1-2023 - Architektonicko stavební řešení</t>
  </si>
  <si>
    <t>Soupis:</t>
  </si>
  <si>
    <t>SO 02 - Venkovní sportoviště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</si>
  <si>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</si>
  <si>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</si>
  <si>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</si>
  <si>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</si>
  <si>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</si>
  <si>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</si>
  <si>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</si>
  <si>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</si>
  <si>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</si>
  <si>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998 - Přesun hmot</t>
  </si>
  <si>
    <t>PSV - Práce a dodávky PSV</t>
  </si>
  <si>
    <t xml:space="preserve">    767 - Konstrukce zámečnické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</si>
  <si>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</si>
  <si>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</si>
  <si>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</si>
  <si>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</si>
  <si>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</si>
  <si>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</si>
  <si>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</si>
  <si>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</si>
  <si>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</si>
  <si>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</si>
  <si>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</si>
  <si>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</si>
  <si>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</si>
  <si>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</si>
  <si>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</si>
  <si>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</si>
  <si>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</si>
  <si>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</si>
  <si>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</si>
  <si>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</si>
  <si>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</si>
  <si>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</si>
  <si>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</si>
  <si>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5</t>
  </si>
  <si>
    <t>K</t>
  </si>
  <si>
    <t>122251104</t>
  </si>
  <si>
    <t>Odkopávky a prokopávky nezapažené v hornině třídy těžitelnosti I skupiny 3 objem do 500 m3 strojně</t>
  </si>
  <si>
    <t>m3</t>
  </si>
  <si>
    <t>CS ÚRS 2024 02</t>
  </si>
  <si>
    <t>4</t>
  </si>
  <si>
    <t>-2145365544</t>
  </si>
  <si>
    <t>PP</t>
  </si>
  <si>
    <t>Odkopávky a prokopávky nezapažené strojně v hornině třídy těžitelnosti I skupiny 3 přes 100 do 500 m3</t>
  </si>
  <si>
    <t>Online PSC</t>
  </si>
  <si>
    <t>https://podminky.urs.cz/item/CS_URS_2024_02/122251104</t>
  </si>
  <si>
    <t>VV</t>
  </si>
  <si>
    <t>13*23*0,5</t>
  </si>
  <si>
    <t>Součet</t>
  </si>
  <si>
    <t>9</t>
  </si>
  <si>
    <t>129001101</t>
  </si>
  <si>
    <t>Příplatek za ztížení odkopávky nebo prokopávky v blízkosti inženýrských sítí</t>
  </si>
  <si>
    <t>-120013694</t>
  </si>
  <si>
    <t>Příplatek k cenám vykopávek za ztížení vykopávky v blízkosti podzemního vedení nebo výbušnin v horninách jakékoliv třídy</t>
  </si>
  <si>
    <t>https://podminky.urs.cz/item/CS_URS_2024_02/129001101</t>
  </si>
  <si>
    <t>P</t>
  </si>
  <si>
    <t>Poznámka k položce:_x000D_
trasa T-MOBILE!!!! přeložka!!!</t>
  </si>
  <si>
    <t>82</t>
  </si>
  <si>
    <t>131213701</t>
  </si>
  <si>
    <t>Hloubení nezapažených jam v soudržných horninách třídy těžitelnosti I skupiny 3 ručně</t>
  </si>
  <si>
    <t>1304571060</t>
  </si>
  <si>
    <t>Hloubení nezapažených jam ručně s urovnáním dna do předepsaného profilu a spádu v hornině třídy těžitelnosti I skupiny 3 soudržných</t>
  </si>
  <si>
    <t>https://podminky.urs.cz/item/CS_URS_2024_02/131213701</t>
  </si>
  <si>
    <t>6</t>
  </si>
  <si>
    <t>131251102</t>
  </si>
  <si>
    <t>Hloubení jam nezapažených v hornině třídy těžitelnosti I skupiny 3 objem do 50 m3 strojně</t>
  </si>
  <si>
    <t>-1851546654</t>
  </si>
  <si>
    <t>Hloubení nezapažených jam a zářezů strojně s urovnáním dna do předepsaného profilu a spádu v hornině třídy těžitelnosti I skupiny 3 přes 20 do 50 m3</t>
  </si>
  <si>
    <t>https://podminky.urs.cz/item/CS_URS_2024_02/131251102</t>
  </si>
  <si>
    <t>"vsakovací jímky" 1,2*1,2*1,2*6</t>
  </si>
  <si>
    <t>"P1 patka basket koš" 0,8*0,8*1,2*2</t>
  </si>
  <si>
    <t>"P2 patka volejbal" 0,6*0,6*0,6*2</t>
  </si>
  <si>
    <t>"P3 patka ochr oplocení" 0,5*0,5*0,9*12</t>
  </si>
  <si>
    <t>80</t>
  </si>
  <si>
    <t>132212131</t>
  </si>
  <si>
    <t>Hloubení nezapažených rýh šířky do 800 mm v soudržných horninách třídy těžitelnosti I skupiny 3 ručně</t>
  </si>
  <si>
    <t>904349555</t>
  </si>
  <si>
    <t>Hloubení nezapažených rýh šířky do 800 mm ručně s urovnáním dna do předepsaného profilu a spádu v hornině třídy těžitelnosti I skupiny 3 soudržných</t>
  </si>
  <si>
    <t>https://podminky.urs.cz/item/CS_URS_2024_02/132212131</t>
  </si>
  <si>
    <t>7</t>
  </si>
  <si>
    <t>132251102</t>
  </si>
  <si>
    <t>Hloubení rýh nezapažených š do 800 mm v hornině třídy těžitelnosti I skupiny 3 objem do 50 m3 strojně</t>
  </si>
  <si>
    <t>-1428360108</t>
  </si>
  <si>
    <t>Hloubení nezapažených rýh šířky do 800 mm strojně s urovnáním dna do předepsaného profilu a spádu v hornině třídy těžitelnosti I skupiny 3 přes 20 do 50 m3</t>
  </si>
  <si>
    <t>https://podminky.urs.cz/item/CS_URS_2024_02/132251102</t>
  </si>
  <si>
    <t>"rýha š.600mm"0,6*0,6*(12+22+12+22+4)</t>
  </si>
  <si>
    <t>"rýha š.400mm" 0,6*0,4*(4*10,5)</t>
  </si>
  <si>
    <t>8</t>
  </si>
  <si>
    <t>181951112</t>
  </si>
  <si>
    <t>Úprava pláně v hornině třídy těžitelnosti I skupiny 1 až 3 se zhutněním strojně</t>
  </si>
  <si>
    <t>m2</t>
  </si>
  <si>
    <t>-1226104202</t>
  </si>
  <si>
    <t>Úprava pláně vyrovnáním výškových rozdílů strojně v hornině třídy těžitelnosti I, skupiny 1 až 3 se zhutněním</t>
  </si>
  <si>
    <t>https://podminky.urs.cz/item/CS_URS_2024_02/181951112</t>
  </si>
  <si>
    <t>12*22</t>
  </si>
  <si>
    <t>10</t>
  </si>
  <si>
    <t>167151111</t>
  </si>
  <si>
    <t>Nakládání výkopku z hornin třídy těžitelnosti I skupiny 1 až 3 přes 100 m3</t>
  </si>
  <si>
    <t>723642885</t>
  </si>
  <si>
    <t>Nakládání, skládání a překládání neulehlého výkopku nebo sypaniny strojně nakládání, množství přes 100 m3, z hornin třídy těžitelnosti I, skupiny 1 až 3</t>
  </si>
  <si>
    <t>https://podminky.urs.cz/item/CS_URS_2024_02/167151111</t>
  </si>
  <si>
    <t>149,5+15,036+36</t>
  </si>
  <si>
    <t>-34"obsyp objektů"</t>
  </si>
  <si>
    <t>11</t>
  </si>
  <si>
    <t>162751117</t>
  </si>
  <si>
    <t>Vodorovné přemístění přes 9 000 do 10000 m výkopku/sypaniny z horniny třídy těžitelnosti I skupiny 1 až 3</t>
  </si>
  <si>
    <t>750887809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</si>
  <si>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</si>
  <si>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https://podminky.urs.cz/item/CS_URS_2024_02/162751117</t>
  </si>
  <si>
    <t>162751119</t>
  </si>
  <si>
    <t>Příplatek k vodorovnému přemístění výkopku/sypaniny z horniny třídy těžitelnosti I skupiny 1 až 3 ZKD 1000 m přes 10000 m</t>
  </si>
  <si>
    <t>731743386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</si>
  <si>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</si>
  <si>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https://podminky.urs.cz/item/CS_URS_2024_02/162751119</t>
  </si>
  <si>
    <t>166,536*10</t>
  </si>
  <si>
    <t>13</t>
  </si>
  <si>
    <t>171201221</t>
  </si>
  <si>
    <t>Poplatek za uložení na skládce (skládkovné) zeminy a kamení kód odpadu 17 05 04</t>
  </si>
  <si>
    <t>t</t>
  </si>
  <si>
    <t>-1873942214</t>
  </si>
  <si>
    <t>Poplatek za uložení stavebního odpadu na skládce (skládkovné) zeminy a kamení zatříděného do Katalogu odpadů pod kódem 17 05 04</t>
  </si>
  <si>
    <t>https://podminky.urs.cz/item/CS_URS_2024_02/171201221</t>
  </si>
  <si>
    <t>166,536*1,4</t>
  </si>
  <si>
    <t>14</t>
  </si>
  <si>
    <t>175151201</t>
  </si>
  <si>
    <t>Obsypání objektu nad přilehlým původním terénem sypaninou bez prohození, uloženou do 3 m strojně</t>
  </si>
  <si>
    <t>301358020</t>
  </si>
  <si>
    <t>Obsypání objektů nad přilehlým původním terénem strojně sypaninou z vhodných hornin třídy těžitelnosti I a II, skupiny 1 až 4 nebo materiálem uloženým ve vzdálenosti do 3 m od vnějšího kraje objektu pro jakoukoliv míru zhutnění bez prohození sypaniny</t>
  </si>
  <si>
    <t>https://podminky.urs.cz/item/CS_URS_2024_02/175151201</t>
  </si>
  <si>
    <t>"okolí hřiště" (12+22+12+22)*2,5*0,2</t>
  </si>
  <si>
    <t>15</t>
  </si>
  <si>
    <t>181411131</t>
  </si>
  <si>
    <t>Založení parkového trávníku výsevem pl do 1000 m2 v rovině a ve svahu do 1:5</t>
  </si>
  <si>
    <t>-718891010</t>
  </si>
  <si>
    <t>Založení trávníku na půdě předem připravené plochy do 1000 m2 výsevem včetně utažení parkového v rovině nebo na svahu do 1:5</t>
  </si>
  <si>
    <t>https://podminky.urs.cz/item/CS_URS_2024_02/181411131</t>
  </si>
  <si>
    <t>"okolí hřiště" (12+22+12+22)*2,5</t>
  </si>
  <si>
    <t>16</t>
  </si>
  <si>
    <t>M</t>
  </si>
  <si>
    <t>00572470</t>
  </si>
  <si>
    <t>osivo směs travní univerzál</t>
  </si>
  <si>
    <t>kg</t>
  </si>
  <si>
    <t>20335341</t>
  </si>
  <si>
    <t>1219,375*0,02 "Přepočtené koeficientem množství</t>
  </si>
  <si>
    <t>Zakládání</t>
  </si>
  <si>
    <t>17</t>
  </si>
  <si>
    <t>211521111</t>
  </si>
  <si>
    <t>Výplň odvodňovacích žeber nebo trativodů kamenivem hrubým drceným frakce 63 až 125 mm</t>
  </si>
  <si>
    <t>1017451650</t>
  </si>
  <si>
    <t>Výplň kamenivem do rýh odvodňovacích žeber nebo trativodů bez zhutnění, s úpravou povrchu výplně kamenivem hrubým drceným frakce 63 až 125 mm</t>
  </si>
  <si>
    <t>https://podminky.urs.cz/item/CS_URS_2024_02/211521111</t>
  </si>
  <si>
    <t>"odvodňovací jímka" 1,2*1,2*1,0*6</t>
  </si>
  <si>
    <t>18</t>
  </si>
  <si>
    <t>211531111</t>
  </si>
  <si>
    <t>Výplň odvodňovacích žeber nebo trativodů kamenivem hrubým drceným frakce 16 až 63 mm</t>
  </si>
  <si>
    <t>139890713</t>
  </si>
  <si>
    <t>Výplň kamenivem do rýh odvodňovacích žeber nebo trativodů bez zhutnění, s úpravou povrchu výplně kamenivem hrubým drceným frakce 16 až 63 mm</t>
  </si>
  <si>
    <t>https://podminky.urs.cz/item/CS_URS_2024_02/211531111</t>
  </si>
  <si>
    <t>"odvodňovací jímka" 1,2*1,2*0,2*6</t>
  </si>
  <si>
    <t>"rýha š.600mm"0,5*0,6*(12+22+12+22+4)</t>
  </si>
  <si>
    <t>"rýha š.400mm" 0,5*0,4*(4*10,5)</t>
  </si>
  <si>
    <t>19</t>
  </si>
  <si>
    <t>211571111</t>
  </si>
  <si>
    <t>Výplň odvodňovacích žeber nebo trativodů štěrkopískem tříděným</t>
  </si>
  <si>
    <t>645828678</t>
  </si>
  <si>
    <t>Výplň kamenivem do rýh odvodňovacích žeber nebo trativodů bez zhutnění, s úpravou povrchu výplně štěrkopískem tříděným</t>
  </si>
  <si>
    <t>https://podminky.urs.cz/item/CS_URS_2024_02/211571111</t>
  </si>
  <si>
    <t>"rýha š.600mm"0,1*0,6*(12+22+12+22+4)</t>
  </si>
  <si>
    <t>"rýha š.400mm" 0,1*0,4*(4*10,5)</t>
  </si>
  <si>
    <t>22</t>
  </si>
  <si>
    <t>212755214</t>
  </si>
  <si>
    <t>Trativody z drenážních trubek plastových flexibilních D 100 mm bez lože</t>
  </si>
  <si>
    <t>m</t>
  </si>
  <si>
    <t>1412119511</t>
  </si>
  <si>
    <t>Trativody bez lože z drenážních trubek plastových flexibilních D 100 mm</t>
  </si>
  <si>
    <t>https://podminky.urs.cz/item/CS_URS_2024_02/212755214</t>
  </si>
  <si>
    <t>"rýha š.600mm"(12+22+12+22+4)</t>
  </si>
  <si>
    <t>"rýha š.400mm"(4*10,5)</t>
  </si>
  <si>
    <t>20</t>
  </si>
  <si>
    <t>211971110</t>
  </si>
  <si>
    <t>Zřízení opláštění žeber nebo trativodů geotextilií v rýze nebo zářezu sklonu do 1:2</t>
  </si>
  <si>
    <t>-182667594</t>
  </si>
  <si>
    <t>Zřízení opláštění výplně z geotextilie odvodňovacích žeber nebo trativodů v rýze nebo zářezu se stěnami šikmými o sklonu do 1:2</t>
  </si>
  <si>
    <t>https://podminky.urs.cz/item/CS_URS_2024_02/211971110</t>
  </si>
  <si>
    <t>Poznámka k položce:_x000D_
překrytí drenážních trub netkanou textílií</t>
  </si>
  <si>
    <t>"rýha š.600mm"0,6*(12+22+12+22+4)</t>
  </si>
  <si>
    <t>"rýha š.400mm"0,4*(4*10,5)</t>
  </si>
  <si>
    <t>69311081</t>
  </si>
  <si>
    <t>geotextilie netkaná separační, ochranná, filtrační, drenážní PES 300g/m2</t>
  </si>
  <si>
    <t>-1458748839</t>
  </si>
  <si>
    <t>60*1,1845 "Přepočtené koeficientem množství</t>
  </si>
  <si>
    <t>23</t>
  </si>
  <si>
    <t>213141111</t>
  </si>
  <si>
    <t>Zřízení vrstvy z geotextilie v rovině nebo ve sklonu do 1:5 š do 3 m</t>
  </si>
  <si>
    <t>1161159763</t>
  </si>
  <si>
    <t>Zřízení vrstvy z geotextilie filtrační, separační, odvodňovací, ochranné, výztužné nebo protierozní v rovině nebo ve sklonu do 1:5, šířky do 3 m</t>
  </si>
  <si>
    <t>https://podminky.urs.cz/item/CS_URS_2024_02/213141111</t>
  </si>
  <si>
    <t>25</t>
  </si>
  <si>
    <t>-1706641623</t>
  </si>
  <si>
    <t>264*1,12 "Přepočtené koeficientem množství</t>
  </si>
  <si>
    <t>26</t>
  </si>
  <si>
    <t>275313611</t>
  </si>
  <si>
    <t>Základové patky z betonu tř. C 16/20</t>
  </si>
  <si>
    <t>-934167757</t>
  </si>
  <si>
    <t>Základy z betonu prostého patky a bloky z betonu kamenem neprokládaného tř. C 16/20</t>
  </si>
  <si>
    <t>https://podminky.urs.cz/item/CS_URS_2024_02/275313611</t>
  </si>
  <si>
    <t>"basket koš" 0,8*0,8*1,2*2</t>
  </si>
  <si>
    <t>"P3 ochranné oplocení" 0,4*0,4*0,9*12</t>
  </si>
  <si>
    <t>"volejbal sloupek" 0,6*0,6*0,6*2</t>
  </si>
  <si>
    <t>27</t>
  </si>
  <si>
    <t>275351121</t>
  </si>
  <si>
    <t>Zřízení bednění základových patek</t>
  </si>
  <si>
    <t>-287138495</t>
  </si>
  <si>
    <t>Bednění základů patek zřízení</t>
  </si>
  <si>
    <t>https://podminky.urs.cz/item/CS_URS_2024_02/275351121</t>
  </si>
  <si>
    <t>"basket koš vnější bednění" (4*0,8)*1,3*2</t>
  </si>
  <si>
    <t>"P3 ochranné oplocení" (0,4*4)*0,9*12</t>
  </si>
  <si>
    <t>"volejbal sloupek" (0,6*4)*0,6*2</t>
  </si>
  <si>
    <t>28</t>
  </si>
  <si>
    <t>275351122</t>
  </si>
  <si>
    <t>Odstranění bednění základových patek</t>
  </si>
  <si>
    <t>-1524266629</t>
  </si>
  <si>
    <t>Bednění základů patek odstranění</t>
  </si>
  <si>
    <t>https://podminky.urs.cz/item/CS_URS_2024_02/275351122</t>
  </si>
  <si>
    <t>29</t>
  </si>
  <si>
    <t>275352111</t>
  </si>
  <si>
    <t>Bednění základových patek ztracené (neodbedněné)</t>
  </si>
  <si>
    <t>-1812939227</t>
  </si>
  <si>
    <t>Bednění základů patek ztracené (neodbedněné)</t>
  </si>
  <si>
    <t>https://podminky.urs.cz/item/CS_URS_2024_02/275352111</t>
  </si>
  <si>
    <t>"basket koš" (0,2*4)*1,2*2</t>
  </si>
  <si>
    <t>"volejbal sloupek" (0,6*4)*0,35*2</t>
  </si>
  <si>
    <t>31</t>
  </si>
  <si>
    <t>28619326</t>
  </si>
  <si>
    <t>trubka kanalizační PE-HD D 200mm</t>
  </si>
  <si>
    <t>374960426</t>
  </si>
  <si>
    <t>Poznámka k položce:_x000D_
"basket koš"</t>
  </si>
  <si>
    <t>32</t>
  </si>
  <si>
    <t>28619330</t>
  </si>
  <si>
    <t>trubka kanalizační PE-HD D 315mm</t>
  </si>
  <si>
    <t>1631875835</t>
  </si>
  <si>
    <t>"ochranné oplocení DN 315mm" 12*0,9</t>
  </si>
  <si>
    <t>33</t>
  </si>
  <si>
    <t>2861Rv</t>
  </si>
  <si>
    <t>pouzdro pro vložení sloupků "volejbal" pr. 106mm</t>
  </si>
  <si>
    <t>ks</t>
  </si>
  <si>
    <t>1572088884</t>
  </si>
  <si>
    <t>34</t>
  </si>
  <si>
    <t>2861Rvv</t>
  </si>
  <si>
    <t>-445292124</t>
  </si>
  <si>
    <t>krycí víčko na pouzdra pr.106mm</t>
  </si>
  <si>
    <t>Komunikace pozemní</t>
  </si>
  <si>
    <t>36</t>
  </si>
  <si>
    <t>564211112</t>
  </si>
  <si>
    <t>Podklad nebo podsyp ze štěrkopísku ŠP plochy přes 100 m2 tl 60 mm</t>
  </si>
  <si>
    <t>-267901120</t>
  </si>
  <si>
    <t>Podklad nebo podsyp ze štěrkopísku ŠP s rozprostřením, vlhčením a zhutněním plochy přes 100 m2, po zhutnění tl. 60 mm</t>
  </si>
  <si>
    <t>https://podminky.urs.cz/item/CS_URS_2024_02/564211112</t>
  </si>
  <si>
    <t>37</t>
  </si>
  <si>
    <t>564751101</t>
  </si>
  <si>
    <t>Podklad z kameniva hrubého drceného vel. 32-63 mm plochy do 100 m2 tl 150 mm</t>
  </si>
  <si>
    <t>1773654872</t>
  </si>
  <si>
    <t>Podklad nebo kryt z kameniva hrubého drceného vel. 32-63 mm s rozprostřením a zhutněním plochy jednotlivě do 100 m2, po zhutnění tl. 150 mm</t>
  </si>
  <si>
    <t>https://podminky.urs.cz/item/CS_URS_2024_02/564751101</t>
  </si>
  <si>
    <t>38</t>
  </si>
  <si>
    <t>564710101</t>
  </si>
  <si>
    <t>Podklad z kameniva hrubého drceného vel. 16-32 mm plochy do 100 m2 tl 50 mm</t>
  </si>
  <si>
    <t>1003152854</t>
  </si>
  <si>
    <t>Podklad nebo kryt z kameniva hrubého drceného vel. 16-32 mm s rozprostřením a zhutněním plochy jednotlivě do 100 m2, po zhutnění tl. 50 mm</t>
  </si>
  <si>
    <t>https://podminky.urs.cz/item/CS_URS_2024_02/564710101</t>
  </si>
  <si>
    <t>39</t>
  </si>
  <si>
    <t>564211111Rb</t>
  </si>
  <si>
    <t>Podklad nebo podsyp z drceného kameniva 0/4mm  plochy přes 100 m2 tl do 50 mm</t>
  </si>
  <si>
    <t>2102096967</t>
  </si>
  <si>
    <t>Podklad nebo podsyp zdrceného kameniva 0/4mm
 s rozprostřením, vlhčením a zhutněním plochy přes 100 m2, po zhutnění tl. 50 mm</t>
  </si>
  <si>
    <t>41</t>
  </si>
  <si>
    <t>576136111Ra</t>
  </si>
  <si>
    <t>Asfaltový koberec AKDH(S) vodopropustný, drenážní, dále viz PD tl. 50mm</t>
  </si>
  <si>
    <t>-138820897</t>
  </si>
  <si>
    <t>40</t>
  </si>
  <si>
    <t>576146311</t>
  </si>
  <si>
    <t>Asfaltový koberec otevřený AKO 16 (AKOH) tl 50 mm š do 3 m z nemodifikovaného asfaltu</t>
  </si>
  <si>
    <t>1030564480</t>
  </si>
  <si>
    <t>Asfaltový koberec otevřený AKO 16 (AKOH) s rozprostřením a se zhutněním z nemodifikovaného asfaltu v pruhu šířky do 3 m, po zhutnění tl. 50 mm</t>
  </si>
  <si>
    <t>https://podminky.urs.cz/item/CS_URS_2024_02/576146311</t>
  </si>
  <si>
    <t>579221212</t>
  </si>
  <si>
    <t>Ručně litý pryžový povrch 1-vrstvý tl 13 mm 1 ostatní barva s impregnací na asfalt do 300 m2</t>
  </si>
  <si>
    <t>64087885</t>
  </si>
  <si>
    <t>Venkovní lité pryžové povrchy na asfaltový podklad jednovrstvé tloušťky 13 mm s impregnací na podklad, prováděné ručně plochy do 300 m2 jedna barva ostatní</t>
  </si>
  <si>
    <t>https://podminky.urs.cz/item/CS_URS_2024_02/579221212</t>
  </si>
  <si>
    <t>22*12</t>
  </si>
  <si>
    <t>579291111</t>
  </si>
  <si>
    <t>Lajnování venkovního litého pryžového povrchu elastickým lakem v různé barevnosti</t>
  </si>
  <si>
    <t>1121971758</t>
  </si>
  <si>
    <t>Venkovní lité pryžové povrchy - vodorovné značení (lajnování) dvousložkovým elastickým lakem</t>
  </si>
  <si>
    <t>https://podminky.urs.cz/item/CS_URS_2024_02/579291111</t>
  </si>
  <si>
    <t>"venkovní sportoviště fotbal" 20+20+11+11+"střed"11</t>
  </si>
  <si>
    <t>"brankoviště" 2*(2+3+2)</t>
  </si>
  <si>
    <t>"venkovní sportoviště streetball" 1+11+1+11+1+1</t>
  </si>
  <si>
    <t>"venkovní sportoviště streetball, púlkruh" 2*"cca"16,0</t>
  </si>
  <si>
    <t>"venkovní sportoviště volejbal" 9+18+9+18+9+9</t>
  </si>
  <si>
    <t>"prostor pod košem" 2*(1+2+1+2)</t>
  </si>
  <si>
    <t>"H1 skákací kameny" 3*3,9</t>
  </si>
  <si>
    <t>"H2 twister" 3,1*4</t>
  </si>
  <si>
    <t xml:space="preserve">"H3 skok z místa vč. číslic" (1,0+0,5)*5+1,0 </t>
  </si>
  <si>
    <t>"H4 žebřík" 2*4+(0,5*10)</t>
  </si>
  <si>
    <t>"H5 skákací panák včetně číslic" 2,4</t>
  </si>
  <si>
    <t>"H6 středový terč včetně číslic" (3,14*2,2)+(3,14*1,2)+(3,14*0,6)</t>
  </si>
  <si>
    <t>"twister terč včetně písmen" (3,14*0,6)+(3,14*0,3)+0,9+0,9</t>
  </si>
  <si>
    <t>294,186*1,1 "Přepočtené koeficientem množství</t>
  </si>
  <si>
    <t>Ostatní konstrukce a práce, bourání</t>
  </si>
  <si>
    <t>3</t>
  </si>
  <si>
    <t>916232111</t>
  </si>
  <si>
    <t>Obruba ploch pro tělovýchovu z obrubníků do betonového lože výšky 25 mm</t>
  </si>
  <si>
    <t>-1396404666</t>
  </si>
  <si>
    <t>Doplňující konstrukce krytů venkovních ploch pro tělovýchovu obruba z obrubníků do betonového lože, výšky 25 mm</t>
  </si>
  <si>
    <t>https://podminky.urs.cz/item/CS_URS_2024_02/916232111</t>
  </si>
  <si>
    <t>22+22</t>
  </si>
  <si>
    <t>70</t>
  </si>
  <si>
    <t>936124112</t>
  </si>
  <si>
    <t>Montáž lavičky stabilní parkové se zabetonováním noh</t>
  </si>
  <si>
    <t>kus</t>
  </si>
  <si>
    <t>-480854399</t>
  </si>
  <si>
    <t>Montáž lavičky parkové stabilní se zabetonováním noh</t>
  </si>
  <si>
    <t>https://podminky.urs.cz/item/CS_URS_2024_02/936124112</t>
  </si>
  <si>
    <t>71</t>
  </si>
  <si>
    <t>74910100</t>
  </si>
  <si>
    <t>lavička bez opěradla nekotvená 1500x450x420mm konstrukce-kov, sedák-dřevo</t>
  </si>
  <si>
    <t>674874865</t>
  </si>
  <si>
    <t>72</t>
  </si>
  <si>
    <t>34840115R</t>
  </si>
  <si>
    <t>Montáž ochranné sítě přes 2,0 do 2,5 m</t>
  </si>
  <si>
    <t>623004289</t>
  </si>
  <si>
    <t>2*11,92</t>
  </si>
  <si>
    <t>73</t>
  </si>
  <si>
    <t>749101Rs</t>
  </si>
  <si>
    <t>Bezuzlová ochranná síť, PP, 4mm, oko 45mm</t>
  </si>
  <si>
    <t>-690592071</t>
  </si>
  <si>
    <t>11,92*2,37*2</t>
  </si>
  <si>
    <t>74</t>
  </si>
  <si>
    <t>749V1Br</t>
  </si>
  <si>
    <t>Branka pro minifotbal, hliník 1,8*1,2m včetně sítě a kotvících prvků</t>
  </si>
  <si>
    <t>-337368818</t>
  </si>
  <si>
    <t>75</t>
  </si>
  <si>
    <t>749V4Vx</t>
  </si>
  <si>
    <t>Volejbalové  sloupky do pouzder venkovní 102mm</t>
  </si>
  <si>
    <t>pár</t>
  </si>
  <si>
    <t>1775603980</t>
  </si>
  <si>
    <t>Volejbalové sloupky do pouzder venkovní 102mm</t>
  </si>
  <si>
    <t>79</t>
  </si>
  <si>
    <t>749V4Noh1</t>
  </si>
  <si>
    <t>Nohejbalové sloupky do pouzder 102mm, venkovní</t>
  </si>
  <si>
    <t>-273846570</t>
  </si>
  <si>
    <t>76</t>
  </si>
  <si>
    <t>749V4V</t>
  </si>
  <si>
    <t>Volejbalová síť, černá, tl. 2mm</t>
  </si>
  <si>
    <t>-1493741270</t>
  </si>
  <si>
    <t>78</t>
  </si>
  <si>
    <t>749V4noh</t>
  </si>
  <si>
    <t>Nohejbalová síť, černá, tl. 2mm</t>
  </si>
  <si>
    <t>1816021741</t>
  </si>
  <si>
    <t>77</t>
  </si>
  <si>
    <t>749V2Koš</t>
  </si>
  <si>
    <t>Basketbalový koš, exterierová konstrukce, deska 1050(1200)*1800mm viz PD</t>
  </si>
  <si>
    <t>-1790363260</t>
  </si>
  <si>
    <t>Poznámka k položce:_x000D_
Zvedací systém umožňuje snadné nastavení výšky koše.</t>
  </si>
  <si>
    <t>54</t>
  </si>
  <si>
    <t>949101111</t>
  </si>
  <si>
    <t>Lešení pomocné pro objekty pozemních staveb s lešeňovou podlahou v do 1,9 m zatížení do 150 kg/m2</t>
  </si>
  <si>
    <t>997334250</t>
  </si>
  <si>
    <t>Lešení pomocné pracovní pro objekty pozemních staveb pro zatížení do 150 kg/m2, o výšce lešeňové podlahy do 1,9 m</t>
  </si>
  <si>
    <t>https://podminky.urs.cz/item/CS_URS_2024_02/949101111</t>
  </si>
  <si>
    <t>"montáž oplocení" 2*12*1,2</t>
  </si>
  <si>
    <t>"montáž basket košů" 2*3*1,2</t>
  </si>
  <si>
    <t>55</t>
  </si>
  <si>
    <t>993121111</t>
  </si>
  <si>
    <t>Dovoz a odvoz lešení prostorového lehkého do 10 km včetně naložení a složení</t>
  </si>
  <si>
    <t>493390604</t>
  </si>
  <si>
    <t>Dovoz a odvoz lešení včetně naložení a složení prostorového lehkého, na vzdálenost do 10 km</t>
  </si>
  <si>
    <t>https://podminky.urs.cz/item/CS_URS_2024_02/993121111</t>
  </si>
  <si>
    <t>12*6*3</t>
  </si>
  <si>
    <t>56</t>
  </si>
  <si>
    <t>952901111</t>
  </si>
  <si>
    <t>Vyčištění budov bytové a občanské výstavby při výšce podlaží do 4 m</t>
  </si>
  <si>
    <t>860927058</t>
  </si>
  <si>
    <t>Vyčištění budov nebo objektů před předáním do užívání budov bytové nebo občanské výstavby, světlé výšky podlaží do 4 m</t>
  </si>
  <si>
    <t>https://podminky.urs.cz/item/CS_URS_2024_02/952901111</t>
  </si>
  <si>
    <t>998</t>
  </si>
  <si>
    <t>Přesun hmot</t>
  </si>
  <si>
    <t>998222012</t>
  </si>
  <si>
    <t>Přesun hmot pro tělovýchovné plochy</t>
  </si>
  <si>
    <t>1054631872</t>
  </si>
  <si>
    <t>Přesun hmot pro tělovýchovné plochy dopravní vzdálenost do 200 m</t>
  </si>
  <si>
    <t>https://podminky.urs.cz/item/CS_URS_2024_02/998222012</t>
  </si>
  <si>
    <t>PSV</t>
  </si>
  <si>
    <t>Práce a dodávky PSV</t>
  </si>
  <si>
    <t>767</t>
  </si>
  <si>
    <t>Konstrukce zámečnické</t>
  </si>
  <si>
    <t>59</t>
  </si>
  <si>
    <t>HZS2132R</t>
  </si>
  <si>
    <t>Dílenská dokumentace zámečnických prvků</t>
  </si>
  <si>
    <t>kpl</t>
  </si>
  <si>
    <t>512</t>
  </si>
  <si>
    <t>1832936658</t>
  </si>
  <si>
    <t>58</t>
  </si>
  <si>
    <t>HZS2131R</t>
  </si>
  <si>
    <t>Dílenská výroba zámečnických prvků</t>
  </si>
  <si>
    <t>1963657273</t>
  </si>
  <si>
    <t>81</t>
  </si>
  <si>
    <t>945412111</t>
  </si>
  <si>
    <t>Teleskopická hydraulická montážní plošina výška zdvihu do 8 m</t>
  </si>
  <si>
    <t>den</t>
  </si>
  <si>
    <t>1613595982</t>
  </si>
  <si>
    <t>Teleskopická hydraulická montážní plošina na samohybném podvozku, s otočným košem výšky zdvihu do 8 m</t>
  </si>
  <si>
    <t>https://podminky.urs.cz/item/CS_URS_2024_02/945412111</t>
  </si>
  <si>
    <t>42</t>
  </si>
  <si>
    <t>338171121R</t>
  </si>
  <si>
    <t>Montáž sloupků plotových ocelových trubkových výšky 4,0 m se zalitím cementovou maltou do vynechaných otvorů</t>
  </si>
  <si>
    <t>-1690045866</t>
  </si>
  <si>
    <t>44</t>
  </si>
  <si>
    <t>338171123R</t>
  </si>
  <si>
    <t>Montáž vzpěr plotových ocelových trubkových délky do 4,0m , šroubovaných</t>
  </si>
  <si>
    <t>-1223075090</t>
  </si>
  <si>
    <t>48</t>
  </si>
  <si>
    <t>338171125R</t>
  </si>
  <si>
    <t>Montáž vzpěr vodorovných plotových ocelových trubkových délky do 2,6 m ukotvením k sloupku pomocí šroubů M10</t>
  </si>
  <si>
    <t>-707489835</t>
  </si>
  <si>
    <t>46</t>
  </si>
  <si>
    <t>14011052</t>
  </si>
  <si>
    <t>trubka ocelová bezešvá hladká jakost 11 353 76x3,6mm</t>
  </si>
  <si>
    <t>2098614484</t>
  </si>
  <si>
    <t>"sloupky" 12*3,4</t>
  </si>
  <si>
    <t>47</t>
  </si>
  <si>
    <t>14011018</t>
  </si>
  <si>
    <t>trubka ocelová bezešvá hladká jakost 11 353 38x2,6mm</t>
  </si>
  <si>
    <t>950879410</t>
  </si>
  <si>
    <t>"vzpěry" 4*3,250</t>
  </si>
  <si>
    <t>"vzpěry podélné šroubované" 20*2,320</t>
  </si>
  <si>
    <t>49</t>
  </si>
  <si>
    <t>30925264</t>
  </si>
  <si>
    <t>šroub metrický celozávit DIN 933 8.8 BZ M10x60mm</t>
  </si>
  <si>
    <t>CS ÚRS 2023 02</t>
  </si>
  <si>
    <t>-855924302</t>
  </si>
  <si>
    <t>50</t>
  </si>
  <si>
    <t>31111005</t>
  </si>
  <si>
    <t>matice přesná šestihranná Pz DIN 934-8 M10</t>
  </si>
  <si>
    <t>-257669229</t>
  </si>
  <si>
    <t>51</t>
  </si>
  <si>
    <t>31120005</t>
  </si>
  <si>
    <t>podložka DIN 125-A ZB D 10mm</t>
  </si>
  <si>
    <t>-554296580</t>
  </si>
  <si>
    <t>52</t>
  </si>
  <si>
    <t>R130775R</t>
  </si>
  <si>
    <t>Zátka kruhová 80 /1,5-3</t>
  </si>
  <si>
    <t>101631310</t>
  </si>
  <si>
    <t>53</t>
  </si>
  <si>
    <t>13011042R</t>
  </si>
  <si>
    <t>tyč ocelová plochá jakost S235JR (11 375) 50x3mm</t>
  </si>
  <si>
    <t>-1881553950</t>
  </si>
  <si>
    <t>Poznámka k položce:_x000D_
délka 3,05m</t>
  </si>
  <si>
    <t>45</t>
  </si>
  <si>
    <t>789421212R</t>
  </si>
  <si>
    <t>Provedení žárového stříkání ocelových konstrukcí zinkem,</t>
  </si>
  <si>
    <t>-62538078</t>
  </si>
  <si>
    <t>68</t>
  </si>
  <si>
    <t>998767201</t>
  </si>
  <si>
    <t>Přesun hmot procentní pro zámečnické konstrukce v objektech v do 6 m</t>
  </si>
  <si>
    <t>%</t>
  </si>
  <si>
    <t>1711426615</t>
  </si>
  <si>
    <t>Přesun hmot pro zámečnické konstrukce stanovený procentní sazbou (%) z ceny vodorovná dopravní vzdálenost do 50 m základní v objektech výšky do 6 m</t>
  </si>
  <si>
    <t>https://podminky.urs.cz/item/CS_URS_2024_02/998767201</t>
  </si>
  <si>
    <t>VRN</t>
  </si>
  <si>
    <t>Vedlejší rozpočtové náklady</t>
  </si>
  <si>
    <t>VRN1</t>
  </si>
  <si>
    <t>Průzkumné, geodetické a projektové práce</t>
  </si>
  <si>
    <t>61</t>
  </si>
  <si>
    <t>011002001</t>
  </si>
  <si>
    <t>Vytýčení inženýrských sítí</t>
  </si>
  <si>
    <t>soub</t>
  </si>
  <si>
    <t>858049459</t>
  </si>
  <si>
    <t>VRN3</t>
  </si>
  <si>
    <t>Zařízení staveniště</t>
  </si>
  <si>
    <t>64</t>
  </si>
  <si>
    <t>030001000</t>
  </si>
  <si>
    <t>-2129895560</t>
  </si>
  <si>
    <t>VRN4</t>
  </si>
  <si>
    <t>Inženýrská činnost</t>
  </si>
  <si>
    <t>65</t>
  </si>
  <si>
    <t>045002000</t>
  </si>
  <si>
    <t>Kompletační a koordinační činnost</t>
  </si>
  <si>
    <t>1024</t>
  </si>
  <si>
    <t>-1379530826</t>
  </si>
  <si>
    <t>https://podminky.urs.cz/item/CS_URS_2023_02/045002000</t>
  </si>
  <si>
    <t>VRN6</t>
  </si>
  <si>
    <t>Územní vlivy</t>
  </si>
  <si>
    <t>66</t>
  </si>
  <si>
    <t>065002000</t>
  </si>
  <si>
    <t>Mimostaveništní doprava materiálů</t>
  </si>
  <si>
    <t>820487246</t>
  </si>
  <si>
    <t>VRN8</t>
  </si>
  <si>
    <t>Přesun stavebních kapacit</t>
  </si>
  <si>
    <t>67</t>
  </si>
  <si>
    <t>081002000</t>
  </si>
  <si>
    <t>Doprava zaměstnanců</t>
  </si>
  <si>
    <t>-1502022380</t>
  </si>
  <si>
    <t>https://podminky.urs.cz/item/CS_URS_2023_02/081002000</t>
  </si>
  <si>
    <t>SO 03 - Oplocení</t>
  </si>
  <si>
    <t xml:space="preserve">    3 - Svislé a kompletní konstrukce</t>
  </si>
  <si>
    <t xml:space="preserve">    997 - Přesun sutě</t>
  </si>
  <si>
    <t xml:space="preserve">    783 - Dokončovací práce - nátěry</t>
  </si>
  <si>
    <t xml:space="preserve">    789 - Povrchové úpravy ocelových konstrukcí a technologických zařízení</t>
  </si>
  <si>
    <t>-915102660</t>
  </si>
  <si>
    <t>"pro sloupky" 0,3*0,3*0,9*(12+70)</t>
  </si>
  <si>
    <t>"pro bránu" 0,3*0,3*0,9*2</t>
  </si>
  <si>
    <t>"pro branky" 0,3*0,3*0,9*4</t>
  </si>
  <si>
    <t>167111101</t>
  </si>
  <si>
    <t>Nakládání výkopku z hornin třídy těžitelnosti I skupiny 1 až 3 ručně</t>
  </si>
  <si>
    <t>-215156997</t>
  </si>
  <si>
    <t>Nakládání, skládání a překládání neulehlého výkopku nebo sypaniny ručně nakládání, z hornin třídy těžitelnosti I, skupiny 1 až 3</t>
  </si>
  <si>
    <t>https://podminky.urs.cz/item/CS_URS_2024_02/167111101</t>
  </si>
  <si>
    <t>162211311</t>
  </si>
  <si>
    <t>Vodorovné přemístění výkopku z horniny třídy těžitelnosti I skupiny 1 až 3 stavebním kolečkem do 10 m</t>
  </si>
  <si>
    <t>-897309606</t>
  </si>
  <si>
    <t>Vodorovné přemístění výkopku nebo sypaniny stavebním kolečkem s vyprázdněním kolečka na hromady nebo do dopravního prostředku na vzdálenost do 10 m z horniny třídy těžitelnosti I, skupiny 1 až 3</t>
  </si>
  <si>
    <t>https://podminky.urs.cz/item/CS_URS_2024_02/162211311</t>
  </si>
  <si>
    <t>24</t>
  </si>
  <si>
    <t>175111201</t>
  </si>
  <si>
    <t>Obsypání objektu nad přilehlým původním terénem sypaninou bez prohození, uloženou do 3 m ručně</t>
  </si>
  <si>
    <t>-1045489086</t>
  </si>
  <si>
    <t>Obsypání objektů nad přilehlým původním terénem ručně sypaninou z vhodných hornin třídy těžitelnosti I a II, skupiny 1 až 4 nebo materiálem uloženým ve vzdálenosti do 3 m od vnějšího kraje objektu pro jakoukoliv míru zhutnění bez prohození sypaniny</t>
  </si>
  <si>
    <t>https://podminky.urs.cz/item/CS_URS_2024_02/175111201</t>
  </si>
  <si>
    <t>Svislé a kompletní konstrukce</t>
  </si>
  <si>
    <t>338171123</t>
  </si>
  <si>
    <t>Osazování sloupků a vzpěr plotových ocelových v přes 2 do 2,6 m se zabetonováním</t>
  </si>
  <si>
    <t>-1768687712</t>
  </si>
  <si>
    <t>Montáž sloupků a vzpěr plotových ocelových trubkových nebo profilovaných výšky přes 2 do 2,6 m se zabetonováním do 0,08 m3 do připravených jamek</t>
  </si>
  <si>
    <t>https://podminky.urs.cz/item/CS_URS_2024_02/338171123</t>
  </si>
  <si>
    <t>Poznámka k položce:_x000D_
výška sloupku do 2750mm</t>
  </si>
  <si>
    <t>12+70</t>
  </si>
  <si>
    <t>"vrata" 2</t>
  </si>
  <si>
    <t>"vrátka" 4</t>
  </si>
  <si>
    <t>55342161</t>
  </si>
  <si>
    <t>plotový sloupek dělený pro svařované panely profilovaný oválný 50x70mm dl 2,0-2,5m povrchová úprava Pz a komaxit</t>
  </si>
  <si>
    <t>152870036</t>
  </si>
  <si>
    <t>55342162</t>
  </si>
  <si>
    <t>plotový sloupek dělený pro svařované panely profilovaný oválný 50x70mm dl 2,5-3,0m povrchová úprava Pz a komaxit</t>
  </si>
  <si>
    <t>1302680443</t>
  </si>
  <si>
    <t>348101220</t>
  </si>
  <si>
    <t>Osazení vrat nebo vrátek k oplocení na ocelové sloupky pl přes 2 do 4 m2</t>
  </si>
  <si>
    <t>-1277952854</t>
  </si>
  <si>
    <t>Osazení vrat nebo vrátek k oplocení na sloupky ocelové, plochy jednotlivě přes 2 do 4 m2</t>
  </si>
  <si>
    <t>https://podminky.urs.cz/item/CS_URS_2024_02/348101220</t>
  </si>
  <si>
    <t>553423Ra</t>
  </si>
  <si>
    <t>brána plotová dvoukřídlá Pz s PVC vrstvou 1950x1530mm</t>
  </si>
  <si>
    <t>-1469896308</t>
  </si>
  <si>
    <t>348101230</t>
  </si>
  <si>
    <t>Osazení vrat nebo vrátek k oplocení na ocelové sloupky pl přes 4 do 6 m2</t>
  </si>
  <si>
    <t>-1438998275</t>
  </si>
  <si>
    <t>Osazení vrat nebo vrátek k oplocení na sloupky ocelové, plochy jednotlivě přes 4 do 6 m2</t>
  </si>
  <si>
    <t>https://podminky.urs.cz/item/CS_URS_2024_02/348101230</t>
  </si>
  <si>
    <t>553423R</t>
  </si>
  <si>
    <t>brána plotová dvoukřídlá Pz s PVC vrstvou 3750x1530mm</t>
  </si>
  <si>
    <t>-320257858</t>
  </si>
  <si>
    <t>348121211</t>
  </si>
  <si>
    <t>Osazení podhrabových desek dl do 2 m na ocelové plotové sloupky</t>
  </si>
  <si>
    <t>-2023299606</t>
  </si>
  <si>
    <t>Osazení podhrabových desek na ocelové sloupky, délky desek do 2 m</t>
  </si>
  <si>
    <t>https://podminky.urs.cz/item/CS_URS_2024_02/348121211</t>
  </si>
  <si>
    <t>348121221</t>
  </si>
  <si>
    <t>Osazení podhrabových desek dl přes 2 do 3 m na ocelové plotové sloupky</t>
  </si>
  <si>
    <t>-1693138956</t>
  </si>
  <si>
    <t>Osazení podhrabových desek na ocelové sloupky, délky desek přes 2 do 3 m</t>
  </si>
  <si>
    <t>https://podminky.urs.cz/item/CS_URS_2024_02/348121221</t>
  </si>
  <si>
    <t>35</t>
  </si>
  <si>
    <t>59233120</t>
  </si>
  <si>
    <t>deska plotová betonová 2900x50x290mm</t>
  </si>
  <si>
    <t>-1123381068</t>
  </si>
  <si>
    <t>59232546</t>
  </si>
  <si>
    <t>držák podhrabové desky typ H pro sloupek D 60-70mm výšky 200mm průběžný povrchová úprava žárový zinek</t>
  </si>
  <si>
    <t>1344639203</t>
  </si>
  <si>
    <t>59232551</t>
  </si>
  <si>
    <t>držák podhrabové desky typ U výšky 200mm koncový povrchová úprava žárový zinek</t>
  </si>
  <si>
    <t>238439226</t>
  </si>
  <si>
    <t>348171120</t>
  </si>
  <si>
    <t>Montáž rámového oplocení v přes 1 do 1,5 m</t>
  </si>
  <si>
    <t>99919938</t>
  </si>
  <si>
    <t>Montáž oplocení z dílců kovových rámových, na ocelové sloupky, výšky přes 1,0 do 1,5 m</t>
  </si>
  <si>
    <t>https://podminky.urs.cz/item/CS_URS_2024_02/348171120</t>
  </si>
  <si>
    <t>"2500*1350"2,5*9</t>
  </si>
  <si>
    <t>"1500*1350"1,5*1</t>
  </si>
  <si>
    <t>30</t>
  </si>
  <si>
    <t>55342421</t>
  </si>
  <si>
    <t>plotový panel svařovaný v 1,0-1,5m š do 2,5m průměru drátu 6mm oka 55x200mm s dvojitým horizontálním drátem 8mm povrchová úprava PZ komaxit</t>
  </si>
  <si>
    <t>-2035563291</t>
  </si>
  <si>
    <t>348171130</t>
  </si>
  <si>
    <t>Montáž rámového oplocení v přes 1,5 do 2 m</t>
  </si>
  <si>
    <t>65138299</t>
  </si>
  <si>
    <t>Montáž oplocení z dílců kovových rámových, na ocelové sloupky, výšky přes 1,5 do 2,0 m</t>
  </si>
  <si>
    <t>https://podminky.urs.cz/item/CS_URS_2024_02/348171130</t>
  </si>
  <si>
    <t>"2500*1800" 2,5*65</t>
  </si>
  <si>
    <t>"1800*2500"1,8*1</t>
  </si>
  <si>
    <t>"1400*2500"1,4*1</t>
  </si>
  <si>
    <t>55342422</t>
  </si>
  <si>
    <t>plotový panel svařovaný v 1,5-2,0m š do 2,5m průměru drátu 6mm oka 55x200mm s dvojitým horizontálním drátem 8mm povrchová úprava PZ komaxit</t>
  </si>
  <si>
    <t>1727493822</t>
  </si>
  <si>
    <t>65+1+1</t>
  </si>
  <si>
    <t>961055111</t>
  </si>
  <si>
    <t>Bourání základů ze ŽB</t>
  </si>
  <si>
    <t>-1832529939</t>
  </si>
  <si>
    <t>Bourání základů z betonu železového</t>
  </si>
  <si>
    <t>https://podminky.urs.cz/item/CS_URS_2024_02/961055111</t>
  </si>
  <si>
    <t>"H-stávající beton sloupek, pod úroveň terénu" 0,25*0,25*0,9*26</t>
  </si>
  <si>
    <t>962052314</t>
  </si>
  <si>
    <t>Bourání pilířů ze ŽB</t>
  </si>
  <si>
    <t>-462923714</t>
  </si>
  <si>
    <t>Bourání zdiva železobetonového pilířů, průřezu do 0,36 m2</t>
  </si>
  <si>
    <t>https://podminky.urs.cz/item/CS_URS_2024_02/962052314</t>
  </si>
  <si>
    <t>"H-stávající beton sloupek" 0,045*26</t>
  </si>
  <si>
    <t>966003818</t>
  </si>
  <si>
    <t>Rozebrání oplocení s příčníky a ocelovými sloupky z prken a latí</t>
  </si>
  <si>
    <t>-278631878</t>
  </si>
  <si>
    <t>Rozebrání dřevěného oplocení se sloupky osové vzdálenosti do 4,00 m, výšky do 2,50 m, osazených do hloubky 1,00 m s příčníky a ocelovými sloupky z prken a latí</t>
  </si>
  <si>
    <t>https://podminky.urs.cz/item/CS_URS_2024_02/966003818</t>
  </si>
  <si>
    <t>22*2,41</t>
  </si>
  <si>
    <t>2,345+1,66</t>
  </si>
  <si>
    <t>966072811</t>
  </si>
  <si>
    <t>Rozebrání rámového oplocení na ocelové sloupky v přes 1 do 2 m</t>
  </si>
  <si>
    <t>-1497902174</t>
  </si>
  <si>
    <t>Rozebrání oplocení z dílců rámových na ocelové sloupky, výšky přes 1 do 2 m</t>
  </si>
  <si>
    <t>https://podminky.urs.cz/item/CS_URS_2024_02/966072811</t>
  </si>
  <si>
    <t>Poznámka k položce:_x000D_
bez odvozu, uložena na pozemku objednatele</t>
  </si>
  <si>
    <t>"trubkový plotový dílec" 25*2,8</t>
  </si>
  <si>
    <t>997</t>
  </si>
  <si>
    <t>Přesun sutě</t>
  </si>
  <si>
    <t>997013111</t>
  </si>
  <si>
    <t>Vnitrostaveništní doprava suti a vybouraných hmot pro budovy v do 6 m</t>
  </si>
  <si>
    <t>-805340045</t>
  </si>
  <si>
    <t>Vnitrostaveništní doprava suti a vybouraných hmot vodorovně do 50 m s naložením základní pro budovy a haly výšky do 6 m</t>
  </si>
  <si>
    <t>https://podminky.urs.cz/item/CS_URS_2024_02/997013111</t>
  </si>
  <si>
    <t>43</t>
  </si>
  <si>
    <t>997013501</t>
  </si>
  <si>
    <t>Odvoz suti a vybouraných hmot na skládku nebo meziskládku do 1 km se složením</t>
  </si>
  <si>
    <t>-590452052</t>
  </si>
  <si>
    <t>Odvoz suti a vybouraných hmot na skládku nebo meziskládku se složením, na vzdálenost do 1 km</t>
  </si>
  <si>
    <t>https://podminky.urs.cz/item/CS_URS_2024_02/997013501</t>
  </si>
  <si>
    <t>997013509</t>
  </si>
  <si>
    <t>Příplatek k odvozu suti a vybouraných hmot na skládku ZKD 1 km přes 1 km</t>
  </si>
  <si>
    <t>582923165</t>
  </si>
  <si>
    <t>Odvoz suti a vybouraných hmot na skládku nebo meziskládku se složením, na vzdálenost Příplatek k ceně za každý další započatý 1 km přes 1 km</t>
  </si>
  <si>
    <t>https://podminky.urs.cz/item/CS_URS_2024_02/997013509</t>
  </si>
  <si>
    <t>12,607*10</t>
  </si>
  <si>
    <t>997013602</t>
  </si>
  <si>
    <t>Poplatek za uložení na skládce (skládkovné) stavebního odpadu železobetonového kód odpadu 17 01 01</t>
  </si>
  <si>
    <t>-1860131853</t>
  </si>
  <si>
    <t>Poplatek za uložení stavebního odpadu na skládce (skládkovné) z armovaného betonu zatříděného do Katalogu odpadů pod kódem 17 01 01</t>
  </si>
  <si>
    <t>https://podminky.urs.cz/item/CS_URS_2024_02/997013602</t>
  </si>
  <si>
    <t>3,511+2,808</t>
  </si>
  <si>
    <t>997013811</t>
  </si>
  <si>
    <t>Poplatek za uložení na skládce (skládkovné) stavebního odpadu dřevěného kód odpadu 17 02 01</t>
  </si>
  <si>
    <t>1981561716</t>
  </si>
  <si>
    <t>Poplatek za uložení stavebního odpadu na skládce (skládkovné) dřevěného zatříděného do Katalogu odpadů pod kódem 17 02 01</t>
  </si>
  <si>
    <t>https://podminky.urs.cz/item/CS_URS_2024_02/997013811</t>
  </si>
  <si>
    <t>2,219+3,422</t>
  </si>
  <si>
    <t>998232110</t>
  </si>
  <si>
    <t>Přesun hmot pro oplocení zděné z cihel nebo tvárnic v do 3 m</t>
  </si>
  <si>
    <t>1976503425</t>
  </si>
  <si>
    <t>Přesun hmot pro oplocení se svislou nosnou konstrukcí zděnou z cihel, tvárnic, bloků, popř. kovovou nebo dřevěnou vodorovná dopravní vzdálenost do 50 m, pro oplocení výšky do 3 m</t>
  </si>
  <si>
    <t>https://podminky.urs.cz/item/CS_URS_2024_02/998232110</t>
  </si>
  <si>
    <t>2089323953</t>
  </si>
  <si>
    <t>-713809064</t>
  </si>
  <si>
    <t>14550154</t>
  </si>
  <si>
    <t>profil ocelový svařovaný jakost S235 průřez obdelníkový 60x40x3mm</t>
  </si>
  <si>
    <t>-184669188</t>
  </si>
  <si>
    <t>643,7*0,00425</t>
  </si>
  <si>
    <t>14550236</t>
  </si>
  <si>
    <t>profil ocelový svařovaný jakost S235 průřez čtvercový 40x40x3mm</t>
  </si>
  <si>
    <t>-298089158</t>
  </si>
  <si>
    <t>114,17*0,0034</t>
  </si>
  <si>
    <t>348171320</t>
  </si>
  <si>
    <t>Montáž oplocení z profilové oceli, trubek nebo tenkostěnných profilů do 30 kg na 1 m oplocení</t>
  </si>
  <si>
    <t>1700355447</t>
  </si>
  <si>
    <t>Montáž oplocení z dílců kovových z profilové oceli, trubek nebo tenkostěnných profilů hmotnosti 1 m oplocení přes 15 do 30 kg</t>
  </si>
  <si>
    <t>https://podminky.urs.cz/item/CS_URS_2024_02/348171320</t>
  </si>
  <si>
    <t>22*2,410</t>
  </si>
  <si>
    <t>783</t>
  </si>
  <si>
    <t>Dokončovací práce - nátěry</t>
  </si>
  <si>
    <t>783306807</t>
  </si>
  <si>
    <t>Odstranění nátěru ze zámečnických konstrukcí odstraňovačem nátěrů</t>
  </si>
  <si>
    <t>-756171476</t>
  </si>
  <si>
    <t>Odstranění nátěrů ze zámečnických konstrukcí odstraňovačem nátěrů s obroušením</t>
  </si>
  <si>
    <t>https://podminky.urs.cz/item/CS_URS_2024_02/783306807</t>
  </si>
  <si>
    <t>"stávající sloupek" 23*0,35</t>
  </si>
  <si>
    <t>783306809</t>
  </si>
  <si>
    <t>Odstranění nátěru ze zámečnických konstrukcí okartáčováním</t>
  </si>
  <si>
    <t>937904878</t>
  </si>
  <si>
    <t>Odstranění nátěrů ze zámečnických konstrukcí okartáčováním</t>
  </si>
  <si>
    <t>https://podminky.urs.cz/item/CS_URS_2024_02/783306809</t>
  </si>
  <si>
    <t>783314201</t>
  </si>
  <si>
    <t>Základní antikorozní jednonásobný syntetický standardní nátěr zámečnických konstrukcí</t>
  </si>
  <si>
    <t>-815876283</t>
  </si>
  <si>
    <t>Základní antikorozní nátěr zámečnických konstrukcí jednonásobný syntetický standardní</t>
  </si>
  <si>
    <t>https://podminky.urs.cz/item/CS_URS_2024_02/783314201</t>
  </si>
  <si>
    <t>783315103</t>
  </si>
  <si>
    <t>Mezinátěr jednonásobný syntetický samozákladující zámečnických konstrukcí</t>
  </si>
  <si>
    <t>-754355576</t>
  </si>
  <si>
    <t>Mezinátěr zámečnických konstrukcí jednonásobný syntetický samozákladující</t>
  </si>
  <si>
    <t>https://podminky.urs.cz/item/CS_URS_2024_02/783315103</t>
  </si>
  <si>
    <t>783317105</t>
  </si>
  <si>
    <t>Krycí jednonásobný syntetický samozákladující nátěr zámečnických konstrukcí</t>
  </si>
  <si>
    <t>-1435051023</t>
  </si>
  <si>
    <t>Krycí nátěr (email) zámečnických konstrukcí jednonásobný syntetický samozákladující</t>
  </si>
  <si>
    <t>https://podminky.urs.cz/item/CS_URS_2024_02/783317105</t>
  </si>
  <si>
    <t>789</t>
  </si>
  <si>
    <t>Povrchové úpravy ocelových konstrukcí a technologických zařízení</t>
  </si>
  <si>
    <t>789421233</t>
  </si>
  <si>
    <t>Provedení žárového stříkání ocelových konstrukcí třídy III Zn 100 μm</t>
  </si>
  <si>
    <t>1501817978</t>
  </si>
  <si>
    <t>Provedení žárového stříkání ocelových konstrukcí zinkem, tloušťky 100 μm, třídy III (1,264 kg Zn/m2)</t>
  </si>
  <si>
    <t>https://podminky.urs.cz/item/CS_URS_2024_02/789421233</t>
  </si>
  <si>
    <t>22*2,410*1,5</t>
  </si>
  <si>
    <t>2,345*1,5</t>
  </si>
  <si>
    <t>1,66*2,3</t>
  </si>
  <si>
    <t>-1374221785</t>
  </si>
  <si>
    <t>-623827358</t>
  </si>
  <si>
    <t>-1938072002</t>
  </si>
  <si>
    <t>-1559068832</t>
  </si>
  <si>
    <t>-1070955118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</si>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</sst>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4" borderId="9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5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5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0" fillId="0" borderId="0" xfId="0" applyProtection="1"/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0" fillId="0" borderId="0" xfId="0"/>
    <xf numFmtId="0" fontId="7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3" borderId="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8" fillId="5" borderId="23" xfId="0" applyNumberFormat="1" applyFont="1" applyFill="1" applyBorder="1" applyAlignment="1" applyProtection="1">
      <alignment vertical="center"/>
      <protection locked="0"/>
    </xf>
    <xf numFmtId="4" fontId="36" fillId="5" borderId="23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13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3" xfId="0" applyFont="1" applyBorder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4" borderId="0" xfId="0" applyFont="1" applyFill="1" applyAlignment="1" applyProtection="1">
      <alignment vertical="center"/>
    </xf>
    <xf numFmtId="0" fontId="4" fillId="4" borderId="7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4" fillId="4" borderId="8" xfId="0" applyFont="1" applyFill="1" applyBorder="1" applyAlignment="1" applyProtection="1">
      <alignment horizontal="right" vertical="center"/>
    </xf>
    <xf numFmtId="0" fontId="4" fillId="4" borderId="8" xfId="0" applyFont="1" applyFill="1" applyBorder="1" applyAlignment="1" applyProtection="1">
      <alignment horizontal="center" vertical="center"/>
    </xf>
    <xf numFmtId="4" fontId="4" fillId="4" borderId="8" xfId="0" applyNumberFormat="1" applyFont="1" applyFill="1" applyBorder="1" applyAlignment="1" applyProtection="1">
      <alignment vertical="center"/>
    </xf>
    <xf numFmtId="0" fontId="0" fillId="4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18" fillId="4" borderId="0" xfId="0" applyFont="1" applyFill="1" applyAlignment="1" applyProtection="1">
      <alignment horizontal="left" vertical="center"/>
    </xf>
    <xf numFmtId="0" fontId="18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0" fillId="0" borderId="0" xfId="0" applyFont="1" applyAlignment="1" applyProtection="1">
      <alignment horizontal="left" vertical="center"/>
    </xf>
    <xf numFmtId="4" fontId="20" fillId="0" borderId="0" xfId="0" applyNumberFormat="1" applyFont="1" applyAlignment="1" applyProtection="1"/>
    <xf numFmtId="0" fontId="0" fillId="0" borderId="12" xfId="0" applyFont="1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 applyProtection="1">
      <alignment vertical="center"/>
    </xf>
    <xf numFmtId="0" fontId="8" fillId="0" borderId="0" xfId="0" applyFont="1" applyAlignment="1" applyProtection="1"/>
    <xf numFmtId="0" fontId="8" fillId="0" borderId="4" xfId="0" applyFont="1" applyBorder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8" fillId="0" borderId="23" xfId="0" applyFont="1" applyBorder="1" applyAlignment="1" applyProtection="1">
      <alignment horizontal="center" vertical="center"/>
    </xf>
    <xf numFmtId="49" fontId="18" fillId="0" borderId="23" xfId="0" applyNumberFormat="1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167" fontId="18" fillId="0" borderId="23" xfId="0" applyNumberFormat="1" applyFont="1" applyBorder="1" applyAlignment="1" applyProtection="1">
      <alignment vertical="center"/>
    </xf>
    <xf numFmtId="4" fontId="18" fillId="0" borderId="23" xfId="0" applyNumberFormat="1" applyFont="1" applyBorder="1" applyAlignment="1" applyProtection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6" xfId="0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4" fontId="0" fillId="0" borderId="0" xfId="0" applyNumberFormat="1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 applyProtection="1">
      <alignment vertical="center"/>
    </xf>
    <xf numFmtId="0" fontId="36" fillId="0" borderId="15" xfId="0" applyFont="1" applyBorder="1" applyAlignment="1" applyProtection="1">
      <alignment horizontal="left" vertical="center"/>
    </xf>
    <xf numFmtId="0" fontId="36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8" fillId="0" borderId="0" xfId="0" applyFont="1" applyFill="1" applyAlignment="1" applyProtection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12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181411131" TargetMode="External"/><Relationship Id="rId18" Type="http://schemas.openxmlformats.org/officeDocument/2006/relationships/hyperlink" Target="https://podminky.urs.cz/item/CS_URS_2024_02/211971110" TargetMode="External"/><Relationship Id="rId26" Type="http://schemas.openxmlformats.org/officeDocument/2006/relationships/hyperlink" Target="https://podminky.urs.cz/item/CS_URS_2024_02/564710101" TargetMode="External"/><Relationship Id="rId39" Type="http://schemas.openxmlformats.org/officeDocument/2006/relationships/hyperlink" Target="https://podminky.urs.cz/item/CS_URS_2023_02/081002000" TargetMode="External"/><Relationship Id="rId21" Type="http://schemas.openxmlformats.org/officeDocument/2006/relationships/hyperlink" Target="https://podminky.urs.cz/item/CS_URS_2024_02/275351121" TargetMode="External"/><Relationship Id="rId34" Type="http://schemas.openxmlformats.org/officeDocument/2006/relationships/hyperlink" Target="https://podminky.urs.cz/item/CS_URS_2024_02/952901111" TargetMode="External"/><Relationship Id="rId7" Type="http://schemas.openxmlformats.org/officeDocument/2006/relationships/hyperlink" Target="https://podminky.urs.cz/item/CS_URS_2024_02/181951112" TargetMode="External"/><Relationship Id="rId12" Type="http://schemas.openxmlformats.org/officeDocument/2006/relationships/hyperlink" Target="https://podminky.urs.cz/item/CS_URS_2024_02/175151201" TargetMode="External"/><Relationship Id="rId17" Type="http://schemas.openxmlformats.org/officeDocument/2006/relationships/hyperlink" Target="https://podminky.urs.cz/item/CS_URS_2024_02/212755214" TargetMode="External"/><Relationship Id="rId25" Type="http://schemas.openxmlformats.org/officeDocument/2006/relationships/hyperlink" Target="https://podminky.urs.cz/item/CS_URS_2024_02/564751101" TargetMode="External"/><Relationship Id="rId33" Type="http://schemas.openxmlformats.org/officeDocument/2006/relationships/hyperlink" Target="https://podminky.urs.cz/item/CS_URS_2024_02/993121111" TargetMode="External"/><Relationship Id="rId38" Type="http://schemas.openxmlformats.org/officeDocument/2006/relationships/hyperlink" Target="https://podminky.urs.cz/item/CS_URS_2023_02/045002000" TargetMode="External"/><Relationship Id="rId2" Type="http://schemas.openxmlformats.org/officeDocument/2006/relationships/hyperlink" Target="https://podminky.urs.cz/item/CS_URS_2024_02/129001101" TargetMode="External"/><Relationship Id="rId16" Type="http://schemas.openxmlformats.org/officeDocument/2006/relationships/hyperlink" Target="https://podminky.urs.cz/item/CS_URS_2024_02/211571111" TargetMode="External"/><Relationship Id="rId20" Type="http://schemas.openxmlformats.org/officeDocument/2006/relationships/hyperlink" Target="https://podminky.urs.cz/item/CS_URS_2024_02/275313611" TargetMode="External"/><Relationship Id="rId29" Type="http://schemas.openxmlformats.org/officeDocument/2006/relationships/hyperlink" Target="https://podminky.urs.cz/item/CS_URS_2024_02/579291111" TargetMode="External"/><Relationship Id="rId1" Type="http://schemas.openxmlformats.org/officeDocument/2006/relationships/hyperlink" Target="https://podminky.urs.cz/item/CS_URS_2024_02/122251104" TargetMode="External"/><Relationship Id="rId6" Type="http://schemas.openxmlformats.org/officeDocument/2006/relationships/hyperlink" Target="https://podminky.urs.cz/item/CS_URS_2024_02/132251102" TargetMode="External"/><Relationship Id="rId11" Type="http://schemas.openxmlformats.org/officeDocument/2006/relationships/hyperlink" Target="https://podminky.urs.cz/item/CS_URS_2024_02/171201221" TargetMode="External"/><Relationship Id="rId24" Type="http://schemas.openxmlformats.org/officeDocument/2006/relationships/hyperlink" Target="https://podminky.urs.cz/item/CS_URS_2024_02/564211112" TargetMode="External"/><Relationship Id="rId32" Type="http://schemas.openxmlformats.org/officeDocument/2006/relationships/hyperlink" Target="https://podminky.urs.cz/item/CS_URS_2024_02/949101111" TargetMode="External"/><Relationship Id="rId37" Type="http://schemas.openxmlformats.org/officeDocument/2006/relationships/hyperlink" Target="https://podminky.urs.cz/item/CS_URS_2024_02/998767201" TargetMode="External"/><Relationship Id="rId40" Type="http://schemas.openxmlformats.org/officeDocument/2006/relationships/drawing" Target="../drawings/drawing2.xml"/><Relationship Id="rId5" Type="http://schemas.openxmlformats.org/officeDocument/2006/relationships/hyperlink" Target="https://podminky.urs.cz/item/CS_URS_2024_02/132212131" TargetMode="External"/><Relationship Id="rId15" Type="http://schemas.openxmlformats.org/officeDocument/2006/relationships/hyperlink" Target="https://podminky.urs.cz/item/CS_URS_2024_02/211531111" TargetMode="External"/><Relationship Id="rId23" Type="http://schemas.openxmlformats.org/officeDocument/2006/relationships/hyperlink" Target="https://podminky.urs.cz/item/CS_URS_2024_02/275352111" TargetMode="External"/><Relationship Id="rId28" Type="http://schemas.openxmlformats.org/officeDocument/2006/relationships/hyperlink" Target="https://podminky.urs.cz/item/CS_URS_2024_02/579221212" TargetMode="External"/><Relationship Id="rId36" Type="http://schemas.openxmlformats.org/officeDocument/2006/relationships/hyperlink" Target="https://podminky.urs.cz/item/CS_URS_2024_02/945412111" TargetMode="External"/><Relationship Id="rId10" Type="http://schemas.openxmlformats.org/officeDocument/2006/relationships/hyperlink" Target="https://podminky.urs.cz/item/CS_URS_2024_02/162751119" TargetMode="External"/><Relationship Id="rId19" Type="http://schemas.openxmlformats.org/officeDocument/2006/relationships/hyperlink" Target="https://podminky.urs.cz/item/CS_URS_2024_02/213141111" TargetMode="External"/><Relationship Id="rId31" Type="http://schemas.openxmlformats.org/officeDocument/2006/relationships/hyperlink" Target="https://podminky.urs.cz/item/CS_URS_2024_02/936124112" TargetMode="External"/><Relationship Id="rId4" Type="http://schemas.openxmlformats.org/officeDocument/2006/relationships/hyperlink" Target="https://podminky.urs.cz/item/CS_URS_2024_02/131251102" TargetMode="External"/><Relationship Id="rId9" Type="http://schemas.openxmlformats.org/officeDocument/2006/relationships/hyperlink" Target="https://podminky.urs.cz/item/CS_URS_2024_02/162751117" TargetMode="External"/><Relationship Id="rId14" Type="http://schemas.openxmlformats.org/officeDocument/2006/relationships/hyperlink" Target="https://podminky.urs.cz/item/CS_URS_2024_02/211521111" TargetMode="External"/><Relationship Id="rId22" Type="http://schemas.openxmlformats.org/officeDocument/2006/relationships/hyperlink" Target="https://podminky.urs.cz/item/CS_URS_2024_02/275351122" TargetMode="External"/><Relationship Id="rId27" Type="http://schemas.openxmlformats.org/officeDocument/2006/relationships/hyperlink" Target="https://podminky.urs.cz/item/CS_URS_2024_02/576146311" TargetMode="External"/><Relationship Id="rId30" Type="http://schemas.openxmlformats.org/officeDocument/2006/relationships/hyperlink" Target="https://podminky.urs.cz/item/CS_URS_2024_02/916232111" TargetMode="External"/><Relationship Id="rId35" Type="http://schemas.openxmlformats.org/officeDocument/2006/relationships/hyperlink" Target="https://podminky.urs.cz/item/CS_URS_2024_02/998222012" TargetMode="External"/><Relationship Id="rId8" Type="http://schemas.openxmlformats.org/officeDocument/2006/relationships/hyperlink" Target="https://podminky.urs.cz/item/CS_URS_2024_02/167151111" TargetMode="External"/><Relationship Id="rId3" Type="http://schemas.openxmlformats.org/officeDocument/2006/relationships/hyperlink" Target="https://podminky.urs.cz/item/CS_URS_2024_02/13121370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348121211" TargetMode="External"/><Relationship Id="rId13" Type="http://schemas.openxmlformats.org/officeDocument/2006/relationships/hyperlink" Target="https://podminky.urs.cz/item/CS_URS_2024_02/962052314" TargetMode="External"/><Relationship Id="rId18" Type="http://schemas.openxmlformats.org/officeDocument/2006/relationships/hyperlink" Target="https://podminky.urs.cz/item/CS_URS_2024_02/997013509" TargetMode="External"/><Relationship Id="rId26" Type="http://schemas.openxmlformats.org/officeDocument/2006/relationships/hyperlink" Target="https://podminky.urs.cz/item/CS_URS_2024_02/783315103" TargetMode="External"/><Relationship Id="rId3" Type="http://schemas.openxmlformats.org/officeDocument/2006/relationships/hyperlink" Target="https://podminky.urs.cz/item/CS_URS_2024_02/162211311" TargetMode="External"/><Relationship Id="rId21" Type="http://schemas.openxmlformats.org/officeDocument/2006/relationships/hyperlink" Target="https://podminky.urs.cz/item/CS_URS_2024_02/998232110" TargetMode="External"/><Relationship Id="rId7" Type="http://schemas.openxmlformats.org/officeDocument/2006/relationships/hyperlink" Target="https://podminky.urs.cz/item/CS_URS_2024_02/348101230" TargetMode="External"/><Relationship Id="rId12" Type="http://schemas.openxmlformats.org/officeDocument/2006/relationships/hyperlink" Target="https://podminky.urs.cz/item/CS_URS_2024_02/961055111" TargetMode="External"/><Relationship Id="rId17" Type="http://schemas.openxmlformats.org/officeDocument/2006/relationships/hyperlink" Target="https://podminky.urs.cz/item/CS_URS_2024_02/997013501" TargetMode="External"/><Relationship Id="rId25" Type="http://schemas.openxmlformats.org/officeDocument/2006/relationships/hyperlink" Target="https://podminky.urs.cz/item/CS_URS_2024_02/783314201" TargetMode="External"/><Relationship Id="rId2" Type="http://schemas.openxmlformats.org/officeDocument/2006/relationships/hyperlink" Target="https://podminky.urs.cz/item/CS_URS_2024_02/167111101" TargetMode="External"/><Relationship Id="rId16" Type="http://schemas.openxmlformats.org/officeDocument/2006/relationships/hyperlink" Target="https://podminky.urs.cz/item/CS_URS_2024_02/997013111" TargetMode="External"/><Relationship Id="rId20" Type="http://schemas.openxmlformats.org/officeDocument/2006/relationships/hyperlink" Target="https://podminky.urs.cz/item/CS_URS_2024_02/997013811" TargetMode="External"/><Relationship Id="rId29" Type="http://schemas.openxmlformats.org/officeDocument/2006/relationships/hyperlink" Target="https://podminky.urs.cz/item/CS_URS_2023_02/045002000" TargetMode="External"/><Relationship Id="rId1" Type="http://schemas.openxmlformats.org/officeDocument/2006/relationships/hyperlink" Target="https://podminky.urs.cz/item/CS_URS_2024_02/131213701" TargetMode="External"/><Relationship Id="rId6" Type="http://schemas.openxmlformats.org/officeDocument/2006/relationships/hyperlink" Target="https://podminky.urs.cz/item/CS_URS_2024_02/348101220" TargetMode="External"/><Relationship Id="rId11" Type="http://schemas.openxmlformats.org/officeDocument/2006/relationships/hyperlink" Target="https://podminky.urs.cz/item/CS_URS_2024_02/348171130" TargetMode="External"/><Relationship Id="rId24" Type="http://schemas.openxmlformats.org/officeDocument/2006/relationships/hyperlink" Target="https://podminky.urs.cz/item/CS_URS_2024_02/783306809" TargetMode="External"/><Relationship Id="rId5" Type="http://schemas.openxmlformats.org/officeDocument/2006/relationships/hyperlink" Target="https://podminky.urs.cz/item/CS_URS_2024_02/338171123" TargetMode="External"/><Relationship Id="rId15" Type="http://schemas.openxmlformats.org/officeDocument/2006/relationships/hyperlink" Target="https://podminky.urs.cz/item/CS_URS_2024_02/966072811" TargetMode="External"/><Relationship Id="rId23" Type="http://schemas.openxmlformats.org/officeDocument/2006/relationships/hyperlink" Target="https://podminky.urs.cz/item/CS_URS_2024_02/783306807" TargetMode="External"/><Relationship Id="rId28" Type="http://schemas.openxmlformats.org/officeDocument/2006/relationships/hyperlink" Target="https://podminky.urs.cz/item/CS_URS_2024_02/789421233" TargetMode="External"/><Relationship Id="rId10" Type="http://schemas.openxmlformats.org/officeDocument/2006/relationships/hyperlink" Target="https://podminky.urs.cz/item/CS_URS_2024_02/348171120" TargetMode="External"/><Relationship Id="rId19" Type="http://schemas.openxmlformats.org/officeDocument/2006/relationships/hyperlink" Target="https://podminky.urs.cz/item/CS_URS_2024_02/997013602" TargetMode="External"/><Relationship Id="rId31" Type="http://schemas.openxmlformats.org/officeDocument/2006/relationships/drawing" Target="../drawings/drawing3.xml"/><Relationship Id="rId4" Type="http://schemas.openxmlformats.org/officeDocument/2006/relationships/hyperlink" Target="https://podminky.urs.cz/item/CS_URS_2024_02/175111201" TargetMode="External"/><Relationship Id="rId9" Type="http://schemas.openxmlformats.org/officeDocument/2006/relationships/hyperlink" Target="https://podminky.urs.cz/item/CS_URS_2024_02/348121221" TargetMode="External"/><Relationship Id="rId14" Type="http://schemas.openxmlformats.org/officeDocument/2006/relationships/hyperlink" Target="https://podminky.urs.cz/item/CS_URS_2024_02/966003818" TargetMode="External"/><Relationship Id="rId22" Type="http://schemas.openxmlformats.org/officeDocument/2006/relationships/hyperlink" Target="https://podminky.urs.cz/item/CS_URS_2024_02/348171320" TargetMode="External"/><Relationship Id="rId27" Type="http://schemas.openxmlformats.org/officeDocument/2006/relationships/hyperlink" Target="https://podminky.urs.cz/item/CS_URS_2024_02/783317105" TargetMode="External"/><Relationship Id="rId30" Type="http://schemas.openxmlformats.org/officeDocument/2006/relationships/hyperlink" Target="https://podminky.urs.cz/item/CS_URS_2023_02/08100200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abSelected="1" topLeftCell="A12" workbookViewId="0">
      <selection activeCell="A12" sqref="A12"/>
    </sheetView>
  </sheetViews>
  <sheetFormatPr defaultColWidth="9.33203125" defaultRowHeight="11.25" x14ac:dyDescent="0.2"/>
  <cols>
    <col min="1" max="1" width="8.33203125" style="161" customWidth="1"/>
    <col min="2" max="2" width="1.6640625" style="161" customWidth="1"/>
    <col min="3" max="3" width="4.1640625" style="161" customWidth="1"/>
    <col min="4" max="33" width="2.6640625" style="161" customWidth="1"/>
    <col min="34" max="34" width="3.33203125" style="161" customWidth="1"/>
    <col min="35" max="35" width="31.6640625" style="161" customWidth="1"/>
    <col min="36" max="37" width="2.5" style="161" customWidth="1"/>
    <col min="38" max="38" width="8.33203125" style="161" customWidth="1"/>
    <col min="39" max="39" width="3.33203125" style="161" customWidth="1"/>
    <col min="40" max="40" width="13.33203125" style="161" customWidth="1"/>
    <col min="41" max="41" width="7.5" style="161" customWidth="1"/>
    <col min="42" max="42" width="4.1640625" style="161" customWidth="1"/>
    <col min="43" max="43" width="15.6640625" style="161" customWidth="1"/>
    <col min="44" max="44" width="13.6640625" style="161" customWidth="1"/>
    <col min="45" max="47" width="25.83203125" style="161" hidden="1" customWidth="1"/>
    <col min="48" max="49" width="21.6640625" style="161" hidden="1" customWidth="1"/>
    <col min="50" max="51" width="25" style="161" hidden="1" customWidth="1"/>
    <col min="52" max="52" width="21.6640625" style="161" hidden="1" customWidth="1"/>
    <col min="53" max="53" width="19.1640625" style="161" hidden="1" customWidth="1"/>
    <col min="54" max="54" width="25" style="161" hidden="1" customWidth="1"/>
    <col min="55" max="55" width="21.6640625" style="161" hidden="1" customWidth="1"/>
    <col min="56" max="56" width="19.1640625" style="161" hidden="1" customWidth="1"/>
    <col min="57" max="57" width="66.5" style="161" customWidth="1"/>
    <col min="58" max="70" width="9.33203125" style="161"/>
    <col min="71" max="91" width="9.33203125" style="161" hidden="1"/>
    <col min="92" max="16384" width="9.33203125" style="161"/>
  </cols>
  <sheetData>
    <row r="1" spans="1:74" x14ac:dyDescent="0.2">
      <c r="A1" s="7" t="s">
        <v>0</v>
      </c>
      <c r="AZ1" s="7" t="s">
        <v>1</v>
      </c>
      <c r="BA1" s="7" t="s">
        <v>2</v>
      </c>
      <c r="BB1" s="7" t="s">
        <v>3</v>
      </c>
      <c r="BT1" s="7" t="s">
        <v>4</v>
      </c>
      <c r="BU1" s="7" t="s">
        <v>4</v>
      </c>
      <c r="BV1" s="7" t="s">
        <v>5</v>
      </c>
    </row>
    <row r="2" spans="1:74" ht="36.950000000000003" customHeight="1" x14ac:dyDescent="0.2">
      <c r="AR2" s="325" t="s">
        <v>6</v>
      </c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S2" s="8" t="s">
        <v>7</v>
      </c>
      <c r="BT2" s="8" t="s">
        <v>8</v>
      </c>
    </row>
    <row r="3" spans="1:74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  <c r="BS3" s="8" t="s">
        <v>7</v>
      </c>
      <c r="BT3" s="8" t="s">
        <v>9</v>
      </c>
    </row>
    <row r="4" spans="1:74" ht="24.95" customHeight="1" x14ac:dyDescent="0.2">
      <c r="B4" s="11"/>
      <c r="D4" s="12" t="s">
        <v>10</v>
      </c>
      <c r="AR4" s="11"/>
      <c r="AS4" s="13" t="s">
        <v>11</v>
      </c>
      <c r="BS4" s="8" t="s">
        <v>12</v>
      </c>
    </row>
    <row r="5" spans="1:74" ht="12" customHeight="1" x14ac:dyDescent="0.2">
      <c r="B5" s="11"/>
      <c r="D5" s="14" t="s">
        <v>13</v>
      </c>
      <c r="K5" s="302" t="s">
        <v>14</v>
      </c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R5" s="11"/>
      <c r="BS5" s="8" t="s">
        <v>7</v>
      </c>
    </row>
    <row r="6" spans="1:74" ht="36.950000000000003" customHeight="1" x14ac:dyDescent="0.2">
      <c r="B6" s="11"/>
      <c r="D6" s="15" t="s">
        <v>15</v>
      </c>
      <c r="K6" s="304" t="s">
        <v>16</v>
      </c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R6" s="11"/>
      <c r="BS6" s="8" t="s">
        <v>7</v>
      </c>
    </row>
    <row r="7" spans="1:74" ht="12" customHeight="1" x14ac:dyDescent="0.2">
      <c r="B7" s="11"/>
      <c r="D7" s="16" t="s">
        <v>17</v>
      </c>
      <c r="K7" s="168" t="s">
        <v>3</v>
      </c>
      <c r="AK7" s="16" t="s">
        <v>18</v>
      </c>
      <c r="AN7" s="168" t="s">
        <v>3</v>
      </c>
      <c r="AR7" s="11"/>
      <c r="BS7" s="8" t="s">
        <v>7</v>
      </c>
    </row>
    <row r="8" spans="1:74" ht="12" customHeight="1" x14ac:dyDescent="0.2">
      <c r="B8" s="11"/>
      <c r="D8" s="16" t="s">
        <v>19</v>
      </c>
      <c r="K8" s="168" t="s">
        <v>20</v>
      </c>
      <c r="AK8" s="16" t="s">
        <v>21</v>
      </c>
      <c r="AN8" s="168" t="s">
        <v>22</v>
      </c>
      <c r="AR8" s="11"/>
      <c r="BS8" s="8" t="s">
        <v>7</v>
      </c>
    </row>
    <row r="9" spans="1:74" ht="14.45" customHeight="1" x14ac:dyDescent="0.2">
      <c r="B9" s="11"/>
      <c r="AR9" s="11"/>
      <c r="BS9" s="8" t="s">
        <v>7</v>
      </c>
    </row>
    <row r="10" spans="1:74" ht="12" customHeight="1" x14ac:dyDescent="0.2">
      <c r="B10" s="11"/>
      <c r="D10" s="16" t="s">
        <v>23</v>
      </c>
      <c r="AK10" s="16" t="s">
        <v>24</v>
      </c>
      <c r="AN10" s="168" t="s">
        <v>3</v>
      </c>
      <c r="AR10" s="11"/>
      <c r="BS10" s="8" t="s">
        <v>7</v>
      </c>
    </row>
    <row r="11" spans="1:74" ht="18.399999999999999" customHeight="1" x14ac:dyDescent="0.2">
      <c r="B11" s="11"/>
      <c r="E11" s="168" t="s">
        <v>25</v>
      </c>
      <c r="AK11" s="16" t="s">
        <v>26</v>
      </c>
      <c r="AN11" s="168" t="s">
        <v>3</v>
      </c>
      <c r="AR11" s="11"/>
      <c r="BS11" s="8" t="s">
        <v>7</v>
      </c>
    </row>
    <row r="12" spans="1:74" ht="6.95" customHeight="1" x14ac:dyDescent="0.2">
      <c r="B12" s="11"/>
      <c r="AR12" s="11"/>
      <c r="BS12" s="8" t="s">
        <v>7</v>
      </c>
    </row>
    <row r="13" spans="1:74" ht="12" customHeight="1" x14ac:dyDescent="0.2">
      <c r="B13" s="11"/>
      <c r="D13" s="16" t="s">
        <v>27</v>
      </c>
      <c r="AK13" s="16" t="s">
        <v>24</v>
      </c>
      <c r="AN13" s="168" t="s">
        <v>3</v>
      </c>
      <c r="AR13" s="11"/>
      <c r="BS13" s="8" t="s">
        <v>7</v>
      </c>
    </row>
    <row r="14" spans="1:74" ht="12.75" x14ac:dyDescent="0.2">
      <c r="B14" s="11"/>
      <c r="E14" s="168" t="s">
        <v>20</v>
      </c>
      <c r="AK14" s="16" t="s">
        <v>26</v>
      </c>
      <c r="AN14" s="168" t="s">
        <v>3</v>
      </c>
      <c r="AR14" s="11"/>
      <c r="BS14" s="8" t="s">
        <v>7</v>
      </c>
    </row>
    <row r="15" spans="1:74" ht="6.95" customHeight="1" x14ac:dyDescent="0.2">
      <c r="B15" s="11"/>
      <c r="AR15" s="11"/>
      <c r="BS15" s="8" t="s">
        <v>4</v>
      </c>
    </row>
    <row r="16" spans="1:74" ht="12" customHeight="1" x14ac:dyDescent="0.2">
      <c r="B16" s="11"/>
      <c r="D16" s="16" t="s">
        <v>28</v>
      </c>
      <c r="AK16" s="16" t="s">
        <v>24</v>
      </c>
      <c r="AN16" s="168" t="s">
        <v>3</v>
      </c>
      <c r="AR16" s="11"/>
      <c r="BS16" s="8" t="s">
        <v>4</v>
      </c>
    </row>
    <row r="17" spans="1:71" ht="18.399999999999999" customHeight="1" x14ac:dyDescent="0.2">
      <c r="B17" s="11"/>
      <c r="E17" s="168" t="s">
        <v>29</v>
      </c>
      <c r="AK17" s="16" t="s">
        <v>26</v>
      </c>
      <c r="AN17" s="168" t="s">
        <v>3</v>
      </c>
      <c r="AR17" s="11"/>
      <c r="BS17" s="8" t="s">
        <v>30</v>
      </c>
    </row>
    <row r="18" spans="1:71" ht="6.95" customHeight="1" x14ac:dyDescent="0.2">
      <c r="B18" s="11"/>
      <c r="AR18" s="11"/>
      <c r="BS18" s="8" t="s">
        <v>7</v>
      </c>
    </row>
    <row r="19" spans="1:71" ht="12" customHeight="1" x14ac:dyDescent="0.2">
      <c r="B19" s="11"/>
      <c r="D19" s="16" t="s">
        <v>31</v>
      </c>
      <c r="AK19" s="16" t="s">
        <v>24</v>
      </c>
      <c r="AN19" s="168" t="s">
        <v>3</v>
      </c>
      <c r="AR19" s="11"/>
      <c r="BS19" s="8" t="s">
        <v>7</v>
      </c>
    </row>
    <row r="20" spans="1:71" ht="18.399999999999999" customHeight="1" x14ac:dyDescent="0.2">
      <c r="B20" s="11"/>
      <c r="E20" s="168" t="s">
        <v>32</v>
      </c>
      <c r="AK20" s="16" t="s">
        <v>26</v>
      </c>
      <c r="AN20" s="168" t="s">
        <v>3</v>
      </c>
      <c r="AR20" s="11"/>
      <c r="BS20" s="8" t="s">
        <v>30</v>
      </c>
    </row>
    <row r="21" spans="1:71" ht="6.95" customHeight="1" x14ac:dyDescent="0.2">
      <c r="B21" s="11"/>
      <c r="AR21" s="11"/>
    </row>
    <row r="22" spans="1:71" ht="12" customHeight="1" x14ac:dyDescent="0.2">
      <c r="B22" s="11"/>
      <c r="D22" s="16" t="s">
        <v>33</v>
      </c>
      <c r="AR22" s="11"/>
    </row>
    <row r="23" spans="1:71" ht="47.25" customHeight="1" x14ac:dyDescent="0.2">
      <c r="B23" s="11"/>
      <c r="E23" s="305" t="s">
        <v>34</v>
      </c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305"/>
      <c r="AM23" s="305"/>
      <c r="AN23" s="305"/>
      <c r="AR23" s="11"/>
    </row>
    <row r="24" spans="1:71" ht="6.95" customHeight="1" x14ac:dyDescent="0.2">
      <c r="B24" s="11"/>
      <c r="AR24" s="11"/>
    </row>
    <row r="25" spans="1:71" ht="6.95" customHeight="1" x14ac:dyDescent="0.2">
      <c r="B25" s="11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R25" s="11"/>
    </row>
    <row r="26" spans="1:71" s="2" customFormat="1" ht="25.9" customHeight="1" x14ac:dyDescent="0.2">
      <c r="A26" s="18"/>
      <c r="B26" s="19"/>
      <c r="C26" s="18"/>
      <c r="D26" s="20" t="s">
        <v>35</v>
      </c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306">
        <f>ROUND(AG54,2)</f>
        <v>0</v>
      </c>
      <c r="AL26" s="307"/>
      <c r="AM26" s="307"/>
      <c r="AN26" s="307"/>
      <c r="AO26" s="307"/>
      <c r="AP26" s="18"/>
      <c r="AQ26" s="18"/>
      <c r="AR26" s="19"/>
      <c r="BE26" s="18"/>
    </row>
    <row r="27" spans="1:71" s="2" customFormat="1" ht="6.95" customHeight="1" x14ac:dyDescent="0.2">
      <c r="A27" s="18"/>
      <c r="B27" s="19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9"/>
      <c r="BE27" s="18"/>
    </row>
    <row r="28" spans="1:71" s="2" customFormat="1" ht="12.75" x14ac:dyDescent="0.2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308" t="s">
        <v>36</v>
      </c>
      <c r="M28" s="308"/>
      <c r="N28" s="308"/>
      <c r="O28" s="308"/>
      <c r="P28" s="308"/>
      <c r="Q28" s="18"/>
      <c r="R28" s="18"/>
      <c r="S28" s="18"/>
      <c r="T28" s="18"/>
      <c r="U28" s="18"/>
      <c r="V28" s="18"/>
      <c r="W28" s="308" t="s">
        <v>37</v>
      </c>
      <c r="X28" s="308"/>
      <c r="Y28" s="308"/>
      <c r="Z28" s="308"/>
      <c r="AA28" s="308"/>
      <c r="AB28" s="308"/>
      <c r="AC28" s="308"/>
      <c r="AD28" s="308"/>
      <c r="AE28" s="308"/>
      <c r="AF28" s="18"/>
      <c r="AG28" s="18"/>
      <c r="AH28" s="18"/>
      <c r="AI28" s="18"/>
      <c r="AJ28" s="18"/>
      <c r="AK28" s="308" t="s">
        <v>38</v>
      </c>
      <c r="AL28" s="308"/>
      <c r="AM28" s="308"/>
      <c r="AN28" s="308"/>
      <c r="AO28" s="308"/>
      <c r="AP28" s="18"/>
      <c r="AQ28" s="18"/>
      <c r="AR28" s="19"/>
      <c r="BE28" s="18"/>
    </row>
    <row r="29" spans="1:71" s="166" customFormat="1" ht="14.45" customHeight="1" x14ac:dyDescent="0.2">
      <c r="B29" s="21"/>
      <c r="D29" s="16" t="s">
        <v>39</v>
      </c>
      <c r="F29" s="16" t="s">
        <v>40</v>
      </c>
      <c r="L29" s="311">
        <v>0.21</v>
      </c>
      <c r="M29" s="310"/>
      <c r="N29" s="310"/>
      <c r="O29" s="310"/>
      <c r="P29" s="310"/>
      <c r="W29" s="309">
        <f>ROUND(AZ54, 2)</f>
        <v>0</v>
      </c>
      <c r="X29" s="310"/>
      <c r="Y29" s="310"/>
      <c r="Z29" s="310"/>
      <c r="AA29" s="310"/>
      <c r="AB29" s="310"/>
      <c r="AC29" s="310"/>
      <c r="AD29" s="310"/>
      <c r="AE29" s="310"/>
      <c r="AK29" s="309">
        <f>ROUND(AV54, 2)</f>
        <v>0</v>
      </c>
      <c r="AL29" s="310"/>
      <c r="AM29" s="310"/>
      <c r="AN29" s="310"/>
      <c r="AO29" s="310"/>
      <c r="AR29" s="21"/>
    </row>
    <row r="30" spans="1:71" s="166" customFormat="1" ht="14.45" customHeight="1" x14ac:dyDescent="0.2">
      <c r="B30" s="21"/>
      <c r="F30" s="16" t="s">
        <v>41</v>
      </c>
      <c r="L30" s="311">
        <v>0.12</v>
      </c>
      <c r="M30" s="310"/>
      <c r="N30" s="310"/>
      <c r="O30" s="310"/>
      <c r="P30" s="310"/>
      <c r="W30" s="309">
        <f>ROUND(BA54, 2)</f>
        <v>0</v>
      </c>
      <c r="X30" s="310"/>
      <c r="Y30" s="310"/>
      <c r="Z30" s="310"/>
      <c r="AA30" s="310"/>
      <c r="AB30" s="310"/>
      <c r="AC30" s="310"/>
      <c r="AD30" s="310"/>
      <c r="AE30" s="310"/>
      <c r="AK30" s="309">
        <f>ROUND(AW54, 2)</f>
        <v>0</v>
      </c>
      <c r="AL30" s="310"/>
      <c r="AM30" s="310"/>
      <c r="AN30" s="310"/>
      <c r="AO30" s="310"/>
      <c r="AR30" s="21"/>
    </row>
    <row r="31" spans="1:71" s="166" customFormat="1" ht="14.45" hidden="1" customHeight="1" x14ac:dyDescent="0.2">
      <c r="B31" s="21"/>
      <c r="F31" s="16" t="s">
        <v>42</v>
      </c>
      <c r="L31" s="311">
        <v>0.21</v>
      </c>
      <c r="M31" s="310"/>
      <c r="N31" s="310"/>
      <c r="O31" s="310"/>
      <c r="P31" s="310"/>
      <c r="W31" s="309">
        <f>ROUND(BB54, 2)</f>
        <v>0</v>
      </c>
      <c r="X31" s="310"/>
      <c r="Y31" s="310"/>
      <c r="Z31" s="310"/>
      <c r="AA31" s="310"/>
      <c r="AB31" s="310"/>
      <c r="AC31" s="310"/>
      <c r="AD31" s="310"/>
      <c r="AE31" s="310"/>
      <c r="AK31" s="309">
        <v>0</v>
      </c>
      <c r="AL31" s="310"/>
      <c r="AM31" s="310"/>
      <c r="AN31" s="310"/>
      <c r="AO31" s="310"/>
      <c r="AR31" s="21"/>
    </row>
    <row r="32" spans="1:71" s="166" customFormat="1" ht="14.45" hidden="1" customHeight="1" x14ac:dyDescent="0.2">
      <c r="B32" s="21"/>
      <c r="F32" s="16" t="s">
        <v>43</v>
      </c>
      <c r="L32" s="311">
        <v>0.12</v>
      </c>
      <c r="M32" s="310"/>
      <c r="N32" s="310"/>
      <c r="O32" s="310"/>
      <c r="P32" s="310"/>
      <c r="W32" s="309">
        <f>ROUND(BC54, 2)</f>
        <v>0</v>
      </c>
      <c r="X32" s="310"/>
      <c r="Y32" s="310"/>
      <c r="Z32" s="310"/>
      <c r="AA32" s="310"/>
      <c r="AB32" s="310"/>
      <c r="AC32" s="310"/>
      <c r="AD32" s="310"/>
      <c r="AE32" s="310"/>
      <c r="AK32" s="309">
        <v>0</v>
      </c>
      <c r="AL32" s="310"/>
      <c r="AM32" s="310"/>
      <c r="AN32" s="310"/>
      <c r="AO32" s="310"/>
      <c r="AR32" s="21"/>
    </row>
    <row r="33" spans="1:57" s="166" customFormat="1" ht="14.45" hidden="1" customHeight="1" x14ac:dyDescent="0.2">
      <c r="B33" s="21"/>
      <c r="F33" s="16" t="s">
        <v>44</v>
      </c>
      <c r="L33" s="311">
        <v>0</v>
      </c>
      <c r="M33" s="310"/>
      <c r="N33" s="310"/>
      <c r="O33" s="310"/>
      <c r="P33" s="310"/>
      <c r="W33" s="309">
        <f>ROUND(BD54, 2)</f>
        <v>0</v>
      </c>
      <c r="X33" s="310"/>
      <c r="Y33" s="310"/>
      <c r="Z33" s="310"/>
      <c r="AA33" s="310"/>
      <c r="AB33" s="310"/>
      <c r="AC33" s="310"/>
      <c r="AD33" s="310"/>
      <c r="AE33" s="310"/>
      <c r="AK33" s="309">
        <v>0</v>
      </c>
      <c r="AL33" s="310"/>
      <c r="AM33" s="310"/>
      <c r="AN33" s="310"/>
      <c r="AO33" s="310"/>
      <c r="AR33" s="21"/>
    </row>
    <row r="34" spans="1:57" s="2" customFormat="1" ht="6.95" customHeight="1" x14ac:dyDescent="0.2">
      <c r="A34" s="18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9"/>
      <c r="BE34" s="18"/>
    </row>
    <row r="35" spans="1:57" s="2" customFormat="1" ht="25.9" customHeight="1" x14ac:dyDescent="0.2">
      <c r="A35" s="18"/>
      <c r="B35" s="19"/>
      <c r="C35" s="22"/>
      <c r="D35" s="23" t="s">
        <v>45</v>
      </c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24" t="s">
        <v>46</v>
      </c>
      <c r="U35" s="167"/>
      <c r="V35" s="167"/>
      <c r="W35" s="167"/>
      <c r="X35" s="335" t="s">
        <v>47</v>
      </c>
      <c r="Y35" s="336"/>
      <c r="Z35" s="336"/>
      <c r="AA35" s="336"/>
      <c r="AB35" s="336"/>
      <c r="AC35" s="167"/>
      <c r="AD35" s="167"/>
      <c r="AE35" s="167"/>
      <c r="AF35" s="167"/>
      <c r="AG35" s="167"/>
      <c r="AH35" s="167"/>
      <c r="AI35" s="167"/>
      <c r="AJ35" s="167"/>
      <c r="AK35" s="337">
        <f>SUM(AK26:AK33)</f>
        <v>0</v>
      </c>
      <c r="AL35" s="336"/>
      <c r="AM35" s="336"/>
      <c r="AN35" s="336"/>
      <c r="AO35" s="338"/>
      <c r="AP35" s="22"/>
      <c r="AQ35" s="22"/>
      <c r="AR35" s="19"/>
      <c r="BE35" s="18"/>
    </row>
    <row r="36" spans="1:57" s="2" customFormat="1" ht="6.95" customHeight="1" x14ac:dyDescent="0.2">
      <c r="A36" s="18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9"/>
      <c r="BE36" s="18"/>
    </row>
    <row r="37" spans="1:57" s="2" customFormat="1" ht="6.95" customHeight="1" x14ac:dyDescent="0.2">
      <c r="A37" s="18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19"/>
      <c r="BE37" s="18"/>
    </row>
    <row r="41" spans="1:57" s="2" customFormat="1" ht="6.95" customHeight="1" x14ac:dyDescent="0.2">
      <c r="A41" s="18"/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19"/>
      <c r="BE41" s="18"/>
    </row>
    <row r="42" spans="1:57" s="2" customFormat="1" ht="24.95" customHeight="1" x14ac:dyDescent="0.2">
      <c r="A42" s="18"/>
      <c r="B42" s="19"/>
      <c r="C42" s="12" t="s">
        <v>48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9"/>
      <c r="BE42" s="18"/>
    </row>
    <row r="43" spans="1:57" s="2" customFormat="1" ht="6.95" customHeight="1" x14ac:dyDescent="0.2">
      <c r="A43" s="18"/>
      <c r="B43" s="19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9"/>
      <c r="BE43" s="18"/>
    </row>
    <row r="44" spans="1:57" s="165" customFormat="1" ht="12" customHeight="1" x14ac:dyDescent="0.2">
      <c r="B44" s="29"/>
      <c r="C44" s="16" t="s">
        <v>13</v>
      </c>
      <c r="L44" s="165" t="str">
        <f>K5</f>
        <v>08092023</v>
      </c>
      <c r="AR44" s="29"/>
    </row>
    <row r="45" spans="1:57" s="164" customFormat="1" ht="36.950000000000003" customHeight="1" x14ac:dyDescent="0.2">
      <c r="B45" s="30"/>
      <c r="C45" s="31" t="s">
        <v>15</v>
      </c>
      <c r="L45" s="326" t="str">
        <f>K6</f>
        <v>ZŠ Školní 1480/60 - objekt ul. Beethovenova 662</v>
      </c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327"/>
      <c r="AL45" s="327"/>
      <c r="AM45" s="327"/>
      <c r="AN45" s="327"/>
      <c r="AO45" s="327"/>
      <c r="AR45" s="30"/>
    </row>
    <row r="46" spans="1:57" s="2" customFormat="1" ht="6.95" customHeight="1" x14ac:dyDescent="0.2">
      <c r="A46" s="18"/>
      <c r="B46" s="19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9"/>
      <c r="BE46" s="18"/>
    </row>
    <row r="47" spans="1:57" s="2" customFormat="1" ht="12" customHeight="1" x14ac:dyDescent="0.2">
      <c r="A47" s="18"/>
      <c r="B47" s="19"/>
      <c r="C47" s="16" t="s">
        <v>19</v>
      </c>
      <c r="D47" s="18"/>
      <c r="E47" s="18"/>
      <c r="F47" s="18"/>
      <c r="G47" s="18"/>
      <c r="H47" s="18"/>
      <c r="I47" s="18"/>
      <c r="J47" s="18"/>
      <c r="K47" s="18"/>
      <c r="L47" s="32" t="str">
        <f>IF(K8="","",K8)</f>
        <v xml:space="preserve"> </v>
      </c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6" t="s">
        <v>21</v>
      </c>
      <c r="AJ47" s="18"/>
      <c r="AK47" s="18"/>
      <c r="AL47" s="18"/>
      <c r="AM47" s="328" t="str">
        <f>IF(AN8= "","",AN8)</f>
        <v>1. 8. 2023</v>
      </c>
      <c r="AN47" s="328"/>
      <c r="AO47" s="18"/>
      <c r="AP47" s="18"/>
      <c r="AQ47" s="18"/>
      <c r="AR47" s="19"/>
      <c r="BE47" s="18"/>
    </row>
    <row r="48" spans="1:57" s="2" customFormat="1" ht="6.95" customHeight="1" x14ac:dyDescent="0.2">
      <c r="A48" s="18"/>
      <c r="B48" s="19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9"/>
      <c r="BE48" s="18"/>
    </row>
    <row r="49" spans="1:91" s="2" customFormat="1" ht="25.7" customHeight="1" x14ac:dyDescent="0.2">
      <c r="A49" s="18"/>
      <c r="B49" s="19"/>
      <c r="C49" s="16" t="s">
        <v>23</v>
      </c>
      <c r="D49" s="18"/>
      <c r="E49" s="18"/>
      <c r="F49" s="18"/>
      <c r="G49" s="18"/>
      <c r="H49" s="18"/>
      <c r="I49" s="18"/>
      <c r="J49" s="18"/>
      <c r="K49" s="18"/>
      <c r="L49" s="165" t="str">
        <f>IF(E11= "","",E11)</f>
        <v>Statutární město Chomutov</v>
      </c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6" t="s">
        <v>28</v>
      </c>
      <c r="AJ49" s="18"/>
      <c r="AK49" s="18"/>
      <c r="AL49" s="18"/>
      <c r="AM49" s="329" t="str">
        <f>IF(E17="","",E17)</f>
        <v>CZECHOTEC Engineering spol. s.r.o.</v>
      </c>
      <c r="AN49" s="330"/>
      <c r="AO49" s="330"/>
      <c r="AP49" s="330"/>
      <c r="AQ49" s="18"/>
      <c r="AR49" s="19"/>
      <c r="AS49" s="331" t="s">
        <v>49</v>
      </c>
      <c r="AT49" s="332"/>
      <c r="AU49" s="33"/>
      <c r="AV49" s="33"/>
      <c r="AW49" s="33"/>
      <c r="AX49" s="33"/>
      <c r="AY49" s="33"/>
      <c r="AZ49" s="33"/>
      <c r="BA49" s="33"/>
      <c r="BB49" s="33"/>
      <c r="BC49" s="33"/>
      <c r="BD49" s="34"/>
      <c r="BE49" s="18"/>
    </row>
    <row r="50" spans="1:91" s="2" customFormat="1" ht="15.2" customHeight="1" x14ac:dyDescent="0.2">
      <c r="A50" s="18"/>
      <c r="B50" s="19"/>
      <c r="C50" s="16" t="s">
        <v>27</v>
      </c>
      <c r="D50" s="18"/>
      <c r="E50" s="18"/>
      <c r="F50" s="18"/>
      <c r="G50" s="18"/>
      <c r="H50" s="18"/>
      <c r="I50" s="18"/>
      <c r="J50" s="18"/>
      <c r="K50" s="18"/>
      <c r="L50" s="165" t="str">
        <f>IF(E14="","",E14)</f>
        <v xml:space="preserve"> </v>
      </c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6" t="s">
        <v>31</v>
      </c>
      <c r="AJ50" s="18"/>
      <c r="AK50" s="18"/>
      <c r="AL50" s="18"/>
      <c r="AM50" s="329" t="str">
        <f>IF(E20="","",E20)</f>
        <v xml:space="preserve">Miroslav Dostál </v>
      </c>
      <c r="AN50" s="330"/>
      <c r="AO50" s="330"/>
      <c r="AP50" s="330"/>
      <c r="AQ50" s="18"/>
      <c r="AR50" s="19"/>
      <c r="AS50" s="333"/>
      <c r="AT50" s="334"/>
      <c r="AU50" s="35"/>
      <c r="AV50" s="35"/>
      <c r="AW50" s="35"/>
      <c r="AX50" s="35"/>
      <c r="AY50" s="35"/>
      <c r="AZ50" s="35"/>
      <c r="BA50" s="35"/>
      <c r="BB50" s="35"/>
      <c r="BC50" s="35"/>
      <c r="BD50" s="36"/>
      <c r="BE50" s="18"/>
    </row>
    <row r="51" spans="1:91" s="2" customFormat="1" ht="10.9" customHeight="1" x14ac:dyDescent="0.2">
      <c r="A51" s="18"/>
      <c r="B51" s="19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9"/>
      <c r="AS51" s="333"/>
      <c r="AT51" s="334"/>
      <c r="AU51" s="35"/>
      <c r="AV51" s="35"/>
      <c r="AW51" s="35"/>
      <c r="AX51" s="35"/>
      <c r="AY51" s="35"/>
      <c r="AZ51" s="35"/>
      <c r="BA51" s="35"/>
      <c r="BB51" s="35"/>
      <c r="BC51" s="35"/>
      <c r="BD51" s="36"/>
      <c r="BE51" s="18"/>
    </row>
    <row r="52" spans="1:91" s="2" customFormat="1" ht="29.25" customHeight="1" x14ac:dyDescent="0.2">
      <c r="A52" s="18"/>
      <c r="B52" s="19"/>
      <c r="C52" s="315" t="s">
        <v>50</v>
      </c>
      <c r="D52" s="316"/>
      <c r="E52" s="316"/>
      <c r="F52" s="316"/>
      <c r="G52" s="316"/>
      <c r="H52" s="37"/>
      <c r="I52" s="317" t="s">
        <v>51</v>
      </c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  <c r="AG52" s="318" t="s">
        <v>52</v>
      </c>
      <c r="AH52" s="316"/>
      <c r="AI52" s="316"/>
      <c r="AJ52" s="316"/>
      <c r="AK52" s="316"/>
      <c r="AL52" s="316"/>
      <c r="AM52" s="316"/>
      <c r="AN52" s="317" t="s">
        <v>53</v>
      </c>
      <c r="AO52" s="316"/>
      <c r="AP52" s="316"/>
      <c r="AQ52" s="38" t="s">
        <v>54</v>
      </c>
      <c r="AR52" s="19"/>
      <c r="AS52" s="39" t="s">
        <v>55</v>
      </c>
      <c r="AT52" s="40" t="s">
        <v>56</v>
      </c>
      <c r="AU52" s="40" t="s">
        <v>57</v>
      </c>
      <c r="AV52" s="40" t="s">
        <v>58</v>
      </c>
      <c r="AW52" s="40" t="s">
        <v>59</v>
      </c>
      <c r="AX52" s="40" t="s">
        <v>60</v>
      </c>
      <c r="AY52" s="40" t="s">
        <v>61</v>
      </c>
      <c r="AZ52" s="40" t="s">
        <v>62</v>
      </c>
      <c r="BA52" s="40" t="s">
        <v>63</v>
      </c>
      <c r="BB52" s="40" t="s">
        <v>64</v>
      </c>
      <c r="BC52" s="40" t="s">
        <v>65</v>
      </c>
      <c r="BD52" s="41" t="s">
        <v>66</v>
      </c>
      <c r="BE52" s="18"/>
    </row>
    <row r="53" spans="1:91" s="2" customFormat="1" ht="10.9" customHeight="1" x14ac:dyDescent="0.2">
      <c r="A53" s="18"/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9"/>
      <c r="AS53" s="42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4"/>
      <c r="BE53" s="18"/>
    </row>
    <row r="54" spans="1:91" s="3" customFormat="1" ht="32.450000000000003" customHeight="1" x14ac:dyDescent="0.2">
      <c r="B54" s="45"/>
      <c r="C54" s="46" t="s">
        <v>67</v>
      </c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323">
        <f>ROUND(AG55,2)</f>
        <v>0</v>
      </c>
      <c r="AH54" s="323"/>
      <c r="AI54" s="323"/>
      <c r="AJ54" s="323"/>
      <c r="AK54" s="323"/>
      <c r="AL54" s="323"/>
      <c r="AM54" s="323"/>
      <c r="AN54" s="324">
        <f>SUM(AG54,AT54)</f>
        <v>0</v>
      </c>
      <c r="AO54" s="324"/>
      <c r="AP54" s="324"/>
      <c r="AQ54" s="48" t="s">
        <v>3</v>
      </c>
      <c r="AR54" s="45"/>
      <c r="AS54" s="49">
        <f>ROUND(AS55,2)</f>
        <v>0</v>
      </c>
      <c r="AT54" s="50">
        <f>ROUND(SUM(AV54:AW54),2)</f>
        <v>0</v>
      </c>
      <c r="AU54" s="51">
        <f>ROUND(AU55,5)</f>
        <v>1379.08646</v>
      </c>
      <c r="AV54" s="50">
        <f>ROUND(AZ54*L29,2)</f>
        <v>0</v>
      </c>
      <c r="AW54" s="50">
        <f>ROUND(BA54*L30,2)</f>
        <v>0</v>
      </c>
      <c r="AX54" s="50">
        <f>ROUND(BB54*L29,2)</f>
        <v>0</v>
      </c>
      <c r="AY54" s="50">
        <f>ROUND(BC54*L30,2)</f>
        <v>0</v>
      </c>
      <c r="AZ54" s="50">
        <f>ROUND(AZ55,2)</f>
        <v>0</v>
      </c>
      <c r="BA54" s="50">
        <f>ROUND(BA55,2)</f>
        <v>0</v>
      </c>
      <c r="BB54" s="50">
        <f>ROUND(BB55,2)</f>
        <v>0</v>
      </c>
      <c r="BC54" s="50">
        <f>ROUND(BC55,2)</f>
        <v>0</v>
      </c>
      <c r="BD54" s="52">
        <f>ROUND(BD55,2)</f>
        <v>0</v>
      </c>
      <c r="BS54" s="53" t="s">
        <v>68</v>
      </c>
      <c r="BT54" s="53" t="s">
        <v>69</v>
      </c>
      <c r="BU54" s="54" t="s">
        <v>70</v>
      </c>
      <c r="BV54" s="53" t="s">
        <v>71</v>
      </c>
      <c r="BW54" s="53" t="s">
        <v>5</v>
      </c>
      <c r="BX54" s="53" t="s">
        <v>72</v>
      </c>
      <c r="CL54" s="53" t="s">
        <v>3</v>
      </c>
    </row>
    <row r="55" spans="1:91" s="4" customFormat="1" ht="16.5" customHeight="1" x14ac:dyDescent="0.2">
      <c r="B55" s="55"/>
      <c r="C55" s="56"/>
      <c r="D55" s="322" t="s">
        <v>73</v>
      </c>
      <c r="E55" s="322"/>
      <c r="F55" s="322"/>
      <c r="G55" s="322"/>
      <c r="H55" s="322"/>
      <c r="I55" s="163"/>
      <c r="J55" s="322" t="s">
        <v>74</v>
      </c>
      <c r="K55" s="322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2"/>
      <c r="AB55" s="322"/>
      <c r="AC55" s="322"/>
      <c r="AD55" s="322"/>
      <c r="AE55" s="322"/>
      <c r="AF55" s="322"/>
      <c r="AG55" s="321">
        <f>ROUND(SUM(AG56:AG57),2)</f>
        <v>0</v>
      </c>
      <c r="AH55" s="320"/>
      <c r="AI55" s="320"/>
      <c r="AJ55" s="320"/>
      <c r="AK55" s="320"/>
      <c r="AL55" s="320"/>
      <c r="AM55" s="320"/>
      <c r="AN55" s="319">
        <f>SUM(AG55,AT55)</f>
        <v>0</v>
      </c>
      <c r="AO55" s="320"/>
      <c r="AP55" s="320"/>
      <c r="AQ55" s="57" t="s">
        <v>75</v>
      </c>
      <c r="AR55" s="55"/>
      <c r="AS55" s="58">
        <f>ROUND(SUM(AS56:AS57),2)</f>
        <v>0</v>
      </c>
      <c r="AT55" s="59">
        <f>ROUND(SUM(AV55:AW55),2)</f>
        <v>0</v>
      </c>
      <c r="AU55" s="60">
        <f>ROUND(SUM(AU56:AU57),5)</f>
        <v>1379.08646</v>
      </c>
      <c r="AV55" s="59">
        <f>ROUND(AZ55*L29,2)</f>
        <v>0</v>
      </c>
      <c r="AW55" s="59">
        <f>ROUND(BA55*L30,2)</f>
        <v>0</v>
      </c>
      <c r="AX55" s="59">
        <f>ROUND(BB55*L29,2)</f>
        <v>0</v>
      </c>
      <c r="AY55" s="59">
        <f>ROUND(BC55*L30,2)</f>
        <v>0</v>
      </c>
      <c r="AZ55" s="59">
        <f>ROUND(SUM(AZ56:AZ57),2)</f>
        <v>0</v>
      </c>
      <c r="BA55" s="59">
        <f>ROUND(SUM(BA56:BA57),2)</f>
        <v>0</v>
      </c>
      <c r="BB55" s="59">
        <f>ROUND(SUM(BB56:BB57),2)</f>
        <v>0</v>
      </c>
      <c r="BC55" s="59">
        <f>ROUND(SUM(BC56:BC57),2)</f>
        <v>0</v>
      </c>
      <c r="BD55" s="61">
        <f>ROUND(SUM(BD56:BD57),2)</f>
        <v>0</v>
      </c>
      <c r="BS55" s="62" t="s">
        <v>68</v>
      </c>
      <c r="BT55" s="62" t="s">
        <v>76</v>
      </c>
      <c r="BU55" s="62" t="s">
        <v>70</v>
      </c>
      <c r="BV55" s="62" t="s">
        <v>71</v>
      </c>
      <c r="BW55" s="62" t="s">
        <v>77</v>
      </c>
      <c r="BX55" s="62" t="s">
        <v>5</v>
      </c>
      <c r="CL55" s="62" t="s">
        <v>3</v>
      </c>
      <c r="CM55" s="62" t="s">
        <v>78</v>
      </c>
    </row>
    <row r="56" spans="1:91" s="165" customFormat="1" ht="16.5" customHeight="1" x14ac:dyDescent="0.2">
      <c r="A56" s="63" t="s">
        <v>79</v>
      </c>
      <c r="B56" s="29"/>
      <c r="C56" s="162"/>
      <c r="D56" s="162"/>
      <c r="E56" s="314" t="s">
        <v>80</v>
      </c>
      <c r="F56" s="314"/>
      <c r="G56" s="314"/>
      <c r="H56" s="314"/>
      <c r="I56" s="314"/>
      <c r="J56" s="162"/>
      <c r="K56" s="314" t="s">
        <v>81</v>
      </c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2">
        <f>'SO 02 - Venkovní sportoviště'!J32</f>
        <v>0</v>
      </c>
      <c r="AH56" s="313"/>
      <c r="AI56" s="313"/>
      <c r="AJ56" s="313"/>
      <c r="AK56" s="313"/>
      <c r="AL56" s="313"/>
      <c r="AM56" s="313"/>
      <c r="AN56" s="312">
        <f>SUM(AG56,AT56)</f>
        <v>0</v>
      </c>
      <c r="AO56" s="313"/>
      <c r="AP56" s="313"/>
      <c r="AQ56" s="64" t="s">
        <v>82</v>
      </c>
      <c r="AR56" s="29"/>
      <c r="AS56" s="65">
        <v>0</v>
      </c>
      <c r="AT56" s="66">
        <f>ROUND(SUM(AV56:AW56),2)</f>
        <v>0</v>
      </c>
      <c r="AU56" s="67">
        <f>'SO 02 - Venkovní sportoviště'!P99</f>
        <v>985.10084700000016</v>
      </c>
      <c r="AV56" s="66">
        <f>'SO 02 - Venkovní sportoviště'!J35</f>
        <v>0</v>
      </c>
      <c r="AW56" s="66">
        <f>'SO 02 - Venkovní sportoviště'!J36</f>
        <v>0</v>
      </c>
      <c r="AX56" s="66">
        <f>'SO 02 - Venkovní sportoviště'!J37</f>
        <v>0</v>
      </c>
      <c r="AY56" s="66">
        <f>'SO 02 - Venkovní sportoviště'!J38</f>
        <v>0</v>
      </c>
      <c r="AZ56" s="66">
        <f>'SO 02 - Venkovní sportoviště'!F35</f>
        <v>0</v>
      </c>
      <c r="BA56" s="66">
        <f>'SO 02 - Venkovní sportoviště'!F36</f>
        <v>0</v>
      </c>
      <c r="BB56" s="66">
        <f>'SO 02 - Venkovní sportoviště'!F37</f>
        <v>0</v>
      </c>
      <c r="BC56" s="66">
        <f>'SO 02 - Venkovní sportoviště'!F38</f>
        <v>0</v>
      </c>
      <c r="BD56" s="68">
        <f>'SO 02 - Venkovní sportoviště'!F39</f>
        <v>0</v>
      </c>
      <c r="BT56" s="168" t="s">
        <v>78</v>
      </c>
      <c r="BV56" s="168" t="s">
        <v>71</v>
      </c>
      <c r="BW56" s="168" t="s">
        <v>83</v>
      </c>
      <c r="BX56" s="168" t="s">
        <v>77</v>
      </c>
      <c r="CL56" s="168" t="s">
        <v>3</v>
      </c>
    </row>
    <row r="57" spans="1:91" s="165" customFormat="1" ht="16.5" customHeight="1" x14ac:dyDescent="0.2">
      <c r="A57" s="63" t="s">
        <v>79</v>
      </c>
      <c r="B57" s="29"/>
      <c r="C57" s="162"/>
      <c r="D57" s="162"/>
      <c r="E57" s="314" t="s">
        <v>84</v>
      </c>
      <c r="F57" s="314"/>
      <c r="G57" s="314"/>
      <c r="H57" s="314"/>
      <c r="I57" s="314"/>
      <c r="J57" s="162"/>
      <c r="K57" s="314" t="s">
        <v>85</v>
      </c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2">
        <f>'SO 03 - Oplocení'!J32</f>
        <v>0</v>
      </c>
      <c r="AH57" s="313"/>
      <c r="AI57" s="313"/>
      <c r="AJ57" s="313"/>
      <c r="AK57" s="313"/>
      <c r="AL57" s="313"/>
      <c r="AM57" s="313"/>
      <c r="AN57" s="312">
        <f>SUM(AG57,AT57)</f>
        <v>0</v>
      </c>
      <c r="AO57" s="313"/>
      <c r="AP57" s="313"/>
      <c r="AQ57" s="64" t="s">
        <v>82</v>
      </c>
      <c r="AR57" s="29"/>
      <c r="AS57" s="69">
        <v>0</v>
      </c>
      <c r="AT57" s="70">
        <f>ROUND(SUM(AV57:AW57),2)</f>
        <v>0</v>
      </c>
      <c r="AU57" s="71">
        <f>'SO 03 - Oplocení'!P101</f>
        <v>393.98561000000007</v>
      </c>
      <c r="AV57" s="70">
        <f>'SO 03 - Oplocení'!J35</f>
        <v>0</v>
      </c>
      <c r="AW57" s="70">
        <f>'SO 03 - Oplocení'!J36</f>
        <v>0</v>
      </c>
      <c r="AX57" s="70">
        <f>'SO 03 - Oplocení'!J37</f>
        <v>0</v>
      </c>
      <c r="AY57" s="70">
        <f>'SO 03 - Oplocení'!J38</f>
        <v>0</v>
      </c>
      <c r="AZ57" s="70">
        <f>'SO 03 - Oplocení'!F35</f>
        <v>0</v>
      </c>
      <c r="BA57" s="70">
        <f>'SO 03 - Oplocení'!F36</f>
        <v>0</v>
      </c>
      <c r="BB57" s="70">
        <f>'SO 03 - Oplocení'!F37</f>
        <v>0</v>
      </c>
      <c r="BC57" s="70">
        <f>'SO 03 - Oplocení'!F38</f>
        <v>0</v>
      </c>
      <c r="BD57" s="72">
        <f>'SO 03 - Oplocení'!F39</f>
        <v>0</v>
      </c>
      <c r="BT57" s="168" t="s">
        <v>78</v>
      </c>
      <c r="BV57" s="168" t="s">
        <v>71</v>
      </c>
      <c r="BW57" s="168" t="s">
        <v>86</v>
      </c>
      <c r="BX57" s="168" t="s">
        <v>77</v>
      </c>
      <c r="CL57" s="168" t="s">
        <v>3</v>
      </c>
    </row>
    <row r="58" spans="1:91" s="2" customFormat="1" ht="30" customHeight="1" x14ac:dyDescent="0.2">
      <c r="A58" s="18"/>
      <c r="B58" s="19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9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</row>
    <row r="59" spans="1:91" s="2" customFormat="1" ht="6.95" customHeight="1" x14ac:dyDescent="0.2">
      <c r="A59" s="18"/>
      <c r="B59" s="25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19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</row>
  </sheetData>
  <sheetProtection algorithmName="SHA-512" hashValue="qpyZQv1G5WtTF0QBcQ4wYhV1aDV8RjEFrE3vdLK/z1RDCVP1/QEYymcNGSq06JkU1Uii6Yn3ghnYJUZdR+ZAdA==" saltValue="xyr/flUYv5XARBSu3XbmPQ==" spinCount="100000" sheet="1" objects="1" scenarios="1" selectLockedCells="1"/>
  <mergeCells count="48">
    <mergeCell ref="AR2:BE2"/>
    <mergeCell ref="AN56:AP56"/>
    <mergeCell ref="AG56:AM56"/>
    <mergeCell ref="E56:I56"/>
    <mergeCell ref="K56:AF56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W31:AE31"/>
    <mergeCell ref="AN57:AP57"/>
    <mergeCell ref="AG57:AM57"/>
    <mergeCell ref="E57:I57"/>
    <mergeCell ref="K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56" location="'SO 02 - Venkovní sportoviště'!C2" display="/" xr:uid="{00000000-0004-0000-0000-000000000000}"/>
    <hyperlink ref="A57" location="'SO 03 - Oplocení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95"/>
  <sheetViews>
    <sheetView showGridLines="0" topLeftCell="A350" workbookViewId="0">
      <selection activeCell="I374" sqref="I374"/>
    </sheetView>
  </sheetViews>
  <sheetFormatPr defaultColWidth="9.33203125" defaultRowHeight="11.25" x14ac:dyDescent="0.2"/>
  <cols>
    <col min="1" max="1" width="8.33203125" style="73" customWidth="1"/>
    <col min="2" max="2" width="1.1640625" style="73" customWidth="1"/>
    <col min="3" max="3" width="4.1640625" style="73" customWidth="1"/>
    <col min="4" max="4" width="4.33203125" style="73" customWidth="1"/>
    <col min="5" max="5" width="17.1640625" style="73" customWidth="1"/>
    <col min="6" max="6" width="50.83203125" style="73" customWidth="1"/>
    <col min="7" max="7" width="7.5" style="73" customWidth="1"/>
    <col min="8" max="8" width="14" style="73" customWidth="1"/>
    <col min="9" max="9" width="15.83203125" style="73" customWidth="1"/>
    <col min="10" max="11" width="22.33203125" style="73" customWidth="1"/>
    <col min="12" max="12" width="9.33203125" style="73" customWidth="1"/>
    <col min="13" max="13" width="10.83203125" style="73" hidden="1" customWidth="1"/>
    <col min="14" max="14" width="9.33203125" style="73" hidden="1"/>
    <col min="15" max="20" width="14.1640625" style="73" hidden="1" customWidth="1"/>
    <col min="21" max="21" width="16.33203125" style="73" hidden="1" customWidth="1"/>
    <col min="22" max="22" width="12.33203125" style="73" customWidth="1"/>
    <col min="23" max="23" width="16.33203125" style="73" customWidth="1"/>
    <col min="24" max="24" width="12.33203125" style="73" customWidth="1"/>
    <col min="25" max="25" width="15" style="73" customWidth="1"/>
    <col min="26" max="26" width="11" style="73" customWidth="1"/>
    <col min="27" max="27" width="15" style="73" customWidth="1"/>
    <col min="28" max="28" width="16.33203125" style="73" customWidth="1"/>
    <col min="29" max="29" width="11" style="73" customWidth="1"/>
    <col min="30" max="30" width="15" style="73" customWidth="1"/>
    <col min="31" max="31" width="16.33203125" style="73" customWidth="1"/>
    <col min="32" max="43" width="9.33203125" style="73"/>
    <col min="44" max="65" width="9.33203125" style="73" hidden="1"/>
    <col min="66" max="16384" width="9.33203125" style="73"/>
  </cols>
  <sheetData>
    <row r="2" spans="1:46" ht="36.950000000000003" customHeight="1" x14ac:dyDescent="0.2">
      <c r="L2" s="344" t="s">
        <v>6</v>
      </c>
      <c r="M2" s="345"/>
      <c r="N2" s="345"/>
      <c r="O2" s="345"/>
      <c r="P2" s="345"/>
      <c r="Q2" s="345"/>
      <c r="R2" s="345"/>
      <c r="S2" s="345"/>
      <c r="T2" s="345"/>
      <c r="U2" s="345"/>
      <c r="V2" s="345"/>
      <c r="AT2" s="172" t="s">
        <v>83</v>
      </c>
    </row>
    <row r="3" spans="1:46" ht="6.95" customHeight="1" x14ac:dyDescent="0.2">
      <c r="B3" s="173"/>
      <c r="C3" s="174"/>
      <c r="D3" s="174"/>
      <c r="E3" s="174"/>
      <c r="F3" s="174"/>
      <c r="G3" s="174"/>
      <c r="H3" s="174"/>
      <c r="I3" s="174"/>
      <c r="J3" s="174"/>
      <c r="K3" s="174"/>
      <c r="L3" s="175"/>
      <c r="AT3" s="172" t="s">
        <v>78</v>
      </c>
    </row>
    <row r="4" spans="1:46" ht="24.95" customHeight="1" x14ac:dyDescent="0.2">
      <c r="B4" s="175"/>
      <c r="D4" s="176" t="s">
        <v>87</v>
      </c>
      <c r="L4" s="175"/>
      <c r="M4" s="177" t="s">
        <v>11</v>
      </c>
      <c r="AT4" s="172" t="s">
        <v>4</v>
      </c>
    </row>
    <row r="5" spans="1:46" ht="6.95" customHeight="1" x14ac:dyDescent="0.2">
      <c r="B5" s="175"/>
      <c r="L5" s="175"/>
    </row>
    <row r="6" spans="1:46" ht="12" customHeight="1" x14ac:dyDescent="0.2">
      <c r="B6" s="175"/>
      <c r="D6" s="178" t="s">
        <v>15</v>
      </c>
      <c r="L6" s="175"/>
    </row>
    <row r="7" spans="1:46" ht="16.5" customHeight="1" x14ac:dyDescent="0.2">
      <c r="B7" s="175"/>
      <c r="E7" s="341" t="str">
        <f>'Rekapitulace stavby'!K6</f>
        <v>ZŠ Školní 1480/60 - objekt ul. Beethovenova 662</v>
      </c>
      <c r="F7" s="342"/>
      <c r="G7" s="342"/>
      <c r="H7" s="342"/>
      <c r="L7" s="175"/>
    </row>
    <row r="8" spans="1:46" ht="12" customHeight="1" x14ac:dyDescent="0.2">
      <c r="B8" s="175"/>
      <c r="D8" s="178" t="s">
        <v>88</v>
      </c>
      <c r="L8" s="175"/>
    </row>
    <row r="9" spans="1:46" s="182" customFormat="1" ht="16.5" customHeight="1" x14ac:dyDescent="0.2">
      <c r="A9" s="179"/>
      <c r="B9" s="180"/>
      <c r="C9" s="179"/>
      <c r="D9" s="179"/>
      <c r="E9" s="341" t="s">
        <v>89</v>
      </c>
      <c r="F9" s="340"/>
      <c r="G9" s="340"/>
      <c r="H9" s="340"/>
      <c r="I9" s="179"/>
      <c r="J9" s="179"/>
      <c r="K9" s="179"/>
      <c r="L9" s="181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</row>
    <row r="10" spans="1:46" s="182" customFormat="1" ht="12" customHeight="1" x14ac:dyDescent="0.2">
      <c r="A10" s="179"/>
      <c r="B10" s="180"/>
      <c r="C10" s="179"/>
      <c r="D10" s="178" t="s">
        <v>90</v>
      </c>
      <c r="E10" s="179"/>
      <c r="F10" s="179"/>
      <c r="G10" s="179"/>
      <c r="H10" s="179"/>
      <c r="I10" s="179"/>
      <c r="J10" s="179"/>
      <c r="K10" s="179"/>
      <c r="L10" s="181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</row>
    <row r="11" spans="1:46" s="182" customFormat="1" ht="16.5" customHeight="1" x14ac:dyDescent="0.2">
      <c r="A11" s="179"/>
      <c r="B11" s="180"/>
      <c r="C11" s="179"/>
      <c r="D11" s="179"/>
      <c r="E11" s="339" t="s">
        <v>91</v>
      </c>
      <c r="F11" s="340"/>
      <c r="G11" s="340"/>
      <c r="H11" s="340"/>
      <c r="I11" s="179"/>
      <c r="J11" s="179"/>
      <c r="K11" s="179"/>
      <c r="L11" s="181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</row>
    <row r="12" spans="1:46" s="182" customFormat="1" x14ac:dyDescent="0.2">
      <c r="A12" s="179"/>
      <c r="B12" s="180"/>
      <c r="C12" s="179"/>
      <c r="D12" s="179"/>
      <c r="E12" s="179"/>
      <c r="F12" s="179"/>
      <c r="G12" s="179"/>
      <c r="H12" s="179"/>
      <c r="I12" s="179"/>
      <c r="J12" s="179"/>
      <c r="K12" s="179"/>
      <c r="L12" s="181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</row>
    <row r="13" spans="1:46" s="182" customFormat="1" ht="12" customHeight="1" x14ac:dyDescent="0.2">
      <c r="A13" s="179"/>
      <c r="B13" s="180"/>
      <c r="C13" s="179"/>
      <c r="D13" s="178" t="s">
        <v>17</v>
      </c>
      <c r="E13" s="179"/>
      <c r="F13" s="183" t="s">
        <v>3</v>
      </c>
      <c r="G13" s="179"/>
      <c r="H13" s="179"/>
      <c r="I13" s="178" t="s">
        <v>18</v>
      </c>
      <c r="J13" s="183" t="s">
        <v>3</v>
      </c>
      <c r="K13" s="179"/>
      <c r="L13" s="181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</row>
    <row r="14" spans="1:46" s="182" customFormat="1" ht="12" customHeight="1" x14ac:dyDescent="0.2">
      <c r="A14" s="179"/>
      <c r="B14" s="180"/>
      <c r="C14" s="179"/>
      <c r="D14" s="178" t="s">
        <v>19</v>
      </c>
      <c r="E14" s="179"/>
      <c r="F14" s="183" t="s">
        <v>20</v>
      </c>
      <c r="G14" s="179"/>
      <c r="H14" s="179"/>
      <c r="I14" s="178" t="s">
        <v>21</v>
      </c>
      <c r="J14" s="184" t="str">
        <f>'Rekapitulace stavby'!AN8</f>
        <v>1. 8. 2023</v>
      </c>
      <c r="K14" s="179"/>
      <c r="L14" s="181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</row>
    <row r="15" spans="1:46" s="182" customFormat="1" ht="10.9" customHeight="1" x14ac:dyDescent="0.2">
      <c r="A15" s="179"/>
      <c r="B15" s="180"/>
      <c r="C15" s="179"/>
      <c r="D15" s="179"/>
      <c r="E15" s="179"/>
      <c r="F15" s="179"/>
      <c r="G15" s="179"/>
      <c r="H15" s="179"/>
      <c r="I15" s="179"/>
      <c r="J15" s="179"/>
      <c r="K15" s="179"/>
      <c r="L15" s="181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</row>
    <row r="16" spans="1:46" s="182" customFormat="1" ht="12" customHeight="1" x14ac:dyDescent="0.2">
      <c r="A16" s="179"/>
      <c r="B16" s="180"/>
      <c r="C16" s="179"/>
      <c r="D16" s="178" t="s">
        <v>23</v>
      </c>
      <c r="E16" s="179"/>
      <c r="F16" s="179"/>
      <c r="G16" s="179"/>
      <c r="H16" s="179"/>
      <c r="I16" s="178" t="s">
        <v>24</v>
      </c>
      <c r="J16" s="183" t="s">
        <v>3</v>
      </c>
      <c r="K16" s="179"/>
      <c r="L16" s="181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</row>
    <row r="17" spans="1:31" s="182" customFormat="1" ht="18" customHeight="1" x14ac:dyDescent="0.2">
      <c r="A17" s="179"/>
      <c r="B17" s="180"/>
      <c r="C17" s="179"/>
      <c r="D17" s="179"/>
      <c r="E17" s="183" t="s">
        <v>25</v>
      </c>
      <c r="F17" s="179"/>
      <c r="G17" s="179"/>
      <c r="H17" s="179"/>
      <c r="I17" s="178" t="s">
        <v>26</v>
      </c>
      <c r="J17" s="183" t="s">
        <v>3</v>
      </c>
      <c r="K17" s="179"/>
      <c r="L17" s="181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</row>
    <row r="18" spans="1:31" s="182" customFormat="1" ht="6.95" customHeight="1" x14ac:dyDescent="0.2">
      <c r="A18" s="179"/>
      <c r="B18" s="180"/>
      <c r="C18" s="179"/>
      <c r="D18" s="179"/>
      <c r="E18" s="179"/>
      <c r="F18" s="179"/>
      <c r="G18" s="179"/>
      <c r="H18" s="179"/>
      <c r="I18" s="179"/>
      <c r="J18" s="179"/>
      <c r="K18" s="179"/>
      <c r="L18" s="181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</row>
    <row r="19" spans="1:31" s="182" customFormat="1" ht="12" customHeight="1" x14ac:dyDescent="0.2">
      <c r="A19" s="179"/>
      <c r="B19" s="180"/>
      <c r="C19" s="179"/>
      <c r="D19" s="178" t="s">
        <v>27</v>
      </c>
      <c r="E19" s="179"/>
      <c r="F19" s="179"/>
      <c r="G19" s="179"/>
      <c r="H19" s="179"/>
      <c r="I19" s="178" t="s">
        <v>24</v>
      </c>
      <c r="J19" s="183" t="s">
        <v>3</v>
      </c>
      <c r="K19" s="179"/>
      <c r="L19" s="181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</row>
    <row r="20" spans="1:31" s="182" customFormat="1" ht="18" customHeight="1" x14ac:dyDescent="0.2">
      <c r="A20" s="179"/>
      <c r="B20" s="180"/>
      <c r="C20" s="179"/>
      <c r="D20" s="179"/>
      <c r="E20" s="183" t="s">
        <v>20</v>
      </c>
      <c r="F20" s="179"/>
      <c r="G20" s="179"/>
      <c r="H20" s="179"/>
      <c r="I20" s="178" t="s">
        <v>26</v>
      </c>
      <c r="J20" s="183" t="s">
        <v>3</v>
      </c>
      <c r="K20" s="179"/>
      <c r="L20" s="181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</row>
    <row r="21" spans="1:31" s="182" customFormat="1" ht="6.95" customHeight="1" x14ac:dyDescent="0.2">
      <c r="A21" s="179"/>
      <c r="B21" s="180"/>
      <c r="C21" s="179"/>
      <c r="D21" s="179"/>
      <c r="E21" s="179"/>
      <c r="F21" s="179"/>
      <c r="G21" s="179"/>
      <c r="H21" s="179"/>
      <c r="I21" s="179"/>
      <c r="J21" s="179"/>
      <c r="K21" s="179"/>
      <c r="L21" s="181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</row>
    <row r="22" spans="1:31" s="182" customFormat="1" ht="12" customHeight="1" x14ac:dyDescent="0.2">
      <c r="A22" s="179"/>
      <c r="B22" s="180"/>
      <c r="C22" s="179"/>
      <c r="D22" s="178" t="s">
        <v>28</v>
      </c>
      <c r="E22" s="179"/>
      <c r="F22" s="179"/>
      <c r="G22" s="179"/>
      <c r="H22" s="179"/>
      <c r="I22" s="178" t="s">
        <v>24</v>
      </c>
      <c r="J22" s="183" t="s">
        <v>3</v>
      </c>
      <c r="K22" s="179"/>
      <c r="L22" s="181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</row>
    <row r="23" spans="1:31" s="182" customFormat="1" ht="18" customHeight="1" x14ac:dyDescent="0.2">
      <c r="A23" s="179"/>
      <c r="B23" s="180"/>
      <c r="C23" s="179"/>
      <c r="D23" s="179"/>
      <c r="E23" s="183" t="s">
        <v>29</v>
      </c>
      <c r="F23" s="179"/>
      <c r="G23" s="179"/>
      <c r="H23" s="179"/>
      <c r="I23" s="178" t="s">
        <v>26</v>
      </c>
      <c r="J23" s="183" t="s">
        <v>3</v>
      </c>
      <c r="K23" s="179"/>
      <c r="L23" s="181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</row>
    <row r="24" spans="1:31" s="182" customFormat="1" ht="6.95" customHeight="1" x14ac:dyDescent="0.2">
      <c r="A24" s="179"/>
      <c r="B24" s="180"/>
      <c r="C24" s="179"/>
      <c r="D24" s="179"/>
      <c r="E24" s="179"/>
      <c r="F24" s="179"/>
      <c r="G24" s="179"/>
      <c r="H24" s="179"/>
      <c r="I24" s="179"/>
      <c r="J24" s="179"/>
      <c r="K24" s="179"/>
      <c r="L24" s="181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</row>
    <row r="25" spans="1:31" s="182" customFormat="1" ht="12" customHeight="1" x14ac:dyDescent="0.2">
      <c r="A25" s="179"/>
      <c r="B25" s="180"/>
      <c r="C25" s="179"/>
      <c r="D25" s="178" t="s">
        <v>31</v>
      </c>
      <c r="E25" s="179"/>
      <c r="F25" s="179"/>
      <c r="G25" s="179"/>
      <c r="H25" s="179"/>
      <c r="I25" s="178" t="s">
        <v>24</v>
      </c>
      <c r="J25" s="183" t="s">
        <v>3</v>
      </c>
      <c r="K25" s="179"/>
      <c r="L25" s="181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</row>
    <row r="26" spans="1:31" s="182" customFormat="1" ht="18" customHeight="1" x14ac:dyDescent="0.2">
      <c r="A26" s="179"/>
      <c r="B26" s="180"/>
      <c r="C26" s="179"/>
      <c r="D26" s="179"/>
      <c r="E26" s="183" t="s">
        <v>32</v>
      </c>
      <c r="F26" s="179"/>
      <c r="G26" s="179"/>
      <c r="H26" s="179"/>
      <c r="I26" s="178" t="s">
        <v>26</v>
      </c>
      <c r="J26" s="183" t="s">
        <v>3</v>
      </c>
      <c r="K26" s="179"/>
      <c r="L26" s="181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</row>
    <row r="27" spans="1:31" s="182" customFormat="1" ht="6.95" customHeight="1" x14ac:dyDescent="0.2">
      <c r="A27" s="179"/>
      <c r="B27" s="180"/>
      <c r="C27" s="179"/>
      <c r="D27" s="179"/>
      <c r="E27" s="179"/>
      <c r="F27" s="179"/>
      <c r="G27" s="179"/>
      <c r="H27" s="179"/>
      <c r="I27" s="179"/>
      <c r="J27" s="179"/>
      <c r="K27" s="179"/>
      <c r="L27" s="181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</row>
    <row r="28" spans="1:31" s="182" customFormat="1" ht="12" customHeight="1" x14ac:dyDescent="0.2">
      <c r="A28" s="179"/>
      <c r="B28" s="180"/>
      <c r="C28" s="179"/>
      <c r="D28" s="178" t="s">
        <v>33</v>
      </c>
      <c r="E28" s="179"/>
      <c r="F28" s="179"/>
      <c r="G28" s="179"/>
      <c r="H28" s="179"/>
      <c r="I28" s="179"/>
      <c r="J28" s="179"/>
      <c r="K28" s="179"/>
      <c r="L28" s="181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</row>
    <row r="29" spans="1:31" s="188" customFormat="1" ht="71.25" customHeight="1" x14ac:dyDescent="0.2">
      <c r="A29" s="185"/>
      <c r="B29" s="186"/>
      <c r="C29" s="185"/>
      <c r="D29" s="185"/>
      <c r="E29" s="343" t="s">
        <v>34</v>
      </c>
      <c r="F29" s="343"/>
      <c r="G29" s="343"/>
      <c r="H29" s="343"/>
      <c r="I29" s="185"/>
      <c r="J29" s="185"/>
      <c r="K29" s="185"/>
      <c r="L29" s="187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</row>
    <row r="30" spans="1:31" s="182" customFormat="1" ht="6.95" customHeight="1" x14ac:dyDescent="0.2">
      <c r="A30" s="179"/>
      <c r="B30" s="180"/>
      <c r="C30" s="179"/>
      <c r="D30" s="179"/>
      <c r="E30" s="179"/>
      <c r="F30" s="179"/>
      <c r="G30" s="179"/>
      <c r="H30" s="179"/>
      <c r="I30" s="179"/>
      <c r="J30" s="179"/>
      <c r="K30" s="179"/>
      <c r="L30" s="181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</row>
    <row r="31" spans="1:31" s="182" customFormat="1" ht="6.95" customHeight="1" x14ac:dyDescent="0.2">
      <c r="A31" s="179"/>
      <c r="B31" s="180"/>
      <c r="C31" s="179"/>
      <c r="D31" s="189"/>
      <c r="E31" s="189"/>
      <c r="F31" s="189"/>
      <c r="G31" s="189"/>
      <c r="H31" s="189"/>
      <c r="I31" s="189"/>
      <c r="J31" s="189"/>
      <c r="K31" s="189"/>
      <c r="L31" s="181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</row>
    <row r="32" spans="1:31" s="182" customFormat="1" ht="25.35" customHeight="1" x14ac:dyDescent="0.2">
      <c r="A32" s="179"/>
      <c r="B32" s="180"/>
      <c r="C32" s="179"/>
      <c r="D32" s="190" t="s">
        <v>35</v>
      </c>
      <c r="E32" s="179"/>
      <c r="F32" s="179"/>
      <c r="G32" s="179"/>
      <c r="H32" s="179"/>
      <c r="I32" s="179"/>
      <c r="J32" s="191">
        <f>ROUND(J99, 2)</f>
        <v>0</v>
      </c>
      <c r="K32" s="179"/>
      <c r="L32" s="181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</row>
    <row r="33" spans="1:31" s="182" customFormat="1" ht="6.95" customHeight="1" x14ac:dyDescent="0.2">
      <c r="A33" s="179"/>
      <c r="B33" s="180"/>
      <c r="C33" s="179"/>
      <c r="D33" s="189"/>
      <c r="E33" s="189"/>
      <c r="F33" s="189"/>
      <c r="G33" s="189"/>
      <c r="H33" s="189"/>
      <c r="I33" s="189"/>
      <c r="J33" s="189"/>
      <c r="K33" s="189"/>
      <c r="L33" s="181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</row>
    <row r="34" spans="1:31" s="182" customFormat="1" ht="14.45" customHeight="1" x14ac:dyDescent="0.2">
      <c r="A34" s="179"/>
      <c r="B34" s="180"/>
      <c r="C34" s="179"/>
      <c r="D34" s="179"/>
      <c r="E34" s="179"/>
      <c r="F34" s="192" t="s">
        <v>37</v>
      </c>
      <c r="G34" s="179"/>
      <c r="H34" s="179"/>
      <c r="I34" s="192" t="s">
        <v>36</v>
      </c>
      <c r="J34" s="192" t="s">
        <v>38</v>
      </c>
      <c r="K34" s="179"/>
      <c r="L34" s="181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</row>
    <row r="35" spans="1:31" s="182" customFormat="1" ht="14.45" customHeight="1" x14ac:dyDescent="0.2">
      <c r="A35" s="179"/>
      <c r="B35" s="180"/>
      <c r="C35" s="179"/>
      <c r="D35" s="193" t="s">
        <v>39</v>
      </c>
      <c r="E35" s="178" t="s">
        <v>40</v>
      </c>
      <c r="F35" s="194">
        <f>ROUND((SUM(BE99:BE394)),  2)</f>
        <v>0</v>
      </c>
      <c r="G35" s="179"/>
      <c r="H35" s="179"/>
      <c r="I35" s="195">
        <v>0.21</v>
      </c>
      <c r="J35" s="194">
        <f>ROUND(((SUM(BE99:BE394))*I35),  2)</f>
        <v>0</v>
      </c>
      <c r="K35" s="179"/>
      <c r="L35" s="181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</row>
    <row r="36" spans="1:31" s="182" customFormat="1" ht="14.45" customHeight="1" x14ac:dyDescent="0.2">
      <c r="A36" s="179"/>
      <c r="B36" s="180"/>
      <c r="C36" s="179"/>
      <c r="D36" s="179"/>
      <c r="E36" s="178" t="s">
        <v>41</v>
      </c>
      <c r="F36" s="194">
        <f>ROUND((SUM(BF99:BF394)),  2)</f>
        <v>0</v>
      </c>
      <c r="G36" s="179"/>
      <c r="H36" s="179"/>
      <c r="I36" s="195">
        <v>0.12</v>
      </c>
      <c r="J36" s="194">
        <f>ROUND(((SUM(BF99:BF394))*I36),  2)</f>
        <v>0</v>
      </c>
      <c r="K36" s="179"/>
      <c r="L36" s="181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</row>
    <row r="37" spans="1:31" s="182" customFormat="1" ht="14.45" hidden="1" customHeight="1" x14ac:dyDescent="0.2">
      <c r="A37" s="179"/>
      <c r="B37" s="180"/>
      <c r="C37" s="179"/>
      <c r="D37" s="179"/>
      <c r="E37" s="178" t="s">
        <v>42</v>
      </c>
      <c r="F37" s="194">
        <f>ROUND((SUM(BG99:BG394)),  2)</f>
        <v>0</v>
      </c>
      <c r="G37" s="179"/>
      <c r="H37" s="179"/>
      <c r="I37" s="195">
        <v>0.21</v>
      </c>
      <c r="J37" s="194">
        <f>0</f>
        <v>0</v>
      </c>
      <c r="K37" s="179"/>
      <c r="L37" s="181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</row>
    <row r="38" spans="1:31" s="182" customFormat="1" ht="14.45" hidden="1" customHeight="1" x14ac:dyDescent="0.2">
      <c r="A38" s="179"/>
      <c r="B38" s="180"/>
      <c r="C38" s="179"/>
      <c r="D38" s="179"/>
      <c r="E38" s="178" t="s">
        <v>43</v>
      </c>
      <c r="F38" s="194">
        <f>ROUND((SUM(BH99:BH394)),  2)</f>
        <v>0</v>
      </c>
      <c r="G38" s="179"/>
      <c r="H38" s="179"/>
      <c r="I38" s="195">
        <v>0.12</v>
      </c>
      <c r="J38" s="194">
        <f>0</f>
        <v>0</v>
      </c>
      <c r="K38" s="179"/>
      <c r="L38" s="181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</row>
    <row r="39" spans="1:31" s="182" customFormat="1" ht="14.45" hidden="1" customHeight="1" x14ac:dyDescent="0.2">
      <c r="A39" s="179"/>
      <c r="B39" s="180"/>
      <c r="C39" s="179"/>
      <c r="D39" s="179"/>
      <c r="E39" s="178" t="s">
        <v>44</v>
      </c>
      <c r="F39" s="194">
        <f>ROUND((SUM(BI99:BI394)),  2)</f>
        <v>0</v>
      </c>
      <c r="G39" s="179"/>
      <c r="H39" s="179"/>
      <c r="I39" s="195">
        <v>0</v>
      </c>
      <c r="J39" s="194">
        <f>0</f>
        <v>0</v>
      </c>
      <c r="K39" s="179"/>
      <c r="L39" s="181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</row>
    <row r="40" spans="1:31" s="182" customFormat="1" ht="6.95" customHeight="1" x14ac:dyDescent="0.2">
      <c r="A40" s="179"/>
      <c r="B40" s="180"/>
      <c r="C40" s="179"/>
      <c r="D40" s="179"/>
      <c r="E40" s="179"/>
      <c r="F40" s="179"/>
      <c r="G40" s="179"/>
      <c r="H40" s="179"/>
      <c r="I40" s="179"/>
      <c r="J40" s="179"/>
      <c r="K40" s="179"/>
      <c r="L40" s="181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</row>
    <row r="41" spans="1:31" s="182" customFormat="1" ht="25.35" customHeight="1" x14ac:dyDescent="0.2">
      <c r="A41" s="179"/>
      <c r="B41" s="180"/>
      <c r="C41" s="196"/>
      <c r="D41" s="197" t="s">
        <v>45</v>
      </c>
      <c r="E41" s="198"/>
      <c r="F41" s="198"/>
      <c r="G41" s="199" t="s">
        <v>46</v>
      </c>
      <c r="H41" s="200" t="s">
        <v>47</v>
      </c>
      <c r="I41" s="198"/>
      <c r="J41" s="201">
        <f>SUM(J32:J39)</f>
        <v>0</v>
      </c>
      <c r="K41" s="202"/>
      <c r="L41" s="181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</row>
    <row r="42" spans="1:31" s="182" customFormat="1" ht="14.45" customHeight="1" x14ac:dyDescent="0.2">
      <c r="A42" s="179"/>
      <c r="B42" s="203"/>
      <c r="C42" s="204"/>
      <c r="D42" s="204"/>
      <c r="E42" s="204"/>
      <c r="F42" s="204"/>
      <c r="G42" s="204"/>
      <c r="H42" s="204"/>
      <c r="I42" s="204"/>
      <c r="J42" s="204"/>
      <c r="K42" s="204"/>
      <c r="L42" s="181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</row>
    <row r="46" spans="1:31" s="182" customFormat="1" ht="6.95" customHeight="1" x14ac:dyDescent="0.2">
      <c r="A46" s="179"/>
      <c r="B46" s="205"/>
      <c r="C46" s="206"/>
      <c r="D46" s="206"/>
      <c r="E46" s="206"/>
      <c r="F46" s="206"/>
      <c r="G46" s="206"/>
      <c r="H46" s="206"/>
      <c r="I46" s="206"/>
      <c r="J46" s="206"/>
      <c r="K46" s="206"/>
      <c r="L46" s="181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</row>
    <row r="47" spans="1:31" s="182" customFormat="1" ht="24.95" customHeight="1" x14ac:dyDescent="0.2">
      <c r="A47" s="179"/>
      <c r="B47" s="180"/>
      <c r="C47" s="176" t="s">
        <v>92</v>
      </c>
      <c r="D47" s="179"/>
      <c r="E47" s="179"/>
      <c r="F47" s="179"/>
      <c r="G47" s="179"/>
      <c r="H47" s="179"/>
      <c r="I47" s="179"/>
      <c r="J47" s="179"/>
      <c r="K47" s="179"/>
      <c r="L47" s="181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</row>
    <row r="48" spans="1:31" s="182" customFormat="1" ht="6.95" customHeight="1" x14ac:dyDescent="0.2">
      <c r="A48" s="179"/>
      <c r="B48" s="180"/>
      <c r="C48" s="179"/>
      <c r="D48" s="179"/>
      <c r="E48" s="179"/>
      <c r="F48" s="179"/>
      <c r="G48" s="179"/>
      <c r="H48" s="179"/>
      <c r="I48" s="179"/>
      <c r="J48" s="179"/>
      <c r="K48" s="179"/>
      <c r="L48" s="181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</row>
    <row r="49" spans="1:47" s="182" customFormat="1" ht="12" customHeight="1" x14ac:dyDescent="0.2">
      <c r="A49" s="179"/>
      <c r="B49" s="180"/>
      <c r="C49" s="178" t="s">
        <v>15</v>
      </c>
      <c r="D49" s="179"/>
      <c r="E49" s="179"/>
      <c r="F49" s="179"/>
      <c r="G49" s="179"/>
      <c r="H49" s="179"/>
      <c r="I49" s="179"/>
      <c r="J49" s="179"/>
      <c r="K49" s="179"/>
      <c r="L49" s="181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</row>
    <row r="50" spans="1:47" s="182" customFormat="1" ht="16.5" customHeight="1" x14ac:dyDescent="0.2">
      <c r="A50" s="179"/>
      <c r="B50" s="180"/>
      <c r="C50" s="179"/>
      <c r="D50" s="179"/>
      <c r="E50" s="341" t="str">
        <f>E7</f>
        <v>ZŠ Školní 1480/60 - objekt ul. Beethovenova 662</v>
      </c>
      <c r="F50" s="342"/>
      <c r="G50" s="342"/>
      <c r="H50" s="342"/>
      <c r="I50" s="179"/>
      <c r="J50" s="179"/>
      <c r="K50" s="179"/>
      <c r="L50" s="181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</row>
    <row r="51" spans="1:47" ht="12" customHeight="1" x14ac:dyDescent="0.2">
      <c r="B51" s="175"/>
      <c r="C51" s="178" t="s">
        <v>88</v>
      </c>
      <c r="L51" s="175"/>
    </row>
    <row r="52" spans="1:47" s="182" customFormat="1" ht="16.5" customHeight="1" x14ac:dyDescent="0.2">
      <c r="A52" s="179"/>
      <c r="B52" s="180"/>
      <c r="C52" s="179"/>
      <c r="D52" s="179"/>
      <c r="E52" s="341" t="s">
        <v>89</v>
      </c>
      <c r="F52" s="340"/>
      <c r="G52" s="340"/>
      <c r="H52" s="340"/>
      <c r="I52" s="179"/>
      <c r="J52" s="179"/>
      <c r="K52" s="179"/>
      <c r="L52" s="181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</row>
    <row r="53" spans="1:47" s="182" customFormat="1" ht="12" customHeight="1" x14ac:dyDescent="0.2">
      <c r="A53" s="179"/>
      <c r="B53" s="180"/>
      <c r="C53" s="178" t="s">
        <v>90</v>
      </c>
      <c r="D53" s="179"/>
      <c r="E53" s="179"/>
      <c r="F53" s="179"/>
      <c r="G53" s="179"/>
      <c r="H53" s="179"/>
      <c r="I53" s="179"/>
      <c r="J53" s="179"/>
      <c r="K53" s="179"/>
      <c r="L53" s="181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</row>
    <row r="54" spans="1:47" s="182" customFormat="1" ht="16.5" customHeight="1" x14ac:dyDescent="0.2">
      <c r="A54" s="179"/>
      <c r="B54" s="180"/>
      <c r="C54" s="179"/>
      <c r="D54" s="179"/>
      <c r="E54" s="339" t="str">
        <f>E11</f>
        <v>SO 02 - Venkovní sportoviště</v>
      </c>
      <c r="F54" s="340"/>
      <c r="G54" s="340"/>
      <c r="H54" s="340"/>
      <c r="I54" s="179"/>
      <c r="J54" s="179"/>
      <c r="K54" s="179"/>
      <c r="L54" s="181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</row>
    <row r="55" spans="1:47" s="182" customFormat="1" ht="6.95" customHeight="1" x14ac:dyDescent="0.2">
      <c r="A55" s="179"/>
      <c r="B55" s="180"/>
      <c r="C55" s="179"/>
      <c r="D55" s="179"/>
      <c r="E55" s="179"/>
      <c r="F55" s="179"/>
      <c r="G55" s="179"/>
      <c r="H55" s="179"/>
      <c r="I55" s="179"/>
      <c r="J55" s="179"/>
      <c r="K55" s="179"/>
      <c r="L55" s="181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</row>
    <row r="56" spans="1:47" s="182" customFormat="1" ht="12" customHeight="1" x14ac:dyDescent="0.2">
      <c r="A56" s="179"/>
      <c r="B56" s="180"/>
      <c r="C56" s="178" t="s">
        <v>19</v>
      </c>
      <c r="D56" s="179"/>
      <c r="E56" s="179"/>
      <c r="F56" s="183" t="str">
        <f>F14</f>
        <v xml:space="preserve"> </v>
      </c>
      <c r="G56" s="179"/>
      <c r="H56" s="179"/>
      <c r="I56" s="178" t="s">
        <v>21</v>
      </c>
      <c r="J56" s="184" t="str">
        <f>IF(J14="","",J14)</f>
        <v>1. 8. 2023</v>
      </c>
      <c r="K56" s="179"/>
      <c r="L56" s="181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</row>
    <row r="57" spans="1:47" s="182" customFormat="1" ht="6.95" customHeight="1" x14ac:dyDescent="0.2">
      <c r="A57" s="179"/>
      <c r="B57" s="180"/>
      <c r="C57" s="179"/>
      <c r="D57" s="179"/>
      <c r="E57" s="179"/>
      <c r="F57" s="179"/>
      <c r="G57" s="179"/>
      <c r="H57" s="179"/>
      <c r="I57" s="179"/>
      <c r="J57" s="179"/>
      <c r="K57" s="179"/>
      <c r="L57" s="181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</row>
    <row r="58" spans="1:47" s="182" customFormat="1" ht="40.15" customHeight="1" x14ac:dyDescent="0.2">
      <c r="A58" s="179"/>
      <c r="B58" s="180"/>
      <c r="C58" s="178" t="s">
        <v>23</v>
      </c>
      <c r="D58" s="179"/>
      <c r="E58" s="179"/>
      <c r="F58" s="183" t="str">
        <f>E17</f>
        <v>Statutární město Chomutov</v>
      </c>
      <c r="G58" s="179"/>
      <c r="H58" s="179"/>
      <c r="I58" s="178" t="s">
        <v>28</v>
      </c>
      <c r="J58" s="207" t="str">
        <f>E23</f>
        <v>CZECHOTEC Engineering spol. s.r.o.</v>
      </c>
      <c r="K58" s="179"/>
      <c r="L58" s="181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</row>
    <row r="59" spans="1:47" s="182" customFormat="1" ht="15.2" customHeight="1" x14ac:dyDescent="0.2">
      <c r="A59" s="179"/>
      <c r="B59" s="180"/>
      <c r="C59" s="178" t="s">
        <v>27</v>
      </c>
      <c r="D59" s="179"/>
      <c r="E59" s="179"/>
      <c r="F59" s="183" t="str">
        <f>IF(E20="","",E20)</f>
        <v xml:space="preserve"> </v>
      </c>
      <c r="G59" s="179"/>
      <c r="H59" s="179"/>
      <c r="I59" s="178" t="s">
        <v>31</v>
      </c>
      <c r="J59" s="207" t="str">
        <f>E26</f>
        <v xml:space="preserve">Miroslav Dostál </v>
      </c>
      <c r="K59" s="179"/>
      <c r="L59" s="181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</row>
    <row r="60" spans="1:47" s="182" customFormat="1" ht="10.35" customHeight="1" x14ac:dyDescent="0.2">
      <c r="A60" s="179"/>
      <c r="B60" s="180"/>
      <c r="C60" s="179"/>
      <c r="D60" s="179"/>
      <c r="E60" s="179"/>
      <c r="F60" s="179"/>
      <c r="G60" s="179"/>
      <c r="H60" s="179"/>
      <c r="I60" s="179"/>
      <c r="J60" s="179"/>
      <c r="K60" s="179"/>
      <c r="L60" s="181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</row>
    <row r="61" spans="1:47" s="182" customFormat="1" ht="29.25" customHeight="1" x14ac:dyDescent="0.2">
      <c r="A61" s="179"/>
      <c r="B61" s="180"/>
      <c r="C61" s="208" t="s">
        <v>93</v>
      </c>
      <c r="D61" s="196"/>
      <c r="E61" s="196"/>
      <c r="F61" s="196"/>
      <c r="G61" s="196"/>
      <c r="H61" s="196"/>
      <c r="I61" s="196"/>
      <c r="J61" s="209" t="s">
        <v>94</v>
      </c>
      <c r="K61" s="196"/>
      <c r="L61" s="181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</row>
    <row r="62" spans="1:47" s="182" customFormat="1" ht="10.35" customHeight="1" x14ac:dyDescent="0.2">
      <c r="A62" s="179"/>
      <c r="B62" s="180"/>
      <c r="C62" s="179"/>
      <c r="D62" s="179"/>
      <c r="E62" s="179"/>
      <c r="F62" s="179"/>
      <c r="G62" s="179"/>
      <c r="H62" s="179"/>
      <c r="I62" s="179"/>
      <c r="J62" s="179"/>
      <c r="K62" s="179"/>
      <c r="L62" s="181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</row>
    <row r="63" spans="1:47" s="182" customFormat="1" ht="22.9" customHeight="1" x14ac:dyDescent="0.2">
      <c r="A63" s="179"/>
      <c r="B63" s="180"/>
      <c r="C63" s="210" t="s">
        <v>67</v>
      </c>
      <c r="D63" s="179"/>
      <c r="E63" s="179"/>
      <c r="F63" s="179"/>
      <c r="G63" s="179"/>
      <c r="H63" s="179"/>
      <c r="I63" s="179"/>
      <c r="J63" s="191">
        <f>J99</f>
        <v>0</v>
      </c>
      <c r="K63" s="179"/>
      <c r="L63" s="181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U63" s="172" t="s">
        <v>95</v>
      </c>
    </row>
    <row r="64" spans="1:47" s="211" customFormat="1" ht="24.95" customHeight="1" x14ac:dyDescent="0.2">
      <c r="B64" s="212"/>
      <c r="D64" s="213" t="s">
        <v>96</v>
      </c>
      <c r="E64" s="214"/>
      <c r="F64" s="214"/>
      <c r="G64" s="214"/>
      <c r="H64" s="214"/>
      <c r="I64" s="214"/>
      <c r="J64" s="215">
        <f>J100</f>
        <v>0</v>
      </c>
      <c r="L64" s="212"/>
    </row>
    <row r="65" spans="1:31" s="216" customFormat="1" ht="19.899999999999999" customHeight="1" x14ac:dyDescent="0.2">
      <c r="B65" s="217"/>
      <c r="D65" s="218" t="s">
        <v>97</v>
      </c>
      <c r="E65" s="219"/>
      <c r="F65" s="219"/>
      <c r="G65" s="219"/>
      <c r="H65" s="219"/>
      <c r="I65" s="219"/>
      <c r="J65" s="220">
        <f>J101</f>
        <v>0</v>
      </c>
      <c r="L65" s="217"/>
    </row>
    <row r="66" spans="1:31" s="216" customFormat="1" ht="19.899999999999999" customHeight="1" x14ac:dyDescent="0.2">
      <c r="B66" s="217"/>
      <c r="D66" s="218" t="s">
        <v>98</v>
      </c>
      <c r="E66" s="219"/>
      <c r="F66" s="219"/>
      <c r="G66" s="219"/>
      <c r="H66" s="219"/>
      <c r="I66" s="219"/>
      <c r="J66" s="220">
        <f>J168</f>
        <v>0</v>
      </c>
      <c r="L66" s="217"/>
    </row>
    <row r="67" spans="1:31" s="216" customFormat="1" ht="19.899999999999999" customHeight="1" x14ac:dyDescent="0.2">
      <c r="B67" s="217"/>
      <c r="D67" s="218" t="s">
        <v>99</v>
      </c>
      <c r="E67" s="219"/>
      <c r="F67" s="219"/>
      <c r="G67" s="219"/>
      <c r="H67" s="219"/>
      <c r="I67" s="219"/>
      <c r="J67" s="220">
        <f>J245</f>
        <v>0</v>
      </c>
      <c r="L67" s="217"/>
    </row>
    <row r="68" spans="1:31" s="216" customFormat="1" ht="19.899999999999999" customHeight="1" x14ac:dyDescent="0.2">
      <c r="B68" s="217"/>
      <c r="D68" s="218" t="s">
        <v>100</v>
      </c>
      <c r="E68" s="219"/>
      <c r="F68" s="219"/>
      <c r="G68" s="219"/>
      <c r="H68" s="219"/>
      <c r="I68" s="219"/>
      <c r="J68" s="220">
        <f>J285</f>
        <v>0</v>
      </c>
      <c r="L68" s="217"/>
    </row>
    <row r="69" spans="1:31" s="216" customFormat="1" ht="19.899999999999999" customHeight="1" x14ac:dyDescent="0.2">
      <c r="B69" s="217"/>
      <c r="D69" s="218" t="s">
        <v>101</v>
      </c>
      <c r="E69" s="219"/>
      <c r="F69" s="219"/>
      <c r="G69" s="219"/>
      <c r="H69" s="219"/>
      <c r="I69" s="219"/>
      <c r="J69" s="220">
        <f>J333</f>
        <v>0</v>
      </c>
      <c r="L69" s="217"/>
    </row>
    <row r="70" spans="1:31" s="211" customFormat="1" ht="24.95" customHeight="1" x14ac:dyDescent="0.2">
      <c r="B70" s="212"/>
      <c r="D70" s="213" t="s">
        <v>102</v>
      </c>
      <c r="E70" s="214"/>
      <c r="F70" s="214"/>
      <c r="G70" s="214"/>
      <c r="H70" s="214"/>
      <c r="I70" s="214"/>
      <c r="J70" s="215">
        <f>J337</f>
        <v>0</v>
      </c>
      <c r="L70" s="212"/>
    </row>
    <row r="71" spans="1:31" s="216" customFormat="1" ht="19.899999999999999" customHeight="1" x14ac:dyDescent="0.2">
      <c r="B71" s="217"/>
      <c r="D71" s="218" t="s">
        <v>103</v>
      </c>
      <c r="E71" s="219"/>
      <c r="F71" s="219"/>
      <c r="G71" s="219"/>
      <c r="H71" s="219"/>
      <c r="I71" s="219"/>
      <c r="J71" s="220">
        <f>J338</f>
        <v>0</v>
      </c>
      <c r="L71" s="217"/>
    </row>
    <row r="72" spans="1:31" s="211" customFormat="1" ht="24.95" customHeight="1" x14ac:dyDescent="0.2">
      <c r="B72" s="212"/>
      <c r="D72" s="213" t="s">
        <v>104</v>
      </c>
      <c r="E72" s="214"/>
      <c r="F72" s="214"/>
      <c r="G72" s="214"/>
      <c r="H72" s="214"/>
      <c r="I72" s="214"/>
      <c r="J72" s="215">
        <f>J377</f>
        <v>0</v>
      </c>
      <c r="L72" s="212"/>
    </row>
    <row r="73" spans="1:31" s="216" customFormat="1" ht="19.899999999999999" customHeight="1" x14ac:dyDescent="0.2">
      <c r="B73" s="217"/>
      <c r="D73" s="218" t="s">
        <v>105</v>
      </c>
      <c r="E73" s="219"/>
      <c r="F73" s="219"/>
      <c r="G73" s="219"/>
      <c r="H73" s="219"/>
      <c r="I73" s="219"/>
      <c r="J73" s="220">
        <f>J378</f>
        <v>0</v>
      </c>
      <c r="L73" s="217"/>
    </row>
    <row r="74" spans="1:31" s="216" customFormat="1" ht="19.899999999999999" customHeight="1" x14ac:dyDescent="0.2">
      <c r="B74" s="217"/>
      <c r="D74" s="218" t="s">
        <v>106</v>
      </c>
      <c r="E74" s="219"/>
      <c r="F74" s="219"/>
      <c r="G74" s="219"/>
      <c r="H74" s="219"/>
      <c r="I74" s="219"/>
      <c r="J74" s="220">
        <f>J381</f>
        <v>0</v>
      </c>
      <c r="L74" s="217"/>
    </row>
    <row r="75" spans="1:31" s="216" customFormat="1" ht="19.899999999999999" customHeight="1" x14ac:dyDescent="0.2">
      <c r="B75" s="217"/>
      <c r="D75" s="218" t="s">
        <v>107</v>
      </c>
      <c r="E75" s="219"/>
      <c r="F75" s="219"/>
      <c r="G75" s="219"/>
      <c r="H75" s="219"/>
      <c r="I75" s="219"/>
      <c r="J75" s="220">
        <f>J384</f>
        <v>0</v>
      </c>
      <c r="L75" s="217"/>
    </row>
    <row r="76" spans="1:31" s="216" customFormat="1" ht="19.899999999999999" customHeight="1" x14ac:dyDescent="0.2">
      <c r="B76" s="217"/>
      <c r="D76" s="218" t="s">
        <v>108</v>
      </c>
      <c r="E76" s="219"/>
      <c r="F76" s="219"/>
      <c r="G76" s="219"/>
      <c r="H76" s="219"/>
      <c r="I76" s="219"/>
      <c r="J76" s="220">
        <f>J388</f>
        <v>0</v>
      </c>
      <c r="L76" s="217"/>
    </row>
    <row r="77" spans="1:31" s="216" customFormat="1" ht="19.899999999999999" customHeight="1" x14ac:dyDescent="0.2">
      <c r="B77" s="217"/>
      <c r="D77" s="218" t="s">
        <v>109</v>
      </c>
      <c r="E77" s="219"/>
      <c r="F77" s="219"/>
      <c r="G77" s="219"/>
      <c r="H77" s="219"/>
      <c r="I77" s="219"/>
      <c r="J77" s="220">
        <f>J391</f>
        <v>0</v>
      </c>
      <c r="L77" s="217"/>
    </row>
    <row r="78" spans="1:31" s="182" customFormat="1" ht="21.75" customHeight="1" x14ac:dyDescent="0.2">
      <c r="A78" s="179"/>
      <c r="B78" s="180"/>
      <c r="C78" s="179"/>
      <c r="D78" s="179"/>
      <c r="E78" s="179"/>
      <c r="F78" s="179"/>
      <c r="G78" s="179"/>
      <c r="H78" s="179"/>
      <c r="I78" s="179"/>
      <c r="J78" s="179"/>
      <c r="K78" s="179"/>
      <c r="L78" s="181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</row>
    <row r="79" spans="1:31" s="182" customFormat="1" ht="6.95" customHeight="1" x14ac:dyDescent="0.2">
      <c r="A79" s="179"/>
      <c r="B79" s="203"/>
      <c r="C79" s="204"/>
      <c r="D79" s="204"/>
      <c r="E79" s="204"/>
      <c r="F79" s="204"/>
      <c r="G79" s="204"/>
      <c r="H79" s="204"/>
      <c r="I79" s="204"/>
      <c r="J79" s="204"/>
      <c r="K79" s="204"/>
      <c r="L79" s="181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</row>
    <row r="83" spans="1:31" s="182" customFormat="1" ht="6.95" customHeight="1" x14ac:dyDescent="0.2">
      <c r="A83" s="179"/>
      <c r="B83" s="205"/>
      <c r="C83" s="206"/>
      <c r="D83" s="206"/>
      <c r="E83" s="206"/>
      <c r="F83" s="206"/>
      <c r="G83" s="206"/>
      <c r="H83" s="206"/>
      <c r="I83" s="206"/>
      <c r="J83" s="206"/>
      <c r="K83" s="206"/>
      <c r="L83" s="181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pans="1:31" s="182" customFormat="1" ht="24.95" customHeight="1" x14ac:dyDescent="0.2">
      <c r="A84" s="179"/>
      <c r="B84" s="180"/>
      <c r="C84" s="176" t="s">
        <v>110</v>
      </c>
      <c r="D84" s="179"/>
      <c r="E84" s="179"/>
      <c r="F84" s="179"/>
      <c r="G84" s="179"/>
      <c r="H84" s="179"/>
      <c r="I84" s="179"/>
      <c r="J84" s="179"/>
      <c r="K84" s="179"/>
      <c r="L84" s="181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pans="1:31" s="182" customFormat="1" ht="6.95" customHeight="1" x14ac:dyDescent="0.2">
      <c r="A85" s="179"/>
      <c r="B85" s="180"/>
      <c r="C85" s="179"/>
      <c r="D85" s="179"/>
      <c r="E85" s="179"/>
      <c r="F85" s="179"/>
      <c r="G85" s="179"/>
      <c r="H85" s="179"/>
      <c r="I85" s="179"/>
      <c r="J85" s="179"/>
      <c r="K85" s="179"/>
      <c r="L85" s="181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pans="1:31" s="182" customFormat="1" ht="12" customHeight="1" x14ac:dyDescent="0.2">
      <c r="A86" s="179"/>
      <c r="B86" s="180"/>
      <c r="C86" s="178" t="s">
        <v>15</v>
      </c>
      <c r="D86" s="179"/>
      <c r="E86" s="179"/>
      <c r="F86" s="179"/>
      <c r="G86" s="179"/>
      <c r="H86" s="179"/>
      <c r="I86" s="179"/>
      <c r="J86" s="179"/>
      <c r="K86" s="179"/>
      <c r="L86" s="181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pans="1:31" s="182" customFormat="1" ht="16.5" customHeight="1" x14ac:dyDescent="0.2">
      <c r="A87" s="179"/>
      <c r="B87" s="180"/>
      <c r="C87" s="179"/>
      <c r="D87" s="179"/>
      <c r="E87" s="341" t="str">
        <f>E7</f>
        <v>ZŠ Školní 1480/60 - objekt ul. Beethovenova 662</v>
      </c>
      <c r="F87" s="342"/>
      <c r="G87" s="342"/>
      <c r="H87" s="342"/>
      <c r="I87" s="179"/>
      <c r="J87" s="179"/>
      <c r="K87" s="179"/>
      <c r="L87" s="181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pans="1:31" ht="12" customHeight="1" x14ac:dyDescent="0.2">
      <c r="B88" s="175"/>
      <c r="C88" s="178" t="s">
        <v>88</v>
      </c>
      <c r="L88" s="175"/>
    </row>
    <row r="89" spans="1:31" s="182" customFormat="1" ht="16.5" customHeight="1" x14ac:dyDescent="0.2">
      <c r="A89" s="179"/>
      <c r="B89" s="180"/>
      <c r="C89" s="179"/>
      <c r="D89" s="179"/>
      <c r="E89" s="341" t="s">
        <v>89</v>
      </c>
      <c r="F89" s="340"/>
      <c r="G89" s="340"/>
      <c r="H89" s="340"/>
      <c r="I89" s="179"/>
      <c r="J89" s="179"/>
      <c r="K89" s="179"/>
      <c r="L89" s="181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pans="1:31" s="182" customFormat="1" ht="12" customHeight="1" x14ac:dyDescent="0.2">
      <c r="A90" s="179"/>
      <c r="B90" s="180"/>
      <c r="C90" s="178" t="s">
        <v>90</v>
      </c>
      <c r="D90" s="179"/>
      <c r="E90" s="179"/>
      <c r="F90" s="179"/>
      <c r="G90" s="179"/>
      <c r="H90" s="179"/>
      <c r="I90" s="179"/>
      <c r="J90" s="179"/>
      <c r="K90" s="179"/>
      <c r="L90" s="181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</row>
    <row r="91" spans="1:31" s="182" customFormat="1" ht="16.5" customHeight="1" x14ac:dyDescent="0.2">
      <c r="A91" s="179"/>
      <c r="B91" s="180"/>
      <c r="C91" s="179"/>
      <c r="D91" s="179"/>
      <c r="E91" s="339" t="str">
        <f>E11</f>
        <v>SO 02 - Venkovní sportoviště</v>
      </c>
      <c r="F91" s="340"/>
      <c r="G91" s="340"/>
      <c r="H91" s="340"/>
      <c r="I91" s="179"/>
      <c r="J91" s="179"/>
      <c r="K91" s="179"/>
      <c r="L91" s="181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</row>
    <row r="92" spans="1:31" s="182" customFormat="1" ht="6.95" customHeight="1" x14ac:dyDescent="0.2">
      <c r="A92" s="179"/>
      <c r="B92" s="180"/>
      <c r="C92" s="179"/>
      <c r="D92" s="179"/>
      <c r="E92" s="179"/>
      <c r="F92" s="179"/>
      <c r="G92" s="179"/>
      <c r="H92" s="179"/>
      <c r="I92" s="179"/>
      <c r="J92" s="179"/>
      <c r="K92" s="179"/>
      <c r="L92" s="181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</row>
    <row r="93" spans="1:31" s="182" customFormat="1" ht="12" customHeight="1" x14ac:dyDescent="0.2">
      <c r="A93" s="179"/>
      <c r="B93" s="180"/>
      <c r="C93" s="178" t="s">
        <v>19</v>
      </c>
      <c r="D93" s="179"/>
      <c r="E93" s="179"/>
      <c r="F93" s="183" t="str">
        <f>F14</f>
        <v xml:space="preserve"> </v>
      </c>
      <c r="G93" s="179"/>
      <c r="H93" s="179"/>
      <c r="I93" s="178" t="s">
        <v>21</v>
      </c>
      <c r="J93" s="184" t="str">
        <f>IF(J14="","",J14)</f>
        <v>1. 8. 2023</v>
      </c>
      <c r="K93" s="179"/>
      <c r="L93" s="181"/>
      <c r="S93" s="179"/>
      <c r="T93" s="179"/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</row>
    <row r="94" spans="1:31" s="182" customFormat="1" ht="6.95" customHeight="1" x14ac:dyDescent="0.2">
      <c r="A94" s="179"/>
      <c r="B94" s="180"/>
      <c r="C94" s="179"/>
      <c r="D94" s="179"/>
      <c r="E94" s="179"/>
      <c r="F94" s="179"/>
      <c r="G94" s="179"/>
      <c r="H94" s="179"/>
      <c r="I94" s="179"/>
      <c r="J94" s="179"/>
      <c r="K94" s="179"/>
      <c r="L94" s="181"/>
      <c r="S94" s="179"/>
      <c r="T94" s="179"/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</row>
    <row r="95" spans="1:31" s="182" customFormat="1" ht="40.15" customHeight="1" x14ac:dyDescent="0.2">
      <c r="A95" s="179"/>
      <c r="B95" s="180"/>
      <c r="C95" s="178" t="s">
        <v>23</v>
      </c>
      <c r="D95" s="179"/>
      <c r="E95" s="179"/>
      <c r="F95" s="183" t="str">
        <f>E17</f>
        <v>Statutární město Chomutov</v>
      </c>
      <c r="G95" s="179"/>
      <c r="H95" s="179"/>
      <c r="I95" s="178" t="s">
        <v>28</v>
      </c>
      <c r="J95" s="207" t="str">
        <f>E23</f>
        <v>CZECHOTEC Engineering spol. s.r.o.</v>
      </c>
      <c r="K95" s="179"/>
      <c r="L95" s="181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</row>
    <row r="96" spans="1:31" s="182" customFormat="1" ht="15.2" customHeight="1" x14ac:dyDescent="0.2">
      <c r="A96" s="179"/>
      <c r="B96" s="180"/>
      <c r="C96" s="178" t="s">
        <v>27</v>
      </c>
      <c r="D96" s="179"/>
      <c r="E96" s="179"/>
      <c r="F96" s="183" t="str">
        <f>IF(E20="","",E20)</f>
        <v xml:space="preserve"> </v>
      </c>
      <c r="G96" s="179"/>
      <c r="H96" s="179"/>
      <c r="I96" s="178" t="s">
        <v>31</v>
      </c>
      <c r="J96" s="207" t="str">
        <f>E26</f>
        <v xml:space="preserve">Miroslav Dostál </v>
      </c>
      <c r="K96" s="179"/>
      <c r="L96" s="181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</row>
    <row r="97" spans="1:65" s="182" customFormat="1" ht="10.35" customHeight="1" x14ac:dyDescent="0.2">
      <c r="A97" s="179"/>
      <c r="B97" s="180"/>
      <c r="C97" s="179"/>
      <c r="D97" s="179"/>
      <c r="E97" s="179"/>
      <c r="F97" s="179"/>
      <c r="G97" s="179"/>
      <c r="H97" s="179"/>
      <c r="I97" s="179"/>
      <c r="J97" s="179"/>
      <c r="K97" s="179"/>
      <c r="L97" s="181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</row>
    <row r="98" spans="1:65" s="230" customFormat="1" ht="29.25" customHeight="1" x14ac:dyDescent="0.2">
      <c r="A98" s="221"/>
      <c r="B98" s="222"/>
      <c r="C98" s="223" t="s">
        <v>111</v>
      </c>
      <c r="D98" s="224" t="s">
        <v>54</v>
      </c>
      <c r="E98" s="224" t="s">
        <v>50</v>
      </c>
      <c r="F98" s="224" t="s">
        <v>51</v>
      </c>
      <c r="G98" s="224" t="s">
        <v>112</v>
      </c>
      <c r="H98" s="224" t="s">
        <v>113</v>
      </c>
      <c r="I98" s="224" t="s">
        <v>114</v>
      </c>
      <c r="J98" s="224" t="s">
        <v>94</v>
      </c>
      <c r="K98" s="225" t="s">
        <v>115</v>
      </c>
      <c r="L98" s="226"/>
      <c r="M98" s="227" t="s">
        <v>3</v>
      </c>
      <c r="N98" s="228" t="s">
        <v>39</v>
      </c>
      <c r="O98" s="228" t="s">
        <v>116</v>
      </c>
      <c r="P98" s="228" t="s">
        <v>117</v>
      </c>
      <c r="Q98" s="228" t="s">
        <v>118</v>
      </c>
      <c r="R98" s="228" t="s">
        <v>119</v>
      </c>
      <c r="S98" s="228" t="s">
        <v>120</v>
      </c>
      <c r="T98" s="229" t="s">
        <v>121</v>
      </c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</row>
    <row r="99" spans="1:65" s="182" customFormat="1" ht="22.9" customHeight="1" x14ac:dyDescent="0.25">
      <c r="A99" s="179"/>
      <c r="B99" s="180"/>
      <c r="C99" s="231" t="s">
        <v>122</v>
      </c>
      <c r="D99" s="179"/>
      <c r="E99" s="179"/>
      <c r="F99" s="179"/>
      <c r="G99" s="179"/>
      <c r="H99" s="179"/>
      <c r="I99" s="179"/>
      <c r="J99" s="232">
        <f>BK99</f>
        <v>0</v>
      </c>
      <c r="K99" s="179"/>
      <c r="L99" s="180"/>
      <c r="M99" s="233"/>
      <c r="N99" s="234"/>
      <c r="O99" s="189"/>
      <c r="P99" s="235">
        <f>P100+P337+P377</f>
        <v>985.10084700000016</v>
      </c>
      <c r="Q99" s="189"/>
      <c r="R99" s="235">
        <f>R100+R337+R377</f>
        <v>277.38927276999999</v>
      </c>
      <c r="S99" s="189"/>
      <c r="T99" s="236">
        <f>T100+T337+T377</f>
        <v>0</v>
      </c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T99" s="172" t="s">
        <v>68</v>
      </c>
      <c r="AU99" s="172" t="s">
        <v>95</v>
      </c>
      <c r="BK99" s="237">
        <f>BK100+BK337+BK377</f>
        <v>0</v>
      </c>
    </row>
    <row r="100" spans="1:65" s="238" customFormat="1" ht="25.9" customHeight="1" x14ac:dyDescent="0.2">
      <c r="B100" s="239"/>
      <c r="D100" s="240" t="s">
        <v>68</v>
      </c>
      <c r="E100" s="241" t="s">
        <v>123</v>
      </c>
      <c r="F100" s="241" t="s">
        <v>124</v>
      </c>
      <c r="J100" s="242">
        <f>BK100</f>
        <v>0</v>
      </c>
      <c r="L100" s="239"/>
      <c r="M100" s="243"/>
      <c r="N100" s="244"/>
      <c r="O100" s="244"/>
      <c r="P100" s="245">
        <f>P101+P168+P245+P285+P333</f>
        <v>961.8098470000001</v>
      </c>
      <c r="Q100" s="244"/>
      <c r="R100" s="245">
        <f>R101+R168+R245+R285+R333</f>
        <v>274.02754276999997</v>
      </c>
      <c r="S100" s="244"/>
      <c r="T100" s="246">
        <f>T101+T168+T245+T285+T333</f>
        <v>0</v>
      </c>
      <c r="AR100" s="240" t="s">
        <v>76</v>
      </c>
      <c r="AT100" s="247" t="s">
        <v>68</v>
      </c>
      <c r="AU100" s="247" t="s">
        <v>69</v>
      </c>
      <c r="AY100" s="240" t="s">
        <v>125</v>
      </c>
      <c r="BK100" s="248">
        <f>BK101+BK168+BK245+BK285+BK333</f>
        <v>0</v>
      </c>
    </row>
    <row r="101" spans="1:65" s="238" customFormat="1" ht="22.9" customHeight="1" x14ac:dyDescent="0.2">
      <c r="B101" s="239"/>
      <c r="D101" s="240" t="s">
        <v>68</v>
      </c>
      <c r="E101" s="249" t="s">
        <v>76</v>
      </c>
      <c r="F101" s="249" t="s">
        <v>126</v>
      </c>
      <c r="J101" s="250">
        <f>BK101</f>
        <v>0</v>
      </c>
      <c r="L101" s="239"/>
      <c r="M101" s="243"/>
      <c r="N101" s="244"/>
      <c r="O101" s="244"/>
      <c r="P101" s="245">
        <f>SUM(P102:P167)</f>
        <v>417.75080400000007</v>
      </c>
      <c r="Q101" s="244"/>
      <c r="R101" s="245">
        <f>SUM(R102:R167)</f>
        <v>2.4388000000000003E-2</v>
      </c>
      <c r="S101" s="244"/>
      <c r="T101" s="246">
        <f>SUM(T102:T167)</f>
        <v>0</v>
      </c>
      <c r="AR101" s="240" t="s">
        <v>76</v>
      </c>
      <c r="AT101" s="247" t="s">
        <v>68</v>
      </c>
      <c r="AU101" s="247" t="s">
        <v>76</v>
      </c>
      <c r="AY101" s="240" t="s">
        <v>125</v>
      </c>
      <c r="BK101" s="248">
        <f>SUM(BK102:BK167)</f>
        <v>0</v>
      </c>
    </row>
    <row r="102" spans="1:65" s="182" customFormat="1" ht="33" customHeight="1" x14ac:dyDescent="0.2">
      <c r="A102" s="179"/>
      <c r="B102" s="180"/>
      <c r="C102" s="251" t="s">
        <v>127</v>
      </c>
      <c r="D102" s="251" t="s">
        <v>128</v>
      </c>
      <c r="E102" s="252" t="s">
        <v>129</v>
      </c>
      <c r="F102" s="253" t="s">
        <v>130</v>
      </c>
      <c r="G102" s="254" t="s">
        <v>131</v>
      </c>
      <c r="H102" s="255">
        <v>149.5</v>
      </c>
      <c r="I102" s="170">
        <v>0</v>
      </c>
      <c r="J102" s="256">
        <f>ROUND(I102*H102,2)</f>
        <v>0</v>
      </c>
      <c r="K102" s="253" t="s">
        <v>132</v>
      </c>
      <c r="L102" s="180"/>
      <c r="M102" s="257" t="s">
        <v>3</v>
      </c>
      <c r="N102" s="258" t="s">
        <v>40</v>
      </c>
      <c r="O102" s="259">
        <v>0.21199999999999999</v>
      </c>
      <c r="P102" s="259">
        <f>O102*H102</f>
        <v>31.693999999999999</v>
      </c>
      <c r="Q102" s="259">
        <v>0</v>
      </c>
      <c r="R102" s="259">
        <f>Q102*H102</f>
        <v>0</v>
      </c>
      <c r="S102" s="259">
        <v>0</v>
      </c>
      <c r="T102" s="260">
        <f>S102*H102</f>
        <v>0</v>
      </c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R102" s="261" t="s">
        <v>133</v>
      </c>
      <c r="AT102" s="261" t="s">
        <v>128</v>
      </c>
      <c r="AU102" s="261" t="s">
        <v>78</v>
      </c>
      <c r="AY102" s="172" t="s">
        <v>125</v>
      </c>
      <c r="BE102" s="262">
        <f>IF(N102="základní",J102,0)</f>
        <v>0</v>
      </c>
      <c r="BF102" s="262">
        <f>IF(N102="snížená",J102,0)</f>
        <v>0</v>
      </c>
      <c r="BG102" s="262">
        <f>IF(N102="zákl. přenesená",J102,0)</f>
        <v>0</v>
      </c>
      <c r="BH102" s="262">
        <f>IF(N102="sníž. přenesená",J102,0)</f>
        <v>0</v>
      </c>
      <c r="BI102" s="262">
        <f>IF(N102="nulová",J102,0)</f>
        <v>0</v>
      </c>
      <c r="BJ102" s="172" t="s">
        <v>76</v>
      </c>
      <c r="BK102" s="262">
        <f>ROUND(I102*H102,2)</f>
        <v>0</v>
      </c>
      <c r="BL102" s="172" t="s">
        <v>133</v>
      </c>
      <c r="BM102" s="261" t="s">
        <v>134</v>
      </c>
    </row>
    <row r="103" spans="1:65" s="182" customFormat="1" ht="19.5" x14ac:dyDescent="0.2">
      <c r="A103" s="179"/>
      <c r="B103" s="180"/>
      <c r="C103" s="179"/>
      <c r="D103" s="263" t="s">
        <v>135</v>
      </c>
      <c r="E103" s="179"/>
      <c r="F103" s="264" t="s">
        <v>136</v>
      </c>
      <c r="G103" s="179"/>
      <c r="H103" s="179"/>
      <c r="I103" s="179"/>
      <c r="J103" s="179"/>
      <c r="K103" s="179"/>
      <c r="L103" s="180"/>
      <c r="M103" s="265"/>
      <c r="N103" s="266"/>
      <c r="O103" s="267"/>
      <c r="P103" s="267"/>
      <c r="Q103" s="267"/>
      <c r="R103" s="267"/>
      <c r="S103" s="267"/>
      <c r="T103" s="268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T103" s="172" t="s">
        <v>135</v>
      </c>
      <c r="AU103" s="172" t="s">
        <v>78</v>
      </c>
    </row>
    <row r="104" spans="1:65" s="182" customFormat="1" x14ac:dyDescent="0.2">
      <c r="A104" s="179"/>
      <c r="B104" s="180"/>
      <c r="C104" s="179"/>
      <c r="D104" s="269" t="s">
        <v>137</v>
      </c>
      <c r="E104" s="179"/>
      <c r="F104" s="270" t="s">
        <v>138</v>
      </c>
      <c r="G104" s="179"/>
      <c r="H104" s="179"/>
      <c r="I104" s="179"/>
      <c r="J104" s="179"/>
      <c r="K104" s="179"/>
      <c r="L104" s="180"/>
      <c r="M104" s="265"/>
      <c r="N104" s="266"/>
      <c r="O104" s="267"/>
      <c r="P104" s="267"/>
      <c r="Q104" s="267"/>
      <c r="R104" s="267"/>
      <c r="S104" s="267"/>
      <c r="T104" s="268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T104" s="172" t="s">
        <v>137</v>
      </c>
      <c r="AU104" s="172" t="s">
        <v>78</v>
      </c>
    </row>
    <row r="105" spans="1:65" s="271" customFormat="1" x14ac:dyDescent="0.2">
      <c r="B105" s="272"/>
      <c r="D105" s="263" t="s">
        <v>139</v>
      </c>
      <c r="E105" s="273" t="s">
        <v>3</v>
      </c>
      <c r="F105" s="274" t="s">
        <v>140</v>
      </c>
      <c r="H105" s="275">
        <v>149.5</v>
      </c>
      <c r="L105" s="272"/>
      <c r="M105" s="276"/>
      <c r="N105" s="277"/>
      <c r="O105" s="277"/>
      <c r="P105" s="277"/>
      <c r="Q105" s="277"/>
      <c r="R105" s="277"/>
      <c r="S105" s="277"/>
      <c r="T105" s="278"/>
      <c r="AT105" s="273" t="s">
        <v>139</v>
      </c>
      <c r="AU105" s="273" t="s">
        <v>78</v>
      </c>
      <c r="AV105" s="271" t="s">
        <v>78</v>
      </c>
      <c r="AW105" s="271" t="s">
        <v>30</v>
      </c>
      <c r="AX105" s="271" t="s">
        <v>69</v>
      </c>
      <c r="AY105" s="273" t="s">
        <v>125</v>
      </c>
    </row>
    <row r="106" spans="1:65" s="279" customFormat="1" x14ac:dyDescent="0.2">
      <c r="B106" s="280"/>
      <c r="D106" s="263" t="s">
        <v>139</v>
      </c>
      <c r="E106" s="281" t="s">
        <v>3</v>
      </c>
      <c r="F106" s="282" t="s">
        <v>141</v>
      </c>
      <c r="H106" s="283">
        <v>149.5</v>
      </c>
      <c r="L106" s="280"/>
      <c r="M106" s="284"/>
      <c r="N106" s="285"/>
      <c r="O106" s="285"/>
      <c r="P106" s="285"/>
      <c r="Q106" s="285"/>
      <c r="R106" s="285"/>
      <c r="S106" s="285"/>
      <c r="T106" s="286"/>
      <c r="AT106" s="281" t="s">
        <v>139</v>
      </c>
      <c r="AU106" s="281" t="s">
        <v>78</v>
      </c>
      <c r="AV106" s="279" t="s">
        <v>133</v>
      </c>
      <c r="AW106" s="279" t="s">
        <v>30</v>
      </c>
      <c r="AX106" s="279" t="s">
        <v>76</v>
      </c>
      <c r="AY106" s="281" t="s">
        <v>125</v>
      </c>
    </row>
    <row r="107" spans="1:65" s="182" customFormat="1" ht="24.2" customHeight="1" x14ac:dyDescent="0.2">
      <c r="A107" s="179"/>
      <c r="B107" s="180"/>
      <c r="C107" s="251" t="s">
        <v>142</v>
      </c>
      <c r="D107" s="251" t="s">
        <v>128</v>
      </c>
      <c r="E107" s="252" t="s">
        <v>143</v>
      </c>
      <c r="F107" s="253" t="s">
        <v>144</v>
      </c>
      <c r="G107" s="254" t="s">
        <v>131</v>
      </c>
      <c r="H107" s="255">
        <v>149.5</v>
      </c>
      <c r="I107" s="170">
        <v>0</v>
      </c>
      <c r="J107" s="256">
        <f>ROUND(I107*H107,2)</f>
        <v>0</v>
      </c>
      <c r="K107" s="253" t="s">
        <v>132</v>
      </c>
      <c r="L107" s="180"/>
      <c r="M107" s="257" t="s">
        <v>3</v>
      </c>
      <c r="N107" s="258" t="s">
        <v>40</v>
      </c>
      <c r="O107" s="259">
        <v>1.548</v>
      </c>
      <c r="P107" s="259">
        <f>O107*H107</f>
        <v>231.42600000000002</v>
      </c>
      <c r="Q107" s="259">
        <v>0</v>
      </c>
      <c r="R107" s="259">
        <f>Q107*H107</f>
        <v>0</v>
      </c>
      <c r="S107" s="259">
        <v>0</v>
      </c>
      <c r="T107" s="260">
        <f>S107*H107</f>
        <v>0</v>
      </c>
      <c r="U107" s="179"/>
      <c r="V107" s="179"/>
      <c r="W107" s="179"/>
      <c r="X107" s="179"/>
      <c r="Y107" s="179"/>
      <c r="Z107" s="179"/>
      <c r="AA107" s="179"/>
      <c r="AB107" s="179"/>
      <c r="AC107" s="179"/>
      <c r="AD107" s="179"/>
      <c r="AE107" s="179"/>
      <c r="AR107" s="261" t="s">
        <v>133</v>
      </c>
      <c r="AT107" s="261" t="s">
        <v>128</v>
      </c>
      <c r="AU107" s="261" t="s">
        <v>78</v>
      </c>
      <c r="AY107" s="172" t="s">
        <v>125</v>
      </c>
      <c r="BE107" s="262">
        <f>IF(N107="základní",J107,0)</f>
        <v>0</v>
      </c>
      <c r="BF107" s="262">
        <f>IF(N107="snížená",J107,0)</f>
        <v>0</v>
      </c>
      <c r="BG107" s="262">
        <f>IF(N107="zákl. přenesená",J107,0)</f>
        <v>0</v>
      </c>
      <c r="BH107" s="262">
        <f>IF(N107="sníž. přenesená",J107,0)</f>
        <v>0</v>
      </c>
      <c r="BI107" s="262">
        <f>IF(N107="nulová",J107,0)</f>
        <v>0</v>
      </c>
      <c r="BJ107" s="172" t="s">
        <v>76</v>
      </c>
      <c r="BK107" s="262">
        <f>ROUND(I107*H107,2)</f>
        <v>0</v>
      </c>
      <c r="BL107" s="172" t="s">
        <v>133</v>
      </c>
      <c r="BM107" s="261" t="s">
        <v>145</v>
      </c>
    </row>
    <row r="108" spans="1:65" s="182" customFormat="1" ht="19.5" x14ac:dyDescent="0.2">
      <c r="A108" s="179"/>
      <c r="B108" s="180"/>
      <c r="C108" s="179"/>
      <c r="D108" s="263" t="s">
        <v>135</v>
      </c>
      <c r="E108" s="179"/>
      <c r="F108" s="264" t="s">
        <v>146</v>
      </c>
      <c r="G108" s="179"/>
      <c r="H108" s="179"/>
      <c r="I108" s="179"/>
      <c r="J108" s="179"/>
      <c r="K108" s="179"/>
      <c r="L108" s="180"/>
      <c r="M108" s="265"/>
      <c r="N108" s="266"/>
      <c r="O108" s="267"/>
      <c r="P108" s="267"/>
      <c r="Q108" s="267"/>
      <c r="R108" s="267"/>
      <c r="S108" s="267"/>
      <c r="T108" s="268"/>
      <c r="U108" s="179"/>
      <c r="V108" s="179"/>
      <c r="W108" s="179"/>
      <c r="X108" s="179"/>
      <c r="Y108" s="179"/>
      <c r="Z108" s="179"/>
      <c r="AA108" s="179"/>
      <c r="AB108" s="179"/>
      <c r="AC108" s="179"/>
      <c r="AD108" s="179"/>
      <c r="AE108" s="179"/>
      <c r="AT108" s="172" t="s">
        <v>135</v>
      </c>
      <c r="AU108" s="172" t="s">
        <v>78</v>
      </c>
    </row>
    <row r="109" spans="1:65" s="182" customFormat="1" x14ac:dyDescent="0.2">
      <c r="A109" s="179"/>
      <c r="B109" s="180"/>
      <c r="C109" s="179"/>
      <c r="D109" s="269" t="s">
        <v>137</v>
      </c>
      <c r="E109" s="179"/>
      <c r="F109" s="270" t="s">
        <v>147</v>
      </c>
      <c r="G109" s="179"/>
      <c r="H109" s="179"/>
      <c r="I109" s="179"/>
      <c r="J109" s="179"/>
      <c r="K109" s="179"/>
      <c r="L109" s="180"/>
      <c r="M109" s="265"/>
      <c r="N109" s="266"/>
      <c r="O109" s="267"/>
      <c r="P109" s="267"/>
      <c r="Q109" s="267"/>
      <c r="R109" s="267"/>
      <c r="S109" s="267"/>
      <c r="T109" s="268"/>
      <c r="U109" s="179"/>
      <c r="V109" s="179"/>
      <c r="W109" s="179"/>
      <c r="X109" s="179"/>
      <c r="Y109" s="179"/>
      <c r="Z109" s="179"/>
      <c r="AA109" s="179"/>
      <c r="AB109" s="179"/>
      <c r="AC109" s="179"/>
      <c r="AD109" s="179"/>
      <c r="AE109" s="179"/>
      <c r="AT109" s="172" t="s">
        <v>137</v>
      </c>
      <c r="AU109" s="172" t="s">
        <v>78</v>
      </c>
    </row>
    <row r="110" spans="1:65" s="182" customFormat="1" ht="19.5" x14ac:dyDescent="0.2">
      <c r="A110" s="179"/>
      <c r="B110" s="180"/>
      <c r="C110" s="179"/>
      <c r="D110" s="263" t="s">
        <v>148</v>
      </c>
      <c r="E110" s="179"/>
      <c r="F110" s="287" t="s">
        <v>149</v>
      </c>
      <c r="G110" s="179"/>
      <c r="H110" s="179"/>
      <c r="I110" s="179"/>
      <c r="J110" s="179"/>
      <c r="K110" s="179"/>
      <c r="L110" s="180"/>
      <c r="M110" s="265"/>
      <c r="N110" s="266"/>
      <c r="O110" s="267"/>
      <c r="P110" s="267"/>
      <c r="Q110" s="267"/>
      <c r="R110" s="267"/>
      <c r="S110" s="267"/>
      <c r="T110" s="268"/>
      <c r="U110" s="179"/>
      <c r="V110" s="179"/>
      <c r="W110" s="179"/>
      <c r="X110" s="179"/>
      <c r="Y110" s="179"/>
      <c r="Z110" s="179"/>
      <c r="AA110" s="179"/>
      <c r="AB110" s="179"/>
      <c r="AC110" s="179"/>
      <c r="AD110" s="179"/>
      <c r="AE110" s="179"/>
      <c r="AT110" s="172" t="s">
        <v>148</v>
      </c>
      <c r="AU110" s="172" t="s">
        <v>78</v>
      </c>
    </row>
    <row r="111" spans="1:65" s="182" customFormat="1" ht="24.2" customHeight="1" x14ac:dyDescent="0.2">
      <c r="A111" s="179"/>
      <c r="B111" s="180"/>
      <c r="C111" s="251" t="s">
        <v>150</v>
      </c>
      <c r="D111" s="251" t="s">
        <v>128</v>
      </c>
      <c r="E111" s="252" t="s">
        <v>151</v>
      </c>
      <c r="F111" s="253" t="s">
        <v>152</v>
      </c>
      <c r="G111" s="254" t="s">
        <v>131</v>
      </c>
      <c r="H111" s="255">
        <v>1.54</v>
      </c>
      <c r="I111" s="170">
        <v>0</v>
      </c>
      <c r="J111" s="256">
        <f>ROUND(I111*H111,2)</f>
        <v>0</v>
      </c>
      <c r="K111" s="253" t="s">
        <v>132</v>
      </c>
      <c r="L111" s="180"/>
      <c r="M111" s="257" t="s">
        <v>3</v>
      </c>
      <c r="N111" s="258" t="s">
        <v>40</v>
      </c>
      <c r="O111" s="259">
        <v>3.613</v>
      </c>
      <c r="P111" s="259">
        <f>O111*H111</f>
        <v>5.5640200000000002</v>
      </c>
      <c r="Q111" s="259">
        <v>0</v>
      </c>
      <c r="R111" s="259">
        <f>Q111*H111</f>
        <v>0</v>
      </c>
      <c r="S111" s="259">
        <v>0</v>
      </c>
      <c r="T111" s="260">
        <f>S111*H111</f>
        <v>0</v>
      </c>
      <c r="U111" s="179"/>
      <c r="V111" s="179"/>
      <c r="W111" s="179"/>
      <c r="X111" s="179"/>
      <c r="Y111" s="179"/>
      <c r="Z111" s="179"/>
      <c r="AA111" s="179"/>
      <c r="AB111" s="179"/>
      <c r="AC111" s="179"/>
      <c r="AD111" s="179"/>
      <c r="AE111" s="179"/>
      <c r="AR111" s="261" t="s">
        <v>133</v>
      </c>
      <c r="AT111" s="261" t="s">
        <v>128</v>
      </c>
      <c r="AU111" s="261" t="s">
        <v>78</v>
      </c>
      <c r="AY111" s="172" t="s">
        <v>125</v>
      </c>
      <c r="BE111" s="262">
        <f>IF(N111="základní",J111,0)</f>
        <v>0</v>
      </c>
      <c r="BF111" s="262">
        <f>IF(N111="snížená",J111,0)</f>
        <v>0</v>
      </c>
      <c r="BG111" s="262">
        <f>IF(N111="zákl. přenesená",J111,0)</f>
        <v>0</v>
      </c>
      <c r="BH111" s="262">
        <f>IF(N111="sníž. přenesená",J111,0)</f>
        <v>0</v>
      </c>
      <c r="BI111" s="262">
        <f>IF(N111="nulová",J111,0)</f>
        <v>0</v>
      </c>
      <c r="BJ111" s="172" t="s">
        <v>76</v>
      </c>
      <c r="BK111" s="262">
        <f>ROUND(I111*H111,2)</f>
        <v>0</v>
      </c>
      <c r="BL111" s="172" t="s">
        <v>133</v>
      </c>
      <c r="BM111" s="261" t="s">
        <v>153</v>
      </c>
    </row>
    <row r="112" spans="1:65" s="182" customFormat="1" ht="29.25" x14ac:dyDescent="0.2">
      <c r="A112" s="179"/>
      <c r="B112" s="180"/>
      <c r="C112" s="179"/>
      <c r="D112" s="263" t="s">
        <v>135</v>
      </c>
      <c r="E112" s="179"/>
      <c r="F112" s="264" t="s">
        <v>154</v>
      </c>
      <c r="G112" s="179"/>
      <c r="H112" s="179"/>
      <c r="I112" s="179"/>
      <c r="J112" s="179"/>
      <c r="K112" s="179"/>
      <c r="L112" s="180"/>
      <c r="M112" s="265"/>
      <c r="N112" s="266"/>
      <c r="O112" s="267"/>
      <c r="P112" s="267"/>
      <c r="Q112" s="267"/>
      <c r="R112" s="267"/>
      <c r="S112" s="267"/>
      <c r="T112" s="268"/>
      <c r="U112" s="179"/>
      <c r="V112" s="179"/>
      <c r="W112" s="179"/>
      <c r="X112" s="179"/>
      <c r="Y112" s="179"/>
      <c r="Z112" s="179"/>
      <c r="AA112" s="179"/>
      <c r="AB112" s="179"/>
      <c r="AC112" s="179"/>
      <c r="AD112" s="179"/>
      <c r="AE112" s="179"/>
      <c r="AT112" s="172" t="s">
        <v>135</v>
      </c>
      <c r="AU112" s="172" t="s">
        <v>78</v>
      </c>
    </row>
    <row r="113" spans="1:65" s="182" customFormat="1" x14ac:dyDescent="0.2">
      <c r="A113" s="179"/>
      <c r="B113" s="180"/>
      <c r="C113" s="179"/>
      <c r="D113" s="269" t="s">
        <v>137</v>
      </c>
      <c r="E113" s="179"/>
      <c r="F113" s="270" t="s">
        <v>155</v>
      </c>
      <c r="G113" s="179"/>
      <c r="H113" s="179"/>
      <c r="I113" s="179"/>
      <c r="J113" s="179"/>
      <c r="K113" s="179"/>
      <c r="L113" s="180"/>
      <c r="M113" s="265"/>
      <c r="N113" s="266"/>
      <c r="O113" s="267"/>
      <c r="P113" s="267"/>
      <c r="Q113" s="267"/>
      <c r="R113" s="267"/>
      <c r="S113" s="267"/>
      <c r="T113" s="268"/>
      <c r="U113" s="179"/>
      <c r="V113" s="179"/>
      <c r="W113" s="179"/>
      <c r="X113" s="179"/>
      <c r="Y113" s="179"/>
      <c r="Z113" s="179"/>
      <c r="AA113" s="179"/>
      <c r="AB113" s="179"/>
      <c r="AC113" s="179"/>
      <c r="AD113" s="179"/>
      <c r="AE113" s="179"/>
      <c r="AT113" s="172" t="s">
        <v>137</v>
      </c>
      <c r="AU113" s="172" t="s">
        <v>78</v>
      </c>
    </row>
    <row r="114" spans="1:65" s="182" customFormat="1" ht="24.2" customHeight="1" x14ac:dyDescent="0.2">
      <c r="A114" s="179"/>
      <c r="B114" s="180"/>
      <c r="C114" s="251" t="s">
        <v>156</v>
      </c>
      <c r="D114" s="251" t="s">
        <v>128</v>
      </c>
      <c r="E114" s="252" t="s">
        <v>157</v>
      </c>
      <c r="F114" s="253" t="s">
        <v>158</v>
      </c>
      <c r="G114" s="254" t="s">
        <v>131</v>
      </c>
      <c r="H114" s="255">
        <v>15.036</v>
      </c>
      <c r="I114" s="170">
        <v>0</v>
      </c>
      <c r="J114" s="256">
        <f>ROUND(I114*H114,2)</f>
        <v>0</v>
      </c>
      <c r="K114" s="253" t="s">
        <v>132</v>
      </c>
      <c r="L114" s="180"/>
      <c r="M114" s="257" t="s">
        <v>3</v>
      </c>
      <c r="N114" s="258" t="s">
        <v>40</v>
      </c>
      <c r="O114" s="259">
        <v>0.61</v>
      </c>
      <c r="P114" s="259">
        <f>O114*H114</f>
        <v>9.1719600000000003</v>
      </c>
      <c r="Q114" s="259">
        <v>0</v>
      </c>
      <c r="R114" s="259">
        <f>Q114*H114</f>
        <v>0</v>
      </c>
      <c r="S114" s="259">
        <v>0</v>
      </c>
      <c r="T114" s="260">
        <f>S114*H114</f>
        <v>0</v>
      </c>
      <c r="U114" s="179"/>
      <c r="V114" s="179"/>
      <c r="W114" s="179"/>
      <c r="X114" s="179"/>
      <c r="Y114" s="179"/>
      <c r="Z114" s="179"/>
      <c r="AA114" s="179"/>
      <c r="AB114" s="179"/>
      <c r="AC114" s="179"/>
      <c r="AD114" s="179"/>
      <c r="AE114" s="179"/>
      <c r="AR114" s="261" t="s">
        <v>133</v>
      </c>
      <c r="AT114" s="261" t="s">
        <v>128</v>
      </c>
      <c r="AU114" s="261" t="s">
        <v>78</v>
      </c>
      <c r="AY114" s="172" t="s">
        <v>125</v>
      </c>
      <c r="BE114" s="262">
        <f>IF(N114="základní",J114,0)</f>
        <v>0</v>
      </c>
      <c r="BF114" s="262">
        <f>IF(N114="snížená",J114,0)</f>
        <v>0</v>
      </c>
      <c r="BG114" s="262">
        <f>IF(N114="zákl. přenesená",J114,0)</f>
        <v>0</v>
      </c>
      <c r="BH114" s="262">
        <f>IF(N114="sníž. přenesená",J114,0)</f>
        <v>0</v>
      </c>
      <c r="BI114" s="262">
        <f>IF(N114="nulová",J114,0)</f>
        <v>0</v>
      </c>
      <c r="BJ114" s="172" t="s">
        <v>76</v>
      </c>
      <c r="BK114" s="262">
        <f>ROUND(I114*H114,2)</f>
        <v>0</v>
      </c>
      <c r="BL114" s="172" t="s">
        <v>133</v>
      </c>
      <c r="BM114" s="261" t="s">
        <v>159</v>
      </c>
    </row>
    <row r="115" spans="1:65" s="182" customFormat="1" ht="29.25" x14ac:dyDescent="0.2">
      <c r="A115" s="179"/>
      <c r="B115" s="180"/>
      <c r="C115" s="179"/>
      <c r="D115" s="263" t="s">
        <v>135</v>
      </c>
      <c r="E115" s="179"/>
      <c r="F115" s="264" t="s">
        <v>160</v>
      </c>
      <c r="G115" s="179"/>
      <c r="H115" s="179"/>
      <c r="I115" s="179"/>
      <c r="J115" s="179"/>
      <c r="K115" s="179"/>
      <c r="L115" s="180"/>
      <c r="M115" s="265"/>
      <c r="N115" s="266"/>
      <c r="O115" s="267"/>
      <c r="P115" s="267"/>
      <c r="Q115" s="267"/>
      <c r="R115" s="267"/>
      <c r="S115" s="267"/>
      <c r="T115" s="268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T115" s="172" t="s">
        <v>135</v>
      </c>
      <c r="AU115" s="172" t="s">
        <v>78</v>
      </c>
    </row>
    <row r="116" spans="1:65" s="182" customFormat="1" x14ac:dyDescent="0.2">
      <c r="A116" s="179"/>
      <c r="B116" s="180"/>
      <c r="C116" s="179"/>
      <c r="D116" s="269" t="s">
        <v>137</v>
      </c>
      <c r="E116" s="179"/>
      <c r="F116" s="270" t="s">
        <v>161</v>
      </c>
      <c r="G116" s="179"/>
      <c r="H116" s="179"/>
      <c r="I116" s="179"/>
      <c r="J116" s="179"/>
      <c r="K116" s="179"/>
      <c r="L116" s="180"/>
      <c r="M116" s="265"/>
      <c r="N116" s="266"/>
      <c r="O116" s="267"/>
      <c r="P116" s="267"/>
      <c r="Q116" s="267"/>
      <c r="R116" s="267"/>
      <c r="S116" s="267"/>
      <c r="T116" s="268"/>
      <c r="U116" s="179"/>
      <c r="V116" s="179"/>
      <c r="W116" s="179"/>
      <c r="X116" s="179"/>
      <c r="Y116" s="179"/>
      <c r="Z116" s="179"/>
      <c r="AA116" s="179"/>
      <c r="AB116" s="179"/>
      <c r="AC116" s="179"/>
      <c r="AD116" s="179"/>
      <c r="AE116" s="179"/>
      <c r="AT116" s="172" t="s">
        <v>137</v>
      </c>
      <c r="AU116" s="172" t="s">
        <v>78</v>
      </c>
    </row>
    <row r="117" spans="1:65" s="271" customFormat="1" x14ac:dyDescent="0.2">
      <c r="B117" s="272"/>
      <c r="D117" s="263" t="s">
        <v>139</v>
      </c>
      <c r="E117" s="273" t="s">
        <v>3</v>
      </c>
      <c r="F117" s="274" t="s">
        <v>162</v>
      </c>
      <c r="H117" s="275">
        <v>10.368</v>
      </c>
      <c r="L117" s="272"/>
      <c r="M117" s="276"/>
      <c r="N117" s="277"/>
      <c r="O117" s="277"/>
      <c r="P117" s="277"/>
      <c r="Q117" s="277"/>
      <c r="R117" s="277"/>
      <c r="S117" s="277"/>
      <c r="T117" s="278"/>
      <c r="AT117" s="273" t="s">
        <v>139</v>
      </c>
      <c r="AU117" s="273" t="s">
        <v>78</v>
      </c>
      <c r="AV117" s="271" t="s">
        <v>78</v>
      </c>
      <c r="AW117" s="271" t="s">
        <v>30</v>
      </c>
      <c r="AX117" s="271" t="s">
        <v>69</v>
      </c>
      <c r="AY117" s="273" t="s">
        <v>125</v>
      </c>
    </row>
    <row r="118" spans="1:65" s="271" customFormat="1" x14ac:dyDescent="0.2">
      <c r="B118" s="272"/>
      <c r="D118" s="263" t="s">
        <v>139</v>
      </c>
      <c r="E118" s="273" t="s">
        <v>3</v>
      </c>
      <c r="F118" s="274" t="s">
        <v>163</v>
      </c>
      <c r="H118" s="275">
        <v>1.536</v>
      </c>
      <c r="L118" s="272"/>
      <c r="M118" s="276"/>
      <c r="N118" s="277"/>
      <c r="O118" s="277"/>
      <c r="P118" s="277"/>
      <c r="Q118" s="277"/>
      <c r="R118" s="277"/>
      <c r="S118" s="277"/>
      <c r="T118" s="278"/>
      <c r="AT118" s="273" t="s">
        <v>139</v>
      </c>
      <c r="AU118" s="273" t="s">
        <v>78</v>
      </c>
      <c r="AV118" s="271" t="s">
        <v>78</v>
      </c>
      <c r="AW118" s="271" t="s">
        <v>30</v>
      </c>
      <c r="AX118" s="271" t="s">
        <v>69</v>
      </c>
      <c r="AY118" s="273" t="s">
        <v>125</v>
      </c>
    </row>
    <row r="119" spans="1:65" s="271" customFormat="1" x14ac:dyDescent="0.2">
      <c r="B119" s="272"/>
      <c r="D119" s="263" t="s">
        <v>139</v>
      </c>
      <c r="E119" s="273" t="s">
        <v>3</v>
      </c>
      <c r="F119" s="274" t="s">
        <v>164</v>
      </c>
      <c r="H119" s="275">
        <v>0.432</v>
      </c>
      <c r="L119" s="272"/>
      <c r="M119" s="276"/>
      <c r="N119" s="277"/>
      <c r="O119" s="277"/>
      <c r="P119" s="277"/>
      <c r="Q119" s="277"/>
      <c r="R119" s="277"/>
      <c r="S119" s="277"/>
      <c r="T119" s="278"/>
      <c r="AT119" s="273" t="s">
        <v>139</v>
      </c>
      <c r="AU119" s="273" t="s">
        <v>78</v>
      </c>
      <c r="AV119" s="271" t="s">
        <v>78</v>
      </c>
      <c r="AW119" s="271" t="s">
        <v>30</v>
      </c>
      <c r="AX119" s="271" t="s">
        <v>69</v>
      </c>
      <c r="AY119" s="273" t="s">
        <v>125</v>
      </c>
    </row>
    <row r="120" spans="1:65" s="271" customFormat="1" x14ac:dyDescent="0.2">
      <c r="B120" s="272"/>
      <c r="D120" s="263" t="s">
        <v>139</v>
      </c>
      <c r="E120" s="273" t="s">
        <v>3</v>
      </c>
      <c r="F120" s="274" t="s">
        <v>165</v>
      </c>
      <c r="H120" s="275">
        <v>2.7</v>
      </c>
      <c r="L120" s="272"/>
      <c r="M120" s="276"/>
      <c r="N120" s="277"/>
      <c r="O120" s="277"/>
      <c r="P120" s="277"/>
      <c r="Q120" s="277"/>
      <c r="R120" s="277"/>
      <c r="S120" s="277"/>
      <c r="T120" s="278"/>
      <c r="AT120" s="273" t="s">
        <v>139</v>
      </c>
      <c r="AU120" s="273" t="s">
        <v>78</v>
      </c>
      <c r="AV120" s="271" t="s">
        <v>78</v>
      </c>
      <c r="AW120" s="271" t="s">
        <v>30</v>
      </c>
      <c r="AX120" s="271" t="s">
        <v>69</v>
      </c>
      <c r="AY120" s="273" t="s">
        <v>125</v>
      </c>
    </row>
    <row r="121" spans="1:65" s="279" customFormat="1" x14ac:dyDescent="0.2">
      <c r="B121" s="280"/>
      <c r="D121" s="263" t="s">
        <v>139</v>
      </c>
      <c r="E121" s="281" t="s">
        <v>3</v>
      </c>
      <c r="F121" s="282" t="s">
        <v>141</v>
      </c>
      <c r="H121" s="283">
        <v>15.036000000000001</v>
      </c>
      <c r="L121" s="280"/>
      <c r="M121" s="284"/>
      <c r="N121" s="285"/>
      <c r="O121" s="285"/>
      <c r="P121" s="285"/>
      <c r="Q121" s="285"/>
      <c r="R121" s="285"/>
      <c r="S121" s="285"/>
      <c r="T121" s="286"/>
      <c r="AT121" s="281" t="s">
        <v>139</v>
      </c>
      <c r="AU121" s="281" t="s">
        <v>78</v>
      </c>
      <c r="AV121" s="279" t="s">
        <v>133</v>
      </c>
      <c r="AW121" s="279" t="s">
        <v>30</v>
      </c>
      <c r="AX121" s="279" t="s">
        <v>76</v>
      </c>
      <c r="AY121" s="281" t="s">
        <v>125</v>
      </c>
    </row>
    <row r="122" spans="1:65" s="182" customFormat="1" ht="33" customHeight="1" x14ac:dyDescent="0.2">
      <c r="A122" s="179"/>
      <c r="B122" s="180"/>
      <c r="C122" s="251" t="s">
        <v>166</v>
      </c>
      <c r="D122" s="251" t="s">
        <v>128</v>
      </c>
      <c r="E122" s="252" t="s">
        <v>167</v>
      </c>
      <c r="F122" s="253" t="s">
        <v>168</v>
      </c>
      <c r="G122" s="254" t="s">
        <v>131</v>
      </c>
      <c r="H122" s="255">
        <v>3.6</v>
      </c>
      <c r="I122" s="170">
        <v>0</v>
      </c>
      <c r="J122" s="256">
        <f>ROUND(I122*H122,2)</f>
        <v>0</v>
      </c>
      <c r="K122" s="253" t="s">
        <v>132</v>
      </c>
      <c r="L122" s="180"/>
      <c r="M122" s="257" t="s">
        <v>3</v>
      </c>
      <c r="N122" s="258" t="s">
        <v>40</v>
      </c>
      <c r="O122" s="259">
        <v>4.4930000000000003</v>
      </c>
      <c r="P122" s="259">
        <f>O122*H122</f>
        <v>16.174800000000001</v>
      </c>
      <c r="Q122" s="259">
        <v>0</v>
      </c>
      <c r="R122" s="259">
        <f>Q122*H122</f>
        <v>0</v>
      </c>
      <c r="S122" s="259">
        <v>0</v>
      </c>
      <c r="T122" s="260">
        <f>S122*H122</f>
        <v>0</v>
      </c>
      <c r="U122" s="179"/>
      <c r="V122" s="179"/>
      <c r="W122" s="179"/>
      <c r="X122" s="179"/>
      <c r="Y122" s="179"/>
      <c r="Z122" s="179"/>
      <c r="AA122" s="179"/>
      <c r="AB122" s="179"/>
      <c r="AC122" s="179"/>
      <c r="AD122" s="179"/>
      <c r="AE122" s="179"/>
      <c r="AR122" s="261" t="s">
        <v>133</v>
      </c>
      <c r="AT122" s="261" t="s">
        <v>128</v>
      </c>
      <c r="AU122" s="261" t="s">
        <v>78</v>
      </c>
      <c r="AY122" s="172" t="s">
        <v>125</v>
      </c>
      <c r="BE122" s="262">
        <f>IF(N122="základní",J122,0)</f>
        <v>0</v>
      </c>
      <c r="BF122" s="262">
        <f>IF(N122="snížená",J122,0)</f>
        <v>0</v>
      </c>
      <c r="BG122" s="262">
        <f>IF(N122="zákl. přenesená",J122,0)</f>
        <v>0</v>
      </c>
      <c r="BH122" s="262">
        <f>IF(N122="sníž. přenesená",J122,0)</f>
        <v>0</v>
      </c>
      <c r="BI122" s="262">
        <f>IF(N122="nulová",J122,0)</f>
        <v>0</v>
      </c>
      <c r="BJ122" s="172" t="s">
        <v>76</v>
      </c>
      <c r="BK122" s="262">
        <f>ROUND(I122*H122,2)</f>
        <v>0</v>
      </c>
      <c r="BL122" s="172" t="s">
        <v>133</v>
      </c>
      <c r="BM122" s="261" t="s">
        <v>169</v>
      </c>
    </row>
    <row r="123" spans="1:65" s="182" customFormat="1" ht="29.25" x14ac:dyDescent="0.2">
      <c r="A123" s="179"/>
      <c r="B123" s="180"/>
      <c r="C123" s="179"/>
      <c r="D123" s="263" t="s">
        <v>135</v>
      </c>
      <c r="E123" s="179"/>
      <c r="F123" s="264" t="s">
        <v>170</v>
      </c>
      <c r="G123" s="179"/>
      <c r="H123" s="179"/>
      <c r="I123" s="179"/>
      <c r="J123" s="179"/>
      <c r="K123" s="179"/>
      <c r="L123" s="180"/>
      <c r="M123" s="265"/>
      <c r="N123" s="266"/>
      <c r="O123" s="267"/>
      <c r="P123" s="267"/>
      <c r="Q123" s="267"/>
      <c r="R123" s="267"/>
      <c r="S123" s="267"/>
      <c r="T123" s="268"/>
      <c r="U123" s="179"/>
      <c r="V123" s="179"/>
      <c r="W123" s="179"/>
      <c r="X123" s="179"/>
      <c r="Y123" s="179"/>
      <c r="Z123" s="179"/>
      <c r="AA123" s="179"/>
      <c r="AB123" s="179"/>
      <c r="AC123" s="179"/>
      <c r="AD123" s="179"/>
      <c r="AE123" s="179"/>
      <c r="AT123" s="172" t="s">
        <v>135</v>
      </c>
      <c r="AU123" s="172" t="s">
        <v>78</v>
      </c>
    </row>
    <row r="124" spans="1:65" s="182" customFormat="1" x14ac:dyDescent="0.2">
      <c r="A124" s="179"/>
      <c r="B124" s="180"/>
      <c r="C124" s="179"/>
      <c r="D124" s="269" t="s">
        <v>137</v>
      </c>
      <c r="E124" s="179"/>
      <c r="F124" s="270" t="s">
        <v>171</v>
      </c>
      <c r="G124" s="179"/>
      <c r="H124" s="179"/>
      <c r="I124" s="179"/>
      <c r="J124" s="179"/>
      <c r="K124" s="179"/>
      <c r="L124" s="180"/>
      <c r="M124" s="265"/>
      <c r="N124" s="266"/>
      <c r="O124" s="267"/>
      <c r="P124" s="267"/>
      <c r="Q124" s="267"/>
      <c r="R124" s="267"/>
      <c r="S124" s="267"/>
      <c r="T124" s="268"/>
      <c r="U124" s="179"/>
      <c r="V124" s="179"/>
      <c r="W124" s="179"/>
      <c r="X124" s="179"/>
      <c r="Y124" s="179"/>
      <c r="Z124" s="179"/>
      <c r="AA124" s="179"/>
      <c r="AB124" s="179"/>
      <c r="AC124" s="179"/>
      <c r="AD124" s="179"/>
      <c r="AE124" s="179"/>
      <c r="AT124" s="172" t="s">
        <v>137</v>
      </c>
      <c r="AU124" s="172" t="s">
        <v>78</v>
      </c>
    </row>
    <row r="125" spans="1:65" s="182" customFormat="1" ht="33" customHeight="1" x14ac:dyDescent="0.2">
      <c r="A125" s="179"/>
      <c r="B125" s="180"/>
      <c r="C125" s="251" t="s">
        <v>172</v>
      </c>
      <c r="D125" s="251" t="s">
        <v>128</v>
      </c>
      <c r="E125" s="252" t="s">
        <v>173</v>
      </c>
      <c r="F125" s="253" t="s">
        <v>174</v>
      </c>
      <c r="G125" s="254" t="s">
        <v>131</v>
      </c>
      <c r="H125" s="255">
        <v>36</v>
      </c>
      <c r="I125" s="170">
        <v>0</v>
      </c>
      <c r="J125" s="256">
        <f>ROUND(I125*H125,2)</f>
        <v>0</v>
      </c>
      <c r="K125" s="253" t="s">
        <v>132</v>
      </c>
      <c r="L125" s="180"/>
      <c r="M125" s="257" t="s">
        <v>3</v>
      </c>
      <c r="N125" s="258" t="s">
        <v>40</v>
      </c>
      <c r="O125" s="259">
        <v>1.1220000000000001</v>
      </c>
      <c r="P125" s="259">
        <f>O125*H125</f>
        <v>40.392000000000003</v>
      </c>
      <c r="Q125" s="259">
        <v>0</v>
      </c>
      <c r="R125" s="259">
        <f>Q125*H125</f>
        <v>0</v>
      </c>
      <c r="S125" s="259">
        <v>0</v>
      </c>
      <c r="T125" s="260">
        <f>S125*H125</f>
        <v>0</v>
      </c>
      <c r="U125" s="179"/>
      <c r="V125" s="179"/>
      <c r="W125" s="179"/>
      <c r="X125" s="179"/>
      <c r="Y125" s="179"/>
      <c r="Z125" s="179"/>
      <c r="AA125" s="179"/>
      <c r="AB125" s="179"/>
      <c r="AC125" s="179"/>
      <c r="AD125" s="179"/>
      <c r="AE125" s="179"/>
      <c r="AR125" s="261" t="s">
        <v>133</v>
      </c>
      <c r="AT125" s="261" t="s">
        <v>128</v>
      </c>
      <c r="AU125" s="261" t="s">
        <v>78</v>
      </c>
      <c r="AY125" s="172" t="s">
        <v>125</v>
      </c>
      <c r="BE125" s="262">
        <f>IF(N125="základní",J125,0)</f>
        <v>0</v>
      </c>
      <c r="BF125" s="262">
        <f>IF(N125="snížená",J125,0)</f>
        <v>0</v>
      </c>
      <c r="BG125" s="262">
        <f>IF(N125="zákl. přenesená",J125,0)</f>
        <v>0</v>
      </c>
      <c r="BH125" s="262">
        <f>IF(N125="sníž. přenesená",J125,0)</f>
        <v>0</v>
      </c>
      <c r="BI125" s="262">
        <f>IF(N125="nulová",J125,0)</f>
        <v>0</v>
      </c>
      <c r="BJ125" s="172" t="s">
        <v>76</v>
      </c>
      <c r="BK125" s="262">
        <f>ROUND(I125*H125,2)</f>
        <v>0</v>
      </c>
      <c r="BL125" s="172" t="s">
        <v>133</v>
      </c>
      <c r="BM125" s="261" t="s">
        <v>175</v>
      </c>
    </row>
    <row r="126" spans="1:65" s="182" customFormat="1" ht="29.25" x14ac:dyDescent="0.2">
      <c r="A126" s="179"/>
      <c r="B126" s="180"/>
      <c r="C126" s="179"/>
      <c r="D126" s="263" t="s">
        <v>135</v>
      </c>
      <c r="E126" s="179"/>
      <c r="F126" s="264" t="s">
        <v>176</v>
      </c>
      <c r="G126" s="179"/>
      <c r="H126" s="179"/>
      <c r="I126" s="179"/>
      <c r="J126" s="179"/>
      <c r="K126" s="179"/>
      <c r="L126" s="180"/>
      <c r="M126" s="265"/>
      <c r="N126" s="266"/>
      <c r="O126" s="267"/>
      <c r="P126" s="267"/>
      <c r="Q126" s="267"/>
      <c r="R126" s="267"/>
      <c r="S126" s="267"/>
      <c r="T126" s="268"/>
      <c r="U126" s="179"/>
      <c r="V126" s="179"/>
      <c r="W126" s="179"/>
      <c r="X126" s="179"/>
      <c r="Y126" s="179"/>
      <c r="Z126" s="179"/>
      <c r="AA126" s="179"/>
      <c r="AB126" s="179"/>
      <c r="AC126" s="179"/>
      <c r="AD126" s="179"/>
      <c r="AE126" s="179"/>
      <c r="AT126" s="172" t="s">
        <v>135</v>
      </c>
      <c r="AU126" s="172" t="s">
        <v>78</v>
      </c>
    </row>
    <row r="127" spans="1:65" s="182" customFormat="1" x14ac:dyDescent="0.2">
      <c r="A127" s="179"/>
      <c r="B127" s="180"/>
      <c r="C127" s="179"/>
      <c r="D127" s="269" t="s">
        <v>137</v>
      </c>
      <c r="E127" s="179"/>
      <c r="F127" s="270" t="s">
        <v>177</v>
      </c>
      <c r="G127" s="179"/>
      <c r="H127" s="179"/>
      <c r="I127" s="179"/>
      <c r="J127" s="179"/>
      <c r="K127" s="179"/>
      <c r="L127" s="180"/>
      <c r="M127" s="265"/>
      <c r="N127" s="266"/>
      <c r="O127" s="267"/>
      <c r="P127" s="267"/>
      <c r="Q127" s="267"/>
      <c r="R127" s="267"/>
      <c r="S127" s="267"/>
      <c r="T127" s="268"/>
      <c r="U127" s="179"/>
      <c r="V127" s="179"/>
      <c r="W127" s="179"/>
      <c r="X127" s="179"/>
      <c r="Y127" s="179"/>
      <c r="Z127" s="179"/>
      <c r="AA127" s="179"/>
      <c r="AB127" s="179"/>
      <c r="AC127" s="179"/>
      <c r="AD127" s="179"/>
      <c r="AE127" s="179"/>
      <c r="AT127" s="172" t="s">
        <v>137</v>
      </c>
      <c r="AU127" s="172" t="s">
        <v>78</v>
      </c>
    </row>
    <row r="128" spans="1:65" s="271" customFormat="1" x14ac:dyDescent="0.2">
      <c r="B128" s="272"/>
      <c r="D128" s="263" t="s">
        <v>139</v>
      </c>
      <c r="E128" s="273" t="s">
        <v>3</v>
      </c>
      <c r="F128" s="274" t="s">
        <v>178</v>
      </c>
      <c r="H128" s="275">
        <v>25.92</v>
      </c>
      <c r="L128" s="272"/>
      <c r="M128" s="276"/>
      <c r="N128" s="277"/>
      <c r="O128" s="277"/>
      <c r="P128" s="277"/>
      <c r="Q128" s="277"/>
      <c r="R128" s="277"/>
      <c r="S128" s="277"/>
      <c r="T128" s="278"/>
      <c r="AT128" s="273" t="s">
        <v>139</v>
      </c>
      <c r="AU128" s="273" t="s">
        <v>78</v>
      </c>
      <c r="AV128" s="271" t="s">
        <v>78</v>
      </c>
      <c r="AW128" s="271" t="s">
        <v>30</v>
      </c>
      <c r="AX128" s="271" t="s">
        <v>69</v>
      </c>
      <c r="AY128" s="273" t="s">
        <v>125</v>
      </c>
    </row>
    <row r="129" spans="1:65" s="271" customFormat="1" x14ac:dyDescent="0.2">
      <c r="B129" s="272"/>
      <c r="D129" s="263" t="s">
        <v>139</v>
      </c>
      <c r="E129" s="273" t="s">
        <v>3</v>
      </c>
      <c r="F129" s="274" t="s">
        <v>179</v>
      </c>
      <c r="H129" s="275">
        <v>10.08</v>
      </c>
      <c r="L129" s="272"/>
      <c r="M129" s="276"/>
      <c r="N129" s="277"/>
      <c r="O129" s="277"/>
      <c r="P129" s="277"/>
      <c r="Q129" s="277"/>
      <c r="R129" s="277"/>
      <c r="S129" s="277"/>
      <c r="T129" s="278"/>
      <c r="AT129" s="273" t="s">
        <v>139</v>
      </c>
      <c r="AU129" s="273" t="s">
        <v>78</v>
      </c>
      <c r="AV129" s="271" t="s">
        <v>78</v>
      </c>
      <c r="AW129" s="271" t="s">
        <v>30</v>
      </c>
      <c r="AX129" s="271" t="s">
        <v>69</v>
      </c>
      <c r="AY129" s="273" t="s">
        <v>125</v>
      </c>
    </row>
    <row r="130" spans="1:65" s="279" customFormat="1" x14ac:dyDescent="0.2">
      <c r="B130" s="280"/>
      <c r="D130" s="263" t="s">
        <v>139</v>
      </c>
      <c r="E130" s="281" t="s">
        <v>3</v>
      </c>
      <c r="F130" s="282" t="s">
        <v>141</v>
      </c>
      <c r="H130" s="283">
        <v>36</v>
      </c>
      <c r="L130" s="280"/>
      <c r="M130" s="284"/>
      <c r="N130" s="285"/>
      <c r="O130" s="285"/>
      <c r="P130" s="285"/>
      <c r="Q130" s="285"/>
      <c r="R130" s="285"/>
      <c r="S130" s="285"/>
      <c r="T130" s="286"/>
      <c r="AT130" s="281" t="s">
        <v>139</v>
      </c>
      <c r="AU130" s="281" t="s">
        <v>78</v>
      </c>
      <c r="AV130" s="279" t="s">
        <v>133</v>
      </c>
      <c r="AW130" s="279" t="s">
        <v>30</v>
      </c>
      <c r="AX130" s="279" t="s">
        <v>76</v>
      </c>
      <c r="AY130" s="281" t="s">
        <v>125</v>
      </c>
    </row>
    <row r="131" spans="1:65" s="182" customFormat="1" ht="24.2" customHeight="1" x14ac:dyDescent="0.2">
      <c r="A131" s="179"/>
      <c r="B131" s="180"/>
      <c r="C131" s="251" t="s">
        <v>180</v>
      </c>
      <c r="D131" s="251" t="s">
        <v>128</v>
      </c>
      <c r="E131" s="252" t="s">
        <v>181</v>
      </c>
      <c r="F131" s="253" t="s">
        <v>182</v>
      </c>
      <c r="G131" s="254" t="s">
        <v>183</v>
      </c>
      <c r="H131" s="255">
        <v>264</v>
      </c>
      <c r="I131" s="170">
        <v>0</v>
      </c>
      <c r="J131" s="256">
        <f>ROUND(I131*H131,2)</f>
        <v>0</v>
      </c>
      <c r="K131" s="253" t="s">
        <v>132</v>
      </c>
      <c r="L131" s="180"/>
      <c r="M131" s="257" t="s">
        <v>3</v>
      </c>
      <c r="N131" s="258" t="s">
        <v>40</v>
      </c>
      <c r="O131" s="259">
        <v>2.5000000000000001E-2</v>
      </c>
      <c r="P131" s="259">
        <f>O131*H131</f>
        <v>6.6000000000000005</v>
      </c>
      <c r="Q131" s="259">
        <v>0</v>
      </c>
      <c r="R131" s="259">
        <f>Q131*H131</f>
        <v>0</v>
      </c>
      <c r="S131" s="259">
        <v>0</v>
      </c>
      <c r="T131" s="260">
        <f>S131*H131</f>
        <v>0</v>
      </c>
      <c r="U131" s="179"/>
      <c r="V131" s="179"/>
      <c r="W131" s="179"/>
      <c r="X131" s="179"/>
      <c r="Y131" s="179"/>
      <c r="Z131" s="179"/>
      <c r="AA131" s="179"/>
      <c r="AB131" s="179"/>
      <c r="AC131" s="179"/>
      <c r="AD131" s="179"/>
      <c r="AE131" s="179"/>
      <c r="AR131" s="261" t="s">
        <v>133</v>
      </c>
      <c r="AT131" s="261" t="s">
        <v>128</v>
      </c>
      <c r="AU131" s="261" t="s">
        <v>78</v>
      </c>
      <c r="AY131" s="172" t="s">
        <v>125</v>
      </c>
      <c r="BE131" s="262">
        <f>IF(N131="základní",J131,0)</f>
        <v>0</v>
      </c>
      <c r="BF131" s="262">
        <f>IF(N131="snížená",J131,0)</f>
        <v>0</v>
      </c>
      <c r="BG131" s="262">
        <f>IF(N131="zákl. přenesená",J131,0)</f>
        <v>0</v>
      </c>
      <c r="BH131" s="262">
        <f>IF(N131="sníž. přenesená",J131,0)</f>
        <v>0</v>
      </c>
      <c r="BI131" s="262">
        <f>IF(N131="nulová",J131,0)</f>
        <v>0</v>
      </c>
      <c r="BJ131" s="172" t="s">
        <v>76</v>
      </c>
      <c r="BK131" s="262">
        <f>ROUND(I131*H131,2)</f>
        <v>0</v>
      </c>
      <c r="BL131" s="172" t="s">
        <v>133</v>
      </c>
      <c r="BM131" s="261" t="s">
        <v>184</v>
      </c>
    </row>
    <row r="132" spans="1:65" s="182" customFormat="1" ht="19.5" x14ac:dyDescent="0.2">
      <c r="A132" s="179"/>
      <c r="B132" s="180"/>
      <c r="C132" s="179"/>
      <c r="D132" s="263" t="s">
        <v>135</v>
      </c>
      <c r="E132" s="179"/>
      <c r="F132" s="264" t="s">
        <v>185</v>
      </c>
      <c r="G132" s="179"/>
      <c r="H132" s="179"/>
      <c r="I132" s="179"/>
      <c r="J132" s="179"/>
      <c r="K132" s="179"/>
      <c r="L132" s="180"/>
      <c r="M132" s="265"/>
      <c r="N132" s="266"/>
      <c r="O132" s="267"/>
      <c r="P132" s="267"/>
      <c r="Q132" s="267"/>
      <c r="R132" s="267"/>
      <c r="S132" s="267"/>
      <c r="T132" s="268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T132" s="172" t="s">
        <v>135</v>
      </c>
      <c r="AU132" s="172" t="s">
        <v>78</v>
      </c>
    </row>
    <row r="133" spans="1:65" s="182" customFormat="1" x14ac:dyDescent="0.2">
      <c r="A133" s="179"/>
      <c r="B133" s="180"/>
      <c r="C133" s="179"/>
      <c r="D133" s="269" t="s">
        <v>137</v>
      </c>
      <c r="E133" s="179"/>
      <c r="F133" s="270" t="s">
        <v>186</v>
      </c>
      <c r="G133" s="179"/>
      <c r="H133" s="179"/>
      <c r="I133" s="179"/>
      <c r="J133" s="179"/>
      <c r="K133" s="179"/>
      <c r="L133" s="180"/>
      <c r="M133" s="265"/>
      <c r="N133" s="266"/>
      <c r="O133" s="267"/>
      <c r="P133" s="267"/>
      <c r="Q133" s="267"/>
      <c r="R133" s="267"/>
      <c r="S133" s="267"/>
      <c r="T133" s="268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T133" s="172" t="s">
        <v>137</v>
      </c>
      <c r="AU133" s="172" t="s">
        <v>78</v>
      </c>
    </row>
    <row r="134" spans="1:65" s="271" customFormat="1" x14ac:dyDescent="0.2">
      <c r="B134" s="272"/>
      <c r="D134" s="263" t="s">
        <v>139</v>
      </c>
      <c r="E134" s="273" t="s">
        <v>3</v>
      </c>
      <c r="F134" s="274" t="s">
        <v>187</v>
      </c>
      <c r="H134" s="275">
        <v>264</v>
      </c>
      <c r="L134" s="272"/>
      <c r="M134" s="276"/>
      <c r="N134" s="277"/>
      <c r="O134" s="277"/>
      <c r="P134" s="277"/>
      <c r="Q134" s="277"/>
      <c r="R134" s="277"/>
      <c r="S134" s="277"/>
      <c r="T134" s="278"/>
      <c r="AT134" s="273" t="s">
        <v>139</v>
      </c>
      <c r="AU134" s="273" t="s">
        <v>78</v>
      </c>
      <c r="AV134" s="271" t="s">
        <v>78</v>
      </c>
      <c r="AW134" s="271" t="s">
        <v>30</v>
      </c>
      <c r="AX134" s="271" t="s">
        <v>69</v>
      </c>
      <c r="AY134" s="273" t="s">
        <v>125</v>
      </c>
    </row>
    <row r="135" spans="1:65" s="279" customFormat="1" x14ac:dyDescent="0.2">
      <c r="B135" s="280"/>
      <c r="D135" s="263" t="s">
        <v>139</v>
      </c>
      <c r="E135" s="281" t="s">
        <v>3</v>
      </c>
      <c r="F135" s="282" t="s">
        <v>141</v>
      </c>
      <c r="H135" s="283">
        <v>264</v>
      </c>
      <c r="L135" s="280"/>
      <c r="M135" s="284"/>
      <c r="N135" s="285"/>
      <c r="O135" s="285"/>
      <c r="P135" s="285"/>
      <c r="Q135" s="285"/>
      <c r="R135" s="285"/>
      <c r="S135" s="285"/>
      <c r="T135" s="286"/>
      <c r="AT135" s="281" t="s">
        <v>139</v>
      </c>
      <c r="AU135" s="281" t="s">
        <v>78</v>
      </c>
      <c r="AV135" s="279" t="s">
        <v>133</v>
      </c>
      <c r="AW135" s="279" t="s">
        <v>30</v>
      </c>
      <c r="AX135" s="279" t="s">
        <v>76</v>
      </c>
      <c r="AY135" s="281" t="s">
        <v>125</v>
      </c>
    </row>
    <row r="136" spans="1:65" s="182" customFormat="1" ht="24.2" customHeight="1" x14ac:dyDescent="0.2">
      <c r="A136" s="179"/>
      <c r="B136" s="180"/>
      <c r="C136" s="251" t="s">
        <v>188</v>
      </c>
      <c r="D136" s="251" t="s">
        <v>128</v>
      </c>
      <c r="E136" s="252" t="s">
        <v>189</v>
      </c>
      <c r="F136" s="253" t="s">
        <v>190</v>
      </c>
      <c r="G136" s="254" t="s">
        <v>131</v>
      </c>
      <c r="H136" s="255">
        <v>166.536</v>
      </c>
      <c r="I136" s="170">
        <v>0</v>
      </c>
      <c r="J136" s="256">
        <f>ROUND(I136*H136,2)</f>
        <v>0</v>
      </c>
      <c r="K136" s="253" t="s">
        <v>132</v>
      </c>
      <c r="L136" s="180"/>
      <c r="M136" s="257" t="s">
        <v>3</v>
      </c>
      <c r="N136" s="258" t="s">
        <v>40</v>
      </c>
      <c r="O136" s="259">
        <v>7.1999999999999995E-2</v>
      </c>
      <c r="P136" s="259">
        <f>O136*H136</f>
        <v>11.990591999999999</v>
      </c>
      <c r="Q136" s="259">
        <v>0</v>
      </c>
      <c r="R136" s="259">
        <f>Q136*H136</f>
        <v>0</v>
      </c>
      <c r="S136" s="259">
        <v>0</v>
      </c>
      <c r="T136" s="260">
        <f>S136*H136</f>
        <v>0</v>
      </c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R136" s="261" t="s">
        <v>133</v>
      </c>
      <c r="AT136" s="261" t="s">
        <v>128</v>
      </c>
      <c r="AU136" s="261" t="s">
        <v>78</v>
      </c>
      <c r="AY136" s="172" t="s">
        <v>125</v>
      </c>
      <c r="BE136" s="262">
        <f>IF(N136="základní",J136,0)</f>
        <v>0</v>
      </c>
      <c r="BF136" s="262">
        <f>IF(N136="snížená",J136,0)</f>
        <v>0</v>
      </c>
      <c r="BG136" s="262">
        <f>IF(N136="zákl. přenesená",J136,0)</f>
        <v>0</v>
      </c>
      <c r="BH136" s="262">
        <f>IF(N136="sníž. přenesená",J136,0)</f>
        <v>0</v>
      </c>
      <c r="BI136" s="262">
        <f>IF(N136="nulová",J136,0)</f>
        <v>0</v>
      </c>
      <c r="BJ136" s="172" t="s">
        <v>76</v>
      </c>
      <c r="BK136" s="262">
        <f>ROUND(I136*H136,2)</f>
        <v>0</v>
      </c>
      <c r="BL136" s="172" t="s">
        <v>133</v>
      </c>
      <c r="BM136" s="261" t="s">
        <v>191</v>
      </c>
    </row>
    <row r="137" spans="1:65" s="182" customFormat="1" ht="29.25" x14ac:dyDescent="0.2">
      <c r="A137" s="179"/>
      <c r="B137" s="180"/>
      <c r="C137" s="179"/>
      <c r="D137" s="263" t="s">
        <v>135</v>
      </c>
      <c r="E137" s="179"/>
      <c r="F137" s="264" t="s">
        <v>192</v>
      </c>
      <c r="G137" s="179"/>
      <c r="H137" s="179"/>
      <c r="I137" s="179"/>
      <c r="J137" s="179"/>
      <c r="K137" s="179"/>
      <c r="L137" s="180"/>
      <c r="M137" s="265"/>
      <c r="N137" s="266"/>
      <c r="O137" s="267"/>
      <c r="P137" s="267"/>
      <c r="Q137" s="267"/>
      <c r="R137" s="267"/>
      <c r="S137" s="267"/>
      <c r="T137" s="268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79"/>
      <c r="AE137" s="179"/>
      <c r="AT137" s="172" t="s">
        <v>135</v>
      </c>
      <c r="AU137" s="172" t="s">
        <v>78</v>
      </c>
    </row>
    <row r="138" spans="1:65" s="182" customFormat="1" x14ac:dyDescent="0.2">
      <c r="A138" s="179"/>
      <c r="B138" s="180"/>
      <c r="C138" s="179"/>
      <c r="D138" s="269" t="s">
        <v>137</v>
      </c>
      <c r="E138" s="179"/>
      <c r="F138" s="270" t="s">
        <v>193</v>
      </c>
      <c r="G138" s="179"/>
      <c r="H138" s="179"/>
      <c r="I138" s="179"/>
      <c r="J138" s="179"/>
      <c r="K138" s="179"/>
      <c r="L138" s="180"/>
      <c r="M138" s="265"/>
      <c r="N138" s="266"/>
      <c r="O138" s="267"/>
      <c r="P138" s="267"/>
      <c r="Q138" s="267"/>
      <c r="R138" s="267"/>
      <c r="S138" s="267"/>
      <c r="T138" s="268"/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T138" s="172" t="s">
        <v>137</v>
      </c>
      <c r="AU138" s="172" t="s">
        <v>78</v>
      </c>
    </row>
    <row r="139" spans="1:65" s="271" customFormat="1" x14ac:dyDescent="0.2">
      <c r="B139" s="272"/>
      <c r="D139" s="263" t="s">
        <v>139</v>
      </c>
      <c r="E139" s="273" t="s">
        <v>3</v>
      </c>
      <c r="F139" s="274" t="s">
        <v>194</v>
      </c>
      <c r="H139" s="275">
        <v>200.536</v>
      </c>
      <c r="L139" s="272"/>
      <c r="M139" s="276"/>
      <c r="N139" s="277"/>
      <c r="O139" s="277"/>
      <c r="P139" s="277"/>
      <c r="Q139" s="277"/>
      <c r="R139" s="277"/>
      <c r="S139" s="277"/>
      <c r="T139" s="278"/>
      <c r="AT139" s="273" t="s">
        <v>139</v>
      </c>
      <c r="AU139" s="273" t="s">
        <v>78</v>
      </c>
      <c r="AV139" s="271" t="s">
        <v>78</v>
      </c>
      <c r="AW139" s="271" t="s">
        <v>30</v>
      </c>
      <c r="AX139" s="271" t="s">
        <v>69</v>
      </c>
      <c r="AY139" s="273" t="s">
        <v>125</v>
      </c>
    </row>
    <row r="140" spans="1:65" s="271" customFormat="1" x14ac:dyDescent="0.2">
      <c r="B140" s="272"/>
      <c r="D140" s="263" t="s">
        <v>139</v>
      </c>
      <c r="E140" s="273" t="s">
        <v>3</v>
      </c>
      <c r="F140" s="274" t="s">
        <v>195</v>
      </c>
      <c r="H140" s="275">
        <v>-34</v>
      </c>
      <c r="L140" s="272"/>
      <c r="M140" s="276"/>
      <c r="N140" s="277"/>
      <c r="O140" s="277"/>
      <c r="P140" s="277"/>
      <c r="Q140" s="277"/>
      <c r="R140" s="277"/>
      <c r="S140" s="277"/>
      <c r="T140" s="278"/>
      <c r="AT140" s="273" t="s">
        <v>139</v>
      </c>
      <c r="AU140" s="273" t="s">
        <v>78</v>
      </c>
      <c r="AV140" s="271" t="s">
        <v>78</v>
      </c>
      <c r="AW140" s="271" t="s">
        <v>30</v>
      </c>
      <c r="AX140" s="271" t="s">
        <v>69</v>
      </c>
      <c r="AY140" s="273" t="s">
        <v>125</v>
      </c>
    </row>
    <row r="141" spans="1:65" s="279" customFormat="1" x14ac:dyDescent="0.2">
      <c r="B141" s="280"/>
      <c r="D141" s="263" t="s">
        <v>139</v>
      </c>
      <c r="E141" s="281" t="s">
        <v>3</v>
      </c>
      <c r="F141" s="282" t="s">
        <v>141</v>
      </c>
      <c r="H141" s="283">
        <v>166.536</v>
      </c>
      <c r="L141" s="280"/>
      <c r="M141" s="284"/>
      <c r="N141" s="285"/>
      <c r="O141" s="285"/>
      <c r="P141" s="285"/>
      <c r="Q141" s="285"/>
      <c r="R141" s="285"/>
      <c r="S141" s="285"/>
      <c r="T141" s="286"/>
      <c r="AT141" s="281" t="s">
        <v>139</v>
      </c>
      <c r="AU141" s="281" t="s">
        <v>78</v>
      </c>
      <c r="AV141" s="279" t="s">
        <v>133</v>
      </c>
      <c r="AW141" s="279" t="s">
        <v>30</v>
      </c>
      <c r="AX141" s="279" t="s">
        <v>76</v>
      </c>
      <c r="AY141" s="281" t="s">
        <v>125</v>
      </c>
    </row>
    <row r="142" spans="1:65" s="182" customFormat="1" ht="37.9" customHeight="1" x14ac:dyDescent="0.2">
      <c r="A142" s="179"/>
      <c r="B142" s="180"/>
      <c r="C142" s="251" t="s">
        <v>196</v>
      </c>
      <c r="D142" s="251" t="s">
        <v>128</v>
      </c>
      <c r="E142" s="252" t="s">
        <v>197</v>
      </c>
      <c r="F142" s="253" t="s">
        <v>198</v>
      </c>
      <c r="G142" s="254" t="s">
        <v>131</v>
      </c>
      <c r="H142" s="255">
        <v>166.536</v>
      </c>
      <c r="I142" s="170">
        <v>0</v>
      </c>
      <c r="J142" s="256">
        <f>ROUND(I142*H142,2)</f>
        <v>0</v>
      </c>
      <c r="K142" s="253" t="s">
        <v>132</v>
      </c>
      <c r="L142" s="180"/>
      <c r="M142" s="257" t="s">
        <v>3</v>
      </c>
      <c r="N142" s="258" t="s">
        <v>40</v>
      </c>
      <c r="O142" s="259">
        <v>8.6999999999999994E-2</v>
      </c>
      <c r="P142" s="259">
        <f>O142*H142</f>
        <v>14.488631999999999</v>
      </c>
      <c r="Q142" s="259">
        <v>0</v>
      </c>
      <c r="R142" s="259">
        <f>Q142*H142</f>
        <v>0</v>
      </c>
      <c r="S142" s="259">
        <v>0</v>
      </c>
      <c r="T142" s="260">
        <f>S142*H142</f>
        <v>0</v>
      </c>
      <c r="U142" s="179"/>
      <c r="V142" s="179"/>
      <c r="W142" s="179"/>
      <c r="X142" s="179"/>
      <c r="Y142" s="179"/>
      <c r="Z142" s="179"/>
      <c r="AA142" s="179"/>
      <c r="AB142" s="179"/>
      <c r="AC142" s="179"/>
      <c r="AD142" s="179"/>
      <c r="AE142" s="179"/>
      <c r="AR142" s="261" t="s">
        <v>133</v>
      </c>
      <c r="AT142" s="261" t="s">
        <v>128</v>
      </c>
      <c r="AU142" s="261" t="s">
        <v>78</v>
      </c>
      <c r="AY142" s="172" t="s">
        <v>125</v>
      </c>
      <c r="BE142" s="262">
        <f>IF(N142="základní",J142,0)</f>
        <v>0</v>
      </c>
      <c r="BF142" s="262">
        <f>IF(N142="snížená",J142,0)</f>
        <v>0</v>
      </c>
      <c r="BG142" s="262">
        <f>IF(N142="zákl. přenesená",J142,0)</f>
        <v>0</v>
      </c>
      <c r="BH142" s="262">
        <f>IF(N142="sníž. přenesená",J142,0)</f>
        <v>0</v>
      </c>
      <c r="BI142" s="262">
        <f>IF(N142="nulová",J142,0)</f>
        <v>0</v>
      </c>
      <c r="BJ142" s="172" t="s">
        <v>76</v>
      </c>
      <c r="BK142" s="262">
        <f>ROUND(I142*H142,2)</f>
        <v>0</v>
      </c>
      <c r="BL142" s="172" t="s">
        <v>133</v>
      </c>
      <c r="BM142" s="261" t="s">
        <v>199</v>
      </c>
    </row>
    <row r="143" spans="1:65" s="182" customFormat="1" ht="39" x14ac:dyDescent="0.2">
      <c r="A143" s="179"/>
      <c r="B143" s="180"/>
      <c r="C143" s="179"/>
      <c r="D143" s="263" t="s">
        <v>135</v>
      </c>
      <c r="E143" s="179"/>
      <c r="F143" s="264" t="s">
        <v>200</v>
      </c>
      <c r="G143" s="179"/>
      <c r="H143" s="179"/>
      <c r="I143" s="179"/>
      <c r="J143" s="179"/>
      <c r="K143" s="179"/>
      <c r="L143" s="180"/>
      <c r="M143" s="265"/>
      <c r="N143" s="266"/>
      <c r="O143" s="267"/>
      <c r="P143" s="267"/>
      <c r="Q143" s="267"/>
      <c r="R143" s="267"/>
      <c r="S143" s="267"/>
      <c r="T143" s="268"/>
      <c r="U143" s="179"/>
      <c r="V143" s="179"/>
      <c r="W143" s="179"/>
      <c r="X143" s="179"/>
      <c r="Y143" s="179"/>
      <c r="Z143" s="179"/>
      <c r="AA143" s="179"/>
      <c r="AB143" s="179"/>
      <c r="AC143" s="179"/>
      <c r="AD143" s="179"/>
      <c r="AE143" s="179"/>
      <c r="AT143" s="172" t="s">
        <v>135</v>
      </c>
      <c r="AU143" s="172" t="s">
        <v>78</v>
      </c>
    </row>
    <row r="144" spans="1:65" s="182" customFormat="1" x14ac:dyDescent="0.2">
      <c r="A144" s="179"/>
      <c r="B144" s="180"/>
      <c r="C144" s="179"/>
      <c r="D144" s="269" t="s">
        <v>137</v>
      </c>
      <c r="E144" s="179"/>
      <c r="F144" s="270" t="s">
        <v>201</v>
      </c>
      <c r="G144" s="179"/>
      <c r="H144" s="179"/>
      <c r="I144" s="179"/>
      <c r="J144" s="179"/>
      <c r="K144" s="179"/>
      <c r="L144" s="180"/>
      <c r="M144" s="265"/>
      <c r="N144" s="266"/>
      <c r="O144" s="267"/>
      <c r="P144" s="267"/>
      <c r="Q144" s="267"/>
      <c r="R144" s="267"/>
      <c r="S144" s="267"/>
      <c r="T144" s="268"/>
      <c r="U144" s="179"/>
      <c r="V144" s="179"/>
      <c r="W144" s="179"/>
      <c r="X144" s="179"/>
      <c r="Y144" s="179"/>
      <c r="Z144" s="179"/>
      <c r="AA144" s="179"/>
      <c r="AB144" s="179"/>
      <c r="AC144" s="179"/>
      <c r="AD144" s="179"/>
      <c r="AE144" s="179"/>
      <c r="AT144" s="172" t="s">
        <v>137</v>
      </c>
      <c r="AU144" s="172" t="s">
        <v>78</v>
      </c>
    </row>
    <row r="145" spans="1:65" s="182" customFormat="1" ht="37.9" customHeight="1" x14ac:dyDescent="0.2">
      <c r="A145" s="179"/>
      <c r="B145" s="180"/>
      <c r="C145" s="251" t="s">
        <v>9</v>
      </c>
      <c r="D145" s="251" t="s">
        <v>128</v>
      </c>
      <c r="E145" s="252" t="s">
        <v>202</v>
      </c>
      <c r="F145" s="253" t="s">
        <v>203</v>
      </c>
      <c r="G145" s="254" t="s">
        <v>131</v>
      </c>
      <c r="H145" s="255">
        <v>1665.36</v>
      </c>
      <c r="I145" s="170">
        <v>0</v>
      </c>
      <c r="J145" s="256">
        <f>ROUND(I145*H145,2)</f>
        <v>0</v>
      </c>
      <c r="K145" s="253" t="s">
        <v>132</v>
      </c>
      <c r="L145" s="180"/>
      <c r="M145" s="257" t="s">
        <v>3</v>
      </c>
      <c r="N145" s="258" t="s">
        <v>40</v>
      </c>
      <c r="O145" s="259">
        <v>5.0000000000000001E-3</v>
      </c>
      <c r="P145" s="259">
        <f>O145*H145</f>
        <v>8.3268000000000004</v>
      </c>
      <c r="Q145" s="259">
        <v>0</v>
      </c>
      <c r="R145" s="259">
        <f>Q145*H145</f>
        <v>0</v>
      </c>
      <c r="S145" s="259">
        <v>0</v>
      </c>
      <c r="T145" s="260">
        <f>S145*H145</f>
        <v>0</v>
      </c>
      <c r="U145" s="179"/>
      <c r="V145" s="179"/>
      <c r="W145" s="179"/>
      <c r="X145" s="179"/>
      <c r="Y145" s="179"/>
      <c r="Z145" s="179"/>
      <c r="AA145" s="179"/>
      <c r="AB145" s="179"/>
      <c r="AC145" s="179"/>
      <c r="AD145" s="179"/>
      <c r="AE145" s="179"/>
      <c r="AR145" s="261" t="s">
        <v>133</v>
      </c>
      <c r="AT145" s="261" t="s">
        <v>128</v>
      </c>
      <c r="AU145" s="261" t="s">
        <v>78</v>
      </c>
      <c r="AY145" s="172" t="s">
        <v>125</v>
      </c>
      <c r="BE145" s="262">
        <f>IF(N145="základní",J145,0)</f>
        <v>0</v>
      </c>
      <c r="BF145" s="262">
        <f>IF(N145="snížená",J145,0)</f>
        <v>0</v>
      </c>
      <c r="BG145" s="262">
        <f>IF(N145="zákl. přenesená",J145,0)</f>
        <v>0</v>
      </c>
      <c r="BH145" s="262">
        <f>IF(N145="sníž. přenesená",J145,0)</f>
        <v>0</v>
      </c>
      <c r="BI145" s="262">
        <f>IF(N145="nulová",J145,0)</f>
        <v>0</v>
      </c>
      <c r="BJ145" s="172" t="s">
        <v>76</v>
      </c>
      <c r="BK145" s="262">
        <f>ROUND(I145*H145,2)</f>
        <v>0</v>
      </c>
      <c r="BL145" s="172" t="s">
        <v>133</v>
      </c>
      <c r="BM145" s="261" t="s">
        <v>204</v>
      </c>
    </row>
    <row r="146" spans="1:65" s="182" customFormat="1" ht="48.75" x14ac:dyDescent="0.2">
      <c r="A146" s="179"/>
      <c r="B146" s="180"/>
      <c r="C146" s="179"/>
      <c r="D146" s="263" t="s">
        <v>135</v>
      </c>
      <c r="E146" s="179"/>
      <c r="F146" s="264" t="s">
        <v>205</v>
      </c>
      <c r="G146" s="179"/>
      <c r="H146" s="179"/>
      <c r="I146" s="179"/>
      <c r="J146" s="179"/>
      <c r="K146" s="179"/>
      <c r="L146" s="180"/>
      <c r="M146" s="265"/>
      <c r="N146" s="266"/>
      <c r="O146" s="267"/>
      <c r="P146" s="267"/>
      <c r="Q146" s="267"/>
      <c r="R146" s="267"/>
      <c r="S146" s="267"/>
      <c r="T146" s="268"/>
      <c r="U146" s="179"/>
      <c r="V146" s="179"/>
      <c r="W146" s="179"/>
      <c r="X146" s="179"/>
      <c r="Y146" s="179"/>
      <c r="Z146" s="179"/>
      <c r="AA146" s="179"/>
      <c r="AB146" s="179"/>
      <c r="AC146" s="179"/>
      <c r="AD146" s="179"/>
      <c r="AE146" s="179"/>
      <c r="AT146" s="172" t="s">
        <v>135</v>
      </c>
      <c r="AU146" s="172" t="s">
        <v>78</v>
      </c>
    </row>
    <row r="147" spans="1:65" s="182" customFormat="1" x14ac:dyDescent="0.2">
      <c r="A147" s="179"/>
      <c r="B147" s="180"/>
      <c r="C147" s="179"/>
      <c r="D147" s="269" t="s">
        <v>137</v>
      </c>
      <c r="E147" s="179"/>
      <c r="F147" s="270" t="s">
        <v>206</v>
      </c>
      <c r="G147" s="179"/>
      <c r="H147" s="179"/>
      <c r="I147" s="179"/>
      <c r="J147" s="179"/>
      <c r="K147" s="179"/>
      <c r="L147" s="180"/>
      <c r="M147" s="265"/>
      <c r="N147" s="266"/>
      <c r="O147" s="267"/>
      <c r="P147" s="267"/>
      <c r="Q147" s="267"/>
      <c r="R147" s="267"/>
      <c r="S147" s="267"/>
      <c r="T147" s="268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79"/>
      <c r="AT147" s="172" t="s">
        <v>137</v>
      </c>
      <c r="AU147" s="172" t="s">
        <v>78</v>
      </c>
    </row>
    <row r="148" spans="1:65" s="271" customFormat="1" x14ac:dyDescent="0.2">
      <c r="B148" s="272"/>
      <c r="D148" s="263" t="s">
        <v>139</v>
      </c>
      <c r="E148" s="273" t="s">
        <v>3</v>
      </c>
      <c r="F148" s="274" t="s">
        <v>207</v>
      </c>
      <c r="H148" s="275">
        <v>1665.36</v>
      </c>
      <c r="L148" s="272"/>
      <c r="M148" s="276"/>
      <c r="N148" s="277"/>
      <c r="O148" s="277"/>
      <c r="P148" s="277"/>
      <c r="Q148" s="277"/>
      <c r="R148" s="277"/>
      <c r="S148" s="277"/>
      <c r="T148" s="278"/>
      <c r="AT148" s="273" t="s">
        <v>139</v>
      </c>
      <c r="AU148" s="273" t="s">
        <v>78</v>
      </c>
      <c r="AV148" s="271" t="s">
        <v>78</v>
      </c>
      <c r="AW148" s="271" t="s">
        <v>30</v>
      </c>
      <c r="AX148" s="271" t="s">
        <v>69</v>
      </c>
      <c r="AY148" s="273" t="s">
        <v>125</v>
      </c>
    </row>
    <row r="149" spans="1:65" s="279" customFormat="1" x14ac:dyDescent="0.2">
      <c r="B149" s="280"/>
      <c r="D149" s="263" t="s">
        <v>139</v>
      </c>
      <c r="E149" s="281" t="s">
        <v>3</v>
      </c>
      <c r="F149" s="282" t="s">
        <v>141</v>
      </c>
      <c r="H149" s="283">
        <v>1665.36</v>
      </c>
      <c r="L149" s="280"/>
      <c r="M149" s="284"/>
      <c r="N149" s="285"/>
      <c r="O149" s="285"/>
      <c r="P149" s="285"/>
      <c r="Q149" s="285"/>
      <c r="R149" s="285"/>
      <c r="S149" s="285"/>
      <c r="T149" s="286"/>
      <c r="AT149" s="281" t="s">
        <v>139</v>
      </c>
      <c r="AU149" s="281" t="s">
        <v>78</v>
      </c>
      <c r="AV149" s="279" t="s">
        <v>133</v>
      </c>
      <c r="AW149" s="279" t="s">
        <v>30</v>
      </c>
      <c r="AX149" s="279" t="s">
        <v>76</v>
      </c>
      <c r="AY149" s="281" t="s">
        <v>125</v>
      </c>
    </row>
    <row r="150" spans="1:65" s="182" customFormat="1" ht="24.2" customHeight="1" x14ac:dyDescent="0.2">
      <c r="A150" s="179"/>
      <c r="B150" s="180"/>
      <c r="C150" s="251" t="s">
        <v>208</v>
      </c>
      <c r="D150" s="251" t="s">
        <v>128</v>
      </c>
      <c r="E150" s="252" t="s">
        <v>209</v>
      </c>
      <c r="F150" s="253" t="s">
        <v>210</v>
      </c>
      <c r="G150" s="254" t="s">
        <v>211</v>
      </c>
      <c r="H150" s="255">
        <v>233.15</v>
      </c>
      <c r="I150" s="170">
        <v>0</v>
      </c>
      <c r="J150" s="256">
        <f>ROUND(I150*H150,2)</f>
        <v>0</v>
      </c>
      <c r="K150" s="253" t="s">
        <v>132</v>
      </c>
      <c r="L150" s="180"/>
      <c r="M150" s="257" t="s">
        <v>3</v>
      </c>
      <c r="N150" s="258" t="s">
        <v>40</v>
      </c>
      <c r="O150" s="259">
        <v>0</v>
      </c>
      <c r="P150" s="259">
        <f>O150*H150</f>
        <v>0</v>
      </c>
      <c r="Q150" s="259">
        <v>0</v>
      </c>
      <c r="R150" s="259">
        <f>Q150*H150</f>
        <v>0</v>
      </c>
      <c r="S150" s="259">
        <v>0</v>
      </c>
      <c r="T150" s="260">
        <f>S150*H150</f>
        <v>0</v>
      </c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R150" s="261" t="s">
        <v>133</v>
      </c>
      <c r="AT150" s="261" t="s">
        <v>128</v>
      </c>
      <c r="AU150" s="261" t="s">
        <v>78</v>
      </c>
      <c r="AY150" s="172" t="s">
        <v>125</v>
      </c>
      <c r="BE150" s="262">
        <f>IF(N150="základní",J150,0)</f>
        <v>0</v>
      </c>
      <c r="BF150" s="262">
        <f>IF(N150="snížená",J150,0)</f>
        <v>0</v>
      </c>
      <c r="BG150" s="262">
        <f>IF(N150="zákl. přenesená",J150,0)</f>
        <v>0</v>
      </c>
      <c r="BH150" s="262">
        <f>IF(N150="sníž. přenesená",J150,0)</f>
        <v>0</v>
      </c>
      <c r="BI150" s="262">
        <f>IF(N150="nulová",J150,0)</f>
        <v>0</v>
      </c>
      <c r="BJ150" s="172" t="s">
        <v>76</v>
      </c>
      <c r="BK150" s="262">
        <f>ROUND(I150*H150,2)</f>
        <v>0</v>
      </c>
      <c r="BL150" s="172" t="s">
        <v>133</v>
      </c>
      <c r="BM150" s="261" t="s">
        <v>212</v>
      </c>
    </row>
    <row r="151" spans="1:65" s="182" customFormat="1" ht="29.25" x14ac:dyDescent="0.2">
      <c r="A151" s="179"/>
      <c r="B151" s="180"/>
      <c r="C151" s="179"/>
      <c r="D151" s="263" t="s">
        <v>135</v>
      </c>
      <c r="E151" s="179"/>
      <c r="F151" s="264" t="s">
        <v>213</v>
      </c>
      <c r="G151" s="179"/>
      <c r="H151" s="179"/>
      <c r="I151" s="179"/>
      <c r="J151" s="179"/>
      <c r="K151" s="179"/>
      <c r="L151" s="180"/>
      <c r="M151" s="265"/>
      <c r="N151" s="266"/>
      <c r="O151" s="267"/>
      <c r="P151" s="267"/>
      <c r="Q151" s="267"/>
      <c r="R151" s="267"/>
      <c r="S151" s="267"/>
      <c r="T151" s="268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T151" s="172" t="s">
        <v>135</v>
      </c>
      <c r="AU151" s="172" t="s">
        <v>78</v>
      </c>
    </row>
    <row r="152" spans="1:65" s="182" customFormat="1" x14ac:dyDescent="0.2">
      <c r="A152" s="179"/>
      <c r="B152" s="180"/>
      <c r="C152" s="179"/>
      <c r="D152" s="269" t="s">
        <v>137</v>
      </c>
      <c r="E152" s="179"/>
      <c r="F152" s="270" t="s">
        <v>214</v>
      </c>
      <c r="G152" s="179"/>
      <c r="H152" s="179"/>
      <c r="I152" s="179"/>
      <c r="J152" s="179"/>
      <c r="K152" s="179"/>
      <c r="L152" s="180"/>
      <c r="M152" s="265"/>
      <c r="N152" s="266"/>
      <c r="O152" s="267"/>
      <c r="P152" s="267"/>
      <c r="Q152" s="267"/>
      <c r="R152" s="267"/>
      <c r="S152" s="267"/>
      <c r="T152" s="268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T152" s="172" t="s">
        <v>137</v>
      </c>
      <c r="AU152" s="172" t="s">
        <v>78</v>
      </c>
    </row>
    <row r="153" spans="1:65" s="271" customFormat="1" x14ac:dyDescent="0.2">
      <c r="B153" s="272"/>
      <c r="D153" s="263" t="s">
        <v>139</v>
      </c>
      <c r="E153" s="273" t="s">
        <v>3</v>
      </c>
      <c r="F153" s="274" t="s">
        <v>215</v>
      </c>
      <c r="H153" s="275">
        <v>233.15</v>
      </c>
      <c r="L153" s="272"/>
      <c r="M153" s="276"/>
      <c r="N153" s="277"/>
      <c r="O153" s="277"/>
      <c r="P153" s="277"/>
      <c r="Q153" s="277"/>
      <c r="R153" s="277"/>
      <c r="S153" s="277"/>
      <c r="T153" s="278"/>
      <c r="AT153" s="273" t="s">
        <v>139</v>
      </c>
      <c r="AU153" s="273" t="s">
        <v>78</v>
      </c>
      <c r="AV153" s="271" t="s">
        <v>78</v>
      </c>
      <c r="AW153" s="271" t="s">
        <v>30</v>
      </c>
      <c r="AX153" s="271" t="s">
        <v>69</v>
      </c>
      <c r="AY153" s="273" t="s">
        <v>125</v>
      </c>
    </row>
    <row r="154" spans="1:65" s="279" customFormat="1" x14ac:dyDescent="0.2">
      <c r="B154" s="280"/>
      <c r="D154" s="263" t="s">
        <v>139</v>
      </c>
      <c r="E154" s="281" t="s">
        <v>3</v>
      </c>
      <c r="F154" s="282" t="s">
        <v>141</v>
      </c>
      <c r="H154" s="283">
        <v>233.15</v>
      </c>
      <c r="L154" s="280"/>
      <c r="M154" s="284"/>
      <c r="N154" s="285"/>
      <c r="O154" s="285"/>
      <c r="P154" s="285"/>
      <c r="Q154" s="285"/>
      <c r="R154" s="285"/>
      <c r="S154" s="285"/>
      <c r="T154" s="286"/>
      <c r="AT154" s="281" t="s">
        <v>139</v>
      </c>
      <c r="AU154" s="281" t="s">
        <v>78</v>
      </c>
      <c r="AV154" s="279" t="s">
        <v>133</v>
      </c>
      <c r="AW154" s="279" t="s">
        <v>30</v>
      </c>
      <c r="AX154" s="279" t="s">
        <v>76</v>
      </c>
      <c r="AY154" s="281" t="s">
        <v>125</v>
      </c>
    </row>
    <row r="155" spans="1:65" s="182" customFormat="1" ht="33" customHeight="1" x14ac:dyDescent="0.2">
      <c r="A155" s="179"/>
      <c r="B155" s="180"/>
      <c r="C155" s="251" t="s">
        <v>216</v>
      </c>
      <c r="D155" s="251" t="s">
        <v>128</v>
      </c>
      <c r="E155" s="252" t="s">
        <v>217</v>
      </c>
      <c r="F155" s="253" t="s">
        <v>218</v>
      </c>
      <c r="G155" s="254" t="s">
        <v>131</v>
      </c>
      <c r="H155" s="255">
        <v>34</v>
      </c>
      <c r="I155" s="170">
        <v>0</v>
      </c>
      <c r="J155" s="256">
        <f>ROUND(I155*H155,2)</f>
        <v>0</v>
      </c>
      <c r="K155" s="253" t="s">
        <v>132</v>
      </c>
      <c r="L155" s="180"/>
      <c r="M155" s="257" t="s">
        <v>3</v>
      </c>
      <c r="N155" s="258" t="s">
        <v>40</v>
      </c>
      <c r="O155" s="259">
        <v>0.94299999999999995</v>
      </c>
      <c r="P155" s="259">
        <f>O155*H155</f>
        <v>32.061999999999998</v>
      </c>
      <c r="Q155" s="259">
        <v>0</v>
      </c>
      <c r="R155" s="259">
        <f>Q155*H155</f>
        <v>0</v>
      </c>
      <c r="S155" s="259">
        <v>0</v>
      </c>
      <c r="T155" s="260">
        <f>S155*H155</f>
        <v>0</v>
      </c>
      <c r="U155" s="179"/>
      <c r="V155" s="179"/>
      <c r="W155" s="179"/>
      <c r="X155" s="179"/>
      <c r="Y155" s="179"/>
      <c r="Z155" s="179"/>
      <c r="AA155" s="179"/>
      <c r="AB155" s="179"/>
      <c r="AC155" s="179"/>
      <c r="AD155" s="179"/>
      <c r="AE155" s="179"/>
      <c r="AR155" s="261" t="s">
        <v>133</v>
      </c>
      <c r="AT155" s="261" t="s">
        <v>128</v>
      </c>
      <c r="AU155" s="261" t="s">
        <v>78</v>
      </c>
      <c r="AY155" s="172" t="s">
        <v>125</v>
      </c>
      <c r="BE155" s="262">
        <f>IF(N155="základní",J155,0)</f>
        <v>0</v>
      </c>
      <c r="BF155" s="262">
        <f>IF(N155="snížená",J155,0)</f>
        <v>0</v>
      </c>
      <c r="BG155" s="262">
        <f>IF(N155="zákl. přenesená",J155,0)</f>
        <v>0</v>
      </c>
      <c r="BH155" s="262">
        <f>IF(N155="sníž. přenesená",J155,0)</f>
        <v>0</v>
      </c>
      <c r="BI155" s="262">
        <f>IF(N155="nulová",J155,0)</f>
        <v>0</v>
      </c>
      <c r="BJ155" s="172" t="s">
        <v>76</v>
      </c>
      <c r="BK155" s="262">
        <f>ROUND(I155*H155,2)</f>
        <v>0</v>
      </c>
      <c r="BL155" s="172" t="s">
        <v>133</v>
      </c>
      <c r="BM155" s="261" t="s">
        <v>219</v>
      </c>
    </row>
    <row r="156" spans="1:65" s="182" customFormat="1" ht="39" x14ac:dyDescent="0.2">
      <c r="A156" s="179"/>
      <c r="B156" s="180"/>
      <c r="C156" s="179"/>
      <c r="D156" s="263" t="s">
        <v>135</v>
      </c>
      <c r="E156" s="179"/>
      <c r="F156" s="264" t="s">
        <v>220</v>
      </c>
      <c r="G156" s="179"/>
      <c r="H156" s="179"/>
      <c r="I156" s="179"/>
      <c r="J156" s="179"/>
      <c r="K156" s="179"/>
      <c r="L156" s="180"/>
      <c r="M156" s="265"/>
      <c r="N156" s="266"/>
      <c r="O156" s="267"/>
      <c r="P156" s="267"/>
      <c r="Q156" s="267"/>
      <c r="R156" s="267"/>
      <c r="S156" s="267"/>
      <c r="T156" s="268"/>
      <c r="U156" s="179"/>
      <c r="V156" s="179"/>
      <c r="W156" s="179"/>
      <c r="X156" s="179"/>
      <c r="Y156" s="179"/>
      <c r="Z156" s="179"/>
      <c r="AA156" s="179"/>
      <c r="AB156" s="179"/>
      <c r="AC156" s="179"/>
      <c r="AD156" s="179"/>
      <c r="AE156" s="179"/>
      <c r="AT156" s="172" t="s">
        <v>135</v>
      </c>
      <c r="AU156" s="172" t="s">
        <v>78</v>
      </c>
    </row>
    <row r="157" spans="1:65" s="182" customFormat="1" x14ac:dyDescent="0.2">
      <c r="A157" s="179"/>
      <c r="B157" s="180"/>
      <c r="C157" s="179"/>
      <c r="D157" s="269" t="s">
        <v>137</v>
      </c>
      <c r="E157" s="179"/>
      <c r="F157" s="270" t="s">
        <v>221</v>
      </c>
      <c r="G157" s="179"/>
      <c r="H157" s="179"/>
      <c r="I157" s="179"/>
      <c r="J157" s="179"/>
      <c r="K157" s="179"/>
      <c r="L157" s="180"/>
      <c r="M157" s="265"/>
      <c r="N157" s="266"/>
      <c r="O157" s="267"/>
      <c r="P157" s="267"/>
      <c r="Q157" s="267"/>
      <c r="R157" s="267"/>
      <c r="S157" s="267"/>
      <c r="T157" s="268"/>
      <c r="U157" s="179"/>
      <c r="V157" s="179"/>
      <c r="W157" s="179"/>
      <c r="X157" s="179"/>
      <c r="Y157" s="179"/>
      <c r="Z157" s="179"/>
      <c r="AA157" s="179"/>
      <c r="AB157" s="179"/>
      <c r="AC157" s="179"/>
      <c r="AD157" s="179"/>
      <c r="AE157" s="179"/>
      <c r="AT157" s="172" t="s">
        <v>137</v>
      </c>
      <c r="AU157" s="172" t="s">
        <v>78</v>
      </c>
    </row>
    <row r="158" spans="1:65" s="271" customFormat="1" x14ac:dyDescent="0.2">
      <c r="B158" s="272"/>
      <c r="D158" s="263" t="s">
        <v>139</v>
      </c>
      <c r="E158" s="273" t="s">
        <v>3</v>
      </c>
      <c r="F158" s="274" t="s">
        <v>222</v>
      </c>
      <c r="H158" s="275">
        <v>34</v>
      </c>
      <c r="L158" s="272"/>
      <c r="M158" s="276"/>
      <c r="N158" s="277"/>
      <c r="O158" s="277"/>
      <c r="P158" s="277"/>
      <c r="Q158" s="277"/>
      <c r="R158" s="277"/>
      <c r="S158" s="277"/>
      <c r="T158" s="278"/>
      <c r="AT158" s="273" t="s">
        <v>139</v>
      </c>
      <c r="AU158" s="273" t="s">
        <v>78</v>
      </c>
      <c r="AV158" s="271" t="s">
        <v>78</v>
      </c>
      <c r="AW158" s="271" t="s">
        <v>30</v>
      </c>
      <c r="AX158" s="271" t="s">
        <v>69</v>
      </c>
      <c r="AY158" s="273" t="s">
        <v>125</v>
      </c>
    </row>
    <row r="159" spans="1:65" s="279" customFormat="1" x14ac:dyDescent="0.2">
      <c r="B159" s="280"/>
      <c r="D159" s="263" t="s">
        <v>139</v>
      </c>
      <c r="E159" s="281" t="s">
        <v>3</v>
      </c>
      <c r="F159" s="282" t="s">
        <v>141</v>
      </c>
      <c r="H159" s="283">
        <v>34</v>
      </c>
      <c r="L159" s="280"/>
      <c r="M159" s="284"/>
      <c r="N159" s="285"/>
      <c r="O159" s="285"/>
      <c r="P159" s="285"/>
      <c r="Q159" s="285"/>
      <c r="R159" s="285"/>
      <c r="S159" s="285"/>
      <c r="T159" s="286"/>
      <c r="AT159" s="281" t="s">
        <v>139</v>
      </c>
      <c r="AU159" s="281" t="s">
        <v>78</v>
      </c>
      <c r="AV159" s="279" t="s">
        <v>133</v>
      </c>
      <c r="AW159" s="279" t="s">
        <v>30</v>
      </c>
      <c r="AX159" s="279" t="s">
        <v>76</v>
      </c>
      <c r="AY159" s="281" t="s">
        <v>125</v>
      </c>
    </row>
    <row r="160" spans="1:65" s="182" customFormat="1" ht="24.2" customHeight="1" x14ac:dyDescent="0.2">
      <c r="A160" s="179"/>
      <c r="B160" s="180"/>
      <c r="C160" s="251" t="s">
        <v>223</v>
      </c>
      <c r="D160" s="251" t="s">
        <v>128</v>
      </c>
      <c r="E160" s="252" t="s">
        <v>224</v>
      </c>
      <c r="F160" s="253" t="s">
        <v>225</v>
      </c>
      <c r="G160" s="254" t="s">
        <v>183</v>
      </c>
      <c r="H160" s="255">
        <v>170</v>
      </c>
      <c r="I160" s="170">
        <v>0</v>
      </c>
      <c r="J160" s="256">
        <f>ROUND(I160*H160,2)</f>
        <v>0</v>
      </c>
      <c r="K160" s="253" t="s">
        <v>132</v>
      </c>
      <c r="L160" s="180"/>
      <c r="M160" s="257" t="s">
        <v>3</v>
      </c>
      <c r="N160" s="258" t="s">
        <v>40</v>
      </c>
      <c r="O160" s="259">
        <v>5.8000000000000003E-2</v>
      </c>
      <c r="P160" s="259">
        <f>O160*H160</f>
        <v>9.8600000000000012</v>
      </c>
      <c r="Q160" s="259">
        <v>0</v>
      </c>
      <c r="R160" s="259">
        <f>Q160*H160</f>
        <v>0</v>
      </c>
      <c r="S160" s="259">
        <v>0</v>
      </c>
      <c r="T160" s="260">
        <f>S160*H160</f>
        <v>0</v>
      </c>
      <c r="U160" s="179"/>
      <c r="V160" s="179"/>
      <c r="W160" s="179"/>
      <c r="X160" s="179"/>
      <c r="Y160" s="179"/>
      <c r="Z160" s="179"/>
      <c r="AA160" s="179"/>
      <c r="AB160" s="179"/>
      <c r="AC160" s="179"/>
      <c r="AD160" s="179"/>
      <c r="AE160" s="179"/>
      <c r="AR160" s="261" t="s">
        <v>133</v>
      </c>
      <c r="AT160" s="261" t="s">
        <v>128</v>
      </c>
      <c r="AU160" s="261" t="s">
        <v>78</v>
      </c>
      <c r="AY160" s="172" t="s">
        <v>125</v>
      </c>
      <c r="BE160" s="262">
        <f>IF(N160="základní",J160,0)</f>
        <v>0</v>
      </c>
      <c r="BF160" s="262">
        <f>IF(N160="snížená",J160,0)</f>
        <v>0</v>
      </c>
      <c r="BG160" s="262">
        <f>IF(N160="zákl. přenesená",J160,0)</f>
        <v>0</v>
      </c>
      <c r="BH160" s="262">
        <f>IF(N160="sníž. přenesená",J160,0)</f>
        <v>0</v>
      </c>
      <c r="BI160" s="262">
        <f>IF(N160="nulová",J160,0)</f>
        <v>0</v>
      </c>
      <c r="BJ160" s="172" t="s">
        <v>76</v>
      </c>
      <c r="BK160" s="262">
        <f>ROUND(I160*H160,2)</f>
        <v>0</v>
      </c>
      <c r="BL160" s="172" t="s">
        <v>133</v>
      </c>
      <c r="BM160" s="261" t="s">
        <v>226</v>
      </c>
    </row>
    <row r="161" spans="1:65" s="182" customFormat="1" ht="19.5" x14ac:dyDescent="0.2">
      <c r="A161" s="179"/>
      <c r="B161" s="180"/>
      <c r="C161" s="179"/>
      <c r="D161" s="263" t="s">
        <v>135</v>
      </c>
      <c r="E161" s="179"/>
      <c r="F161" s="264" t="s">
        <v>227</v>
      </c>
      <c r="G161" s="179"/>
      <c r="H161" s="179"/>
      <c r="I161" s="179"/>
      <c r="J161" s="179"/>
      <c r="K161" s="179"/>
      <c r="L161" s="180"/>
      <c r="M161" s="265"/>
      <c r="N161" s="266"/>
      <c r="O161" s="267"/>
      <c r="P161" s="267"/>
      <c r="Q161" s="267"/>
      <c r="R161" s="267"/>
      <c r="S161" s="267"/>
      <c r="T161" s="268"/>
      <c r="U161" s="179"/>
      <c r="V161" s="179"/>
      <c r="W161" s="179"/>
      <c r="X161" s="179"/>
      <c r="Y161" s="179"/>
      <c r="Z161" s="179"/>
      <c r="AA161" s="179"/>
      <c r="AB161" s="179"/>
      <c r="AC161" s="179"/>
      <c r="AD161" s="179"/>
      <c r="AE161" s="179"/>
      <c r="AT161" s="172" t="s">
        <v>135</v>
      </c>
      <c r="AU161" s="172" t="s">
        <v>78</v>
      </c>
    </row>
    <row r="162" spans="1:65" s="182" customFormat="1" x14ac:dyDescent="0.2">
      <c r="A162" s="179"/>
      <c r="B162" s="180"/>
      <c r="C162" s="179"/>
      <c r="D162" s="269" t="s">
        <v>137</v>
      </c>
      <c r="E162" s="179"/>
      <c r="F162" s="270" t="s">
        <v>228</v>
      </c>
      <c r="G162" s="179"/>
      <c r="H162" s="179"/>
      <c r="I162" s="179"/>
      <c r="J162" s="179"/>
      <c r="K162" s="179"/>
      <c r="L162" s="180"/>
      <c r="M162" s="265"/>
      <c r="N162" s="266"/>
      <c r="O162" s="267"/>
      <c r="P162" s="267"/>
      <c r="Q162" s="267"/>
      <c r="R162" s="267"/>
      <c r="S162" s="267"/>
      <c r="T162" s="268"/>
      <c r="U162" s="179"/>
      <c r="V162" s="179"/>
      <c r="W162" s="179"/>
      <c r="X162" s="179"/>
      <c r="Y162" s="179"/>
      <c r="Z162" s="179"/>
      <c r="AA162" s="179"/>
      <c r="AB162" s="179"/>
      <c r="AC162" s="179"/>
      <c r="AD162" s="179"/>
      <c r="AE162" s="179"/>
      <c r="AT162" s="172" t="s">
        <v>137</v>
      </c>
      <c r="AU162" s="172" t="s">
        <v>78</v>
      </c>
    </row>
    <row r="163" spans="1:65" s="271" customFormat="1" x14ac:dyDescent="0.2">
      <c r="B163" s="272"/>
      <c r="D163" s="263" t="s">
        <v>139</v>
      </c>
      <c r="E163" s="273" t="s">
        <v>3</v>
      </c>
      <c r="F163" s="274" t="s">
        <v>229</v>
      </c>
      <c r="H163" s="275">
        <v>170</v>
      </c>
      <c r="L163" s="272"/>
      <c r="M163" s="276"/>
      <c r="N163" s="277"/>
      <c r="O163" s="277"/>
      <c r="P163" s="277"/>
      <c r="Q163" s="277"/>
      <c r="R163" s="277"/>
      <c r="S163" s="277"/>
      <c r="T163" s="278"/>
      <c r="AT163" s="273" t="s">
        <v>139</v>
      </c>
      <c r="AU163" s="273" t="s">
        <v>78</v>
      </c>
      <c r="AV163" s="271" t="s">
        <v>78</v>
      </c>
      <c r="AW163" s="271" t="s">
        <v>30</v>
      </c>
      <c r="AX163" s="271" t="s">
        <v>69</v>
      </c>
      <c r="AY163" s="273" t="s">
        <v>125</v>
      </c>
    </row>
    <row r="164" spans="1:65" s="279" customFormat="1" x14ac:dyDescent="0.2">
      <c r="B164" s="280"/>
      <c r="D164" s="263" t="s">
        <v>139</v>
      </c>
      <c r="E164" s="281" t="s">
        <v>3</v>
      </c>
      <c r="F164" s="282" t="s">
        <v>141</v>
      </c>
      <c r="H164" s="283">
        <v>170</v>
      </c>
      <c r="L164" s="280"/>
      <c r="M164" s="284"/>
      <c r="N164" s="285"/>
      <c r="O164" s="285"/>
      <c r="P164" s="285"/>
      <c r="Q164" s="285"/>
      <c r="R164" s="285"/>
      <c r="S164" s="285"/>
      <c r="T164" s="286"/>
      <c r="AT164" s="281" t="s">
        <v>139</v>
      </c>
      <c r="AU164" s="281" t="s">
        <v>78</v>
      </c>
      <c r="AV164" s="279" t="s">
        <v>133</v>
      </c>
      <c r="AW164" s="279" t="s">
        <v>30</v>
      </c>
      <c r="AX164" s="279" t="s">
        <v>76</v>
      </c>
      <c r="AY164" s="281" t="s">
        <v>125</v>
      </c>
    </row>
    <row r="165" spans="1:65" s="182" customFormat="1" ht="16.5" customHeight="1" x14ac:dyDescent="0.2">
      <c r="A165" s="179"/>
      <c r="B165" s="180"/>
      <c r="C165" s="288" t="s">
        <v>230</v>
      </c>
      <c r="D165" s="288" t="s">
        <v>231</v>
      </c>
      <c r="E165" s="289" t="s">
        <v>232</v>
      </c>
      <c r="F165" s="290" t="s">
        <v>233</v>
      </c>
      <c r="G165" s="291" t="s">
        <v>234</v>
      </c>
      <c r="H165" s="292">
        <v>24.388000000000002</v>
      </c>
      <c r="I165" s="171">
        <v>0</v>
      </c>
      <c r="J165" s="293">
        <f>ROUND(I165*H165,2)</f>
        <v>0</v>
      </c>
      <c r="K165" s="290" t="s">
        <v>132</v>
      </c>
      <c r="L165" s="294"/>
      <c r="M165" s="295" t="s">
        <v>3</v>
      </c>
      <c r="N165" s="296" t="s">
        <v>40</v>
      </c>
      <c r="O165" s="259">
        <v>0</v>
      </c>
      <c r="P165" s="259">
        <f>O165*H165</f>
        <v>0</v>
      </c>
      <c r="Q165" s="259">
        <v>1E-3</v>
      </c>
      <c r="R165" s="259">
        <f>Q165*H165</f>
        <v>2.4388000000000003E-2</v>
      </c>
      <c r="S165" s="259">
        <v>0</v>
      </c>
      <c r="T165" s="260">
        <f>S165*H165</f>
        <v>0</v>
      </c>
      <c r="U165" s="179"/>
      <c r="V165" s="179"/>
      <c r="W165" s="179"/>
      <c r="X165" s="179"/>
      <c r="Y165" s="179"/>
      <c r="Z165" s="179"/>
      <c r="AA165" s="179"/>
      <c r="AB165" s="179"/>
      <c r="AC165" s="179"/>
      <c r="AD165" s="179"/>
      <c r="AE165" s="179"/>
      <c r="AR165" s="261" t="s">
        <v>180</v>
      </c>
      <c r="AT165" s="261" t="s">
        <v>231</v>
      </c>
      <c r="AU165" s="261" t="s">
        <v>78</v>
      </c>
      <c r="AY165" s="172" t="s">
        <v>125</v>
      </c>
      <c r="BE165" s="262">
        <f>IF(N165="základní",J165,0)</f>
        <v>0</v>
      </c>
      <c r="BF165" s="262">
        <f>IF(N165="snížená",J165,0)</f>
        <v>0</v>
      </c>
      <c r="BG165" s="262">
        <f>IF(N165="zákl. přenesená",J165,0)</f>
        <v>0</v>
      </c>
      <c r="BH165" s="262">
        <f>IF(N165="sníž. přenesená",J165,0)</f>
        <v>0</v>
      </c>
      <c r="BI165" s="262">
        <f>IF(N165="nulová",J165,0)</f>
        <v>0</v>
      </c>
      <c r="BJ165" s="172" t="s">
        <v>76</v>
      </c>
      <c r="BK165" s="262">
        <f>ROUND(I165*H165,2)</f>
        <v>0</v>
      </c>
      <c r="BL165" s="172" t="s">
        <v>133</v>
      </c>
      <c r="BM165" s="261" t="s">
        <v>235</v>
      </c>
    </row>
    <row r="166" spans="1:65" s="182" customFormat="1" x14ac:dyDescent="0.2">
      <c r="A166" s="179"/>
      <c r="B166" s="180"/>
      <c r="C166" s="179"/>
      <c r="D166" s="263" t="s">
        <v>135</v>
      </c>
      <c r="E166" s="179"/>
      <c r="F166" s="264" t="s">
        <v>233</v>
      </c>
      <c r="G166" s="179"/>
      <c r="H166" s="179"/>
      <c r="I166" s="179"/>
      <c r="J166" s="179"/>
      <c r="K166" s="179"/>
      <c r="L166" s="180"/>
      <c r="M166" s="265"/>
      <c r="N166" s="266"/>
      <c r="O166" s="267"/>
      <c r="P166" s="267"/>
      <c r="Q166" s="267"/>
      <c r="R166" s="267"/>
      <c r="S166" s="267"/>
      <c r="T166" s="268"/>
      <c r="U166" s="179"/>
      <c r="V166" s="179"/>
      <c r="W166" s="179"/>
      <c r="X166" s="179"/>
      <c r="Y166" s="179"/>
      <c r="Z166" s="179"/>
      <c r="AA166" s="179"/>
      <c r="AB166" s="179"/>
      <c r="AC166" s="179"/>
      <c r="AD166" s="179"/>
      <c r="AE166" s="179"/>
      <c r="AT166" s="172" t="s">
        <v>135</v>
      </c>
      <c r="AU166" s="172" t="s">
        <v>78</v>
      </c>
    </row>
    <row r="167" spans="1:65" s="271" customFormat="1" x14ac:dyDescent="0.2">
      <c r="B167" s="272"/>
      <c r="D167" s="263" t="s">
        <v>139</v>
      </c>
      <c r="E167" s="273" t="s">
        <v>3</v>
      </c>
      <c r="F167" s="274" t="s">
        <v>236</v>
      </c>
      <c r="H167" s="275">
        <v>24.388000000000002</v>
      </c>
      <c r="L167" s="272"/>
      <c r="M167" s="276"/>
      <c r="N167" s="277"/>
      <c r="O167" s="277"/>
      <c r="P167" s="277"/>
      <c r="Q167" s="277"/>
      <c r="R167" s="277"/>
      <c r="S167" s="277"/>
      <c r="T167" s="278"/>
      <c r="AT167" s="273" t="s">
        <v>139</v>
      </c>
      <c r="AU167" s="273" t="s">
        <v>78</v>
      </c>
      <c r="AV167" s="271" t="s">
        <v>78</v>
      </c>
      <c r="AW167" s="271" t="s">
        <v>30</v>
      </c>
      <c r="AX167" s="271" t="s">
        <v>76</v>
      </c>
      <c r="AY167" s="273" t="s">
        <v>125</v>
      </c>
    </row>
    <row r="168" spans="1:65" s="238" customFormat="1" ht="22.9" customHeight="1" x14ac:dyDescent="0.2">
      <c r="B168" s="239"/>
      <c r="D168" s="240" t="s">
        <v>68</v>
      </c>
      <c r="E168" s="249" t="s">
        <v>78</v>
      </c>
      <c r="F168" s="249" t="s">
        <v>237</v>
      </c>
      <c r="J168" s="250">
        <f>BK168</f>
        <v>0</v>
      </c>
      <c r="L168" s="239"/>
      <c r="M168" s="243"/>
      <c r="N168" s="244"/>
      <c r="O168" s="244"/>
      <c r="P168" s="245">
        <f>SUM(P169:P244)</f>
        <v>82.048704000000015</v>
      </c>
      <c r="Q168" s="244"/>
      <c r="R168" s="245">
        <f>SUM(R169:R244)</f>
        <v>86.278842119999993</v>
      </c>
      <c r="S168" s="244"/>
      <c r="T168" s="246">
        <f>SUM(T169:T244)</f>
        <v>0</v>
      </c>
      <c r="AR168" s="240" t="s">
        <v>76</v>
      </c>
      <c r="AT168" s="247" t="s">
        <v>68</v>
      </c>
      <c r="AU168" s="247" t="s">
        <v>76</v>
      </c>
      <c r="AY168" s="240" t="s">
        <v>125</v>
      </c>
      <c r="BK168" s="248">
        <f>SUM(BK169:BK244)</f>
        <v>0</v>
      </c>
    </row>
    <row r="169" spans="1:65" s="182" customFormat="1" ht="33" customHeight="1" x14ac:dyDescent="0.2">
      <c r="A169" s="179"/>
      <c r="B169" s="180"/>
      <c r="C169" s="251" t="s">
        <v>238</v>
      </c>
      <c r="D169" s="251" t="s">
        <v>128</v>
      </c>
      <c r="E169" s="252" t="s">
        <v>239</v>
      </c>
      <c r="F169" s="253" t="s">
        <v>240</v>
      </c>
      <c r="G169" s="254" t="s">
        <v>131</v>
      </c>
      <c r="H169" s="255">
        <v>8.64</v>
      </c>
      <c r="I169" s="170">
        <v>0</v>
      </c>
      <c r="J169" s="256">
        <f>ROUND(I169*H169,2)</f>
        <v>0</v>
      </c>
      <c r="K169" s="253" t="s">
        <v>132</v>
      </c>
      <c r="L169" s="180"/>
      <c r="M169" s="257" t="s">
        <v>3</v>
      </c>
      <c r="N169" s="258" t="s">
        <v>40</v>
      </c>
      <c r="O169" s="259">
        <v>1</v>
      </c>
      <c r="P169" s="259">
        <f>O169*H169</f>
        <v>8.64</v>
      </c>
      <c r="Q169" s="259">
        <v>1.63</v>
      </c>
      <c r="R169" s="259">
        <f>Q169*H169</f>
        <v>14.0832</v>
      </c>
      <c r="S169" s="259">
        <v>0</v>
      </c>
      <c r="T169" s="260">
        <f>S169*H169</f>
        <v>0</v>
      </c>
      <c r="U169" s="179"/>
      <c r="V169" s="179"/>
      <c r="W169" s="179"/>
      <c r="X169" s="179"/>
      <c r="Y169" s="179"/>
      <c r="Z169" s="179"/>
      <c r="AA169" s="179"/>
      <c r="AB169" s="179"/>
      <c r="AC169" s="179"/>
      <c r="AD169" s="179"/>
      <c r="AE169" s="179"/>
      <c r="AR169" s="261" t="s">
        <v>133</v>
      </c>
      <c r="AT169" s="261" t="s">
        <v>128</v>
      </c>
      <c r="AU169" s="261" t="s">
        <v>78</v>
      </c>
      <c r="AY169" s="172" t="s">
        <v>125</v>
      </c>
      <c r="BE169" s="262">
        <f>IF(N169="základní",J169,0)</f>
        <v>0</v>
      </c>
      <c r="BF169" s="262">
        <f>IF(N169="snížená",J169,0)</f>
        <v>0</v>
      </c>
      <c r="BG169" s="262">
        <f>IF(N169="zákl. přenesená",J169,0)</f>
        <v>0</v>
      </c>
      <c r="BH169" s="262">
        <f>IF(N169="sníž. přenesená",J169,0)</f>
        <v>0</v>
      </c>
      <c r="BI169" s="262">
        <f>IF(N169="nulová",J169,0)</f>
        <v>0</v>
      </c>
      <c r="BJ169" s="172" t="s">
        <v>76</v>
      </c>
      <c r="BK169" s="262">
        <f>ROUND(I169*H169,2)</f>
        <v>0</v>
      </c>
      <c r="BL169" s="172" t="s">
        <v>133</v>
      </c>
      <c r="BM169" s="261" t="s">
        <v>241</v>
      </c>
    </row>
    <row r="170" spans="1:65" s="182" customFormat="1" ht="29.25" x14ac:dyDescent="0.2">
      <c r="A170" s="179"/>
      <c r="B170" s="180"/>
      <c r="C170" s="179"/>
      <c r="D170" s="263" t="s">
        <v>135</v>
      </c>
      <c r="E170" s="179"/>
      <c r="F170" s="264" t="s">
        <v>242</v>
      </c>
      <c r="G170" s="179"/>
      <c r="H170" s="179"/>
      <c r="I170" s="179"/>
      <c r="J170" s="179"/>
      <c r="K170" s="179"/>
      <c r="L170" s="180"/>
      <c r="M170" s="265"/>
      <c r="N170" s="266"/>
      <c r="O170" s="267"/>
      <c r="P170" s="267"/>
      <c r="Q170" s="267"/>
      <c r="R170" s="267"/>
      <c r="S170" s="267"/>
      <c r="T170" s="268"/>
      <c r="U170" s="179"/>
      <c r="V170" s="179"/>
      <c r="W170" s="179"/>
      <c r="X170" s="179"/>
      <c r="Y170" s="179"/>
      <c r="Z170" s="179"/>
      <c r="AA170" s="179"/>
      <c r="AB170" s="179"/>
      <c r="AC170" s="179"/>
      <c r="AD170" s="179"/>
      <c r="AE170" s="179"/>
      <c r="AT170" s="172" t="s">
        <v>135</v>
      </c>
      <c r="AU170" s="172" t="s">
        <v>78</v>
      </c>
    </row>
    <row r="171" spans="1:65" s="182" customFormat="1" x14ac:dyDescent="0.2">
      <c r="A171" s="179"/>
      <c r="B171" s="180"/>
      <c r="C171" s="179"/>
      <c r="D171" s="269" t="s">
        <v>137</v>
      </c>
      <c r="E171" s="179"/>
      <c r="F171" s="270" t="s">
        <v>243</v>
      </c>
      <c r="G171" s="179"/>
      <c r="H171" s="179"/>
      <c r="I171" s="179"/>
      <c r="J171" s="179"/>
      <c r="K171" s="179"/>
      <c r="L171" s="180"/>
      <c r="M171" s="265"/>
      <c r="N171" s="266"/>
      <c r="O171" s="267"/>
      <c r="P171" s="267"/>
      <c r="Q171" s="267"/>
      <c r="R171" s="267"/>
      <c r="S171" s="267"/>
      <c r="T171" s="268"/>
      <c r="U171" s="179"/>
      <c r="V171" s="179"/>
      <c r="W171" s="179"/>
      <c r="X171" s="179"/>
      <c r="Y171" s="179"/>
      <c r="Z171" s="179"/>
      <c r="AA171" s="179"/>
      <c r="AB171" s="179"/>
      <c r="AC171" s="179"/>
      <c r="AD171" s="179"/>
      <c r="AE171" s="179"/>
      <c r="AT171" s="172" t="s">
        <v>137</v>
      </c>
      <c r="AU171" s="172" t="s">
        <v>78</v>
      </c>
    </row>
    <row r="172" spans="1:65" s="271" customFormat="1" x14ac:dyDescent="0.2">
      <c r="B172" s="272"/>
      <c r="D172" s="263" t="s">
        <v>139</v>
      </c>
      <c r="E172" s="273" t="s">
        <v>3</v>
      </c>
      <c r="F172" s="274" t="s">
        <v>244</v>
      </c>
      <c r="H172" s="275">
        <v>8.64</v>
      </c>
      <c r="L172" s="272"/>
      <c r="M172" s="276"/>
      <c r="N172" s="277"/>
      <c r="O172" s="277"/>
      <c r="P172" s="277"/>
      <c r="Q172" s="277"/>
      <c r="R172" s="277"/>
      <c r="S172" s="277"/>
      <c r="T172" s="278"/>
      <c r="AT172" s="273" t="s">
        <v>139</v>
      </c>
      <c r="AU172" s="273" t="s">
        <v>78</v>
      </c>
      <c r="AV172" s="271" t="s">
        <v>78</v>
      </c>
      <c r="AW172" s="271" t="s">
        <v>30</v>
      </c>
      <c r="AX172" s="271" t="s">
        <v>69</v>
      </c>
      <c r="AY172" s="273" t="s">
        <v>125</v>
      </c>
    </row>
    <row r="173" spans="1:65" s="279" customFormat="1" x14ac:dyDescent="0.2">
      <c r="B173" s="280"/>
      <c r="D173" s="263" t="s">
        <v>139</v>
      </c>
      <c r="E173" s="281" t="s">
        <v>3</v>
      </c>
      <c r="F173" s="282" t="s">
        <v>141</v>
      </c>
      <c r="H173" s="283">
        <v>8.64</v>
      </c>
      <c r="L173" s="280"/>
      <c r="M173" s="284"/>
      <c r="N173" s="285"/>
      <c r="O173" s="285"/>
      <c r="P173" s="285"/>
      <c r="Q173" s="285"/>
      <c r="R173" s="285"/>
      <c r="S173" s="285"/>
      <c r="T173" s="286"/>
      <c r="AT173" s="281" t="s">
        <v>139</v>
      </c>
      <c r="AU173" s="281" t="s">
        <v>78</v>
      </c>
      <c r="AV173" s="279" t="s">
        <v>133</v>
      </c>
      <c r="AW173" s="279" t="s">
        <v>30</v>
      </c>
      <c r="AX173" s="279" t="s">
        <v>76</v>
      </c>
      <c r="AY173" s="281" t="s">
        <v>125</v>
      </c>
    </row>
    <row r="174" spans="1:65" s="182" customFormat="1" ht="33" customHeight="1" x14ac:dyDescent="0.2">
      <c r="A174" s="179"/>
      <c r="B174" s="180"/>
      <c r="C174" s="251" t="s">
        <v>245</v>
      </c>
      <c r="D174" s="251" t="s">
        <v>128</v>
      </c>
      <c r="E174" s="252" t="s">
        <v>246</v>
      </c>
      <c r="F174" s="253" t="s">
        <v>247</v>
      </c>
      <c r="G174" s="254" t="s">
        <v>131</v>
      </c>
      <c r="H174" s="255">
        <v>31.728000000000002</v>
      </c>
      <c r="I174" s="170">
        <v>0</v>
      </c>
      <c r="J174" s="256">
        <f>ROUND(I174*H174,2)</f>
        <v>0</v>
      </c>
      <c r="K174" s="253" t="s">
        <v>132</v>
      </c>
      <c r="L174" s="180"/>
      <c r="M174" s="257" t="s">
        <v>3</v>
      </c>
      <c r="N174" s="258" t="s">
        <v>40</v>
      </c>
      <c r="O174" s="259">
        <v>0.92</v>
      </c>
      <c r="P174" s="259">
        <f>O174*H174</f>
        <v>29.189760000000003</v>
      </c>
      <c r="Q174" s="259">
        <v>1.63</v>
      </c>
      <c r="R174" s="259">
        <f>Q174*H174</f>
        <v>51.716639999999998</v>
      </c>
      <c r="S174" s="259">
        <v>0</v>
      </c>
      <c r="T174" s="260">
        <f>S174*H174</f>
        <v>0</v>
      </c>
      <c r="U174" s="179"/>
      <c r="V174" s="179"/>
      <c r="W174" s="179"/>
      <c r="X174" s="179"/>
      <c r="Y174" s="179"/>
      <c r="Z174" s="179"/>
      <c r="AA174" s="179"/>
      <c r="AB174" s="179"/>
      <c r="AC174" s="179"/>
      <c r="AD174" s="179"/>
      <c r="AE174" s="179"/>
      <c r="AR174" s="261" t="s">
        <v>133</v>
      </c>
      <c r="AT174" s="261" t="s">
        <v>128</v>
      </c>
      <c r="AU174" s="261" t="s">
        <v>78</v>
      </c>
      <c r="AY174" s="172" t="s">
        <v>125</v>
      </c>
      <c r="BE174" s="262">
        <f>IF(N174="základní",J174,0)</f>
        <v>0</v>
      </c>
      <c r="BF174" s="262">
        <f>IF(N174="snížená",J174,0)</f>
        <v>0</v>
      </c>
      <c r="BG174" s="262">
        <f>IF(N174="zákl. přenesená",J174,0)</f>
        <v>0</v>
      </c>
      <c r="BH174" s="262">
        <f>IF(N174="sníž. přenesená",J174,0)</f>
        <v>0</v>
      </c>
      <c r="BI174" s="262">
        <f>IF(N174="nulová",J174,0)</f>
        <v>0</v>
      </c>
      <c r="BJ174" s="172" t="s">
        <v>76</v>
      </c>
      <c r="BK174" s="262">
        <f>ROUND(I174*H174,2)</f>
        <v>0</v>
      </c>
      <c r="BL174" s="172" t="s">
        <v>133</v>
      </c>
      <c r="BM174" s="261" t="s">
        <v>248</v>
      </c>
    </row>
    <row r="175" spans="1:65" s="182" customFormat="1" ht="29.25" x14ac:dyDescent="0.2">
      <c r="A175" s="179"/>
      <c r="B175" s="180"/>
      <c r="C175" s="179"/>
      <c r="D175" s="263" t="s">
        <v>135</v>
      </c>
      <c r="E175" s="179"/>
      <c r="F175" s="264" t="s">
        <v>249</v>
      </c>
      <c r="G175" s="179"/>
      <c r="H175" s="179"/>
      <c r="I175" s="179"/>
      <c r="J175" s="179"/>
      <c r="K175" s="179"/>
      <c r="L175" s="180"/>
      <c r="M175" s="265"/>
      <c r="N175" s="266"/>
      <c r="O175" s="267"/>
      <c r="P175" s="267"/>
      <c r="Q175" s="267"/>
      <c r="R175" s="267"/>
      <c r="S175" s="267"/>
      <c r="T175" s="268"/>
      <c r="U175" s="179"/>
      <c r="V175" s="179"/>
      <c r="W175" s="179"/>
      <c r="X175" s="179"/>
      <c r="Y175" s="179"/>
      <c r="Z175" s="179"/>
      <c r="AA175" s="179"/>
      <c r="AB175" s="179"/>
      <c r="AC175" s="179"/>
      <c r="AD175" s="179"/>
      <c r="AE175" s="179"/>
      <c r="AT175" s="172" t="s">
        <v>135</v>
      </c>
      <c r="AU175" s="172" t="s">
        <v>78</v>
      </c>
    </row>
    <row r="176" spans="1:65" s="182" customFormat="1" x14ac:dyDescent="0.2">
      <c r="A176" s="179"/>
      <c r="B176" s="180"/>
      <c r="C176" s="179"/>
      <c r="D176" s="269" t="s">
        <v>137</v>
      </c>
      <c r="E176" s="179"/>
      <c r="F176" s="270" t="s">
        <v>250</v>
      </c>
      <c r="G176" s="179"/>
      <c r="H176" s="179"/>
      <c r="I176" s="179"/>
      <c r="J176" s="179"/>
      <c r="K176" s="179"/>
      <c r="L176" s="180"/>
      <c r="M176" s="265"/>
      <c r="N176" s="266"/>
      <c r="O176" s="267"/>
      <c r="P176" s="267"/>
      <c r="Q176" s="267"/>
      <c r="R176" s="267"/>
      <c r="S176" s="267"/>
      <c r="T176" s="268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T176" s="172" t="s">
        <v>137</v>
      </c>
      <c r="AU176" s="172" t="s">
        <v>78</v>
      </c>
    </row>
    <row r="177" spans="1:65" s="271" customFormat="1" x14ac:dyDescent="0.2">
      <c r="B177" s="272"/>
      <c r="D177" s="263" t="s">
        <v>139</v>
      </c>
      <c r="E177" s="273" t="s">
        <v>3</v>
      </c>
      <c r="F177" s="274" t="s">
        <v>251</v>
      </c>
      <c r="H177" s="275">
        <v>1.728</v>
      </c>
      <c r="L177" s="272"/>
      <c r="M177" s="276"/>
      <c r="N177" s="277"/>
      <c r="O177" s="277"/>
      <c r="P177" s="277"/>
      <c r="Q177" s="277"/>
      <c r="R177" s="277"/>
      <c r="S177" s="277"/>
      <c r="T177" s="278"/>
      <c r="AT177" s="273" t="s">
        <v>139</v>
      </c>
      <c r="AU177" s="273" t="s">
        <v>78</v>
      </c>
      <c r="AV177" s="271" t="s">
        <v>78</v>
      </c>
      <c r="AW177" s="271" t="s">
        <v>30</v>
      </c>
      <c r="AX177" s="271" t="s">
        <v>69</v>
      </c>
      <c r="AY177" s="273" t="s">
        <v>125</v>
      </c>
    </row>
    <row r="178" spans="1:65" s="271" customFormat="1" x14ac:dyDescent="0.2">
      <c r="B178" s="272"/>
      <c r="D178" s="263" t="s">
        <v>139</v>
      </c>
      <c r="E178" s="273" t="s">
        <v>3</v>
      </c>
      <c r="F178" s="274" t="s">
        <v>252</v>
      </c>
      <c r="H178" s="275">
        <v>21.6</v>
      </c>
      <c r="L178" s="272"/>
      <c r="M178" s="276"/>
      <c r="N178" s="277"/>
      <c r="O178" s="277"/>
      <c r="P178" s="277"/>
      <c r="Q178" s="277"/>
      <c r="R178" s="277"/>
      <c r="S178" s="277"/>
      <c r="T178" s="278"/>
      <c r="AT178" s="273" t="s">
        <v>139</v>
      </c>
      <c r="AU178" s="273" t="s">
        <v>78</v>
      </c>
      <c r="AV178" s="271" t="s">
        <v>78</v>
      </c>
      <c r="AW178" s="271" t="s">
        <v>30</v>
      </c>
      <c r="AX178" s="271" t="s">
        <v>69</v>
      </c>
      <c r="AY178" s="273" t="s">
        <v>125</v>
      </c>
    </row>
    <row r="179" spans="1:65" s="271" customFormat="1" x14ac:dyDescent="0.2">
      <c r="B179" s="272"/>
      <c r="D179" s="263" t="s">
        <v>139</v>
      </c>
      <c r="E179" s="273" t="s">
        <v>3</v>
      </c>
      <c r="F179" s="274" t="s">
        <v>253</v>
      </c>
      <c r="H179" s="275">
        <v>8.4</v>
      </c>
      <c r="L179" s="272"/>
      <c r="M179" s="276"/>
      <c r="N179" s="277"/>
      <c r="O179" s="277"/>
      <c r="P179" s="277"/>
      <c r="Q179" s="277"/>
      <c r="R179" s="277"/>
      <c r="S179" s="277"/>
      <c r="T179" s="278"/>
      <c r="AT179" s="273" t="s">
        <v>139</v>
      </c>
      <c r="AU179" s="273" t="s">
        <v>78</v>
      </c>
      <c r="AV179" s="271" t="s">
        <v>78</v>
      </c>
      <c r="AW179" s="271" t="s">
        <v>30</v>
      </c>
      <c r="AX179" s="271" t="s">
        <v>69</v>
      </c>
      <c r="AY179" s="273" t="s">
        <v>125</v>
      </c>
    </row>
    <row r="180" spans="1:65" s="279" customFormat="1" x14ac:dyDescent="0.2">
      <c r="B180" s="280"/>
      <c r="D180" s="263" t="s">
        <v>139</v>
      </c>
      <c r="E180" s="281" t="s">
        <v>3</v>
      </c>
      <c r="F180" s="282" t="s">
        <v>141</v>
      </c>
      <c r="H180" s="283">
        <v>31.728000000000002</v>
      </c>
      <c r="L180" s="280"/>
      <c r="M180" s="284"/>
      <c r="N180" s="285"/>
      <c r="O180" s="285"/>
      <c r="P180" s="285"/>
      <c r="Q180" s="285"/>
      <c r="R180" s="285"/>
      <c r="S180" s="285"/>
      <c r="T180" s="286"/>
      <c r="AT180" s="281" t="s">
        <v>139</v>
      </c>
      <c r="AU180" s="281" t="s">
        <v>78</v>
      </c>
      <c r="AV180" s="279" t="s">
        <v>133</v>
      </c>
      <c r="AW180" s="279" t="s">
        <v>30</v>
      </c>
      <c r="AX180" s="279" t="s">
        <v>76</v>
      </c>
      <c r="AY180" s="281" t="s">
        <v>125</v>
      </c>
    </row>
    <row r="181" spans="1:65" s="182" customFormat="1" ht="24.2" customHeight="1" x14ac:dyDescent="0.2">
      <c r="A181" s="179"/>
      <c r="B181" s="180"/>
      <c r="C181" s="251" t="s">
        <v>254</v>
      </c>
      <c r="D181" s="251" t="s">
        <v>128</v>
      </c>
      <c r="E181" s="252" t="s">
        <v>255</v>
      </c>
      <c r="F181" s="253" t="s">
        <v>256</v>
      </c>
      <c r="G181" s="254" t="s">
        <v>131</v>
      </c>
      <c r="H181" s="255">
        <v>6</v>
      </c>
      <c r="I181" s="170">
        <v>0</v>
      </c>
      <c r="J181" s="256">
        <f>ROUND(I181*H181,2)</f>
        <v>0</v>
      </c>
      <c r="K181" s="253" t="s">
        <v>132</v>
      </c>
      <c r="L181" s="180"/>
      <c r="M181" s="257" t="s">
        <v>3</v>
      </c>
      <c r="N181" s="258" t="s">
        <v>40</v>
      </c>
      <c r="O181" s="259">
        <v>0.76</v>
      </c>
      <c r="P181" s="259">
        <f>O181*H181</f>
        <v>4.5600000000000005</v>
      </c>
      <c r="Q181" s="259">
        <v>1.9205000000000001</v>
      </c>
      <c r="R181" s="259">
        <f>Q181*H181</f>
        <v>11.523</v>
      </c>
      <c r="S181" s="259">
        <v>0</v>
      </c>
      <c r="T181" s="260">
        <f>S181*H181</f>
        <v>0</v>
      </c>
      <c r="U181" s="179"/>
      <c r="V181" s="179"/>
      <c r="W181" s="179"/>
      <c r="X181" s="179"/>
      <c r="Y181" s="179"/>
      <c r="Z181" s="179"/>
      <c r="AA181" s="179"/>
      <c r="AB181" s="179"/>
      <c r="AC181" s="179"/>
      <c r="AD181" s="179"/>
      <c r="AE181" s="179"/>
      <c r="AR181" s="261" t="s">
        <v>133</v>
      </c>
      <c r="AT181" s="261" t="s">
        <v>128</v>
      </c>
      <c r="AU181" s="261" t="s">
        <v>78</v>
      </c>
      <c r="AY181" s="172" t="s">
        <v>125</v>
      </c>
      <c r="BE181" s="262">
        <f>IF(N181="základní",J181,0)</f>
        <v>0</v>
      </c>
      <c r="BF181" s="262">
        <f>IF(N181="snížená",J181,0)</f>
        <v>0</v>
      </c>
      <c r="BG181" s="262">
        <f>IF(N181="zákl. přenesená",J181,0)</f>
        <v>0</v>
      </c>
      <c r="BH181" s="262">
        <f>IF(N181="sníž. přenesená",J181,0)</f>
        <v>0</v>
      </c>
      <c r="BI181" s="262">
        <f>IF(N181="nulová",J181,0)</f>
        <v>0</v>
      </c>
      <c r="BJ181" s="172" t="s">
        <v>76</v>
      </c>
      <c r="BK181" s="262">
        <f>ROUND(I181*H181,2)</f>
        <v>0</v>
      </c>
      <c r="BL181" s="172" t="s">
        <v>133</v>
      </c>
      <c r="BM181" s="261" t="s">
        <v>257</v>
      </c>
    </row>
    <row r="182" spans="1:65" s="182" customFormat="1" ht="19.5" x14ac:dyDescent="0.2">
      <c r="A182" s="179"/>
      <c r="B182" s="180"/>
      <c r="C182" s="179"/>
      <c r="D182" s="263" t="s">
        <v>135</v>
      </c>
      <c r="E182" s="179"/>
      <c r="F182" s="264" t="s">
        <v>258</v>
      </c>
      <c r="G182" s="179"/>
      <c r="H182" s="179"/>
      <c r="I182" s="179"/>
      <c r="J182" s="179"/>
      <c r="K182" s="179"/>
      <c r="L182" s="180"/>
      <c r="M182" s="265"/>
      <c r="N182" s="266"/>
      <c r="O182" s="267"/>
      <c r="P182" s="267"/>
      <c r="Q182" s="267"/>
      <c r="R182" s="267"/>
      <c r="S182" s="267"/>
      <c r="T182" s="268"/>
      <c r="U182" s="179"/>
      <c r="V182" s="179"/>
      <c r="W182" s="179"/>
      <c r="X182" s="179"/>
      <c r="Y182" s="179"/>
      <c r="Z182" s="179"/>
      <c r="AA182" s="179"/>
      <c r="AB182" s="179"/>
      <c r="AC182" s="179"/>
      <c r="AD182" s="179"/>
      <c r="AE182" s="179"/>
      <c r="AT182" s="172" t="s">
        <v>135</v>
      </c>
      <c r="AU182" s="172" t="s">
        <v>78</v>
      </c>
    </row>
    <row r="183" spans="1:65" s="182" customFormat="1" x14ac:dyDescent="0.2">
      <c r="A183" s="179"/>
      <c r="B183" s="180"/>
      <c r="C183" s="179"/>
      <c r="D183" s="269" t="s">
        <v>137</v>
      </c>
      <c r="E183" s="179"/>
      <c r="F183" s="270" t="s">
        <v>259</v>
      </c>
      <c r="G183" s="179"/>
      <c r="H183" s="179"/>
      <c r="I183" s="179"/>
      <c r="J183" s="179"/>
      <c r="K183" s="179"/>
      <c r="L183" s="180"/>
      <c r="M183" s="265"/>
      <c r="N183" s="266"/>
      <c r="O183" s="267"/>
      <c r="P183" s="267"/>
      <c r="Q183" s="267"/>
      <c r="R183" s="267"/>
      <c r="S183" s="267"/>
      <c r="T183" s="268"/>
      <c r="U183" s="179"/>
      <c r="V183" s="179"/>
      <c r="W183" s="179"/>
      <c r="X183" s="179"/>
      <c r="Y183" s="179"/>
      <c r="Z183" s="179"/>
      <c r="AA183" s="179"/>
      <c r="AB183" s="179"/>
      <c r="AC183" s="179"/>
      <c r="AD183" s="179"/>
      <c r="AE183" s="179"/>
      <c r="AT183" s="172" t="s">
        <v>137</v>
      </c>
      <c r="AU183" s="172" t="s">
        <v>78</v>
      </c>
    </row>
    <row r="184" spans="1:65" s="271" customFormat="1" x14ac:dyDescent="0.2">
      <c r="B184" s="272"/>
      <c r="D184" s="263" t="s">
        <v>139</v>
      </c>
      <c r="E184" s="273" t="s">
        <v>3</v>
      </c>
      <c r="F184" s="274" t="s">
        <v>260</v>
      </c>
      <c r="H184" s="275">
        <v>4.32</v>
      </c>
      <c r="L184" s="272"/>
      <c r="M184" s="276"/>
      <c r="N184" s="277"/>
      <c r="O184" s="277"/>
      <c r="P184" s="277"/>
      <c r="Q184" s="277"/>
      <c r="R184" s="277"/>
      <c r="S184" s="277"/>
      <c r="T184" s="278"/>
      <c r="AT184" s="273" t="s">
        <v>139</v>
      </c>
      <c r="AU184" s="273" t="s">
        <v>78</v>
      </c>
      <c r="AV184" s="271" t="s">
        <v>78</v>
      </c>
      <c r="AW184" s="271" t="s">
        <v>30</v>
      </c>
      <c r="AX184" s="271" t="s">
        <v>69</v>
      </c>
      <c r="AY184" s="273" t="s">
        <v>125</v>
      </c>
    </row>
    <row r="185" spans="1:65" s="271" customFormat="1" x14ac:dyDescent="0.2">
      <c r="B185" s="272"/>
      <c r="D185" s="263" t="s">
        <v>139</v>
      </c>
      <c r="E185" s="273" t="s">
        <v>3</v>
      </c>
      <c r="F185" s="274" t="s">
        <v>261</v>
      </c>
      <c r="H185" s="275">
        <v>1.68</v>
      </c>
      <c r="L185" s="272"/>
      <c r="M185" s="276"/>
      <c r="N185" s="277"/>
      <c r="O185" s="277"/>
      <c r="P185" s="277"/>
      <c r="Q185" s="277"/>
      <c r="R185" s="277"/>
      <c r="S185" s="277"/>
      <c r="T185" s="278"/>
      <c r="AT185" s="273" t="s">
        <v>139</v>
      </c>
      <c r="AU185" s="273" t="s">
        <v>78</v>
      </c>
      <c r="AV185" s="271" t="s">
        <v>78</v>
      </c>
      <c r="AW185" s="271" t="s">
        <v>30</v>
      </c>
      <c r="AX185" s="271" t="s">
        <v>69</v>
      </c>
      <c r="AY185" s="273" t="s">
        <v>125</v>
      </c>
    </row>
    <row r="186" spans="1:65" s="279" customFormat="1" x14ac:dyDescent="0.2">
      <c r="B186" s="280"/>
      <c r="D186" s="263" t="s">
        <v>139</v>
      </c>
      <c r="E186" s="281" t="s">
        <v>3</v>
      </c>
      <c r="F186" s="282" t="s">
        <v>141</v>
      </c>
      <c r="H186" s="283">
        <v>6</v>
      </c>
      <c r="L186" s="280"/>
      <c r="M186" s="284"/>
      <c r="N186" s="285"/>
      <c r="O186" s="285"/>
      <c r="P186" s="285"/>
      <c r="Q186" s="285"/>
      <c r="R186" s="285"/>
      <c r="S186" s="285"/>
      <c r="T186" s="286"/>
      <c r="AT186" s="281" t="s">
        <v>139</v>
      </c>
      <c r="AU186" s="281" t="s">
        <v>78</v>
      </c>
      <c r="AV186" s="279" t="s">
        <v>133</v>
      </c>
      <c r="AW186" s="279" t="s">
        <v>30</v>
      </c>
      <c r="AX186" s="279" t="s">
        <v>76</v>
      </c>
      <c r="AY186" s="281" t="s">
        <v>125</v>
      </c>
    </row>
    <row r="187" spans="1:65" s="182" customFormat="1" ht="24.2" customHeight="1" x14ac:dyDescent="0.2">
      <c r="A187" s="179"/>
      <c r="B187" s="180"/>
      <c r="C187" s="251" t="s">
        <v>262</v>
      </c>
      <c r="D187" s="251" t="s">
        <v>128</v>
      </c>
      <c r="E187" s="252" t="s">
        <v>263</v>
      </c>
      <c r="F187" s="253" t="s">
        <v>264</v>
      </c>
      <c r="G187" s="254" t="s">
        <v>265</v>
      </c>
      <c r="H187" s="255">
        <v>114</v>
      </c>
      <c r="I187" s="170">
        <v>0</v>
      </c>
      <c r="J187" s="256">
        <f>ROUND(I187*H187,2)</f>
        <v>0</v>
      </c>
      <c r="K187" s="253" t="s">
        <v>132</v>
      </c>
      <c r="L187" s="180"/>
      <c r="M187" s="257" t="s">
        <v>3</v>
      </c>
      <c r="N187" s="258" t="s">
        <v>40</v>
      </c>
      <c r="O187" s="259">
        <v>4.4999999999999998E-2</v>
      </c>
      <c r="P187" s="259">
        <f>O187*H187</f>
        <v>5.13</v>
      </c>
      <c r="Q187" s="259">
        <v>4.8999999999999998E-4</v>
      </c>
      <c r="R187" s="259">
        <f>Q187*H187</f>
        <v>5.586E-2</v>
      </c>
      <c r="S187" s="259">
        <v>0</v>
      </c>
      <c r="T187" s="260">
        <f>S187*H187</f>
        <v>0</v>
      </c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R187" s="261" t="s">
        <v>133</v>
      </c>
      <c r="AT187" s="261" t="s">
        <v>128</v>
      </c>
      <c r="AU187" s="261" t="s">
        <v>78</v>
      </c>
      <c r="AY187" s="172" t="s">
        <v>125</v>
      </c>
      <c r="BE187" s="262">
        <f>IF(N187="základní",J187,0)</f>
        <v>0</v>
      </c>
      <c r="BF187" s="262">
        <f>IF(N187="snížená",J187,0)</f>
        <v>0</v>
      </c>
      <c r="BG187" s="262">
        <f>IF(N187="zákl. přenesená",J187,0)</f>
        <v>0</v>
      </c>
      <c r="BH187" s="262">
        <f>IF(N187="sníž. přenesená",J187,0)</f>
        <v>0</v>
      </c>
      <c r="BI187" s="262">
        <f>IF(N187="nulová",J187,0)</f>
        <v>0</v>
      </c>
      <c r="BJ187" s="172" t="s">
        <v>76</v>
      </c>
      <c r="BK187" s="262">
        <f>ROUND(I187*H187,2)</f>
        <v>0</v>
      </c>
      <c r="BL187" s="172" t="s">
        <v>133</v>
      </c>
      <c r="BM187" s="261" t="s">
        <v>266</v>
      </c>
    </row>
    <row r="188" spans="1:65" s="182" customFormat="1" ht="19.5" x14ac:dyDescent="0.2">
      <c r="A188" s="179"/>
      <c r="B188" s="180"/>
      <c r="C188" s="179"/>
      <c r="D188" s="263" t="s">
        <v>135</v>
      </c>
      <c r="E188" s="179"/>
      <c r="F188" s="264" t="s">
        <v>267</v>
      </c>
      <c r="G188" s="179"/>
      <c r="H188" s="179"/>
      <c r="I188" s="179"/>
      <c r="J188" s="179"/>
      <c r="K188" s="179"/>
      <c r="L188" s="180"/>
      <c r="M188" s="265"/>
      <c r="N188" s="266"/>
      <c r="O188" s="267"/>
      <c r="P188" s="267"/>
      <c r="Q188" s="267"/>
      <c r="R188" s="267"/>
      <c r="S188" s="267"/>
      <c r="T188" s="268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T188" s="172" t="s">
        <v>135</v>
      </c>
      <c r="AU188" s="172" t="s">
        <v>78</v>
      </c>
    </row>
    <row r="189" spans="1:65" s="182" customFormat="1" x14ac:dyDescent="0.2">
      <c r="A189" s="179"/>
      <c r="B189" s="180"/>
      <c r="C189" s="179"/>
      <c r="D189" s="269" t="s">
        <v>137</v>
      </c>
      <c r="E189" s="179"/>
      <c r="F189" s="270" t="s">
        <v>268</v>
      </c>
      <c r="G189" s="179"/>
      <c r="H189" s="179"/>
      <c r="I189" s="179"/>
      <c r="J189" s="179"/>
      <c r="K189" s="179"/>
      <c r="L189" s="180"/>
      <c r="M189" s="265"/>
      <c r="N189" s="266"/>
      <c r="O189" s="267"/>
      <c r="P189" s="267"/>
      <c r="Q189" s="267"/>
      <c r="R189" s="267"/>
      <c r="S189" s="267"/>
      <c r="T189" s="268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T189" s="172" t="s">
        <v>137</v>
      </c>
      <c r="AU189" s="172" t="s">
        <v>78</v>
      </c>
    </row>
    <row r="190" spans="1:65" s="271" customFormat="1" x14ac:dyDescent="0.2">
      <c r="B190" s="272"/>
      <c r="D190" s="263" t="s">
        <v>139</v>
      </c>
      <c r="E190" s="273" t="s">
        <v>3</v>
      </c>
      <c r="F190" s="274" t="s">
        <v>269</v>
      </c>
      <c r="H190" s="275">
        <v>72</v>
      </c>
      <c r="L190" s="272"/>
      <c r="M190" s="276"/>
      <c r="N190" s="277"/>
      <c r="O190" s="277"/>
      <c r="P190" s="277"/>
      <c r="Q190" s="277"/>
      <c r="R190" s="277"/>
      <c r="S190" s="277"/>
      <c r="T190" s="278"/>
      <c r="AT190" s="273" t="s">
        <v>139</v>
      </c>
      <c r="AU190" s="273" t="s">
        <v>78</v>
      </c>
      <c r="AV190" s="271" t="s">
        <v>78</v>
      </c>
      <c r="AW190" s="271" t="s">
        <v>30</v>
      </c>
      <c r="AX190" s="271" t="s">
        <v>69</v>
      </c>
      <c r="AY190" s="273" t="s">
        <v>125</v>
      </c>
    </row>
    <row r="191" spans="1:65" s="271" customFormat="1" x14ac:dyDescent="0.2">
      <c r="B191" s="272"/>
      <c r="D191" s="263" t="s">
        <v>139</v>
      </c>
      <c r="E191" s="273" t="s">
        <v>3</v>
      </c>
      <c r="F191" s="274" t="s">
        <v>270</v>
      </c>
      <c r="H191" s="275">
        <v>42</v>
      </c>
      <c r="L191" s="272"/>
      <c r="M191" s="276"/>
      <c r="N191" s="277"/>
      <c r="O191" s="277"/>
      <c r="P191" s="277"/>
      <c r="Q191" s="277"/>
      <c r="R191" s="277"/>
      <c r="S191" s="277"/>
      <c r="T191" s="278"/>
      <c r="AT191" s="273" t="s">
        <v>139</v>
      </c>
      <c r="AU191" s="273" t="s">
        <v>78</v>
      </c>
      <c r="AV191" s="271" t="s">
        <v>78</v>
      </c>
      <c r="AW191" s="271" t="s">
        <v>30</v>
      </c>
      <c r="AX191" s="271" t="s">
        <v>69</v>
      </c>
      <c r="AY191" s="273" t="s">
        <v>125</v>
      </c>
    </row>
    <row r="192" spans="1:65" s="279" customFormat="1" x14ac:dyDescent="0.2">
      <c r="B192" s="280"/>
      <c r="D192" s="263" t="s">
        <v>139</v>
      </c>
      <c r="E192" s="281" t="s">
        <v>3</v>
      </c>
      <c r="F192" s="282" t="s">
        <v>141</v>
      </c>
      <c r="H192" s="283">
        <v>114</v>
      </c>
      <c r="L192" s="280"/>
      <c r="M192" s="284"/>
      <c r="N192" s="285"/>
      <c r="O192" s="285"/>
      <c r="P192" s="285"/>
      <c r="Q192" s="285"/>
      <c r="R192" s="285"/>
      <c r="S192" s="285"/>
      <c r="T192" s="286"/>
      <c r="AT192" s="281" t="s">
        <v>139</v>
      </c>
      <c r="AU192" s="281" t="s">
        <v>78</v>
      </c>
      <c r="AV192" s="279" t="s">
        <v>133</v>
      </c>
      <c r="AW192" s="279" t="s">
        <v>30</v>
      </c>
      <c r="AX192" s="279" t="s">
        <v>76</v>
      </c>
      <c r="AY192" s="281" t="s">
        <v>125</v>
      </c>
    </row>
    <row r="193" spans="1:65" s="182" customFormat="1" ht="24.2" customHeight="1" x14ac:dyDescent="0.2">
      <c r="A193" s="179"/>
      <c r="B193" s="180"/>
      <c r="C193" s="251" t="s">
        <v>271</v>
      </c>
      <c r="D193" s="251" t="s">
        <v>128</v>
      </c>
      <c r="E193" s="252" t="s">
        <v>272</v>
      </c>
      <c r="F193" s="253" t="s">
        <v>273</v>
      </c>
      <c r="G193" s="254" t="s">
        <v>183</v>
      </c>
      <c r="H193" s="255">
        <v>60</v>
      </c>
      <c r="I193" s="170">
        <v>0</v>
      </c>
      <c r="J193" s="256">
        <f>ROUND(I193*H193,2)</f>
        <v>0</v>
      </c>
      <c r="K193" s="253" t="s">
        <v>132</v>
      </c>
      <c r="L193" s="180"/>
      <c r="M193" s="257" t="s">
        <v>3</v>
      </c>
      <c r="N193" s="258" t="s">
        <v>40</v>
      </c>
      <c r="O193" s="259">
        <v>7.4999999999999997E-2</v>
      </c>
      <c r="P193" s="259">
        <f>O193*H193</f>
        <v>4.5</v>
      </c>
      <c r="Q193" s="259">
        <v>1.7000000000000001E-4</v>
      </c>
      <c r="R193" s="259">
        <f>Q193*H193</f>
        <v>1.0200000000000001E-2</v>
      </c>
      <c r="S193" s="259">
        <v>0</v>
      </c>
      <c r="T193" s="260">
        <f>S193*H193</f>
        <v>0</v>
      </c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R193" s="261" t="s">
        <v>133</v>
      </c>
      <c r="AT193" s="261" t="s">
        <v>128</v>
      </c>
      <c r="AU193" s="261" t="s">
        <v>78</v>
      </c>
      <c r="AY193" s="172" t="s">
        <v>125</v>
      </c>
      <c r="BE193" s="262">
        <f>IF(N193="základní",J193,0)</f>
        <v>0</v>
      </c>
      <c r="BF193" s="262">
        <f>IF(N193="snížená",J193,0)</f>
        <v>0</v>
      </c>
      <c r="BG193" s="262">
        <f>IF(N193="zákl. přenesená",J193,0)</f>
        <v>0</v>
      </c>
      <c r="BH193" s="262">
        <f>IF(N193="sníž. přenesená",J193,0)</f>
        <v>0</v>
      </c>
      <c r="BI193" s="262">
        <f>IF(N193="nulová",J193,0)</f>
        <v>0</v>
      </c>
      <c r="BJ193" s="172" t="s">
        <v>76</v>
      </c>
      <c r="BK193" s="262">
        <f>ROUND(I193*H193,2)</f>
        <v>0</v>
      </c>
      <c r="BL193" s="172" t="s">
        <v>133</v>
      </c>
      <c r="BM193" s="261" t="s">
        <v>274</v>
      </c>
    </row>
    <row r="194" spans="1:65" s="182" customFormat="1" ht="19.5" x14ac:dyDescent="0.2">
      <c r="A194" s="179"/>
      <c r="B194" s="180"/>
      <c r="C194" s="179"/>
      <c r="D194" s="263" t="s">
        <v>135</v>
      </c>
      <c r="E194" s="179"/>
      <c r="F194" s="264" t="s">
        <v>275</v>
      </c>
      <c r="G194" s="179"/>
      <c r="H194" s="179"/>
      <c r="I194" s="179"/>
      <c r="J194" s="179"/>
      <c r="K194" s="179"/>
      <c r="L194" s="180"/>
      <c r="M194" s="265"/>
      <c r="N194" s="266"/>
      <c r="O194" s="267"/>
      <c r="P194" s="267"/>
      <c r="Q194" s="267"/>
      <c r="R194" s="267"/>
      <c r="S194" s="267"/>
      <c r="T194" s="268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T194" s="172" t="s">
        <v>135</v>
      </c>
      <c r="AU194" s="172" t="s">
        <v>78</v>
      </c>
    </row>
    <row r="195" spans="1:65" s="182" customFormat="1" x14ac:dyDescent="0.2">
      <c r="A195" s="179"/>
      <c r="B195" s="180"/>
      <c r="C195" s="179"/>
      <c r="D195" s="269" t="s">
        <v>137</v>
      </c>
      <c r="E195" s="179"/>
      <c r="F195" s="270" t="s">
        <v>276</v>
      </c>
      <c r="G195" s="179"/>
      <c r="H195" s="179"/>
      <c r="I195" s="179"/>
      <c r="J195" s="179"/>
      <c r="K195" s="179"/>
      <c r="L195" s="180"/>
      <c r="M195" s="265"/>
      <c r="N195" s="266"/>
      <c r="O195" s="267"/>
      <c r="P195" s="267"/>
      <c r="Q195" s="267"/>
      <c r="R195" s="267"/>
      <c r="S195" s="267"/>
      <c r="T195" s="268"/>
      <c r="U195" s="179"/>
      <c r="V195" s="179"/>
      <c r="W195" s="179"/>
      <c r="X195" s="179"/>
      <c r="Y195" s="179"/>
      <c r="Z195" s="179"/>
      <c r="AA195" s="179"/>
      <c r="AB195" s="179"/>
      <c r="AC195" s="179"/>
      <c r="AD195" s="179"/>
      <c r="AE195" s="179"/>
      <c r="AT195" s="172" t="s">
        <v>137</v>
      </c>
      <c r="AU195" s="172" t="s">
        <v>78</v>
      </c>
    </row>
    <row r="196" spans="1:65" s="182" customFormat="1" ht="19.5" x14ac:dyDescent="0.2">
      <c r="A196" s="179"/>
      <c r="B196" s="180"/>
      <c r="C196" s="179"/>
      <c r="D196" s="263" t="s">
        <v>148</v>
      </c>
      <c r="E196" s="179"/>
      <c r="F196" s="287" t="s">
        <v>277</v>
      </c>
      <c r="G196" s="179"/>
      <c r="H196" s="179"/>
      <c r="I196" s="179"/>
      <c r="J196" s="179"/>
      <c r="K196" s="179"/>
      <c r="L196" s="180"/>
      <c r="M196" s="265"/>
      <c r="N196" s="266"/>
      <c r="O196" s="267"/>
      <c r="P196" s="267"/>
      <c r="Q196" s="267"/>
      <c r="R196" s="267"/>
      <c r="S196" s="267"/>
      <c r="T196" s="268"/>
      <c r="U196" s="179"/>
      <c r="V196" s="179"/>
      <c r="W196" s="179"/>
      <c r="X196" s="179"/>
      <c r="Y196" s="179"/>
      <c r="Z196" s="179"/>
      <c r="AA196" s="179"/>
      <c r="AB196" s="179"/>
      <c r="AC196" s="179"/>
      <c r="AD196" s="179"/>
      <c r="AE196" s="179"/>
      <c r="AT196" s="172" t="s">
        <v>148</v>
      </c>
      <c r="AU196" s="172" t="s">
        <v>78</v>
      </c>
    </row>
    <row r="197" spans="1:65" s="271" customFormat="1" x14ac:dyDescent="0.2">
      <c r="B197" s="272"/>
      <c r="D197" s="263" t="s">
        <v>139</v>
      </c>
      <c r="E197" s="273" t="s">
        <v>3</v>
      </c>
      <c r="F197" s="274" t="s">
        <v>278</v>
      </c>
      <c r="H197" s="275">
        <v>43.2</v>
      </c>
      <c r="L197" s="272"/>
      <c r="M197" s="276"/>
      <c r="N197" s="277"/>
      <c r="O197" s="277"/>
      <c r="P197" s="277"/>
      <c r="Q197" s="277"/>
      <c r="R197" s="277"/>
      <c r="S197" s="277"/>
      <c r="T197" s="278"/>
      <c r="AT197" s="273" t="s">
        <v>139</v>
      </c>
      <c r="AU197" s="273" t="s">
        <v>78</v>
      </c>
      <c r="AV197" s="271" t="s">
        <v>78</v>
      </c>
      <c r="AW197" s="271" t="s">
        <v>30</v>
      </c>
      <c r="AX197" s="271" t="s">
        <v>69</v>
      </c>
      <c r="AY197" s="273" t="s">
        <v>125</v>
      </c>
    </row>
    <row r="198" spans="1:65" s="271" customFormat="1" x14ac:dyDescent="0.2">
      <c r="B198" s="272"/>
      <c r="D198" s="263" t="s">
        <v>139</v>
      </c>
      <c r="E198" s="273" t="s">
        <v>3</v>
      </c>
      <c r="F198" s="274" t="s">
        <v>279</v>
      </c>
      <c r="H198" s="275">
        <v>16.8</v>
      </c>
      <c r="L198" s="272"/>
      <c r="M198" s="276"/>
      <c r="N198" s="277"/>
      <c r="O198" s="277"/>
      <c r="P198" s="277"/>
      <c r="Q198" s="277"/>
      <c r="R198" s="277"/>
      <c r="S198" s="277"/>
      <c r="T198" s="278"/>
      <c r="AT198" s="273" t="s">
        <v>139</v>
      </c>
      <c r="AU198" s="273" t="s">
        <v>78</v>
      </c>
      <c r="AV198" s="271" t="s">
        <v>78</v>
      </c>
      <c r="AW198" s="271" t="s">
        <v>30</v>
      </c>
      <c r="AX198" s="271" t="s">
        <v>69</v>
      </c>
      <c r="AY198" s="273" t="s">
        <v>125</v>
      </c>
    </row>
    <row r="199" spans="1:65" s="279" customFormat="1" x14ac:dyDescent="0.2">
      <c r="B199" s="280"/>
      <c r="D199" s="263" t="s">
        <v>139</v>
      </c>
      <c r="E199" s="281" t="s">
        <v>3</v>
      </c>
      <c r="F199" s="282" t="s">
        <v>141</v>
      </c>
      <c r="H199" s="283">
        <v>60</v>
      </c>
      <c r="L199" s="280"/>
      <c r="M199" s="284"/>
      <c r="N199" s="285"/>
      <c r="O199" s="285"/>
      <c r="P199" s="285"/>
      <c r="Q199" s="285"/>
      <c r="R199" s="285"/>
      <c r="S199" s="285"/>
      <c r="T199" s="286"/>
      <c r="AT199" s="281" t="s">
        <v>139</v>
      </c>
      <c r="AU199" s="281" t="s">
        <v>78</v>
      </c>
      <c r="AV199" s="279" t="s">
        <v>133</v>
      </c>
      <c r="AW199" s="279" t="s">
        <v>30</v>
      </c>
      <c r="AX199" s="279" t="s">
        <v>76</v>
      </c>
      <c r="AY199" s="281" t="s">
        <v>125</v>
      </c>
    </row>
    <row r="200" spans="1:65" s="182" customFormat="1" ht="24.2" customHeight="1" x14ac:dyDescent="0.2">
      <c r="A200" s="179"/>
      <c r="B200" s="180"/>
      <c r="C200" s="288" t="s">
        <v>8</v>
      </c>
      <c r="D200" s="288" t="s">
        <v>231</v>
      </c>
      <c r="E200" s="289" t="s">
        <v>280</v>
      </c>
      <c r="F200" s="290" t="s">
        <v>281</v>
      </c>
      <c r="G200" s="291" t="s">
        <v>183</v>
      </c>
      <c r="H200" s="292">
        <v>71.069999999999993</v>
      </c>
      <c r="I200" s="171">
        <v>0</v>
      </c>
      <c r="J200" s="293">
        <f>ROUND(I200*H200,2)</f>
        <v>0</v>
      </c>
      <c r="K200" s="290" t="s">
        <v>132</v>
      </c>
      <c r="L200" s="294"/>
      <c r="M200" s="295" t="s">
        <v>3</v>
      </c>
      <c r="N200" s="296" t="s">
        <v>40</v>
      </c>
      <c r="O200" s="259">
        <v>0</v>
      </c>
      <c r="P200" s="259">
        <f>O200*H200</f>
        <v>0</v>
      </c>
      <c r="Q200" s="259">
        <v>2.9999999999999997E-4</v>
      </c>
      <c r="R200" s="259">
        <f>Q200*H200</f>
        <v>2.1320999999999996E-2</v>
      </c>
      <c r="S200" s="259">
        <v>0</v>
      </c>
      <c r="T200" s="260">
        <f>S200*H200</f>
        <v>0</v>
      </c>
      <c r="U200" s="179"/>
      <c r="V200" s="179"/>
      <c r="W200" s="179"/>
      <c r="X200" s="179"/>
      <c r="Y200" s="179"/>
      <c r="Z200" s="179"/>
      <c r="AA200" s="179"/>
      <c r="AB200" s="179"/>
      <c r="AC200" s="179"/>
      <c r="AD200" s="179"/>
      <c r="AE200" s="179"/>
      <c r="AR200" s="261" t="s">
        <v>180</v>
      </c>
      <c r="AT200" s="261" t="s">
        <v>231</v>
      </c>
      <c r="AU200" s="261" t="s">
        <v>78</v>
      </c>
      <c r="AY200" s="172" t="s">
        <v>125</v>
      </c>
      <c r="BE200" s="262">
        <f>IF(N200="základní",J200,0)</f>
        <v>0</v>
      </c>
      <c r="BF200" s="262">
        <f>IF(N200="snížená",J200,0)</f>
        <v>0</v>
      </c>
      <c r="BG200" s="262">
        <f>IF(N200="zákl. přenesená",J200,0)</f>
        <v>0</v>
      </c>
      <c r="BH200" s="262">
        <f>IF(N200="sníž. přenesená",J200,0)</f>
        <v>0</v>
      </c>
      <c r="BI200" s="262">
        <f>IF(N200="nulová",J200,0)</f>
        <v>0</v>
      </c>
      <c r="BJ200" s="172" t="s">
        <v>76</v>
      </c>
      <c r="BK200" s="262">
        <f>ROUND(I200*H200,2)</f>
        <v>0</v>
      </c>
      <c r="BL200" s="172" t="s">
        <v>133</v>
      </c>
      <c r="BM200" s="261" t="s">
        <v>282</v>
      </c>
    </row>
    <row r="201" spans="1:65" s="182" customFormat="1" ht="19.5" x14ac:dyDescent="0.2">
      <c r="A201" s="179"/>
      <c r="B201" s="180"/>
      <c r="C201" s="179"/>
      <c r="D201" s="263" t="s">
        <v>135</v>
      </c>
      <c r="E201" s="179"/>
      <c r="F201" s="264" t="s">
        <v>281</v>
      </c>
      <c r="G201" s="179"/>
      <c r="H201" s="179"/>
      <c r="I201" s="179"/>
      <c r="J201" s="179"/>
      <c r="K201" s="179"/>
      <c r="L201" s="180"/>
      <c r="M201" s="265"/>
      <c r="N201" s="266"/>
      <c r="O201" s="267"/>
      <c r="P201" s="267"/>
      <c r="Q201" s="267"/>
      <c r="R201" s="267"/>
      <c r="S201" s="267"/>
      <c r="T201" s="268"/>
      <c r="U201" s="179"/>
      <c r="V201" s="179"/>
      <c r="W201" s="179"/>
      <c r="X201" s="179"/>
      <c r="Y201" s="179"/>
      <c r="Z201" s="179"/>
      <c r="AA201" s="179"/>
      <c r="AB201" s="179"/>
      <c r="AC201" s="179"/>
      <c r="AD201" s="179"/>
      <c r="AE201" s="179"/>
      <c r="AT201" s="172" t="s">
        <v>135</v>
      </c>
      <c r="AU201" s="172" t="s">
        <v>78</v>
      </c>
    </row>
    <row r="202" spans="1:65" s="271" customFormat="1" x14ac:dyDescent="0.2">
      <c r="B202" s="272"/>
      <c r="D202" s="263" t="s">
        <v>139</v>
      </c>
      <c r="E202" s="273" t="s">
        <v>3</v>
      </c>
      <c r="F202" s="274" t="s">
        <v>283</v>
      </c>
      <c r="H202" s="275">
        <v>71.069999999999993</v>
      </c>
      <c r="L202" s="272"/>
      <c r="M202" s="276"/>
      <c r="N202" s="277"/>
      <c r="O202" s="277"/>
      <c r="P202" s="277"/>
      <c r="Q202" s="277"/>
      <c r="R202" s="277"/>
      <c r="S202" s="277"/>
      <c r="T202" s="278"/>
      <c r="AT202" s="273" t="s">
        <v>139</v>
      </c>
      <c r="AU202" s="273" t="s">
        <v>78</v>
      </c>
      <c r="AV202" s="271" t="s">
        <v>78</v>
      </c>
      <c r="AW202" s="271" t="s">
        <v>30</v>
      </c>
      <c r="AX202" s="271" t="s">
        <v>76</v>
      </c>
      <c r="AY202" s="273" t="s">
        <v>125</v>
      </c>
    </row>
    <row r="203" spans="1:65" s="182" customFormat="1" ht="24.2" customHeight="1" x14ac:dyDescent="0.2">
      <c r="A203" s="179"/>
      <c r="B203" s="180"/>
      <c r="C203" s="251" t="s">
        <v>284</v>
      </c>
      <c r="D203" s="251" t="s">
        <v>128</v>
      </c>
      <c r="E203" s="252" t="s">
        <v>285</v>
      </c>
      <c r="F203" s="253" t="s">
        <v>286</v>
      </c>
      <c r="G203" s="254" t="s">
        <v>183</v>
      </c>
      <c r="H203" s="255">
        <v>264</v>
      </c>
      <c r="I203" s="170">
        <v>0</v>
      </c>
      <c r="J203" s="256">
        <f>ROUND(I203*H203,2)</f>
        <v>0</v>
      </c>
      <c r="K203" s="253" t="s">
        <v>132</v>
      </c>
      <c r="L203" s="180"/>
      <c r="M203" s="257" t="s">
        <v>3</v>
      </c>
      <c r="N203" s="258" t="s">
        <v>40</v>
      </c>
      <c r="O203" s="259">
        <v>5.8000000000000003E-2</v>
      </c>
      <c r="P203" s="259">
        <f>O203*H203</f>
        <v>15.312000000000001</v>
      </c>
      <c r="Q203" s="259">
        <v>1E-4</v>
      </c>
      <c r="R203" s="259">
        <f>Q203*H203</f>
        <v>2.64E-2</v>
      </c>
      <c r="S203" s="259">
        <v>0</v>
      </c>
      <c r="T203" s="260">
        <f>S203*H203</f>
        <v>0</v>
      </c>
      <c r="U203" s="179"/>
      <c r="V203" s="179"/>
      <c r="W203" s="179"/>
      <c r="X203" s="179"/>
      <c r="Y203" s="179"/>
      <c r="Z203" s="179"/>
      <c r="AA203" s="179"/>
      <c r="AB203" s="179"/>
      <c r="AC203" s="179"/>
      <c r="AD203" s="179"/>
      <c r="AE203" s="179"/>
      <c r="AR203" s="261" t="s">
        <v>133</v>
      </c>
      <c r="AT203" s="261" t="s">
        <v>128</v>
      </c>
      <c r="AU203" s="261" t="s">
        <v>78</v>
      </c>
      <c r="AY203" s="172" t="s">
        <v>125</v>
      </c>
      <c r="BE203" s="262">
        <f>IF(N203="základní",J203,0)</f>
        <v>0</v>
      </c>
      <c r="BF203" s="262">
        <f>IF(N203="snížená",J203,0)</f>
        <v>0</v>
      </c>
      <c r="BG203" s="262">
        <f>IF(N203="zákl. přenesená",J203,0)</f>
        <v>0</v>
      </c>
      <c r="BH203" s="262">
        <f>IF(N203="sníž. přenesená",J203,0)</f>
        <v>0</v>
      </c>
      <c r="BI203" s="262">
        <f>IF(N203="nulová",J203,0)</f>
        <v>0</v>
      </c>
      <c r="BJ203" s="172" t="s">
        <v>76</v>
      </c>
      <c r="BK203" s="262">
        <f>ROUND(I203*H203,2)</f>
        <v>0</v>
      </c>
      <c r="BL203" s="172" t="s">
        <v>133</v>
      </c>
      <c r="BM203" s="261" t="s">
        <v>287</v>
      </c>
    </row>
    <row r="204" spans="1:65" s="182" customFormat="1" ht="29.25" x14ac:dyDescent="0.2">
      <c r="A204" s="179"/>
      <c r="B204" s="180"/>
      <c r="C204" s="179"/>
      <c r="D204" s="263" t="s">
        <v>135</v>
      </c>
      <c r="E204" s="179"/>
      <c r="F204" s="264" t="s">
        <v>288</v>
      </c>
      <c r="G204" s="179"/>
      <c r="H204" s="179"/>
      <c r="I204" s="179"/>
      <c r="J204" s="179"/>
      <c r="K204" s="179"/>
      <c r="L204" s="180"/>
      <c r="M204" s="265"/>
      <c r="N204" s="266"/>
      <c r="O204" s="267"/>
      <c r="P204" s="267"/>
      <c r="Q204" s="267"/>
      <c r="R204" s="267"/>
      <c r="S204" s="267"/>
      <c r="T204" s="268"/>
      <c r="U204" s="179"/>
      <c r="V204" s="179"/>
      <c r="W204" s="179"/>
      <c r="X204" s="179"/>
      <c r="Y204" s="179"/>
      <c r="Z204" s="179"/>
      <c r="AA204" s="179"/>
      <c r="AB204" s="179"/>
      <c r="AC204" s="179"/>
      <c r="AD204" s="179"/>
      <c r="AE204" s="179"/>
      <c r="AT204" s="172" t="s">
        <v>135</v>
      </c>
      <c r="AU204" s="172" t="s">
        <v>78</v>
      </c>
    </row>
    <row r="205" spans="1:65" s="182" customFormat="1" x14ac:dyDescent="0.2">
      <c r="A205" s="179"/>
      <c r="B205" s="180"/>
      <c r="C205" s="179"/>
      <c r="D205" s="269" t="s">
        <v>137</v>
      </c>
      <c r="E205" s="179"/>
      <c r="F205" s="270" t="s">
        <v>289</v>
      </c>
      <c r="G205" s="179"/>
      <c r="H205" s="179"/>
      <c r="I205" s="179"/>
      <c r="J205" s="179"/>
      <c r="K205" s="179"/>
      <c r="L205" s="180"/>
      <c r="M205" s="265"/>
      <c r="N205" s="266"/>
      <c r="O205" s="267"/>
      <c r="P205" s="267"/>
      <c r="Q205" s="267"/>
      <c r="R205" s="267"/>
      <c r="S205" s="267"/>
      <c r="T205" s="268"/>
      <c r="U205" s="179"/>
      <c r="V205" s="179"/>
      <c r="W205" s="179"/>
      <c r="X205" s="179"/>
      <c r="Y205" s="179"/>
      <c r="Z205" s="179"/>
      <c r="AA205" s="179"/>
      <c r="AB205" s="179"/>
      <c r="AC205" s="179"/>
      <c r="AD205" s="179"/>
      <c r="AE205" s="179"/>
      <c r="AT205" s="172" t="s">
        <v>137</v>
      </c>
      <c r="AU205" s="172" t="s">
        <v>78</v>
      </c>
    </row>
    <row r="206" spans="1:65" s="271" customFormat="1" x14ac:dyDescent="0.2">
      <c r="B206" s="272"/>
      <c r="D206" s="263" t="s">
        <v>139</v>
      </c>
      <c r="E206" s="273" t="s">
        <v>3</v>
      </c>
      <c r="F206" s="274" t="s">
        <v>187</v>
      </c>
      <c r="H206" s="275">
        <v>264</v>
      </c>
      <c r="L206" s="272"/>
      <c r="M206" s="276"/>
      <c r="N206" s="277"/>
      <c r="O206" s="277"/>
      <c r="P206" s="277"/>
      <c r="Q206" s="277"/>
      <c r="R206" s="277"/>
      <c r="S206" s="277"/>
      <c r="T206" s="278"/>
      <c r="AT206" s="273" t="s">
        <v>139</v>
      </c>
      <c r="AU206" s="273" t="s">
        <v>78</v>
      </c>
      <c r="AV206" s="271" t="s">
        <v>78</v>
      </c>
      <c r="AW206" s="271" t="s">
        <v>30</v>
      </c>
      <c r="AX206" s="271" t="s">
        <v>69</v>
      </c>
      <c r="AY206" s="273" t="s">
        <v>125</v>
      </c>
    </row>
    <row r="207" spans="1:65" s="279" customFormat="1" x14ac:dyDescent="0.2">
      <c r="B207" s="280"/>
      <c r="D207" s="263" t="s">
        <v>139</v>
      </c>
      <c r="E207" s="281" t="s">
        <v>3</v>
      </c>
      <c r="F207" s="282" t="s">
        <v>141</v>
      </c>
      <c r="H207" s="283">
        <v>264</v>
      </c>
      <c r="L207" s="280"/>
      <c r="M207" s="284"/>
      <c r="N207" s="285"/>
      <c r="O207" s="285"/>
      <c r="P207" s="285"/>
      <c r="Q207" s="285"/>
      <c r="R207" s="285"/>
      <c r="S207" s="285"/>
      <c r="T207" s="286"/>
      <c r="AT207" s="281" t="s">
        <v>139</v>
      </c>
      <c r="AU207" s="281" t="s">
        <v>78</v>
      </c>
      <c r="AV207" s="279" t="s">
        <v>133</v>
      </c>
      <c r="AW207" s="279" t="s">
        <v>30</v>
      </c>
      <c r="AX207" s="279" t="s">
        <v>76</v>
      </c>
      <c r="AY207" s="281" t="s">
        <v>125</v>
      </c>
    </row>
    <row r="208" spans="1:65" s="182" customFormat="1" ht="24.2" customHeight="1" x14ac:dyDescent="0.2">
      <c r="A208" s="179"/>
      <c r="B208" s="180"/>
      <c r="C208" s="288" t="s">
        <v>290</v>
      </c>
      <c r="D208" s="288" t="s">
        <v>231</v>
      </c>
      <c r="E208" s="289" t="s">
        <v>280</v>
      </c>
      <c r="F208" s="290" t="s">
        <v>281</v>
      </c>
      <c r="G208" s="291" t="s">
        <v>183</v>
      </c>
      <c r="H208" s="292">
        <v>295.68</v>
      </c>
      <c r="I208" s="171">
        <v>0</v>
      </c>
      <c r="J208" s="293">
        <f>ROUND(I208*H208,2)</f>
        <v>0</v>
      </c>
      <c r="K208" s="290" t="s">
        <v>132</v>
      </c>
      <c r="L208" s="294"/>
      <c r="M208" s="295" t="s">
        <v>3</v>
      </c>
      <c r="N208" s="296" t="s">
        <v>40</v>
      </c>
      <c r="O208" s="259">
        <v>0</v>
      </c>
      <c r="P208" s="259">
        <f>O208*H208</f>
        <v>0</v>
      </c>
      <c r="Q208" s="259">
        <v>2.9999999999999997E-4</v>
      </c>
      <c r="R208" s="259">
        <f>Q208*H208</f>
        <v>8.8703999999999991E-2</v>
      </c>
      <c r="S208" s="259">
        <v>0</v>
      </c>
      <c r="T208" s="260">
        <f>S208*H208</f>
        <v>0</v>
      </c>
      <c r="U208" s="179"/>
      <c r="V208" s="179"/>
      <c r="W208" s="179"/>
      <c r="X208" s="179"/>
      <c r="Y208" s="179"/>
      <c r="Z208" s="179"/>
      <c r="AA208" s="179"/>
      <c r="AB208" s="179"/>
      <c r="AC208" s="179"/>
      <c r="AD208" s="179"/>
      <c r="AE208" s="179"/>
      <c r="AR208" s="261" t="s">
        <v>180</v>
      </c>
      <c r="AT208" s="261" t="s">
        <v>231</v>
      </c>
      <c r="AU208" s="261" t="s">
        <v>78</v>
      </c>
      <c r="AY208" s="172" t="s">
        <v>125</v>
      </c>
      <c r="BE208" s="262">
        <f>IF(N208="základní",J208,0)</f>
        <v>0</v>
      </c>
      <c r="BF208" s="262">
        <f>IF(N208="snížená",J208,0)</f>
        <v>0</v>
      </c>
      <c r="BG208" s="262">
        <f>IF(N208="zákl. přenesená",J208,0)</f>
        <v>0</v>
      </c>
      <c r="BH208" s="262">
        <f>IF(N208="sníž. přenesená",J208,0)</f>
        <v>0</v>
      </c>
      <c r="BI208" s="262">
        <f>IF(N208="nulová",J208,0)</f>
        <v>0</v>
      </c>
      <c r="BJ208" s="172" t="s">
        <v>76</v>
      </c>
      <c r="BK208" s="262">
        <f>ROUND(I208*H208,2)</f>
        <v>0</v>
      </c>
      <c r="BL208" s="172" t="s">
        <v>133</v>
      </c>
      <c r="BM208" s="261" t="s">
        <v>291</v>
      </c>
    </row>
    <row r="209" spans="1:65" s="182" customFormat="1" ht="19.5" x14ac:dyDescent="0.2">
      <c r="A209" s="179"/>
      <c r="B209" s="180"/>
      <c r="C209" s="179"/>
      <c r="D209" s="263" t="s">
        <v>135</v>
      </c>
      <c r="E209" s="179"/>
      <c r="F209" s="264" t="s">
        <v>281</v>
      </c>
      <c r="G209" s="179"/>
      <c r="H209" s="179"/>
      <c r="I209" s="179"/>
      <c r="J209" s="179"/>
      <c r="K209" s="179"/>
      <c r="L209" s="180"/>
      <c r="M209" s="265"/>
      <c r="N209" s="266"/>
      <c r="O209" s="267"/>
      <c r="P209" s="267"/>
      <c r="Q209" s="267"/>
      <c r="R209" s="267"/>
      <c r="S209" s="267"/>
      <c r="T209" s="268"/>
      <c r="U209" s="179"/>
      <c r="V209" s="179"/>
      <c r="W209" s="179"/>
      <c r="X209" s="179"/>
      <c r="Y209" s="179"/>
      <c r="Z209" s="179"/>
      <c r="AA209" s="179"/>
      <c r="AB209" s="179"/>
      <c r="AC209" s="179"/>
      <c r="AD209" s="179"/>
      <c r="AE209" s="179"/>
      <c r="AT209" s="172" t="s">
        <v>135</v>
      </c>
      <c r="AU209" s="172" t="s">
        <v>78</v>
      </c>
    </row>
    <row r="210" spans="1:65" s="271" customFormat="1" x14ac:dyDescent="0.2">
      <c r="B210" s="272"/>
      <c r="D210" s="263" t="s">
        <v>139</v>
      </c>
      <c r="E210" s="273" t="s">
        <v>3</v>
      </c>
      <c r="F210" s="274" t="s">
        <v>292</v>
      </c>
      <c r="H210" s="275">
        <v>295.68</v>
      </c>
      <c r="L210" s="272"/>
      <c r="M210" s="276"/>
      <c r="N210" s="277"/>
      <c r="O210" s="277"/>
      <c r="P210" s="277"/>
      <c r="Q210" s="277"/>
      <c r="R210" s="277"/>
      <c r="S210" s="277"/>
      <c r="T210" s="278"/>
      <c r="AT210" s="273" t="s">
        <v>139</v>
      </c>
      <c r="AU210" s="273" t="s">
        <v>78</v>
      </c>
      <c r="AV210" s="271" t="s">
        <v>78</v>
      </c>
      <c r="AW210" s="271" t="s">
        <v>30</v>
      </c>
      <c r="AX210" s="271" t="s">
        <v>76</v>
      </c>
      <c r="AY210" s="273" t="s">
        <v>125</v>
      </c>
    </row>
    <row r="211" spans="1:65" s="182" customFormat="1" ht="16.5" customHeight="1" x14ac:dyDescent="0.2">
      <c r="A211" s="179"/>
      <c r="B211" s="180"/>
      <c r="C211" s="251" t="s">
        <v>293</v>
      </c>
      <c r="D211" s="251" t="s">
        <v>128</v>
      </c>
      <c r="E211" s="252" t="s">
        <v>294</v>
      </c>
      <c r="F211" s="253" t="s">
        <v>295</v>
      </c>
      <c r="G211" s="254" t="s">
        <v>131</v>
      </c>
      <c r="H211" s="255">
        <v>3.6960000000000002</v>
      </c>
      <c r="I211" s="170">
        <v>0</v>
      </c>
      <c r="J211" s="256">
        <f>ROUND(I211*H211,2)</f>
        <v>0</v>
      </c>
      <c r="K211" s="253" t="s">
        <v>132</v>
      </c>
      <c r="L211" s="180"/>
      <c r="M211" s="257" t="s">
        <v>3</v>
      </c>
      <c r="N211" s="258" t="s">
        <v>40</v>
      </c>
      <c r="O211" s="259">
        <v>0.58399999999999996</v>
      </c>
      <c r="P211" s="259">
        <f>O211*H211</f>
        <v>2.1584639999999999</v>
      </c>
      <c r="Q211" s="259">
        <v>2.3010199999999998</v>
      </c>
      <c r="R211" s="259">
        <f>Q211*H211</f>
        <v>8.5045699199999998</v>
      </c>
      <c r="S211" s="259">
        <v>0</v>
      </c>
      <c r="T211" s="260">
        <f>S211*H211</f>
        <v>0</v>
      </c>
      <c r="U211" s="179"/>
      <c r="V211" s="179"/>
      <c r="W211" s="179"/>
      <c r="X211" s="179"/>
      <c r="Y211" s="179"/>
      <c r="Z211" s="179"/>
      <c r="AA211" s="179"/>
      <c r="AB211" s="179"/>
      <c r="AC211" s="179"/>
      <c r="AD211" s="179"/>
      <c r="AE211" s="179"/>
      <c r="AR211" s="261" t="s">
        <v>133</v>
      </c>
      <c r="AT211" s="261" t="s">
        <v>128</v>
      </c>
      <c r="AU211" s="261" t="s">
        <v>78</v>
      </c>
      <c r="AY211" s="172" t="s">
        <v>125</v>
      </c>
      <c r="BE211" s="262">
        <f>IF(N211="základní",J211,0)</f>
        <v>0</v>
      </c>
      <c r="BF211" s="262">
        <f>IF(N211="snížená",J211,0)</f>
        <v>0</v>
      </c>
      <c r="BG211" s="262">
        <f>IF(N211="zákl. přenesená",J211,0)</f>
        <v>0</v>
      </c>
      <c r="BH211" s="262">
        <f>IF(N211="sníž. přenesená",J211,0)</f>
        <v>0</v>
      </c>
      <c r="BI211" s="262">
        <f>IF(N211="nulová",J211,0)</f>
        <v>0</v>
      </c>
      <c r="BJ211" s="172" t="s">
        <v>76</v>
      </c>
      <c r="BK211" s="262">
        <f>ROUND(I211*H211,2)</f>
        <v>0</v>
      </c>
      <c r="BL211" s="172" t="s">
        <v>133</v>
      </c>
      <c r="BM211" s="261" t="s">
        <v>296</v>
      </c>
    </row>
    <row r="212" spans="1:65" s="182" customFormat="1" ht="19.5" x14ac:dyDescent="0.2">
      <c r="A212" s="179"/>
      <c r="B212" s="180"/>
      <c r="C212" s="179"/>
      <c r="D212" s="263" t="s">
        <v>135</v>
      </c>
      <c r="E212" s="179"/>
      <c r="F212" s="264" t="s">
        <v>297</v>
      </c>
      <c r="G212" s="179"/>
      <c r="H212" s="179"/>
      <c r="I212" s="179"/>
      <c r="J212" s="179"/>
      <c r="K212" s="179"/>
      <c r="L212" s="180"/>
      <c r="M212" s="265"/>
      <c r="N212" s="266"/>
      <c r="O212" s="267"/>
      <c r="P212" s="267"/>
      <c r="Q212" s="267"/>
      <c r="R212" s="267"/>
      <c r="S212" s="267"/>
      <c r="T212" s="268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T212" s="172" t="s">
        <v>135</v>
      </c>
      <c r="AU212" s="172" t="s">
        <v>78</v>
      </c>
    </row>
    <row r="213" spans="1:65" s="182" customFormat="1" x14ac:dyDescent="0.2">
      <c r="A213" s="179"/>
      <c r="B213" s="180"/>
      <c r="C213" s="179"/>
      <c r="D213" s="269" t="s">
        <v>137</v>
      </c>
      <c r="E213" s="179"/>
      <c r="F213" s="270" t="s">
        <v>298</v>
      </c>
      <c r="G213" s="179"/>
      <c r="H213" s="179"/>
      <c r="I213" s="179"/>
      <c r="J213" s="179"/>
      <c r="K213" s="179"/>
      <c r="L213" s="180"/>
      <c r="M213" s="265"/>
      <c r="N213" s="266"/>
      <c r="O213" s="267"/>
      <c r="P213" s="267"/>
      <c r="Q213" s="267"/>
      <c r="R213" s="267"/>
      <c r="S213" s="267"/>
      <c r="T213" s="268"/>
      <c r="U213" s="179"/>
      <c r="V213" s="179"/>
      <c r="W213" s="179"/>
      <c r="X213" s="179"/>
      <c r="Y213" s="179"/>
      <c r="Z213" s="179"/>
      <c r="AA213" s="179"/>
      <c r="AB213" s="179"/>
      <c r="AC213" s="179"/>
      <c r="AD213" s="179"/>
      <c r="AE213" s="179"/>
      <c r="AT213" s="172" t="s">
        <v>137</v>
      </c>
      <c r="AU213" s="172" t="s">
        <v>78</v>
      </c>
    </row>
    <row r="214" spans="1:65" s="271" customFormat="1" x14ac:dyDescent="0.2">
      <c r="B214" s="272"/>
      <c r="D214" s="263" t="s">
        <v>139</v>
      </c>
      <c r="E214" s="273" t="s">
        <v>3</v>
      </c>
      <c r="F214" s="274" t="s">
        <v>299</v>
      </c>
      <c r="H214" s="275">
        <v>1.536</v>
      </c>
      <c r="L214" s="272"/>
      <c r="M214" s="276"/>
      <c r="N214" s="277"/>
      <c r="O214" s="277"/>
      <c r="P214" s="277"/>
      <c r="Q214" s="277"/>
      <c r="R214" s="277"/>
      <c r="S214" s="277"/>
      <c r="T214" s="278"/>
      <c r="AT214" s="273" t="s">
        <v>139</v>
      </c>
      <c r="AU214" s="273" t="s">
        <v>78</v>
      </c>
      <c r="AV214" s="271" t="s">
        <v>78</v>
      </c>
      <c r="AW214" s="271" t="s">
        <v>30</v>
      </c>
      <c r="AX214" s="271" t="s">
        <v>69</v>
      </c>
      <c r="AY214" s="273" t="s">
        <v>125</v>
      </c>
    </row>
    <row r="215" spans="1:65" s="271" customFormat="1" x14ac:dyDescent="0.2">
      <c r="B215" s="272"/>
      <c r="D215" s="263" t="s">
        <v>139</v>
      </c>
      <c r="E215" s="273" t="s">
        <v>3</v>
      </c>
      <c r="F215" s="274" t="s">
        <v>300</v>
      </c>
      <c r="H215" s="275">
        <v>1.728</v>
      </c>
      <c r="L215" s="272"/>
      <c r="M215" s="276"/>
      <c r="N215" s="277"/>
      <c r="O215" s="277"/>
      <c r="P215" s="277"/>
      <c r="Q215" s="277"/>
      <c r="R215" s="277"/>
      <c r="S215" s="277"/>
      <c r="T215" s="278"/>
      <c r="AT215" s="273" t="s">
        <v>139</v>
      </c>
      <c r="AU215" s="273" t="s">
        <v>78</v>
      </c>
      <c r="AV215" s="271" t="s">
        <v>78</v>
      </c>
      <c r="AW215" s="271" t="s">
        <v>30</v>
      </c>
      <c r="AX215" s="271" t="s">
        <v>69</v>
      </c>
      <c r="AY215" s="273" t="s">
        <v>125</v>
      </c>
    </row>
    <row r="216" spans="1:65" s="271" customFormat="1" x14ac:dyDescent="0.2">
      <c r="B216" s="272"/>
      <c r="D216" s="263" t="s">
        <v>139</v>
      </c>
      <c r="E216" s="273" t="s">
        <v>3</v>
      </c>
      <c r="F216" s="274" t="s">
        <v>301</v>
      </c>
      <c r="H216" s="275">
        <v>0.432</v>
      </c>
      <c r="L216" s="272"/>
      <c r="M216" s="276"/>
      <c r="N216" s="277"/>
      <c r="O216" s="277"/>
      <c r="P216" s="277"/>
      <c r="Q216" s="277"/>
      <c r="R216" s="277"/>
      <c r="S216" s="277"/>
      <c r="T216" s="278"/>
      <c r="AT216" s="273" t="s">
        <v>139</v>
      </c>
      <c r="AU216" s="273" t="s">
        <v>78</v>
      </c>
      <c r="AV216" s="271" t="s">
        <v>78</v>
      </c>
      <c r="AW216" s="271" t="s">
        <v>30</v>
      </c>
      <c r="AX216" s="271" t="s">
        <v>69</v>
      </c>
      <c r="AY216" s="273" t="s">
        <v>125</v>
      </c>
    </row>
    <row r="217" spans="1:65" s="279" customFormat="1" x14ac:dyDescent="0.2">
      <c r="B217" s="280"/>
      <c r="D217" s="263" t="s">
        <v>139</v>
      </c>
      <c r="E217" s="281" t="s">
        <v>3</v>
      </c>
      <c r="F217" s="282" t="s">
        <v>141</v>
      </c>
      <c r="H217" s="283">
        <v>3.6960000000000002</v>
      </c>
      <c r="L217" s="280"/>
      <c r="M217" s="284"/>
      <c r="N217" s="285"/>
      <c r="O217" s="285"/>
      <c r="P217" s="285"/>
      <c r="Q217" s="285"/>
      <c r="R217" s="285"/>
      <c r="S217" s="285"/>
      <c r="T217" s="286"/>
      <c r="AT217" s="281" t="s">
        <v>139</v>
      </c>
      <c r="AU217" s="281" t="s">
        <v>78</v>
      </c>
      <c r="AV217" s="279" t="s">
        <v>133</v>
      </c>
      <c r="AW217" s="279" t="s">
        <v>30</v>
      </c>
      <c r="AX217" s="279" t="s">
        <v>76</v>
      </c>
      <c r="AY217" s="281" t="s">
        <v>125</v>
      </c>
    </row>
    <row r="218" spans="1:65" s="182" customFormat="1" ht="16.5" customHeight="1" x14ac:dyDescent="0.2">
      <c r="A218" s="179"/>
      <c r="B218" s="180"/>
      <c r="C218" s="251" t="s">
        <v>302</v>
      </c>
      <c r="D218" s="251" t="s">
        <v>128</v>
      </c>
      <c r="E218" s="252" t="s">
        <v>303</v>
      </c>
      <c r="F218" s="253" t="s">
        <v>304</v>
      </c>
      <c r="G218" s="254" t="s">
        <v>183</v>
      </c>
      <c r="H218" s="255">
        <v>28.48</v>
      </c>
      <c r="I218" s="170">
        <v>0</v>
      </c>
      <c r="J218" s="256">
        <f>ROUND(I218*H218,2)</f>
        <v>0</v>
      </c>
      <c r="K218" s="253" t="s">
        <v>132</v>
      </c>
      <c r="L218" s="180"/>
      <c r="M218" s="257" t="s">
        <v>3</v>
      </c>
      <c r="N218" s="258" t="s">
        <v>40</v>
      </c>
      <c r="O218" s="259">
        <v>0.27400000000000002</v>
      </c>
      <c r="P218" s="259">
        <f>O218*H218</f>
        <v>7.8035200000000007</v>
      </c>
      <c r="Q218" s="259">
        <v>2.64E-3</v>
      </c>
      <c r="R218" s="259">
        <f>Q218*H218</f>
        <v>7.5187199999999996E-2</v>
      </c>
      <c r="S218" s="259">
        <v>0</v>
      </c>
      <c r="T218" s="260">
        <f>S218*H218</f>
        <v>0</v>
      </c>
      <c r="U218" s="179"/>
      <c r="V218" s="179"/>
      <c r="W218" s="179"/>
      <c r="X218" s="179"/>
      <c r="Y218" s="179"/>
      <c r="Z218" s="179"/>
      <c r="AA218" s="179"/>
      <c r="AB218" s="179"/>
      <c r="AC218" s="179"/>
      <c r="AD218" s="179"/>
      <c r="AE218" s="179"/>
      <c r="AR218" s="261" t="s">
        <v>133</v>
      </c>
      <c r="AT218" s="261" t="s">
        <v>128</v>
      </c>
      <c r="AU218" s="261" t="s">
        <v>78</v>
      </c>
      <c r="AY218" s="172" t="s">
        <v>125</v>
      </c>
      <c r="BE218" s="262">
        <f>IF(N218="základní",J218,0)</f>
        <v>0</v>
      </c>
      <c r="BF218" s="262">
        <f>IF(N218="snížená",J218,0)</f>
        <v>0</v>
      </c>
      <c r="BG218" s="262">
        <f>IF(N218="zákl. přenesená",J218,0)</f>
        <v>0</v>
      </c>
      <c r="BH218" s="262">
        <f>IF(N218="sníž. přenesená",J218,0)</f>
        <v>0</v>
      </c>
      <c r="BI218" s="262">
        <f>IF(N218="nulová",J218,0)</f>
        <v>0</v>
      </c>
      <c r="BJ218" s="172" t="s">
        <v>76</v>
      </c>
      <c r="BK218" s="262">
        <f>ROUND(I218*H218,2)</f>
        <v>0</v>
      </c>
      <c r="BL218" s="172" t="s">
        <v>133</v>
      </c>
      <c r="BM218" s="261" t="s">
        <v>305</v>
      </c>
    </row>
    <row r="219" spans="1:65" s="182" customFormat="1" x14ac:dyDescent="0.2">
      <c r="A219" s="179"/>
      <c r="B219" s="180"/>
      <c r="C219" s="179"/>
      <c r="D219" s="263" t="s">
        <v>135</v>
      </c>
      <c r="E219" s="179"/>
      <c r="F219" s="264" t="s">
        <v>306</v>
      </c>
      <c r="G219" s="179"/>
      <c r="H219" s="179"/>
      <c r="I219" s="179"/>
      <c r="J219" s="179"/>
      <c r="K219" s="179"/>
      <c r="L219" s="180"/>
      <c r="M219" s="265"/>
      <c r="N219" s="266"/>
      <c r="O219" s="267"/>
      <c r="P219" s="267"/>
      <c r="Q219" s="267"/>
      <c r="R219" s="267"/>
      <c r="S219" s="267"/>
      <c r="T219" s="268"/>
      <c r="U219" s="179"/>
      <c r="V219" s="179"/>
      <c r="W219" s="179"/>
      <c r="X219" s="179"/>
      <c r="Y219" s="179"/>
      <c r="Z219" s="179"/>
      <c r="AA219" s="179"/>
      <c r="AB219" s="179"/>
      <c r="AC219" s="179"/>
      <c r="AD219" s="179"/>
      <c r="AE219" s="179"/>
      <c r="AT219" s="172" t="s">
        <v>135</v>
      </c>
      <c r="AU219" s="172" t="s">
        <v>78</v>
      </c>
    </row>
    <row r="220" spans="1:65" s="182" customFormat="1" x14ac:dyDescent="0.2">
      <c r="A220" s="179"/>
      <c r="B220" s="180"/>
      <c r="C220" s="179"/>
      <c r="D220" s="269" t="s">
        <v>137</v>
      </c>
      <c r="E220" s="179"/>
      <c r="F220" s="270" t="s">
        <v>307</v>
      </c>
      <c r="G220" s="179"/>
      <c r="H220" s="179"/>
      <c r="I220" s="179"/>
      <c r="J220" s="179"/>
      <c r="K220" s="179"/>
      <c r="L220" s="180"/>
      <c r="M220" s="265"/>
      <c r="N220" s="266"/>
      <c r="O220" s="267"/>
      <c r="P220" s="267"/>
      <c r="Q220" s="267"/>
      <c r="R220" s="267"/>
      <c r="S220" s="267"/>
      <c r="T220" s="268"/>
      <c r="U220" s="179"/>
      <c r="V220" s="179"/>
      <c r="W220" s="179"/>
      <c r="X220" s="179"/>
      <c r="Y220" s="179"/>
      <c r="Z220" s="179"/>
      <c r="AA220" s="179"/>
      <c r="AB220" s="179"/>
      <c r="AC220" s="179"/>
      <c r="AD220" s="179"/>
      <c r="AE220" s="179"/>
      <c r="AT220" s="172" t="s">
        <v>137</v>
      </c>
      <c r="AU220" s="172" t="s">
        <v>78</v>
      </c>
    </row>
    <row r="221" spans="1:65" s="271" customFormat="1" x14ac:dyDescent="0.2">
      <c r="B221" s="272"/>
      <c r="D221" s="263" t="s">
        <v>139</v>
      </c>
      <c r="E221" s="273" t="s">
        <v>3</v>
      </c>
      <c r="F221" s="274" t="s">
        <v>308</v>
      </c>
      <c r="H221" s="275">
        <v>8.32</v>
      </c>
      <c r="L221" s="272"/>
      <c r="M221" s="276"/>
      <c r="N221" s="277"/>
      <c r="O221" s="277"/>
      <c r="P221" s="277"/>
      <c r="Q221" s="277"/>
      <c r="R221" s="277"/>
      <c r="S221" s="277"/>
      <c r="T221" s="278"/>
      <c r="AT221" s="273" t="s">
        <v>139</v>
      </c>
      <c r="AU221" s="273" t="s">
        <v>78</v>
      </c>
      <c r="AV221" s="271" t="s">
        <v>78</v>
      </c>
      <c r="AW221" s="271" t="s">
        <v>30</v>
      </c>
      <c r="AX221" s="271" t="s">
        <v>69</v>
      </c>
      <c r="AY221" s="273" t="s">
        <v>125</v>
      </c>
    </row>
    <row r="222" spans="1:65" s="271" customFormat="1" x14ac:dyDescent="0.2">
      <c r="B222" s="272"/>
      <c r="D222" s="263" t="s">
        <v>139</v>
      </c>
      <c r="E222" s="273" t="s">
        <v>3</v>
      </c>
      <c r="F222" s="274" t="s">
        <v>309</v>
      </c>
      <c r="H222" s="275">
        <v>17.28</v>
      </c>
      <c r="L222" s="272"/>
      <c r="M222" s="276"/>
      <c r="N222" s="277"/>
      <c r="O222" s="277"/>
      <c r="P222" s="277"/>
      <c r="Q222" s="277"/>
      <c r="R222" s="277"/>
      <c r="S222" s="277"/>
      <c r="T222" s="278"/>
      <c r="AT222" s="273" t="s">
        <v>139</v>
      </c>
      <c r="AU222" s="273" t="s">
        <v>78</v>
      </c>
      <c r="AV222" s="271" t="s">
        <v>78</v>
      </c>
      <c r="AW222" s="271" t="s">
        <v>30</v>
      </c>
      <c r="AX222" s="271" t="s">
        <v>69</v>
      </c>
      <c r="AY222" s="273" t="s">
        <v>125</v>
      </c>
    </row>
    <row r="223" spans="1:65" s="271" customFormat="1" x14ac:dyDescent="0.2">
      <c r="B223" s="272"/>
      <c r="D223" s="263" t="s">
        <v>139</v>
      </c>
      <c r="E223" s="273" t="s">
        <v>3</v>
      </c>
      <c r="F223" s="274" t="s">
        <v>310</v>
      </c>
      <c r="H223" s="275">
        <v>2.88</v>
      </c>
      <c r="L223" s="272"/>
      <c r="M223" s="276"/>
      <c r="N223" s="277"/>
      <c r="O223" s="277"/>
      <c r="P223" s="277"/>
      <c r="Q223" s="277"/>
      <c r="R223" s="277"/>
      <c r="S223" s="277"/>
      <c r="T223" s="278"/>
      <c r="AT223" s="273" t="s">
        <v>139</v>
      </c>
      <c r="AU223" s="273" t="s">
        <v>78</v>
      </c>
      <c r="AV223" s="271" t="s">
        <v>78</v>
      </c>
      <c r="AW223" s="271" t="s">
        <v>30</v>
      </c>
      <c r="AX223" s="271" t="s">
        <v>69</v>
      </c>
      <c r="AY223" s="273" t="s">
        <v>125</v>
      </c>
    </row>
    <row r="224" spans="1:65" s="279" customFormat="1" x14ac:dyDescent="0.2">
      <c r="B224" s="280"/>
      <c r="D224" s="263" t="s">
        <v>139</v>
      </c>
      <c r="E224" s="281" t="s">
        <v>3</v>
      </c>
      <c r="F224" s="282" t="s">
        <v>141</v>
      </c>
      <c r="H224" s="283">
        <v>28.48</v>
      </c>
      <c r="L224" s="280"/>
      <c r="M224" s="284"/>
      <c r="N224" s="285"/>
      <c r="O224" s="285"/>
      <c r="P224" s="285"/>
      <c r="Q224" s="285"/>
      <c r="R224" s="285"/>
      <c r="S224" s="285"/>
      <c r="T224" s="286"/>
      <c r="AT224" s="281" t="s">
        <v>139</v>
      </c>
      <c r="AU224" s="281" t="s">
        <v>78</v>
      </c>
      <c r="AV224" s="279" t="s">
        <v>133</v>
      </c>
      <c r="AW224" s="279" t="s">
        <v>30</v>
      </c>
      <c r="AX224" s="279" t="s">
        <v>76</v>
      </c>
      <c r="AY224" s="281" t="s">
        <v>125</v>
      </c>
    </row>
    <row r="225" spans="1:65" s="182" customFormat="1" ht="16.5" customHeight="1" x14ac:dyDescent="0.2">
      <c r="A225" s="179"/>
      <c r="B225" s="180"/>
      <c r="C225" s="251" t="s">
        <v>311</v>
      </c>
      <c r="D225" s="251" t="s">
        <v>128</v>
      </c>
      <c r="E225" s="252" t="s">
        <v>312</v>
      </c>
      <c r="F225" s="253" t="s">
        <v>313</v>
      </c>
      <c r="G225" s="254" t="s">
        <v>183</v>
      </c>
      <c r="H225" s="255">
        <v>28.48</v>
      </c>
      <c r="I225" s="170">
        <v>0</v>
      </c>
      <c r="J225" s="256">
        <f>ROUND(I225*H225,2)</f>
        <v>0</v>
      </c>
      <c r="K225" s="253" t="s">
        <v>132</v>
      </c>
      <c r="L225" s="180"/>
      <c r="M225" s="257" t="s">
        <v>3</v>
      </c>
      <c r="N225" s="258" t="s">
        <v>40</v>
      </c>
      <c r="O225" s="259">
        <v>9.1999999999999998E-2</v>
      </c>
      <c r="P225" s="259">
        <f>O225*H225</f>
        <v>2.6201599999999998</v>
      </c>
      <c r="Q225" s="259">
        <v>0</v>
      </c>
      <c r="R225" s="259">
        <f>Q225*H225</f>
        <v>0</v>
      </c>
      <c r="S225" s="259">
        <v>0</v>
      </c>
      <c r="T225" s="260">
        <f>S225*H225</f>
        <v>0</v>
      </c>
      <c r="U225" s="179"/>
      <c r="V225" s="179"/>
      <c r="W225" s="179"/>
      <c r="X225" s="179"/>
      <c r="Y225" s="179"/>
      <c r="Z225" s="179"/>
      <c r="AA225" s="179"/>
      <c r="AB225" s="179"/>
      <c r="AC225" s="179"/>
      <c r="AD225" s="179"/>
      <c r="AE225" s="179"/>
      <c r="AR225" s="261" t="s">
        <v>133</v>
      </c>
      <c r="AT225" s="261" t="s">
        <v>128</v>
      </c>
      <c r="AU225" s="261" t="s">
        <v>78</v>
      </c>
      <c r="AY225" s="172" t="s">
        <v>125</v>
      </c>
      <c r="BE225" s="262">
        <f>IF(N225="základní",J225,0)</f>
        <v>0</v>
      </c>
      <c r="BF225" s="262">
        <f>IF(N225="snížená",J225,0)</f>
        <v>0</v>
      </c>
      <c r="BG225" s="262">
        <f>IF(N225="zákl. přenesená",J225,0)</f>
        <v>0</v>
      </c>
      <c r="BH225" s="262">
        <f>IF(N225="sníž. přenesená",J225,0)</f>
        <v>0</v>
      </c>
      <c r="BI225" s="262">
        <f>IF(N225="nulová",J225,0)</f>
        <v>0</v>
      </c>
      <c r="BJ225" s="172" t="s">
        <v>76</v>
      </c>
      <c r="BK225" s="262">
        <f>ROUND(I225*H225,2)</f>
        <v>0</v>
      </c>
      <c r="BL225" s="172" t="s">
        <v>133</v>
      </c>
      <c r="BM225" s="261" t="s">
        <v>314</v>
      </c>
    </row>
    <row r="226" spans="1:65" s="182" customFormat="1" x14ac:dyDescent="0.2">
      <c r="A226" s="179"/>
      <c r="B226" s="180"/>
      <c r="C226" s="179"/>
      <c r="D226" s="263" t="s">
        <v>135</v>
      </c>
      <c r="E226" s="179"/>
      <c r="F226" s="264" t="s">
        <v>315</v>
      </c>
      <c r="G226" s="179"/>
      <c r="H226" s="179"/>
      <c r="I226" s="179"/>
      <c r="J226" s="179"/>
      <c r="K226" s="179"/>
      <c r="L226" s="180"/>
      <c r="M226" s="265"/>
      <c r="N226" s="266"/>
      <c r="O226" s="267"/>
      <c r="P226" s="267"/>
      <c r="Q226" s="267"/>
      <c r="R226" s="267"/>
      <c r="S226" s="267"/>
      <c r="T226" s="268"/>
      <c r="U226" s="179"/>
      <c r="V226" s="179"/>
      <c r="W226" s="179"/>
      <c r="X226" s="179"/>
      <c r="Y226" s="179"/>
      <c r="Z226" s="179"/>
      <c r="AA226" s="179"/>
      <c r="AB226" s="179"/>
      <c r="AC226" s="179"/>
      <c r="AD226" s="179"/>
      <c r="AE226" s="179"/>
      <c r="AT226" s="172" t="s">
        <v>135</v>
      </c>
      <c r="AU226" s="172" t="s">
        <v>78</v>
      </c>
    </row>
    <row r="227" spans="1:65" s="182" customFormat="1" x14ac:dyDescent="0.2">
      <c r="A227" s="179"/>
      <c r="B227" s="180"/>
      <c r="C227" s="179"/>
      <c r="D227" s="269" t="s">
        <v>137</v>
      </c>
      <c r="E227" s="179"/>
      <c r="F227" s="270" t="s">
        <v>316</v>
      </c>
      <c r="G227" s="179"/>
      <c r="H227" s="179"/>
      <c r="I227" s="179"/>
      <c r="J227" s="179"/>
      <c r="K227" s="179"/>
      <c r="L227" s="180"/>
      <c r="M227" s="265"/>
      <c r="N227" s="266"/>
      <c r="O227" s="267"/>
      <c r="P227" s="267"/>
      <c r="Q227" s="267"/>
      <c r="R227" s="267"/>
      <c r="S227" s="267"/>
      <c r="T227" s="268"/>
      <c r="U227" s="179"/>
      <c r="V227" s="179"/>
      <c r="W227" s="179"/>
      <c r="X227" s="179"/>
      <c r="Y227" s="179"/>
      <c r="Z227" s="179"/>
      <c r="AA227" s="179"/>
      <c r="AB227" s="179"/>
      <c r="AC227" s="179"/>
      <c r="AD227" s="179"/>
      <c r="AE227" s="179"/>
      <c r="AT227" s="172" t="s">
        <v>137</v>
      </c>
      <c r="AU227" s="172" t="s">
        <v>78</v>
      </c>
    </row>
    <row r="228" spans="1:65" s="182" customFormat="1" ht="21.75" customHeight="1" x14ac:dyDescent="0.2">
      <c r="A228" s="179"/>
      <c r="B228" s="180"/>
      <c r="C228" s="251" t="s">
        <v>317</v>
      </c>
      <c r="D228" s="251" t="s">
        <v>128</v>
      </c>
      <c r="E228" s="252" t="s">
        <v>318</v>
      </c>
      <c r="F228" s="253" t="s">
        <v>319</v>
      </c>
      <c r="G228" s="254" t="s">
        <v>183</v>
      </c>
      <c r="H228" s="255">
        <v>3.6</v>
      </c>
      <c r="I228" s="170">
        <v>0</v>
      </c>
      <c r="J228" s="256">
        <f>ROUND(I228*H228,2)</f>
        <v>0</v>
      </c>
      <c r="K228" s="253" t="s">
        <v>132</v>
      </c>
      <c r="L228" s="180"/>
      <c r="M228" s="257" t="s">
        <v>3</v>
      </c>
      <c r="N228" s="258" t="s">
        <v>40</v>
      </c>
      <c r="O228" s="259">
        <v>0.59299999999999997</v>
      </c>
      <c r="P228" s="259">
        <f>O228*H228</f>
        <v>2.1347999999999998</v>
      </c>
      <c r="Q228" s="259">
        <v>1.762E-2</v>
      </c>
      <c r="R228" s="259">
        <f>Q228*H228</f>
        <v>6.3432000000000002E-2</v>
      </c>
      <c r="S228" s="259">
        <v>0</v>
      </c>
      <c r="T228" s="260">
        <f>S228*H228</f>
        <v>0</v>
      </c>
      <c r="U228" s="179"/>
      <c r="V228" s="179"/>
      <c r="W228" s="179"/>
      <c r="X228" s="179"/>
      <c r="Y228" s="179"/>
      <c r="Z228" s="179"/>
      <c r="AA228" s="179"/>
      <c r="AB228" s="179"/>
      <c r="AC228" s="179"/>
      <c r="AD228" s="179"/>
      <c r="AE228" s="179"/>
      <c r="AR228" s="261" t="s">
        <v>133</v>
      </c>
      <c r="AT228" s="261" t="s">
        <v>128</v>
      </c>
      <c r="AU228" s="261" t="s">
        <v>78</v>
      </c>
      <c r="AY228" s="172" t="s">
        <v>125</v>
      </c>
      <c r="BE228" s="262">
        <f>IF(N228="základní",J228,0)</f>
        <v>0</v>
      </c>
      <c r="BF228" s="262">
        <f>IF(N228="snížená",J228,0)</f>
        <v>0</v>
      </c>
      <c r="BG228" s="262">
        <f>IF(N228="zákl. přenesená",J228,0)</f>
        <v>0</v>
      </c>
      <c r="BH228" s="262">
        <f>IF(N228="sníž. přenesená",J228,0)</f>
        <v>0</v>
      </c>
      <c r="BI228" s="262">
        <f>IF(N228="nulová",J228,0)</f>
        <v>0</v>
      </c>
      <c r="BJ228" s="172" t="s">
        <v>76</v>
      </c>
      <c r="BK228" s="262">
        <f>ROUND(I228*H228,2)</f>
        <v>0</v>
      </c>
      <c r="BL228" s="172" t="s">
        <v>133</v>
      </c>
      <c r="BM228" s="261" t="s">
        <v>320</v>
      </c>
    </row>
    <row r="229" spans="1:65" s="182" customFormat="1" x14ac:dyDescent="0.2">
      <c r="A229" s="179"/>
      <c r="B229" s="180"/>
      <c r="C229" s="179"/>
      <c r="D229" s="263" t="s">
        <v>135</v>
      </c>
      <c r="E229" s="179"/>
      <c r="F229" s="264" t="s">
        <v>321</v>
      </c>
      <c r="G229" s="179"/>
      <c r="H229" s="179"/>
      <c r="I229" s="179"/>
      <c r="J229" s="179"/>
      <c r="K229" s="179"/>
      <c r="L229" s="180"/>
      <c r="M229" s="265"/>
      <c r="N229" s="266"/>
      <c r="O229" s="267"/>
      <c r="P229" s="267"/>
      <c r="Q229" s="267"/>
      <c r="R229" s="267"/>
      <c r="S229" s="267"/>
      <c r="T229" s="268"/>
      <c r="U229" s="179"/>
      <c r="V229" s="179"/>
      <c r="W229" s="179"/>
      <c r="X229" s="179"/>
      <c r="Y229" s="179"/>
      <c r="Z229" s="179"/>
      <c r="AA229" s="179"/>
      <c r="AB229" s="179"/>
      <c r="AC229" s="179"/>
      <c r="AD229" s="179"/>
      <c r="AE229" s="179"/>
      <c r="AT229" s="172" t="s">
        <v>135</v>
      </c>
      <c r="AU229" s="172" t="s">
        <v>78</v>
      </c>
    </row>
    <row r="230" spans="1:65" s="182" customFormat="1" x14ac:dyDescent="0.2">
      <c r="A230" s="179"/>
      <c r="B230" s="180"/>
      <c r="C230" s="179"/>
      <c r="D230" s="269" t="s">
        <v>137</v>
      </c>
      <c r="E230" s="179"/>
      <c r="F230" s="270" t="s">
        <v>322</v>
      </c>
      <c r="G230" s="179"/>
      <c r="H230" s="179"/>
      <c r="I230" s="179"/>
      <c r="J230" s="179"/>
      <c r="K230" s="179"/>
      <c r="L230" s="180"/>
      <c r="M230" s="265"/>
      <c r="N230" s="266"/>
      <c r="O230" s="267"/>
      <c r="P230" s="267"/>
      <c r="Q230" s="267"/>
      <c r="R230" s="267"/>
      <c r="S230" s="267"/>
      <c r="T230" s="268"/>
      <c r="U230" s="179"/>
      <c r="V230" s="179"/>
      <c r="W230" s="179"/>
      <c r="X230" s="179"/>
      <c r="Y230" s="179"/>
      <c r="Z230" s="179"/>
      <c r="AA230" s="179"/>
      <c r="AB230" s="179"/>
      <c r="AC230" s="179"/>
      <c r="AD230" s="179"/>
      <c r="AE230" s="179"/>
      <c r="AT230" s="172" t="s">
        <v>137</v>
      </c>
      <c r="AU230" s="172" t="s">
        <v>78</v>
      </c>
    </row>
    <row r="231" spans="1:65" s="271" customFormat="1" x14ac:dyDescent="0.2">
      <c r="B231" s="272"/>
      <c r="D231" s="263" t="s">
        <v>139</v>
      </c>
      <c r="E231" s="273" t="s">
        <v>3</v>
      </c>
      <c r="F231" s="274" t="s">
        <v>323</v>
      </c>
      <c r="H231" s="275">
        <v>1.92</v>
      </c>
      <c r="L231" s="272"/>
      <c r="M231" s="276"/>
      <c r="N231" s="277"/>
      <c r="O231" s="277"/>
      <c r="P231" s="277"/>
      <c r="Q231" s="277"/>
      <c r="R231" s="277"/>
      <c r="S231" s="277"/>
      <c r="T231" s="278"/>
      <c r="AT231" s="273" t="s">
        <v>139</v>
      </c>
      <c r="AU231" s="273" t="s">
        <v>78</v>
      </c>
      <c r="AV231" s="271" t="s">
        <v>78</v>
      </c>
      <c r="AW231" s="271" t="s">
        <v>30</v>
      </c>
      <c r="AX231" s="271" t="s">
        <v>69</v>
      </c>
      <c r="AY231" s="273" t="s">
        <v>125</v>
      </c>
    </row>
    <row r="232" spans="1:65" s="271" customFormat="1" x14ac:dyDescent="0.2">
      <c r="B232" s="272"/>
      <c r="D232" s="263" t="s">
        <v>139</v>
      </c>
      <c r="E232" s="273" t="s">
        <v>3</v>
      </c>
      <c r="F232" s="274" t="s">
        <v>324</v>
      </c>
      <c r="H232" s="275">
        <v>1.68</v>
      </c>
      <c r="L232" s="272"/>
      <c r="M232" s="276"/>
      <c r="N232" s="277"/>
      <c r="O232" s="277"/>
      <c r="P232" s="277"/>
      <c r="Q232" s="277"/>
      <c r="R232" s="277"/>
      <c r="S232" s="277"/>
      <c r="T232" s="278"/>
      <c r="AT232" s="273" t="s">
        <v>139</v>
      </c>
      <c r="AU232" s="273" t="s">
        <v>78</v>
      </c>
      <c r="AV232" s="271" t="s">
        <v>78</v>
      </c>
      <c r="AW232" s="271" t="s">
        <v>30</v>
      </c>
      <c r="AX232" s="271" t="s">
        <v>69</v>
      </c>
      <c r="AY232" s="273" t="s">
        <v>125</v>
      </c>
    </row>
    <row r="233" spans="1:65" s="279" customFormat="1" x14ac:dyDescent="0.2">
      <c r="B233" s="280"/>
      <c r="D233" s="263" t="s">
        <v>139</v>
      </c>
      <c r="E233" s="281" t="s">
        <v>3</v>
      </c>
      <c r="F233" s="282" t="s">
        <v>141</v>
      </c>
      <c r="H233" s="283">
        <v>3.5999999999999996</v>
      </c>
      <c r="L233" s="280"/>
      <c r="M233" s="284"/>
      <c r="N233" s="285"/>
      <c r="O233" s="285"/>
      <c r="P233" s="285"/>
      <c r="Q233" s="285"/>
      <c r="R233" s="285"/>
      <c r="S233" s="285"/>
      <c r="T233" s="286"/>
      <c r="AT233" s="281" t="s">
        <v>139</v>
      </c>
      <c r="AU233" s="281" t="s">
        <v>78</v>
      </c>
      <c r="AV233" s="279" t="s">
        <v>133</v>
      </c>
      <c r="AW233" s="279" t="s">
        <v>30</v>
      </c>
      <c r="AX233" s="279" t="s">
        <v>76</v>
      </c>
      <c r="AY233" s="281" t="s">
        <v>125</v>
      </c>
    </row>
    <row r="234" spans="1:65" s="182" customFormat="1" ht="16.5" customHeight="1" x14ac:dyDescent="0.2">
      <c r="A234" s="179"/>
      <c r="B234" s="180"/>
      <c r="C234" s="288" t="s">
        <v>325</v>
      </c>
      <c r="D234" s="288" t="s">
        <v>231</v>
      </c>
      <c r="E234" s="289" t="s">
        <v>326</v>
      </c>
      <c r="F234" s="290" t="s">
        <v>327</v>
      </c>
      <c r="G234" s="291" t="s">
        <v>265</v>
      </c>
      <c r="H234" s="292">
        <v>2.4</v>
      </c>
      <c r="I234" s="171">
        <v>0</v>
      </c>
      <c r="J234" s="293">
        <f>ROUND(I234*H234,2)</f>
        <v>0</v>
      </c>
      <c r="K234" s="290" t="s">
        <v>132</v>
      </c>
      <c r="L234" s="294"/>
      <c r="M234" s="295" t="s">
        <v>3</v>
      </c>
      <c r="N234" s="296" t="s">
        <v>40</v>
      </c>
      <c r="O234" s="259">
        <v>0</v>
      </c>
      <c r="P234" s="259">
        <f>O234*H234</f>
        <v>0</v>
      </c>
      <c r="Q234" s="259">
        <v>3.5799999999999998E-3</v>
      </c>
      <c r="R234" s="259">
        <f>Q234*H234</f>
        <v>8.5919999999999989E-3</v>
      </c>
      <c r="S234" s="259">
        <v>0</v>
      </c>
      <c r="T234" s="260">
        <f>S234*H234</f>
        <v>0</v>
      </c>
      <c r="U234" s="179"/>
      <c r="V234" s="179"/>
      <c r="W234" s="179"/>
      <c r="X234" s="179"/>
      <c r="Y234" s="179"/>
      <c r="Z234" s="179"/>
      <c r="AA234" s="179"/>
      <c r="AB234" s="179"/>
      <c r="AC234" s="179"/>
      <c r="AD234" s="179"/>
      <c r="AE234" s="179"/>
      <c r="AR234" s="261" t="s">
        <v>180</v>
      </c>
      <c r="AT234" s="261" t="s">
        <v>231</v>
      </c>
      <c r="AU234" s="261" t="s">
        <v>78</v>
      </c>
      <c r="AY234" s="172" t="s">
        <v>125</v>
      </c>
      <c r="BE234" s="262">
        <f>IF(N234="základní",J234,0)</f>
        <v>0</v>
      </c>
      <c r="BF234" s="262">
        <f>IF(N234="snížená",J234,0)</f>
        <v>0</v>
      </c>
      <c r="BG234" s="262">
        <f>IF(N234="zákl. přenesená",J234,0)</f>
        <v>0</v>
      </c>
      <c r="BH234" s="262">
        <f>IF(N234="sníž. přenesená",J234,0)</f>
        <v>0</v>
      </c>
      <c r="BI234" s="262">
        <f>IF(N234="nulová",J234,0)</f>
        <v>0</v>
      </c>
      <c r="BJ234" s="172" t="s">
        <v>76</v>
      </c>
      <c r="BK234" s="262">
        <f>ROUND(I234*H234,2)</f>
        <v>0</v>
      </c>
      <c r="BL234" s="172" t="s">
        <v>133</v>
      </c>
      <c r="BM234" s="261" t="s">
        <v>328</v>
      </c>
    </row>
    <row r="235" spans="1:65" s="182" customFormat="1" x14ac:dyDescent="0.2">
      <c r="A235" s="179"/>
      <c r="B235" s="180"/>
      <c r="C235" s="179"/>
      <c r="D235" s="263" t="s">
        <v>135</v>
      </c>
      <c r="E235" s="179"/>
      <c r="F235" s="264" t="s">
        <v>327</v>
      </c>
      <c r="G235" s="179"/>
      <c r="H235" s="179"/>
      <c r="I235" s="179"/>
      <c r="J235" s="179"/>
      <c r="K235" s="179"/>
      <c r="L235" s="180"/>
      <c r="M235" s="265"/>
      <c r="N235" s="266"/>
      <c r="O235" s="267"/>
      <c r="P235" s="267"/>
      <c r="Q235" s="267"/>
      <c r="R235" s="267"/>
      <c r="S235" s="267"/>
      <c r="T235" s="268"/>
      <c r="U235" s="179"/>
      <c r="V235" s="179"/>
      <c r="W235" s="179"/>
      <c r="X235" s="179"/>
      <c r="Y235" s="179"/>
      <c r="Z235" s="179"/>
      <c r="AA235" s="179"/>
      <c r="AB235" s="179"/>
      <c r="AC235" s="179"/>
      <c r="AD235" s="179"/>
      <c r="AE235" s="179"/>
      <c r="AT235" s="172" t="s">
        <v>135</v>
      </c>
      <c r="AU235" s="172" t="s">
        <v>78</v>
      </c>
    </row>
    <row r="236" spans="1:65" s="182" customFormat="1" ht="19.5" x14ac:dyDescent="0.2">
      <c r="A236" s="179"/>
      <c r="B236" s="180"/>
      <c r="C236" s="179"/>
      <c r="D236" s="263" t="s">
        <v>148</v>
      </c>
      <c r="E236" s="179"/>
      <c r="F236" s="287" t="s">
        <v>329</v>
      </c>
      <c r="G236" s="179"/>
      <c r="H236" s="179"/>
      <c r="I236" s="179"/>
      <c r="J236" s="179"/>
      <c r="K236" s="179"/>
      <c r="L236" s="180"/>
      <c r="M236" s="265"/>
      <c r="N236" s="266"/>
      <c r="O236" s="267"/>
      <c r="P236" s="267"/>
      <c r="Q236" s="267"/>
      <c r="R236" s="267"/>
      <c r="S236" s="267"/>
      <c r="T236" s="268"/>
      <c r="U236" s="179"/>
      <c r="V236" s="179"/>
      <c r="W236" s="179"/>
      <c r="X236" s="179"/>
      <c r="Y236" s="179"/>
      <c r="Z236" s="179"/>
      <c r="AA236" s="179"/>
      <c r="AB236" s="179"/>
      <c r="AC236" s="179"/>
      <c r="AD236" s="179"/>
      <c r="AE236" s="179"/>
      <c r="AT236" s="172" t="s">
        <v>148</v>
      </c>
      <c r="AU236" s="172" t="s">
        <v>78</v>
      </c>
    </row>
    <row r="237" spans="1:65" s="182" customFormat="1" ht="16.5" customHeight="1" x14ac:dyDescent="0.2">
      <c r="A237" s="179"/>
      <c r="B237" s="180"/>
      <c r="C237" s="288" t="s">
        <v>330</v>
      </c>
      <c r="D237" s="288" t="s">
        <v>231</v>
      </c>
      <c r="E237" s="289" t="s">
        <v>331</v>
      </c>
      <c r="F237" s="290" t="s">
        <v>332</v>
      </c>
      <c r="G237" s="291" t="s">
        <v>265</v>
      </c>
      <c r="H237" s="292">
        <v>10.8</v>
      </c>
      <c r="I237" s="171">
        <v>0</v>
      </c>
      <c r="J237" s="293">
        <f>ROUND(I237*H237,2)</f>
        <v>0</v>
      </c>
      <c r="K237" s="290" t="s">
        <v>132</v>
      </c>
      <c r="L237" s="294"/>
      <c r="M237" s="295" t="s">
        <v>3</v>
      </c>
      <c r="N237" s="296" t="s">
        <v>40</v>
      </c>
      <c r="O237" s="259">
        <v>0</v>
      </c>
      <c r="P237" s="259">
        <f>O237*H237</f>
        <v>0</v>
      </c>
      <c r="Q237" s="259">
        <v>8.9200000000000008E-3</v>
      </c>
      <c r="R237" s="259">
        <f>Q237*H237</f>
        <v>9.6336000000000019E-2</v>
      </c>
      <c r="S237" s="259">
        <v>0</v>
      </c>
      <c r="T237" s="260">
        <f>S237*H237</f>
        <v>0</v>
      </c>
      <c r="U237" s="179"/>
      <c r="V237" s="179"/>
      <c r="W237" s="179"/>
      <c r="X237" s="179"/>
      <c r="Y237" s="179"/>
      <c r="Z237" s="179"/>
      <c r="AA237" s="179"/>
      <c r="AB237" s="179"/>
      <c r="AC237" s="179"/>
      <c r="AD237" s="179"/>
      <c r="AE237" s="179"/>
      <c r="AR237" s="261" t="s">
        <v>180</v>
      </c>
      <c r="AT237" s="261" t="s">
        <v>231</v>
      </c>
      <c r="AU237" s="261" t="s">
        <v>78</v>
      </c>
      <c r="AY237" s="172" t="s">
        <v>125</v>
      </c>
      <c r="BE237" s="262">
        <f>IF(N237="základní",J237,0)</f>
        <v>0</v>
      </c>
      <c r="BF237" s="262">
        <f>IF(N237="snížená",J237,0)</f>
        <v>0</v>
      </c>
      <c r="BG237" s="262">
        <f>IF(N237="zákl. přenesená",J237,0)</f>
        <v>0</v>
      </c>
      <c r="BH237" s="262">
        <f>IF(N237="sníž. přenesená",J237,0)</f>
        <v>0</v>
      </c>
      <c r="BI237" s="262">
        <f>IF(N237="nulová",J237,0)</f>
        <v>0</v>
      </c>
      <c r="BJ237" s="172" t="s">
        <v>76</v>
      </c>
      <c r="BK237" s="262">
        <f>ROUND(I237*H237,2)</f>
        <v>0</v>
      </c>
      <c r="BL237" s="172" t="s">
        <v>133</v>
      </c>
      <c r="BM237" s="261" t="s">
        <v>333</v>
      </c>
    </row>
    <row r="238" spans="1:65" s="182" customFormat="1" x14ac:dyDescent="0.2">
      <c r="A238" s="179"/>
      <c r="B238" s="180"/>
      <c r="C238" s="179"/>
      <c r="D238" s="263" t="s">
        <v>135</v>
      </c>
      <c r="E238" s="179"/>
      <c r="F238" s="264" t="s">
        <v>332</v>
      </c>
      <c r="G238" s="179"/>
      <c r="H238" s="179"/>
      <c r="I238" s="179"/>
      <c r="J238" s="179"/>
      <c r="K238" s="179"/>
      <c r="L238" s="180"/>
      <c r="M238" s="265"/>
      <c r="N238" s="266"/>
      <c r="O238" s="267"/>
      <c r="P238" s="267"/>
      <c r="Q238" s="267"/>
      <c r="R238" s="267"/>
      <c r="S238" s="267"/>
      <c r="T238" s="268"/>
      <c r="U238" s="179"/>
      <c r="V238" s="179"/>
      <c r="W238" s="179"/>
      <c r="X238" s="179"/>
      <c r="Y238" s="179"/>
      <c r="Z238" s="179"/>
      <c r="AA238" s="179"/>
      <c r="AB238" s="179"/>
      <c r="AC238" s="179"/>
      <c r="AD238" s="179"/>
      <c r="AE238" s="179"/>
      <c r="AT238" s="172" t="s">
        <v>135</v>
      </c>
      <c r="AU238" s="172" t="s">
        <v>78</v>
      </c>
    </row>
    <row r="239" spans="1:65" s="271" customFormat="1" x14ac:dyDescent="0.2">
      <c r="B239" s="272"/>
      <c r="D239" s="263" t="s">
        <v>139</v>
      </c>
      <c r="E239" s="273" t="s">
        <v>3</v>
      </c>
      <c r="F239" s="274" t="s">
        <v>334</v>
      </c>
      <c r="H239" s="275">
        <v>10.8</v>
      </c>
      <c r="L239" s="272"/>
      <c r="M239" s="276"/>
      <c r="N239" s="277"/>
      <c r="O239" s="277"/>
      <c r="P239" s="277"/>
      <c r="Q239" s="277"/>
      <c r="R239" s="277"/>
      <c r="S239" s="277"/>
      <c r="T239" s="278"/>
      <c r="AT239" s="273" t="s">
        <v>139</v>
      </c>
      <c r="AU239" s="273" t="s">
        <v>78</v>
      </c>
      <c r="AV239" s="271" t="s">
        <v>78</v>
      </c>
      <c r="AW239" s="271" t="s">
        <v>30</v>
      </c>
      <c r="AX239" s="271" t="s">
        <v>69</v>
      </c>
      <c r="AY239" s="273" t="s">
        <v>125</v>
      </c>
    </row>
    <row r="240" spans="1:65" s="279" customFormat="1" x14ac:dyDescent="0.2">
      <c r="B240" s="280"/>
      <c r="D240" s="263" t="s">
        <v>139</v>
      </c>
      <c r="E240" s="281" t="s">
        <v>3</v>
      </c>
      <c r="F240" s="282" t="s">
        <v>141</v>
      </c>
      <c r="H240" s="283">
        <v>10.8</v>
      </c>
      <c r="L240" s="280"/>
      <c r="M240" s="284"/>
      <c r="N240" s="285"/>
      <c r="O240" s="285"/>
      <c r="P240" s="285"/>
      <c r="Q240" s="285"/>
      <c r="R240" s="285"/>
      <c r="S240" s="285"/>
      <c r="T240" s="286"/>
      <c r="AT240" s="281" t="s">
        <v>139</v>
      </c>
      <c r="AU240" s="281" t="s">
        <v>78</v>
      </c>
      <c r="AV240" s="279" t="s">
        <v>133</v>
      </c>
      <c r="AW240" s="279" t="s">
        <v>30</v>
      </c>
      <c r="AX240" s="279" t="s">
        <v>76</v>
      </c>
      <c r="AY240" s="281" t="s">
        <v>125</v>
      </c>
    </row>
    <row r="241" spans="1:65" s="182" customFormat="1" ht="21.75" customHeight="1" x14ac:dyDescent="0.2">
      <c r="A241" s="179"/>
      <c r="B241" s="180"/>
      <c r="C241" s="288" t="s">
        <v>335</v>
      </c>
      <c r="D241" s="288" t="s">
        <v>231</v>
      </c>
      <c r="E241" s="289" t="s">
        <v>336</v>
      </c>
      <c r="F241" s="290" t="s">
        <v>337</v>
      </c>
      <c r="G241" s="291" t="s">
        <v>338</v>
      </c>
      <c r="H241" s="292">
        <v>2</v>
      </c>
      <c r="I241" s="171">
        <v>0</v>
      </c>
      <c r="J241" s="293">
        <f>ROUND(I241*H241,2)</f>
        <v>0</v>
      </c>
      <c r="K241" s="290" t="s">
        <v>3</v>
      </c>
      <c r="L241" s="294"/>
      <c r="M241" s="295" t="s">
        <v>3</v>
      </c>
      <c r="N241" s="296" t="s">
        <v>40</v>
      </c>
      <c r="O241" s="259">
        <v>0</v>
      </c>
      <c r="P241" s="259">
        <f>O241*H241</f>
        <v>0</v>
      </c>
      <c r="Q241" s="259">
        <v>1.3500000000000001E-3</v>
      </c>
      <c r="R241" s="259">
        <f>Q241*H241</f>
        <v>2.7000000000000001E-3</v>
      </c>
      <c r="S241" s="259">
        <v>0</v>
      </c>
      <c r="T241" s="260">
        <f>S241*H241</f>
        <v>0</v>
      </c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R241" s="261" t="s">
        <v>180</v>
      </c>
      <c r="AT241" s="261" t="s">
        <v>231</v>
      </c>
      <c r="AU241" s="261" t="s">
        <v>78</v>
      </c>
      <c r="AY241" s="172" t="s">
        <v>125</v>
      </c>
      <c r="BE241" s="262">
        <f>IF(N241="základní",J241,0)</f>
        <v>0</v>
      </c>
      <c r="BF241" s="262">
        <f>IF(N241="snížená",J241,0)</f>
        <v>0</v>
      </c>
      <c r="BG241" s="262">
        <f>IF(N241="zákl. přenesená",J241,0)</f>
        <v>0</v>
      </c>
      <c r="BH241" s="262">
        <f>IF(N241="sníž. přenesená",J241,0)</f>
        <v>0</v>
      </c>
      <c r="BI241" s="262">
        <f>IF(N241="nulová",J241,0)</f>
        <v>0</v>
      </c>
      <c r="BJ241" s="172" t="s">
        <v>76</v>
      </c>
      <c r="BK241" s="262">
        <f>ROUND(I241*H241,2)</f>
        <v>0</v>
      </c>
      <c r="BL241" s="172" t="s">
        <v>133</v>
      </c>
      <c r="BM241" s="261" t="s">
        <v>339</v>
      </c>
    </row>
    <row r="242" spans="1:65" s="182" customFormat="1" x14ac:dyDescent="0.2">
      <c r="A242" s="179"/>
      <c r="B242" s="180"/>
      <c r="C242" s="179"/>
      <c r="D242" s="263" t="s">
        <v>135</v>
      </c>
      <c r="E242" s="179"/>
      <c r="F242" s="264" t="s">
        <v>337</v>
      </c>
      <c r="G242" s="179"/>
      <c r="H242" s="179"/>
      <c r="I242" s="179"/>
      <c r="J242" s="179"/>
      <c r="K242" s="179"/>
      <c r="L242" s="180"/>
      <c r="M242" s="265"/>
      <c r="N242" s="266"/>
      <c r="O242" s="267"/>
      <c r="P242" s="267"/>
      <c r="Q242" s="267"/>
      <c r="R242" s="267"/>
      <c r="S242" s="267"/>
      <c r="T242" s="268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T242" s="172" t="s">
        <v>135</v>
      </c>
      <c r="AU242" s="172" t="s">
        <v>78</v>
      </c>
    </row>
    <row r="243" spans="1:65" s="182" customFormat="1" ht="21.75" customHeight="1" x14ac:dyDescent="0.2">
      <c r="A243" s="179"/>
      <c r="B243" s="180"/>
      <c r="C243" s="288" t="s">
        <v>340</v>
      </c>
      <c r="D243" s="288" t="s">
        <v>231</v>
      </c>
      <c r="E243" s="289" t="s">
        <v>341</v>
      </c>
      <c r="F243" s="290" t="s">
        <v>337</v>
      </c>
      <c r="G243" s="291" t="s">
        <v>338</v>
      </c>
      <c r="H243" s="292">
        <v>2</v>
      </c>
      <c r="I243" s="171">
        <v>0</v>
      </c>
      <c r="J243" s="293">
        <f>ROUND(I243*H243,2)</f>
        <v>0</v>
      </c>
      <c r="K243" s="290" t="s">
        <v>3</v>
      </c>
      <c r="L243" s="294"/>
      <c r="M243" s="295" t="s">
        <v>3</v>
      </c>
      <c r="N243" s="296" t="s">
        <v>40</v>
      </c>
      <c r="O243" s="259">
        <v>0</v>
      </c>
      <c r="P243" s="259">
        <f>O243*H243</f>
        <v>0</v>
      </c>
      <c r="Q243" s="259">
        <v>1.3500000000000001E-3</v>
      </c>
      <c r="R243" s="259">
        <f>Q243*H243</f>
        <v>2.7000000000000001E-3</v>
      </c>
      <c r="S243" s="259">
        <v>0</v>
      </c>
      <c r="T243" s="260">
        <f>S243*H243</f>
        <v>0</v>
      </c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R243" s="261" t="s">
        <v>180</v>
      </c>
      <c r="AT243" s="261" t="s">
        <v>231</v>
      </c>
      <c r="AU243" s="261" t="s">
        <v>78</v>
      </c>
      <c r="AY243" s="172" t="s">
        <v>125</v>
      </c>
      <c r="BE243" s="262">
        <f>IF(N243="základní",J243,0)</f>
        <v>0</v>
      </c>
      <c r="BF243" s="262">
        <f>IF(N243="snížená",J243,0)</f>
        <v>0</v>
      </c>
      <c r="BG243" s="262">
        <f>IF(N243="zákl. přenesená",J243,0)</f>
        <v>0</v>
      </c>
      <c r="BH243" s="262">
        <f>IF(N243="sníž. přenesená",J243,0)</f>
        <v>0</v>
      </c>
      <c r="BI243" s="262">
        <f>IF(N243="nulová",J243,0)</f>
        <v>0</v>
      </c>
      <c r="BJ243" s="172" t="s">
        <v>76</v>
      </c>
      <c r="BK243" s="262">
        <f>ROUND(I243*H243,2)</f>
        <v>0</v>
      </c>
      <c r="BL243" s="172" t="s">
        <v>133</v>
      </c>
      <c r="BM243" s="261" t="s">
        <v>342</v>
      </c>
    </row>
    <row r="244" spans="1:65" s="182" customFormat="1" x14ac:dyDescent="0.2">
      <c r="A244" s="179"/>
      <c r="B244" s="180"/>
      <c r="C244" s="179"/>
      <c r="D244" s="263" t="s">
        <v>135</v>
      </c>
      <c r="E244" s="179"/>
      <c r="F244" s="264" t="s">
        <v>343</v>
      </c>
      <c r="G244" s="179"/>
      <c r="H244" s="179"/>
      <c r="I244" s="179"/>
      <c r="J244" s="179"/>
      <c r="K244" s="179"/>
      <c r="L244" s="180"/>
      <c r="M244" s="265"/>
      <c r="N244" s="266"/>
      <c r="O244" s="267"/>
      <c r="P244" s="267"/>
      <c r="Q244" s="267"/>
      <c r="R244" s="267"/>
      <c r="S244" s="267"/>
      <c r="T244" s="268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T244" s="172" t="s">
        <v>135</v>
      </c>
      <c r="AU244" s="172" t="s">
        <v>78</v>
      </c>
    </row>
    <row r="245" spans="1:65" s="238" customFormat="1" ht="22.9" customHeight="1" x14ac:dyDescent="0.2">
      <c r="B245" s="239"/>
      <c r="D245" s="240" t="s">
        <v>68</v>
      </c>
      <c r="E245" s="249" t="s">
        <v>127</v>
      </c>
      <c r="F245" s="249" t="s">
        <v>344</v>
      </c>
      <c r="J245" s="250">
        <f>BK245</f>
        <v>0</v>
      </c>
      <c r="L245" s="239"/>
      <c r="M245" s="243"/>
      <c r="N245" s="244"/>
      <c r="O245" s="244"/>
      <c r="P245" s="245">
        <f>SUM(P246:P284)</f>
        <v>337.945335</v>
      </c>
      <c r="Q245" s="244"/>
      <c r="R245" s="245">
        <f>SUM(R246:R284)</f>
        <v>175.82723605000001</v>
      </c>
      <c r="S245" s="244"/>
      <c r="T245" s="246">
        <f>SUM(T246:T284)</f>
        <v>0</v>
      </c>
      <c r="AR245" s="240" t="s">
        <v>76</v>
      </c>
      <c r="AT245" s="247" t="s">
        <v>68</v>
      </c>
      <c r="AU245" s="247" t="s">
        <v>76</v>
      </c>
      <c r="AY245" s="240" t="s">
        <v>125</v>
      </c>
      <c r="BK245" s="248">
        <f>SUM(BK246:BK284)</f>
        <v>0</v>
      </c>
    </row>
    <row r="246" spans="1:65" s="182" customFormat="1" ht="24.2" customHeight="1" x14ac:dyDescent="0.2">
      <c r="A246" s="179"/>
      <c r="B246" s="180"/>
      <c r="C246" s="251" t="s">
        <v>345</v>
      </c>
      <c r="D246" s="251" t="s">
        <v>128</v>
      </c>
      <c r="E246" s="252" t="s">
        <v>346</v>
      </c>
      <c r="F246" s="253" t="s">
        <v>347</v>
      </c>
      <c r="G246" s="254" t="s">
        <v>183</v>
      </c>
      <c r="H246" s="255">
        <v>264</v>
      </c>
      <c r="I246" s="170">
        <v>0</v>
      </c>
      <c r="J246" s="256">
        <f>ROUND(I246*H246,2)</f>
        <v>0</v>
      </c>
      <c r="K246" s="253" t="s">
        <v>132</v>
      </c>
      <c r="L246" s="180"/>
      <c r="M246" s="257" t="s">
        <v>3</v>
      </c>
      <c r="N246" s="258" t="s">
        <v>40</v>
      </c>
      <c r="O246" s="259">
        <v>2.9000000000000001E-2</v>
      </c>
      <c r="P246" s="259">
        <f>O246*H246</f>
        <v>7.6560000000000006</v>
      </c>
      <c r="Q246" s="259">
        <v>0.13800000000000001</v>
      </c>
      <c r="R246" s="259">
        <f>Q246*H246</f>
        <v>36.432000000000002</v>
      </c>
      <c r="S246" s="259">
        <v>0</v>
      </c>
      <c r="T246" s="260">
        <f>S246*H246</f>
        <v>0</v>
      </c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R246" s="261" t="s">
        <v>133</v>
      </c>
      <c r="AT246" s="261" t="s">
        <v>128</v>
      </c>
      <c r="AU246" s="261" t="s">
        <v>78</v>
      </c>
      <c r="AY246" s="172" t="s">
        <v>125</v>
      </c>
      <c r="BE246" s="262">
        <f>IF(N246="základní",J246,0)</f>
        <v>0</v>
      </c>
      <c r="BF246" s="262">
        <f>IF(N246="snížená",J246,0)</f>
        <v>0</v>
      </c>
      <c r="BG246" s="262">
        <f>IF(N246="zákl. přenesená",J246,0)</f>
        <v>0</v>
      </c>
      <c r="BH246" s="262">
        <f>IF(N246="sníž. přenesená",J246,0)</f>
        <v>0</v>
      </c>
      <c r="BI246" s="262">
        <f>IF(N246="nulová",J246,0)</f>
        <v>0</v>
      </c>
      <c r="BJ246" s="172" t="s">
        <v>76</v>
      </c>
      <c r="BK246" s="262">
        <f>ROUND(I246*H246,2)</f>
        <v>0</v>
      </c>
      <c r="BL246" s="172" t="s">
        <v>133</v>
      </c>
      <c r="BM246" s="261" t="s">
        <v>348</v>
      </c>
    </row>
    <row r="247" spans="1:65" s="182" customFormat="1" ht="19.5" x14ac:dyDescent="0.2">
      <c r="A247" s="179"/>
      <c r="B247" s="180"/>
      <c r="C247" s="179"/>
      <c r="D247" s="263" t="s">
        <v>135</v>
      </c>
      <c r="E247" s="179"/>
      <c r="F247" s="264" t="s">
        <v>349</v>
      </c>
      <c r="G247" s="179"/>
      <c r="H247" s="179"/>
      <c r="I247" s="179"/>
      <c r="J247" s="179"/>
      <c r="K247" s="179"/>
      <c r="L247" s="180"/>
      <c r="M247" s="265"/>
      <c r="N247" s="266"/>
      <c r="O247" s="267"/>
      <c r="P247" s="267"/>
      <c r="Q247" s="267"/>
      <c r="R247" s="267"/>
      <c r="S247" s="267"/>
      <c r="T247" s="268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T247" s="172" t="s">
        <v>135</v>
      </c>
      <c r="AU247" s="172" t="s">
        <v>78</v>
      </c>
    </row>
    <row r="248" spans="1:65" s="182" customFormat="1" x14ac:dyDescent="0.2">
      <c r="A248" s="179"/>
      <c r="B248" s="180"/>
      <c r="C248" s="179"/>
      <c r="D248" s="269" t="s">
        <v>137</v>
      </c>
      <c r="E248" s="179"/>
      <c r="F248" s="270" t="s">
        <v>350</v>
      </c>
      <c r="G248" s="179"/>
      <c r="H248" s="179"/>
      <c r="I248" s="179"/>
      <c r="J248" s="179"/>
      <c r="K248" s="179"/>
      <c r="L248" s="180"/>
      <c r="M248" s="265"/>
      <c r="N248" s="266"/>
      <c r="O248" s="267"/>
      <c r="P248" s="267"/>
      <c r="Q248" s="267"/>
      <c r="R248" s="267"/>
      <c r="S248" s="267"/>
      <c r="T248" s="268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T248" s="172" t="s">
        <v>137</v>
      </c>
      <c r="AU248" s="172" t="s">
        <v>78</v>
      </c>
    </row>
    <row r="249" spans="1:65" s="182" customFormat="1" ht="24.2" customHeight="1" x14ac:dyDescent="0.2">
      <c r="A249" s="179"/>
      <c r="B249" s="180"/>
      <c r="C249" s="251" t="s">
        <v>351</v>
      </c>
      <c r="D249" s="251" t="s">
        <v>128</v>
      </c>
      <c r="E249" s="252" t="s">
        <v>352</v>
      </c>
      <c r="F249" s="253" t="s">
        <v>353</v>
      </c>
      <c r="G249" s="254" t="s">
        <v>183</v>
      </c>
      <c r="H249" s="255">
        <v>264</v>
      </c>
      <c r="I249" s="170">
        <v>0</v>
      </c>
      <c r="J249" s="256">
        <f>ROUND(I249*H249,2)</f>
        <v>0</v>
      </c>
      <c r="K249" s="253" t="s">
        <v>132</v>
      </c>
      <c r="L249" s="180"/>
      <c r="M249" s="257" t="s">
        <v>3</v>
      </c>
      <c r="N249" s="258" t="s">
        <v>40</v>
      </c>
      <c r="O249" s="259">
        <v>9.7000000000000003E-2</v>
      </c>
      <c r="P249" s="259">
        <f>O249*H249</f>
        <v>25.608000000000001</v>
      </c>
      <c r="Q249" s="259">
        <v>0.29160000000000003</v>
      </c>
      <c r="R249" s="259">
        <f>Q249*H249</f>
        <v>76.982400000000013</v>
      </c>
      <c r="S249" s="259">
        <v>0</v>
      </c>
      <c r="T249" s="260">
        <f>S249*H249</f>
        <v>0</v>
      </c>
      <c r="U249" s="179"/>
      <c r="V249" s="179"/>
      <c r="W249" s="179"/>
      <c r="X249" s="179"/>
      <c r="Y249" s="179"/>
      <c r="Z249" s="179"/>
      <c r="AA249" s="179"/>
      <c r="AB249" s="179"/>
      <c r="AC249" s="179"/>
      <c r="AD249" s="179"/>
      <c r="AE249" s="179"/>
      <c r="AR249" s="261" t="s">
        <v>133</v>
      </c>
      <c r="AT249" s="261" t="s">
        <v>128</v>
      </c>
      <c r="AU249" s="261" t="s">
        <v>78</v>
      </c>
      <c r="AY249" s="172" t="s">
        <v>125</v>
      </c>
      <c r="BE249" s="262">
        <f>IF(N249="základní",J249,0)</f>
        <v>0</v>
      </c>
      <c r="BF249" s="262">
        <f>IF(N249="snížená",J249,0)</f>
        <v>0</v>
      </c>
      <c r="BG249" s="262">
        <f>IF(N249="zákl. přenesená",J249,0)</f>
        <v>0</v>
      </c>
      <c r="BH249" s="262">
        <f>IF(N249="sníž. přenesená",J249,0)</f>
        <v>0</v>
      </c>
      <c r="BI249" s="262">
        <f>IF(N249="nulová",J249,0)</f>
        <v>0</v>
      </c>
      <c r="BJ249" s="172" t="s">
        <v>76</v>
      </c>
      <c r="BK249" s="262">
        <f>ROUND(I249*H249,2)</f>
        <v>0</v>
      </c>
      <c r="BL249" s="172" t="s">
        <v>133</v>
      </c>
      <c r="BM249" s="261" t="s">
        <v>354</v>
      </c>
    </row>
    <row r="250" spans="1:65" s="182" customFormat="1" ht="29.25" x14ac:dyDescent="0.2">
      <c r="A250" s="179"/>
      <c r="B250" s="180"/>
      <c r="C250" s="179"/>
      <c r="D250" s="263" t="s">
        <v>135</v>
      </c>
      <c r="E250" s="179"/>
      <c r="F250" s="264" t="s">
        <v>355</v>
      </c>
      <c r="G250" s="179"/>
      <c r="H250" s="179"/>
      <c r="I250" s="179"/>
      <c r="J250" s="179"/>
      <c r="K250" s="179"/>
      <c r="L250" s="180"/>
      <c r="M250" s="265"/>
      <c r="N250" s="266"/>
      <c r="O250" s="267"/>
      <c r="P250" s="267"/>
      <c r="Q250" s="267"/>
      <c r="R250" s="267"/>
      <c r="S250" s="267"/>
      <c r="T250" s="268"/>
      <c r="U250" s="179"/>
      <c r="V250" s="179"/>
      <c r="W250" s="179"/>
      <c r="X250" s="179"/>
      <c r="Y250" s="179"/>
      <c r="Z250" s="179"/>
      <c r="AA250" s="179"/>
      <c r="AB250" s="179"/>
      <c r="AC250" s="179"/>
      <c r="AD250" s="179"/>
      <c r="AE250" s="179"/>
      <c r="AT250" s="172" t="s">
        <v>135</v>
      </c>
      <c r="AU250" s="172" t="s">
        <v>78</v>
      </c>
    </row>
    <row r="251" spans="1:65" s="182" customFormat="1" x14ac:dyDescent="0.2">
      <c r="A251" s="179"/>
      <c r="B251" s="180"/>
      <c r="C251" s="179"/>
      <c r="D251" s="269" t="s">
        <v>137</v>
      </c>
      <c r="E251" s="179"/>
      <c r="F251" s="270" t="s">
        <v>356</v>
      </c>
      <c r="G251" s="179"/>
      <c r="H251" s="179"/>
      <c r="I251" s="179"/>
      <c r="J251" s="179"/>
      <c r="K251" s="179"/>
      <c r="L251" s="180"/>
      <c r="M251" s="265"/>
      <c r="N251" s="266"/>
      <c r="O251" s="267"/>
      <c r="P251" s="267"/>
      <c r="Q251" s="267"/>
      <c r="R251" s="267"/>
      <c r="S251" s="267"/>
      <c r="T251" s="268"/>
      <c r="U251" s="179"/>
      <c r="V251" s="179"/>
      <c r="W251" s="179"/>
      <c r="X251" s="179"/>
      <c r="Y251" s="179"/>
      <c r="Z251" s="179"/>
      <c r="AA251" s="179"/>
      <c r="AB251" s="179"/>
      <c r="AC251" s="179"/>
      <c r="AD251" s="179"/>
      <c r="AE251" s="179"/>
      <c r="AT251" s="172" t="s">
        <v>137</v>
      </c>
      <c r="AU251" s="172" t="s">
        <v>78</v>
      </c>
    </row>
    <row r="252" spans="1:65" s="182" customFormat="1" ht="24.2" customHeight="1" x14ac:dyDescent="0.2">
      <c r="A252" s="179"/>
      <c r="B252" s="180"/>
      <c r="C252" s="251" t="s">
        <v>357</v>
      </c>
      <c r="D252" s="251" t="s">
        <v>128</v>
      </c>
      <c r="E252" s="252" t="s">
        <v>358</v>
      </c>
      <c r="F252" s="253" t="s">
        <v>359</v>
      </c>
      <c r="G252" s="254" t="s">
        <v>183</v>
      </c>
      <c r="H252" s="255">
        <v>264</v>
      </c>
      <c r="I252" s="170">
        <v>0</v>
      </c>
      <c r="J252" s="256">
        <f>ROUND(I252*H252,2)</f>
        <v>0</v>
      </c>
      <c r="K252" s="253" t="s">
        <v>132</v>
      </c>
      <c r="L252" s="180"/>
      <c r="M252" s="257" t="s">
        <v>3</v>
      </c>
      <c r="N252" s="258" t="s">
        <v>40</v>
      </c>
      <c r="O252" s="259">
        <v>7.4999999999999997E-2</v>
      </c>
      <c r="P252" s="259">
        <f>O252*H252</f>
        <v>19.8</v>
      </c>
      <c r="Q252" s="259">
        <v>0.105</v>
      </c>
      <c r="R252" s="259">
        <f>Q252*H252</f>
        <v>27.72</v>
      </c>
      <c r="S252" s="259">
        <v>0</v>
      </c>
      <c r="T252" s="260">
        <f>S252*H252</f>
        <v>0</v>
      </c>
      <c r="U252" s="179"/>
      <c r="V252" s="179"/>
      <c r="W252" s="179"/>
      <c r="X252" s="179"/>
      <c r="Y252" s="179"/>
      <c r="Z252" s="179"/>
      <c r="AA252" s="179"/>
      <c r="AB252" s="179"/>
      <c r="AC252" s="179"/>
      <c r="AD252" s="179"/>
      <c r="AE252" s="179"/>
      <c r="AR252" s="261" t="s">
        <v>133</v>
      </c>
      <c r="AT252" s="261" t="s">
        <v>128</v>
      </c>
      <c r="AU252" s="261" t="s">
        <v>78</v>
      </c>
      <c r="AY252" s="172" t="s">
        <v>125</v>
      </c>
      <c r="BE252" s="262">
        <f>IF(N252="základní",J252,0)</f>
        <v>0</v>
      </c>
      <c r="BF252" s="262">
        <f>IF(N252="snížená",J252,0)</f>
        <v>0</v>
      </c>
      <c r="BG252" s="262">
        <f>IF(N252="zákl. přenesená",J252,0)</f>
        <v>0</v>
      </c>
      <c r="BH252" s="262">
        <f>IF(N252="sníž. přenesená",J252,0)</f>
        <v>0</v>
      </c>
      <c r="BI252" s="262">
        <f>IF(N252="nulová",J252,0)</f>
        <v>0</v>
      </c>
      <c r="BJ252" s="172" t="s">
        <v>76</v>
      </c>
      <c r="BK252" s="262">
        <f>ROUND(I252*H252,2)</f>
        <v>0</v>
      </c>
      <c r="BL252" s="172" t="s">
        <v>133</v>
      </c>
      <c r="BM252" s="261" t="s">
        <v>360</v>
      </c>
    </row>
    <row r="253" spans="1:65" s="182" customFormat="1" ht="29.25" x14ac:dyDescent="0.2">
      <c r="A253" s="179"/>
      <c r="B253" s="180"/>
      <c r="C253" s="179"/>
      <c r="D253" s="263" t="s">
        <v>135</v>
      </c>
      <c r="E253" s="179"/>
      <c r="F253" s="264" t="s">
        <v>361</v>
      </c>
      <c r="G253" s="179"/>
      <c r="H253" s="179"/>
      <c r="I253" s="179"/>
      <c r="J253" s="179"/>
      <c r="K253" s="179"/>
      <c r="L253" s="180"/>
      <c r="M253" s="265"/>
      <c r="N253" s="266"/>
      <c r="O253" s="267"/>
      <c r="P253" s="267"/>
      <c r="Q253" s="267"/>
      <c r="R253" s="267"/>
      <c r="S253" s="267"/>
      <c r="T253" s="268"/>
      <c r="U253" s="179"/>
      <c r="V253" s="179"/>
      <c r="W253" s="179"/>
      <c r="X253" s="179"/>
      <c r="Y253" s="179"/>
      <c r="Z253" s="179"/>
      <c r="AA253" s="179"/>
      <c r="AB253" s="179"/>
      <c r="AC253" s="179"/>
      <c r="AD253" s="179"/>
      <c r="AE253" s="179"/>
      <c r="AT253" s="172" t="s">
        <v>135</v>
      </c>
      <c r="AU253" s="172" t="s">
        <v>78</v>
      </c>
    </row>
    <row r="254" spans="1:65" s="182" customFormat="1" x14ac:dyDescent="0.2">
      <c r="A254" s="179"/>
      <c r="B254" s="180"/>
      <c r="C254" s="179"/>
      <c r="D254" s="269" t="s">
        <v>137</v>
      </c>
      <c r="E254" s="179"/>
      <c r="F254" s="270" t="s">
        <v>362</v>
      </c>
      <c r="G254" s="179"/>
      <c r="H254" s="179"/>
      <c r="I254" s="179"/>
      <c r="J254" s="179"/>
      <c r="K254" s="179"/>
      <c r="L254" s="180"/>
      <c r="M254" s="265"/>
      <c r="N254" s="266"/>
      <c r="O254" s="267"/>
      <c r="P254" s="267"/>
      <c r="Q254" s="267"/>
      <c r="R254" s="267"/>
      <c r="S254" s="267"/>
      <c r="T254" s="268"/>
      <c r="U254" s="179"/>
      <c r="V254" s="179"/>
      <c r="W254" s="179"/>
      <c r="X254" s="179"/>
      <c r="Y254" s="179"/>
      <c r="Z254" s="179"/>
      <c r="AA254" s="179"/>
      <c r="AB254" s="179"/>
      <c r="AC254" s="179"/>
      <c r="AD254" s="179"/>
      <c r="AE254" s="179"/>
      <c r="AT254" s="172" t="s">
        <v>137</v>
      </c>
      <c r="AU254" s="172" t="s">
        <v>78</v>
      </c>
    </row>
    <row r="255" spans="1:65" s="182" customFormat="1" ht="24.2" customHeight="1" x14ac:dyDescent="0.2">
      <c r="A255" s="179"/>
      <c r="B255" s="180"/>
      <c r="C255" s="251" t="s">
        <v>363</v>
      </c>
      <c r="D255" s="251" t="s">
        <v>128</v>
      </c>
      <c r="E255" s="252" t="s">
        <v>364</v>
      </c>
      <c r="F255" s="253" t="s">
        <v>365</v>
      </c>
      <c r="G255" s="254" t="s">
        <v>183</v>
      </c>
      <c r="H255" s="255">
        <v>264</v>
      </c>
      <c r="I255" s="170">
        <v>0</v>
      </c>
      <c r="J255" s="256">
        <f>ROUND(I255*H255,2)</f>
        <v>0</v>
      </c>
      <c r="K255" s="253" t="s">
        <v>3</v>
      </c>
      <c r="L255" s="180"/>
      <c r="M255" s="257" t="s">
        <v>3</v>
      </c>
      <c r="N255" s="258" t="s">
        <v>40</v>
      </c>
      <c r="O255" s="259">
        <v>2.9000000000000001E-2</v>
      </c>
      <c r="P255" s="259">
        <f>O255*H255</f>
        <v>7.6560000000000006</v>
      </c>
      <c r="Q255" s="259">
        <v>0</v>
      </c>
      <c r="R255" s="259">
        <f>Q255*H255</f>
        <v>0</v>
      </c>
      <c r="S255" s="259">
        <v>0</v>
      </c>
      <c r="T255" s="260">
        <f>S255*H255</f>
        <v>0</v>
      </c>
      <c r="U255" s="179"/>
      <c r="V255" s="179"/>
      <c r="W255" s="179"/>
      <c r="X255" s="179"/>
      <c r="Y255" s="179"/>
      <c r="Z255" s="179"/>
      <c r="AA255" s="179"/>
      <c r="AB255" s="179"/>
      <c r="AC255" s="179"/>
      <c r="AD255" s="179"/>
      <c r="AE255" s="179"/>
      <c r="AR255" s="261" t="s">
        <v>133</v>
      </c>
      <c r="AT255" s="261" t="s">
        <v>128</v>
      </c>
      <c r="AU255" s="261" t="s">
        <v>78</v>
      </c>
      <c r="AY255" s="172" t="s">
        <v>125</v>
      </c>
      <c r="BE255" s="262">
        <f>IF(N255="základní",J255,0)</f>
        <v>0</v>
      </c>
      <c r="BF255" s="262">
        <f>IF(N255="snížená",J255,0)</f>
        <v>0</v>
      </c>
      <c r="BG255" s="262">
        <f>IF(N255="zákl. přenesená",J255,0)</f>
        <v>0</v>
      </c>
      <c r="BH255" s="262">
        <f>IF(N255="sníž. přenesená",J255,0)</f>
        <v>0</v>
      </c>
      <c r="BI255" s="262">
        <f>IF(N255="nulová",J255,0)</f>
        <v>0</v>
      </c>
      <c r="BJ255" s="172" t="s">
        <v>76</v>
      </c>
      <c r="BK255" s="262">
        <f>ROUND(I255*H255,2)</f>
        <v>0</v>
      </c>
      <c r="BL255" s="172" t="s">
        <v>133</v>
      </c>
      <c r="BM255" s="261" t="s">
        <v>366</v>
      </c>
    </row>
    <row r="256" spans="1:65" s="182" customFormat="1" ht="29.25" x14ac:dyDescent="0.2">
      <c r="A256" s="179"/>
      <c r="B256" s="180"/>
      <c r="C256" s="179"/>
      <c r="D256" s="263" t="s">
        <v>135</v>
      </c>
      <c r="E256" s="179"/>
      <c r="F256" s="264" t="s">
        <v>367</v>
      </c>
      <c r="G256" s="179"/>
      <c r="H256" s="179"/>
      <c r="I256" s="179"/>
      <c r="J256" s="179"/>
      <c r="K256" s="179"/>
      <c r="L256" s="180"/>
      <c r="M256" s="265"/>
      <c r="N256" s="266"/>
      <c r="O256" s="267"/>
      <c r="P256" s="267"/>
      <c r="Q256" s="267"/>
      <c r="R256" s="267"/>
      <c r="S256" s="267"/>
      <c r="T256" s="268"/>
      <c r="U256" s="179"/>
      <c r="V256" s="179"/>
      <c r="W256" s="179"/>
      <c r="X256" s="179"/>
      <c r="Y256" s="179"/>
      <c r="Z256" s="179"/>
      <c r="AA256" s="179"/>
      <c r="AB256" s="179"/>
      <c r="AC256" s="179"/>
      <c r="AD256" s="179"/>
      <c r="AE256" s="179"/>
      <c r="AT256" s="172" t="s">
        <v>135</v>
      </c>
      <c r="AU256" s="172" t="s">
        <v>78</v>
      </c>
    </row>
    <row r="257" spans="1:65" s="182" customFormat="1" ht="24.2" customHeight="1" x14ac:dyDescent="0.2">
      <c r="A257" s="179"/>
      <c r="B257" s="180"/>
      <c r="C257" s="251" t="s">
        <v>368</v>
      </c>
      <c r="D257" s="251" t="s">
        <v>128</v>
      </c>
      <c r="E257" s="252" t="s">
        <v>369</v>
      </c>
      <c r="F257" s="253" t="s">
        <v>370</v>
      </c>
      <c r="G257" s="254" t="s">
        <v>183</v>
      </c>
      <c r="H257" s="255">
        <v>264</v>
      </c>
      <c r="I257" s="170">
        <v>0</v>
      </c>
      <c r="J257" s="256">
        <f>ROUND(I257*H257,2)</f>
        <v>0</v>
      </c>
      <c r="K257" s="253" t="s">
        <v>3</v>
      </c>
      <c r="L257" s="180"/>
      <c r="M257" s="257" t="s">
        <v>3</v>
      </c>
      <c r="N257" s="258" t="s">
        <v>40</v>
      </c>
      <c r="O257" s="259">
        <v>4.4999999999999998E-2</v>
      </c>
      <c r="P257" s="259">
        <f>O257*H257</f>
        <v>11.879999999999999</v>
      </c>
      <c r="Q257" s="259">
        <v>0</v>
      </c>
      <c r="R257" s="259">
        <f>Q257*H257</f>
        <v>0</v>
      </c>
      <c r="S257" s="259">
        <v>0</v>
      </c>
      <c r="T257" s="260">
        <f>S257*H257</f>
        <v>0</v>
      </c>
      <c r="U257" s="179"/>
      <c r="V257" s="179"/>
      <c r="W257" s="179"/>
      <c r="X257" s="179"/>
      <c r="Y257" s="179"/>
      <c r="Z257" s="179"/>
      <c r="AA257" s="179"/>
      <c r="AB257" s="179"/>
      <c r="AC257" s="179"/>
      <c r="AD257" s="179"/>
      <c r="AE257" s="179"/>
      <c r="AR257" s="261" t="s">
        <v>133</v>
      </c>
      <c r="AT257" s="261" t="s">
        <v>128</v>
      </c>
      <c r="AU257" s="261" t="s">
        <v>78</v>
      </c>
      <c r="AY257" s="172" t="s">
        <v>125</v>
      </c>
      <c r="BE257" s="262">
        <f>IF(N257="základní",J257,0)</f>
        <v>0</v>
      </c>
      <c r="BF257" s="262">
        <f>IF(N257="snížená",J257,0)</f>
        <v>0</v>
      </c>
      <c r="BG257" s="262">
        <f>IF(N257="zákl. přenesená",J257,0)</f>
        <v>0</v>
      </c>
      <c r="BH257" s="262">
        <f>IF(N257="sníž. přenesená",J257,0)</f>
        <v>0</v>
      </c>
      <c r="BI257" s="262">
        <f>IF(N257="nulová",J257,0)</f>
        <v>0</v>
      </c>
      <c r="BJ257" s="172" t="s">
        <v>76</v>
      </c>
      <c r="BK257" s="262">
        <f>ROUND(I257*H257,2)</f>
        <v>0</v>
      </c>
      <c r="BL257" s="172" t="s">
        <v>133</v>
      </c>
      <c r="BM257" s="261" t="s">
        <v>371</v>
      </c>
    </row>
    <row r="258" spans="1:65" s="182" customFormat="1" ht="19.5" x14ac:dyDescent="0.2">
      <c r="A258" s="179"/>
      <c r="B258" s="180"/>
      <c r="C258" s="179"/>
      <c r="D258" s="263" t="s">
        <v>135</v>
      </c>
      <c r="E258" s="179"/>
      <c r="F258" s="264" t="s">
        <v>370</v>
      </c>
      <c r="G258" s="179"/>
      <c r="H258" s="179"/>
      <c r="I258" s="179"/>
      <c r="J258" s="179"/>
      <c r="K258" s="179"/>
      <c r="L258" s="180"/>
      <c r="M258" s="265"/>
      <c r="N258" s="266"/>
      <c r="O258" s="267"/>
      <c r="P258" s="267"/>
      <c r="Q258" s="267"/>
      <c r="R258" s="267"/>
      <c r="S258" s="267"/>
      <c r="T258" s="268"/>
      <c r="U258" s="179"/>
      <c r="V258" s="179"/>
      <c r="W258" s="179"/>
      <c r="X258" s="179"/>
      <c r="Y258" s="179"/>
      <c r="Z258" s="179"/>
      <c r="AA258" s="179"/>
      <c r="AB258" s="179"/>
      <c r="AC258" s="179"/>
      <c r="AD258" s="179"/>
      <c r="AE258" s="179"/>
      <c r="AT258" s="172" t="s">
        <v>135</v>
      </c>
      <c r="AU258" s="172" t="s">
        <v>78</v>
      </c>
    </row>
    <row r="259" spans="1:65" s="182" customFormat="1" ht="24.2" customHeight="1" x14ac:dyDescent="0.2">
      <c r="A259" s="179"/>
      <c r="B259" s="180"/>
      <c r="C259" s="251" t="s">
        <v>372</v>
      </c>
      <c r="D259" s="251" t="s">
        <v>128</v>
      </c>
      <c r="E259" s="252" t="s">
        <v>373</v>
      </c>
      <c r="F259" s="253" t="s">
        <v>374</v>
      </c>
      <c r="G259" s="254" t="s">
        <v>183</v>
      </c>
      <c r="H259" s="255">
        <v>264</v>
      </c>
      <c r="I259" s="170">
        <v>0</v>
      </c>
      <c r="J259" s="256">
        <f>ROUND(I259*H259,2)</f>
        <v>0</v>
      </c>
      <c r="K259" s="253" t="s">
        <v>132</v>
      </c>
      <c r="L259" s="180"/>
      <c r="M259" s="257" t="s">
        <v>3</v>
      </c>
      <c r="N259" s="258" t="s">
        <v>40</v>
      </c>
      <c r="O259" s="259">
        <v>4.7E-2</v>
      </c>
      <c r="P259" s="259">
        <f>O259*H259</f>
        <v>12.407999999999999</v>
      </c>
      <c r="Q259" s="259">
        <v>0.11600000000000001</v>
      </c>
      <c r="R259" s="259">
        <f>Q259*H259</f>
        <v>30.624000000000002</v>
      </c>
      <c r="S259" s="259">
        <v>0</v>
      </c>
      <c r="T259" s="260">
        <f>S259*H259</f>
        <v>0</v>
      </c>
      <c r="U259" s="179"/>
      <c r="V259" s="179"/>
      <c r="W259" s="179"/>
      <c r="X259" s="179"/>
      <c r="Y259" s="179"/>
      <c r="Z259" s="179"/>
      <c r="AA259" s="179"/>
      <c r="AB259" s="179"/>
      <c r="AC259" s="179"/>
      <c r="AD259" s="179"/>
      <c r="AE259" s="179"/>
      <c r="AR259" s="261" t="s">
        <v>133</v>
      </c>
      <c r="AT259" s="261" t="s">
        <v>128</v>
      </c>
      <c r="AU259" s="261" t="s">
        <v>78</v>
      </c>
      <c r="AY259" s="172" t="s">
        <v>125</v>
      </c>
      <c r="BE259" s="262">
        <f>IF(N259="základní",J259,0)</f>
        <v>0</v>
      </c>
      <c r="BF259" s="262">
        <f>IF(N259="snížená",J259,0)</f>
        <v>0</v>
      </c>
      <c r="BG259" s="262">
        <f>IF(N259="zákl. přenesená",J259,0)</f>
        <v>0</v>
      </c>
      <c r="BH259" s="262">
        <f>IF(N259="sníž. přenesená",J259,0)</f>
        <v>0</v>
      </c>
      <c r="BI259" s="262">
        <f>IF(N259="nulová",J259,0)</f>
        <v>0</v>
      </c>
      <c r="BJ259" s="172" t="s">
        <v>76</v>
      </c>
      <c r="BK259" s="262">
        <f>ROUND(I259*H259,2)</f>
        <v>0</v>
      </c>
      <c r="BL259" s="172" t="s">
        <v>133</v>
      </c>
      <c r="BM259" s="261" t="s">
        <v>375</v>
      </c>
    </row>
    <row r="260" spans="1:65" s="182" customFormat="1" ht="29.25" x14ac:dyDescent="0.2">
      <c r="A260" s="179"/>
      <c r="B260" s="180"/>
      <c r="C260" s="179"/>
      <c r="D260" s="263" t="s">
        <v>135</v>
      </c>
      <c r="E260" s="179"/>
      <c r="F260" s="264" t="s">
        <v>376</v>
      </c>
      <c r="G260" s="179"/>
      <c r="H260" s="179"/>
      <c r="I260" s="179"/>
      <c r="J260" s="179"/>
      <c r="K260" s="179"/>
      <c r="L260" s="180"/>
      <c r="M260" s="265"/>
      <c r="N260" s="266"/>
      <c r="O260" s="267"/>
      <c r="P260" s="267"/>
      <c r="Q260" s="267"/>
      <c r="R260" s="267"/>
      <c r="S260" s="267"/>
      <c r="T260" s="268"/>
      <c r="U260" s="179"/>
      <c r="V260" s="179"/>
      <c r="W260" s="179"/>
      <c r="X260" s="179"/>
      <c r="Y260" s="179"/>
      <c r="Z260" s="179"/>
      <c r="AA260" s="179"/>
      <c r="AB260" s="179"/>
      <c r="AC260" s="179"/>
      <c r="AD260" s="179"/>
      <c r="AE260" s="179"/>
      <c r="AT260" s="172" t="s">
        <v>135</v>
      </c>
      <c r="AU260" s="172" t="s">
        <v>78</v>
      </c>
    </row>
    <row r="261" spans="1:65" s="182" customFormat="1" x14ac:dyDescent="0.2">
      <c r="A261" s="179"/>
      <c r="B261" s="180"/>
      <c r="C261" s="179"/>
      <c r="D261" s="269" t="s">
        <v>137</v>
      </c>
      <c r="E261" s="179"/>
      <c r="F261" s="270" t="s">
        <v>377</v>
      </c>
      <c r="G261" s="179"/>
      <c r="H261" s="179"/>
      <c r="I261" s="179"/>
      <c r="J261" s="179"/>
      <c r="K261" s="179"/>
      <c r="L261" s="180"/>
      <c r="M261" s="265"/>
      <c r="N261" s="266"/>
      <c r="O261" s="267"/>
      <c r="P261" s="267"/>
      <c r="Q261" s="267"/>
      <c r="R261" s="267"/>
      <c r="S261" s="267"/>
      <c r="T261" s="268"/>
      <c r="U261" s="179"/>
      <c r="V261" s="179"/>
      <c r="W261" s="179"/>
      <c r="X261" s="179"/>
      <c r="Y261" s="179"/>
      <c r="Z261" s="179"/>
      <c r="AA261" s="179"/>
      <c r="AB261" s="179"/>
      <c r="AC261" s="179"/>
      <c r="AD261" s="179"/>
      <c r="AE261" s="179"/>
      <c r="AT261" s="172" t="s">
        <v>137</v>
      </c>
      <c r="AU261" s="172" t="s">
        <v>78</v>
      </c>
    </row>
    <row r="262" spans="1:65" s="182" customFormat="1" ht="33" customHeight="1" x14ac:dyDescent="0.2">
      <c r="A262" s="179"/>
      <c r="B262" s="180"/>
      <c r="C262" s="251" t="s">
        <v>76</v>
      </c>
      <c r="D262" s="251" t="s">
        <v>128</v>
      </c>
      <c r="E262" s="252" t="s">
        <v>378</v>
      </c>
      <c r="F262" s="253" t="s">
        <v>379</v>
      </c>
      <c r="G262" s="254" t="s">
        <v>183</v>
      </c>
      <c r="H262" s="255">
        <v>264</v>
      </c>
      <c r="I262" s="170">
        <v>0</v>
      </c>
      <c r="J262" s="256">
        <f>ROUND(I262*H262,2)</f>
        <v>0</v>
      </c>
      <c r="K262" s="253" t="s">
        <v>132</v>
      </c>
      <c r="L262" s="180"/>
      <c r="M262" s="257" t="s">
        <v>3</v>
      </c>
      <c r="N262" s="258" t="s">
        <v>40</v>
      </c>
      <c r="O262" s="259">
        <v>0.92500000000000004</v>
      </c>
      <c r="P262" s="259">
        <f>O262*H262</f>
        <v>244.20000000000002</v>
      </c>
      <c r="Q262" s="259">
        <v>1.54E-2</v>
      </c>
      <c r="R262" s="259">
        <f>Q262*H262</f>
        <v>4.0655999999999999</v>
      </c>
      <c r="S262" s="259">
        <v>0</v>
      </c>
      <c r="T262" s="260">
        <f>S262*H262</f>
        <v>0</v>
      </c>
      <c r="U262" s="179"/>
      <c r="V262" s="179"/>
      <c r="W262" s="179"/>
      <c r="X262" s="179"/>
      <c r="Y262" s="179"/>
      <c r="Z262" s="179"/>
      <c r="AA262" s="179"/>
      <c r="AB262" s="179"/>
      <c r="AC262" s="179"/>
      <c r="AD262" s="179"/>
      <c r="AE262" s="179"/>
      <c r="AR262" s="261" t="s">
        <v>133</v>
      </c>
      <c r="AT262" s="261" t="s">
        <v>128</v>
      </c>
      <c r="AU262" s="261" t="s">
        <v>78</v>
      </c>
      <c r="AY262" s="172" t="s">
        <v>125</v>
      </c>
      <c r="BE262" s="262">
        <f>IF(N262="základní",J262,0)</f>
        <v>0</v>
      </c>
      <c r="BF262" s="262">
        <f>IF(N262="snížená",J262,0)</f>
        <v>0</v>
      </c>
      <c r="BG262" s="262">
        <f>IF(N262="zákl. přenesená",J262,0)</f>
        <v>0</v>
      </c>
      <c r="BH262" s="262">
        <f>IF(N262="sníž. přenesená",J262,0)</f>
        <v>0</v>
      </c>
      <c r="BI262" s="262">
        <f>IF(N262="nulová",J262,0)</f>
        <v>0</v>
      </c>
      <c r="BJ262" s="172" t="s">
        <v>76</v>
      </c>
      <c r="BK262" s="262">
        <f>ROUND(I262*H262,2)</f>
        <v>0</v>
      </c>
      <c r="BL262" s="172" t="s">
        <v>133</v>
      </c>
      <c r="BM262" s="261" t="s">
        <v>380</v>
      </c>
    </row>
    <row r="263" spans="1:65" s="182" customFormat="1" ht="29.25" x14ac:dyDescent="0.2">
      <c r="A263" s="179"/>
      <c r="B263" s="180"/>
      <c r="C263" s="179"/>
      <c r="D263" s="263" t="s">
        <v>135</v>
      </c>
      <c r="E263" s="179"/>
      <c r="F263" s="264" t="s">
        <v>381</v>
      </c>
      <c r="G263" s="179"/>
      <c r="H263" s="179"/>
      <c r="I263" s="179"/>
      <c r="J263" s="179"/>
      <c r="K263" s="179"/>
      <c r="L263" s="180"/>
      <c r="M263" s="265"/>
      <c r="N263" s="266"/>
      <c r="O263" s="267"/>
      <c r="P263" s="267"/>
      <c r="Q263" s="267"/>
      <c r="R263" s="267"/>
      <c r="S263" s="267"/>
      <c r="T263" s="268"/>
      <c r="U263" s="179"/>
      <c r="V263" s="179"/>
      <c r="W263" s="179"/>
      <c r="X263" s="179"/>
      <c r="Y263" s="179"/>
      <c r="Z263" s="179"/>
      <c r="AA263" s="179"/>
      <c r="AB263" s="179"/>
      <c r="AC263" s="179"/>
      <c r="AD263" s="179"/>
      <c r="AE263" s="179"/>
      <c r="AT263" s="172" t="s">
        <v>135</v>
      </c>
      <c r="AU263" s="172" t="s">
        <v>78</v>
      </c>
    </row>
    <row r="264" spans="1:65" s="182" customFormat="1" x14ac:dyDescent="0.2">
      <c r="A264" s="179"/>
      <c r="B264" s="180"/>
      <c r="C264" s="179"/>
      <c r="D264" s="269" t="s">
        <v>137</v>
      </c>
      <c r="E264" s="179"/>
      <c r="F264" s="270" t="s">
        <v>382</v>
      </c>
      <c r="G264" s="179"/>
      <c r="H264" s="179"/>
      <c r="I264" s="179"/>
      <c r="J264" s="179"/>
      <c r="K264" s="179"/>
      <c r="L264" s="180"/>
      <c r="M264" s="265"/>
      <c r="N264" s="266"/>
      <c r="O264" s="267"/>
      <c r="P264" s="267"/>
      <c r="Q264" s="267"/>
      <c r="R264" s="267"/>
      <c r="S264" s="267"/>
      <c r="T264" s="268"/>
      <c r="U264" s="179"/>
      <c r="V264" s="179"/>
      <c r="W264" s="179"/>
      <c r="X264" s="179"/>
      <c r="Y264" s="179"/>
      <c r="Z264" s="179"/>
      <c r="AA264" s="179"/>
      <c r="AB264" s="179"/>
      <c r="AC264" s="179"/>
      <c r="AD264" s="179"/>
      <c r="AE264" s="179"/>
      <c r="AT264" s="172" t="s">
        <v>137</v>
      </c>
      <c r="AU264" s="172" t="s">
        <v>78</v>
      </c>
    </row>
    <row r="265" spans="1:65" s="271" customFormat="1" x14ac:dyDescent="0.2">
      <c r="B265" s="272"/>
      <c r="D265" s="263" t="s">
        <v>139</v>
      </c>
      <c r="E265" s="273" t="s">
        <v>3</v>
      </c>
      <c r="F265" s="274" t="s">
        <v>383</v>
      </c>
      <c r="H265" s="275">
        <v>264</v>
      </c>
      <c r="L265" s="272"/>
      <c r="M265" s="276"/>
      <c r="N265" s="277"/>
      <c r="O265" s="277"/>
      <c r="P265" s="277"/>
      <c r="Q265" s="277"/>
      <c r="R265" s="277"/>
      <c r="S265" s="277"/>
      <c r="T265" s="278"/>
      <c r="AT265" s="273" t="s">
        <v>139</v>
      </c>
      <c r="AU265" s="273" t="s">
        <v>78</v>
      </c>
      <c r="AV265" s="271" t="s">
        <v>78</v>
      </c>
      <c r="AW265" s="271" t="s">
        <v>30</v>
      </c>
      <c r="AX265" s="271" t="s">
        <v>69</v>
      </c>
      <c r="AY265" s="273" t="s">
        <v>125</v>
      </c>
    </row>
    <row r="266" spans="1:65" s="279" customFormat="1" x14ac:dyDescent="0.2">
      <c r="B266" s="280"/>
      <c r="D266" s="263" t="s">
        <v>139</v>
      </c>
      <c r="E266" s="281" t="s">
        <v>3</v>
      </c>
      <c r="F266" s="282" t="s">
        <v>141</v>
      </c>
      <c r="H266" s="283">
        <v>264</v>
      </c>
      <c r="L266" s="280"/>
      <c r="M266" s="284"/>
      <c r="N266" s="285"/>
      <c r="O266" s="285"/>
      <c r="P266" s="285"/>
      <c r="Q266" s="285"/>
      <c r="R266" s="285"/>
      <c r="S266" s="285"/>
      <c r="T266" s="286"/>
      <c r="AT266" s="281" t="s">
        <v>139</v>
      </c>
      <c r="AU266" s="281" t="s">
        <v>78</v>
      </c>
      <c r="AV266" s="279" t="s">
        <v>133</v>
      </c>
      <c r="AW266" s="279" t="s">
        <v>30</v>
      </c>
      <c r="AX266" s="279" t="s">
        <v>76</v>
      </c>
      <c r="AY266" s="281" t="s">
        <v>125</v>
      </c>
    </row>
    <row r="267" spans="1:65" s="182" customFormat="1" ht="24.2" customHeight="1" x14ac:dyDescent="0.2">
      <c r="A267" s="179"/>
      <c r="B267" s="180"/>
      <c r="C267" s="251" t="s">
        <v>78</v>
      </c>
      <c r="D267" s="251" t="s">
        <v>128</v>
      </c>
      <c r="E267" s="252" t="s">
        <v>384</v>
      </c>
      <c r="F267" s="253" t="s">
        <v>385</v>
      </c>
      <c r="G267" s="254" t="s">
        <v>265</v>
      </c>
      <c r="H267" s="255">
        <v>323.60500000000002</v>
      </c>
      <c r="I267" s="170">
        <v>0</v>
      </c>
      <c r="J267" s="256">
        <f>ROUND(I267*H267,2)</f>
        <v>0</v>
      </c>
      <c r="K267" s="253" t="s">
        <v>132</v>
      </c>
      <c r="L267" s="180"/>
      <c r="M267" s="257" t="s">
        <v>3</v>
      </c>
      <c r="N267" s="258" t="s">
        <v>40</v>
      </c>
      <c r="O267" s="259">
        <v>2.7E-2</v>
      </c>
      <c r="P267" s="259">
        <f>O267*H267</f>
        <v>8.7373349999999999</v>
      </c>
      <c r="Q267" s="259">
        <v>1.0000000000000001E-5</v>
      </c>
      <c r="R267" s="259">
        <f>Q267*H267</f>
        <v>3.2360500000000003E-3</v>
      </c>
      <c r="S267" s="259">
        <v>0</v>
      </c>
      <c r="T267" s="260">
        <f>S267*H267</f>
        <v>0</v>
      </c>
      <c r="U267" s="179"/>
      <c r="V267" s="179"/>
      <c r="W267" s="179"/>
      <c r="X267" s="179"/>
      <c r="Y267" s="179"/>
      <c r="Z267" s="179"/>
      <c r="AA267" s="179"/>
      <c r="AB267" s="179"/>
      <c r="AC267" s="179"/>
      <c r="AD267" s="179"/>
      <c r="AE267" s="179"/>
      <c r="AR267" s="261" t="s">
        <v>133</v>
      </c>
      <c r="AT267" s="261" t="s">
        <v>128</v>
      </c>
      <c r="AU267" s="261" t="s">
        <v>78</v>
      </c>
      <c r="AY267" s="172" t="s">
        <v>125</v>
      </c>
      <c r="BE267" s="262">
        <f>IF(N267="základní",J267,0)</f>
        <v>0</v>
      </c>
      <c r="BF267" s="262">
        <f>IF(N267="snížená",J267,0)</f>
        <v>0</v>
      </c>
      <c r="BG267" s="262">
        <f>IF(N267="zákl. přenesená",J267,0)</f>
        <v>0</v>
      </c>
      <c r="BH267" s="262">
        <f>IF(N267="sníž. přenesená",J267,0)</f>
        <v>0</v>
      </c>
      <c r="BI267" s="262">
        <f>IF(N267="nulová",J267,0)</f>
        <v>0</v>
      </c>
      <c r="BJ267" s="172" t="s">
        <v>76</v>
      </c>
      <c r="BK267" s="262">
        <f>ROUND(I267*H267,2)</f>
        <v>0</v>
      </c>
      <c r="BL267" s="172" t="s">
        <v>133</v>
      </c>
      <c r="BM267" s="261" t="s">
        <v>386</v>
      </c>
    </row>
    <row r="268" spans="1:65" s="182" customFormat="1" ht="19.5" x14ac:dyDescent="0.2">
      <c r="A268" s="179"/>
      <c r="B268" s="180"/>
      <c r="C268" s="179"/>
      <c r="D268" s="263" t="s">
        <v>135</v>
      </c>
      <c r="E268" s="179"/>
      <c r="F268" s="264" t="s">
        <v>387</v>
      </c>
      <c r="G268" s="179"/>
      <c r="H268" s="179"/>
      <c r="I268" s="179"/>
      <c r="J268" s="179"/>
      <c r="K268" s="179"/>
      <c r="L268" s="180"/>
      <c r="M268" s="265"/>
      <c r="N268" s="266"/>
      <c r="O268" s="267"/>
      <c r="P268" s="267"/>
      <c r="Q268" s="267"/>
      <c r="R268" s="267"/>
      <c r="S268" s="267"/>
      <c r="T268" s="268"/>
      <c r="U268" s="179"/>
      <c r="V268" s="179"/>
      <c r="W268" s="179"/>
      <c r="X268" s="179"/>
      <c r="Y268" s="179"/>
      <c r="Z268" s="179"/>
      <c r="AA268" s="179"/>
      <c r="AB268" s="179"/>
      <c r="AC268" s="179"/>
      <c r="AD268" s="179"/>
      <c r="AE268" s="179"/>
      <c r="AT268" s="172" t="s">
        <v>135</v>
      </c>
      <c r="AU268" s="172" t="s">
        <v>78</v>
      </c>
    </row>
    <row r="269" spans="1:65" s="182" customFormat="1" x14ac:dyDescent="0.2">
      <c r="A269" s="179"/>
      <c r="B269" s="180"/>
      <c r="C269" s="179"/>
      <c r="D269" s="269" t="s">
        <v>137</v>
      </c>
      <c r="E269" s="179"/>
      <c r="F269" s="270" t="s">
        <v>388</v>
      </c>
      <c r="G269" s="179"/>
      <c r="H269" s="179"/>
      <c r="I269" s="179"/>
      <c r="J269" s="179"/>
      <c r="K269" s="179"/>
      <c r="L269" s="180"/>
      <c r="M269" s="265"/>
      <c r="N269" s="266"/>
      <c r="O269" s="267"/>
      <c r="P269" s="267"/>
      <c r="Q269" s="267"/>
      <c r="R269" s="267"/>
      <c r="S269" s="267"/>
      <c r="T269" s="268"/>
      <c r="U269" s="179"/>
      <c r="V269" s="179"/>
      <c r="W269" s="179"/>
      <c r="X269" s="179"/>
      <c r="Y269" s="179"/>
      <c r="Z269" s="179"/>
      <c r="AA269" s="179"/>
      <c r="AB269" s="179"/>
      <c r="AC269" s="179"/>
      <c r="AD269" s="179"/>
      <c r="AE269" s="179"/>
      <c r="AT269" s="172" t="s">
        <v>137</v>
      </c>
      <c r="AU269" s="172" t="s">
        <v>78</v>
      </c>
    </row>
    <row r="270" spans="1:65" s="271" customFormat="1" x14ac:dyDescent="0.2">
      <c r="B270" s="272"/>
      <c r="D270" s="263" t="s">
        <v>139</v>
      </c>
      <c r="E270" s="273" t="s">
        <v>3</v>
      </c>
      <c r="F270" s="274" t="s">
        <v>389</v>
      </c>
      <c r="H270" s="275">
        <v>73</v>
      </c>
      <c r="L270" s="272"/>
      <c r="M270" s="276"/>
      <c r="N270" s="277"/>
      <c r="O270" s="277"/>
      <c r="P270" s="277"/>
      <c r="Q270" s="277"/>
      <c r="R270" s="277"/>
      <c r="S270" s="277"/>
      <c r="T270" s="278"/>
      <c r="AT270" s="273" t="s">
        <v>139</v>
      </c>
      <c r="AU270" s="273" t="s">
        <v>78</v>
      </c>
      <c r="AV270" s="271" t="s">
        <v>78</v>
      </c>
      <c r="AW270" s="271" t="s">
        <v>30</v>
      </c>
      <c r="AX270" s="271" t="s">
        <v>69</v>
      </c>
      <c r="AY270" s="273" t="s">
        <v>125</v>
      </c>
    </row>
    <row r="271" spans="1:65" s="271" customFormat="1" x14ac:dyDescent="0.2">
      <c r="B271" s="272"/>
      <c r="D271" s="263" t="s">
        <v>139</v>
      </c>
      <c r="E271" s="273" t="s">
        <v>3</v>
      </c>
      <c r="F271" s="274" t="s">
        <v>390</v>
      </c>
      <c r="H271" s="275">
        <v>14</v>
      </c>
      <c r="L271" s="272"/>
      <c r="M271" s="276"/>
      <c r="N271" s="277"/>
      <c r="O271" s="277"/>
      <c r="P271" s="277"/>
      <c r="Q271" s="277"/>
      <c r="R271" s="277"/>
      <c r="S271" s="277"/>
      <c r="T271" s="278"/>
      <c r="AT271" s="273" t="s">
        <v>139</v>
      </c>
      <c r="AU271" s="273" t="s">
        <v>78</v>
      </c>
      <c r="AV271" s="271" t="s">
        <v>78</v>
      </c>
      <c r="AW271" s="271" t="s">
        <v>30</v>
      </c>
      <c r="AX271" s="271" t="s">
        <v>69</v>
      </c>
      <c r="AY271" s="273" t="s">
        <v>125</v>
      </c>
    </row>
    <row r="272" spans="1:65" s="271" customFormat="1" x14ac:dyDescent="0.2">
      <c r="B272" s="272"/>
      <c r="D272" s="263" t="s">
        <v>139</v>
      </c>
      <c r="E272" s="273" t="s">
        <v>3</v>
      </c>
      <c r="F272" s="274" t="s">
        <v>391</v>
      </c>
      <c r="H272" s="275">
        <v>26</v>
      </c>
      <c r="L272" s="272"/>
      <c r="M272" s="276"/>
      <c r="N272" s="277"/>
      <c r="O272" s="277"/>
      <c r="P272" s="277"/>
      <c r="Q272" s="277"/>
      <c r="R272" s="277"/>
      <c r="S272" s="277"/>
      <c r="T272" s="278"/>
      <c r="AT272" s="273" t="s">
        <v>139</v>
      </c>
      <c r="AU272" s="273" t="s">
        <v>78</v>
      </c>
      <c r="AV272" s="271" t="s">
        <v>78</v>
      </c>
      <c r="AW272" s="271" t="s">
        <v>30</v>
      </c>
      <c r="AX272" s="271" t="s">
        <v>69</v>
      </c>
      <c r="AY272" s="273" t="s">
        <v>125</v>
      </c>
    </row>
    <row r="273" spans="1:65" s="271" customFormat="1" x14ac:dyDescent="0.2">
      <c r="B273" s="272"/>
      <c r="D273" s="263" t="s">
        <v>139</v>
      </c>
      <c r="E273" s="273" t="s">
        <v>3</v>
      </c>
      <c r="F273" s="274" t="s">
        <v>392</v>
      </c>
      <c r="H273" s="275">
        <v>32</v>
      </c>
      <c r="L273" s="272"/>
      <c r="M273" s="276"/>
      <c r="N273" s="277"/>
      <c r="O273" s="277"/>
      <c r="P273" s="277"/>
      <c r="Q273" s="277"/>
      <c r="R273" s="277"/>
      <c r="S273" s="277"/>
      <c r="T273" s="278"/>
      <c r="AT273" s="273" t="s">
        <v>139</v>
      </c>
      <c r="AU273" s="273" t="s">
        <v>78</v>
      </c>
      <c r="AV273" s="271" t="s">
        <v>78</v>
      </c>
      <c r="AW273" s="271" t="s">
        <v>30</v>
      </c>
      <c r="AX273" s="271" t="s">
        <v>69</v>
      </c>
      <c r="AY273" s="273" t="s">
        <v>125</v>
      </c>
    </row>
    <row r="274" spans="1:65" s="271" customFormat="1" x14ac:dyDescent="0.2">
      <c r="B274" s="272"/>
      <c r="D274" s="263" t="s">
        <v>139</v>
      </c>
      <c r="E274" s="273" t="s">
        <v>3</v>
      </c>
      <c r="F274" s="274" t="s">
        <v>393</v>
      </c>
      <c r="H274" s="275">
        <v>72</v>
      </c>
      <c r="L274" s="272"/>
      <c r="M274" s="276"/>
      <c r="N274" s="277"/>
      <c r="O274" s="277"/>
      <c r="P274" s="277"/>
      <c r="Q274" s="277"/>
      <c r="R274" s="277"/>
      <c r="S274" s="277"/>
      <c r="T274" s="278"/>
      <c r="AT274" s="273" t="s">
        <v>139</v>
      </c>
      <c r="AU274" s="273" t="s">
        <v>78</v>
      </c>
      <c r="AV274" s="271" t="s">
        <v>78</v>
      </c>
      <c r="AW274" s="271" t="s">
        <v>30</v>
      </c>
      <c r="AX274" s="271" t="s">
        <v>69</v>
      </c>
      <c r="AY274" s="273" t="s">
        <v>125</v>
      </c>
    </row>
    <row r="275" spans="1:65" s="271" customFormat="1" x14ac:dyDescent="0.2">
      <c r="B275" s="272"/>
      <c r="D275" s="263" t="s">
        <v>139</v>
      </c>
      <c r="E275" s="273" t="s">
        <v>3</v>
      </c>
      <c r="F275" s="274" t="s">
        <v>394</v>
      </c>
      <c r="H275" s="275">
        <v>12</v>
      </c>
      <c r="L275" s="272"/>
      <c r="M275" s="276"/>
      <c r="N275" s="277"/>
      <c r="O275" s="277"/>
      <c r="P275" s="277"/>
      <c r="Q275" s="277"/>
      <c r="R275" s="277"/>
      <c r="S275" s="277"/>
      <c r="T275" s="278"/>
      <c r="AT275" s="273" t="s">
        <v>139</v>
      </c>
      <c r="AU275" s="273" t="s">
        <v>78</v>
      </c>
      <c r="AV275" s="271" t="s">
        <v>78</v>
      </c>
      <c r="AW275" s="271" t="s">
        <v>30</v>
      </c>
      <c r="AX275" s="271" t="s">
        <v>69</v>
      </c>
      <c r="AY275" s="273" t="s">
        <v>125</v>
      </c>
    </row>
    <row r="276" spans="1:65" s="271" customFormat="1" x14ac:dyDescent="0.2">
      <c r="B276" s="272"/>
      <c r="D276" s="263" t="s">
        <v>139</v>
      </c>
      <c r="E276" s="273" t="s">
        <v>3</v>
      </c>
      <c r="F276" s="274" t="s">
        <v>395</v>
      </c>
      <c r="H276" s="275">
        <v>11.7</v>
      </c>
      <c r="L276" s="272"/>
      <c r="M276" s="276"/>
      <c r="N276" s="277"/>
      <c r="O276" s="277"/>
      <c r="P276" s="277"/>
      <c r="Q276" s="277"/>
      <c r="R276" s="277"/>
      <c r="S276" s="277"/>
      <c r="T276" s="278"/>
      <c r="AT276" s="273" t="s">
        <v>139</v>
      </c>
      <c r="AU276" s="273" t="s">
        <v>78</v>
      </c>
      <c r="AV276" s="271" t="s">
        <v>78</v>
      </c>
      <c r="AW276" s="271" t="s">
        <v>30</v>
      </c>
      <c r="AX276" s="271" t="s">
        <v>69</v>
      </c>
      <c r="AY276" s="273" t="s">
        <v>125</v>
      </c>
    </row>
    <row r="277" spans="1:65" s="271" customFormat="1" x14ac:dyDescent="0.2">
      <c r="B277" s="272"/>
      <c r="D277" s="263" t="s">
        <v>139</v>
      </c>
      <c r="E277" s="273" t="s">
        <v>3</v>
      </c>
      <c r="F277" s="274" t="s">
        <v>396</v>
      </c>
      <c r="H277" s="275">
        <v>12.4</v>
      </c>
      <c r="L277" s="272"/>
      <c r="M277" s="276"/>
      <c r="N277" s="277"/>
      <c r="O277" s="277"/>
      <c r="P277" s="277"/>
      <c r="Q277" s="277"/>
      <c r="R277" s="277"/>
      <c r="S277" s="277"/>
      <c r="T277" s="278"/>
      <c r="AT277" s="273" t="s">
        <v>139</v>
      </c>
      <c r="AU277" s="273" t="s">
        <v>78</v>
      </c>
      <c r="AV277" s="271" t="s">
        <v>78</v>
      </c>
      <c r="AW277" s="271" t="s">
        <v>30</v>
      </c>
      <c r="AX277" s="271" t="s">
        <v>69</v>
      </c>
      <c r="AY277" s="273" t="s">
        <v>125</v>
      </c>
    </row>
    <row r="278" spans="1:65" s="271" customFormat="1" x14ac:dyDescent="0.2">
      <c r="B278" s="272"/>
      <c r="D278" s="263" t="s">
        <v>139</v>
      </c>
      <c r="E278" s="273" t="s">
        <v>3</v>
      </c>
      <c r="F278" s="274" t="s">
        <v>397</v>
      </c>
      <c r="H278" s="275">
        <v>8.5</v>
      </c>
      <c r="L278" s="272"/>
      <c r="M278" s="276"/>
      <c r="N278" s="277"/>
      <c r="O278" s="277"/>
      <c r="P278" s="277"/>
      <c r="Q278" s="277"/>
      <c r="R278" s="277"/>
      <c r="S278" s="277"/>
      <c r="T278" s="278"/>
      <c r="AT278" s="273" t="s">
        <v>139</v>
      </c>
      <c r="AU278" s="273" t="s">
        <v>78</v>
      </c>
      <c r="AV278" s="271" t="s">
        <v>78</v>
      </c>
      <c r="AW278" s="271" t="s">
        <v>30</v>
      </c>
      <c r="AX278" s="271" t="s">
        <v>69</v>
      </c>
      <c r="AY278" s="273" t="s">
        <v>125</v>
      </c>
    </row>
    <row r="279" spans="1:65" s="271" customFormat="1" x14ac:dyDescent="0.2">
      <c r="B279" s="272"/>
      <c r="D279" s="263" t="s">
        <v>139</v>
      </c>
      <c r="E279" s="273" t="s">
        <v>3</v>
      </c>
      <c r="F279" s="274" t="s">
        <v>398</v>
      </c>
      <c r="H279" s="275">
        <v>13</v>
      </c>
      <c r="L279" s="272"/>
      <c r="M279" s="276"/>
      <c r="N279" s="277"/>
      <c r="O279" s="277"/>
      <c r="P279" s="277"/>
      <c r="Q279" s="277"/>
      <c r="R279" s="277"/>
      <c r="S279" s="277"/>
      <c r="T279" s="278"/>
      <c r="AT279" s="273" t="s">
        <v>139</v>
      </c>
      <c r="AU279" s="273" t="s">
        <v>78</v>
      </c>
      <c r="AV279" s="271" t="s">
        <v>78</v>
      </c>
      <c r="AW279" s="271" t="s">
        <v>30</v>
      </c>
      <c r="AX279" s="271" t="s">
        <v>69</v>
      </c>
      <c r="AY279" s="273" t="s">
        <v>125</v>
      </c>
    </row>
    <row r="280" spans="1:65" s="271" customFormat="1" x14ac:dyDescent="0.2">
      <c r="B280" s="272"/>
      <c r="D280" s="263" t="s">
        <v>139</v>
      </c>
      <c r="E280" s="273" t="s">
        <v>3</v>
      </c>
      <c r="F280" s="274" t="s">
        <v>399</v>
      </c>
      <c r="H280" s="275">
        <v>2.4</v>
      </c>
      <c r="L280" s="272"/>
      <c r="M280" s="276"/>
      <c r="N280" s="277"/>
      <c r="O280" s="277"/>
      <c r="P280" s="277"/>
      <c r="Q280" s="277"/>
      <c r="R280" s="277"/>
      <c r="S280" s="277"/>
      <c r="T280" s="278"/>
      <c r="AT280" s="273" t="s">
        <v>139</v>
      </c>
      <c r="AU280" s="273" t="s">
        <v>78</v>
      </c>
      <c r="AV280" s="271" t="s">
        <v>78</v>
      </c>
      <c r="AW280" s="271" t="s">
        <v>30</v>
      </c>
      <c r="AX280" s="271" t="s">
        <v>69</v>
      </c>
      <c r="AY280" s="273" t="s">
        <v>125</v>
      </c>
    </row>
    <row r="281" spans="1:65" s="271" customFormat="1" ht="22.5" x14ac:dyDescent="0.2">
      <c r="B281" s="272"/>
      <c r="D281" s="263" t="s">
        <v>139</v>
      </c>
      <c r="E281" s="273" t="s">
        <v>3</v>
      </c>
      <c r="F281" s="274" t="s">
        <v>400</v>
      </c>
      <c r="H281" s="275">
        <v>12.56</v>
      </c>
      <c r="L281" s="272"/>
      <c r="M281" s="276"/>
      <c r="N281" s="277"/>
      <c r="O281" s="277"/>
      <c r="P281" s="277"/>
      <c r="Q281" s="277"/>
      <c r="R281" s="277"/>
      <c r="S281" s="277"/>
      <c r="T281" s="278"/>
      <c r="AT281" s="273" t="s">
        <v>139</v>
      </c>
      <c r="AU281" s="273" t="s">
        <v>78</v>
      </c>
      <c r="AV281" s="271" t="s">
        <v>78</v>
      </c>
      <c r="AW281" s="271" t="s">
        <v>30</v>
      </c>
      <c r="AX281" s="271" t="s">
        <v>69</v>
      </c>
      <c r="AY281" s="273" t="s">
        <v>125</v>
      </c>
    </row>
    <row r="282" spans="1:65" s="271" customFormat="1" x14ac:dyDescent="0.2">
      <c r="B282" s="272"/>
      <c r="D282" s="263" t="s">
        <v>139</v>
      </c>
      <c r="E282" s="273" t="s">
        <v>3</v>
      </c>
      <c r="F282" s="274" t="s">
        <v>401</v>
      </c>
      <c r="H282" s="275">
        <v>4.6260000000000003</v>
      </c>
      <c r="L282" s="272"/>
      <c r="M282" s="276"/>
      <c r="N282" s="277"/>
      <c r="O282" s="277"/>
      <c r="P282" s="277"/>
      <c r="Q282" s="277"/>
      <c r="R282" s="277"/>
      <c r="S282" s="277"/>
      <c r="T282" s="278"/>
      <c r="AT282" s="273" t="s">
        <v>139</v>
      </c>
      <c r="AU282" s="273" t="s">
        <v>78</v>
      </c>
      <c r="AV282" s="271" t="s">
        <v>78</v>
      </c>
      <c r="AW282" s="271" t="s">
        <v>30</v>
      </c>
      <c r="AX282" s="271" t="s">
        <v>69</v>
      </c>
      <c r="AY282" s="273" t="s">
        <v>125</v>
      </c>
    </row>
    <row r="283" spans="1:65" s="279" customFormat="1" x14ac:dyDescent="0.2">
      <c r="B283" s="280"/>
      <c r="D283" s="263" t="s">
        <v>139</v>
      </c>
      <c r="E283" s="281" t="s">
        <v>3</v>
      </c>
      <c r="F283" s="282" t="s">
        <v>141</v>
      </c>
      <c r="H283" s="283">
        <v>294.18599999999998</v>
      </c>
      <c r="L283" s="280"/>
      <c r="M283" s="284"/>
      <c r="N283" s="285"/>
      <c r="O283" s="285"/>
      <c r="P283" s="285"/>
      <c r="Q283" s="285"/>
      <c r="R283" s="285"/>
      <c r="S283" s="285"/>
      <c r="T283" s="286"/>
      <c r="AT283" s="281" t="s">
        <v>139</v>
      </c>
      <c r="AU283" s="281" t="s">
        <v>78</v>
      </c>
      <c r="AV283" s="279" t="s">
        <v>133</v>
      </c>
      <c r="AW283" s="279" t="s">
        <v>30</v>
      </c>
      <c r="AX283" s="279" t="s">
        <v>69</v>
      </c>
      <c r="AY283" s="281" t="s">
        <v>125</v>
      </c>
    </row>
    <row r="284" spans="1:65" s="271" customFormat="1" x14ac:dyDescent="0.2">
      <c r="B284" s="272"/>
      <c r="D284" s="263" t="s">
        <v>139</v>
      </c>
      <c r="E284" s="273" t="s">
        <v>3</v>
      </c>
      <c r="F284" s="274" t="s">
        <v>402</v>
      </c>
      <c r="H284" s="275">
        <v>323.60500000000002</v>
      </c>
      <c r="L284" s="272"/>
      <c r="M284" s="276"/>
      <c r="N284" s="277"/>
      <c r="O284" s="277"/>
      <c r="P284" s="277"/>
      <c r="Q284" s="277"/>
      <c r="R284" s="277"/>
      <c r="S284" s="277"/>
      <c r="T284" s="278"/>
      <c r="AT284" s="273" t="s">
        <v>139</v>
      </c>
      <c r="AU284" s="273" t="s">
        <v>78</v>
      </c>
      <c r="AV284" s="271" t="s">
        <v>78</v>
      </c>
      <c r="AW284" s="271" t="s">
        <v>30</v>
      </c>
      <c r="AX284" s="271" t="s">
        <v>76</v>
      </c>
      <c r="AY284" s="273" t="s">
        <v>125</v>
      </c>
    </row>
    <row r="285" spans="1:65" s="238" customFormat="1" ht="22.9" customHeight="1" x14ac:dyDescent="0.2">
      <c r="B285" s="239"/>
      <c r="D285" s="240" t="s">
        <v>68</v>
      </c>
      <c r="E285" s="249" t="s">
        <v>142</v>
      </c>
      <c r="F285" s="249" t="s">
        <v>403</v>
      </c>
      <c r="J285" s="250">
        <f>BK285</f>
        <v>0</v>
      </c>
      <c r="L285" s="239"/>
      <c r="M285" s="243"/>
      <c r="N285" s="244"/>
      <c r="O285" s="244"/>
      <c r="P285" s="245">
        <f>SUM(P286:P332)</f>
        <v>120.32848</v>
      </c>
      <c r="Q285" s="244"/>
      <c r="R285" s="245">
        <f>SUM(R286:R332)</f>
        <v>11.8970766</v>
      </c>
      <c r="S285" s="244"/>
      <c r="T285" s="246">
        <f>SUM(T286:T332)</f>
        <v>0</v>
      </c>
      <c r="AR285" s="240" t="s">
        <v>76</v>
      </c>
      <c r="AT285" s="247" t="s">
        <v>68</v>
      </c>
      <c r="AU285" s="247" t="s">
        <v>76</v>
      </c>
      <c r="AY285" s="240" t="s">
        <v>125</v>
      </c>
      <c r="BK285" s="248">
        <f>SUM(BK286:BK332)</f>
        <v>0</v>
      </c>
    </row>
    <row r="286" spans="1:65" s="182" customFormat="1" ht="24.2" customHeight="1" x14ac:dyDescent="0.2">
      <c r="A286" s="179"/>
      <c r="B286" s="180"/>
      <c r="C286" s="251" t="s">
        <v>404</v>
      </c>
      <c r="D286" s="251" t="s">
        <v>128</v>
      </c>
      <c r="E286" s="252" t="s">
        <v>405</v>
      </c>
      <c r="F286" s="253" t="s">
        <v>406</v>
      </c>
      <c r="G286" s="254" t="s">
        <v>265</v>
      </c>
      <c r="H286" s="255">
        <v>44</v>
      </c>
      <c r="I286" s="170">
        <v>0</v>
      </c>
      <c r="J286" s="256">
        <f>ROUND(I286*H286,2)</f>
        <v>0</v>
      </c>
      <c r="K286" s="253" t="s">
        <v>132</v>
      </c>
      <c r="L286" s="180"/>
      <c r="M286" s="257" t="s">
        <v>3</v>
      </c>
      <c r="N286" s="258" t="s">
        <v>40</v>
      </c>
      <c r="O286" s="259">
        <v>0.14000000000000001</v>
      </c>
      <c r="P286" s="259">
        <f>O286*H286</f>
        <v>6.16</v>
      </c>
      <c r="Q286" s="259">
        <v>0.14943000000000001</v>
      </c>
      <c r="R286" s="259">
        <f>Q286*H286</f>
        <v>6.5749200000000005</v>
      </c>
      <c r="S286" s="259">
        <v>0</v>
      </c>
      <c r="T286" s="260">
        <f>S286*H286</f>
        <v>0</v>
      </c>
      <c r="U286" s="179"/>
      <c r="V286" s="179"/>
      <c r="W286" s="179"/>
      <c r="X286" s="179"/>
      <c r="Y286" s="179"/>
      <c r="Z286" s="179"/>
      <c r="AA286" s="179"/>
      <c r="AB286" s="179"/>
      <c r="AC286" s="179"/>
      <c r="AD286" s="179"/>
      <c r="AE286" s="179"/>
      <c r="AR286" s="261" t="s">
        <v>133</v>
      </c>
      <c r="AT286" s="261" t="s">
        <v>128</v>
      </c>
      <c r="AU286" s="261" t="s">
        <v>78</v>
      </c>
      <c r="AY286" s="172" t="s">
        <v>125</v>
      </c>
      <c r="BE286" s="262">
        <f>IF(N286="základní",J286,0)</f>
        <v>0</v>
      </c>
      <c r="BF286" s="262">
        <f>IF(N286="snížená",J286,0)</f>
        <v>0</v>
      </c>
      <c r="BG286" s="262">
        <f>IF(N286="zákl. přenesená",J286,0)</f>
        <v>0</v>
      </c>
      <c r="BH286" s="262">
        <f>IF(N286="sníž. přenesená",J286,0)</f>
        <v>0</v>
      </c>
      <c r="BI286" s="262">
        <f>IF(N286="nulová",J286,0)</f>
        <v>0</v>
      </c>
      <c r="BJ286" s="172" t="s">
        <v>76</v>
      </c>
      <c r="BK286" s="262">
        <f>ROUND(I286*H286,2)</f>
        <v>0</v>
      </c>
      <c r="BL286" s="172" t="s">
        <v>133</v>
      </c>
      <c r="BM286" s="261" t="s">
        <v>407</v>
      </c>
    </row>
    <row r="287" spans="1:65" s="182" customFormat="1" ht="19.5" x14ac:dyDescent="0.2">
      <c r="A287" s="179"/>
      <c r="B287" s="180"/>
      <c r="C287" s="179"/>
      <c r="D287" s="263" t="s">
        <v>135</v>
      </c>
      <c r="E287" s="179"/>
      <c r="F287" s="264" t="s">
        <v>408</v>
      </c>
      <c r="G287" s="179"/>
      <c r="H287" s="179"/>
      <c r="I287" s="179"/>
      <c r="J287" s="179"/>
      <c r="K287" s="179"/>
      <c r="L287" s="180"/>
      <c r="M287" s="265"/>
      <c r="N287" s="266"/>
      <c r="O287" s="267"/>
      <c r="P287" s="267"/>
      <c r="Q287" s="267"/>
      <c r="R287" s="267"/>
      <c r="S287" s="267"/>
      <c r="T287" s="268"/>
      <c r="U287" s="179"/>
      <c r="V287" s="179"/>
      <c r="W287" s="179"/>
      <c r="X287" s="179"/>
      <c r="Y287" s="179"/>
      <c r="Z287" s="179"/>
      <c r="AA287" s="179"/>
      <c r="AB287" s="179"/>
      <c r="AC287" s="179"/>
      <c r="AD287" s="179"/>
      <c r="AE287" s="179"/>
      <c r="AT287" s="172" t="s">
        <v>135</v>
      </c>
      <c r="AU287" s="172" t="s">
        <v>78</v>
      </c>
    </row>
    <row r="288" spans="1:65" s="182" customFormat="1" x14ac:dyDescent="0.2">
      <c r="A288" s="179"/>
      <c r="B288" s="180"/>
      <c r="C288" s="179"/>
      <c r="D288" s="269" t="s">
        <v>137</v>
      </c>
      <c r="E288" s="179"/>
      <c r="F288" s="270" t="s">
        <v>409</v>
      </c>
      <c r="G288" s="179"/>
      <c r="H288" s="179"/>
      <c r="I288" s="179"/>
      <c r="J288" s="179"/>
      <c r="K288" s="179"/>
      <c r="L288" s="180"/>
      <c r="M288" s="265"/>
      <c r="N288" s="266"/>
      <c r="O288" s="267"/>
      <c r="P288" s="267"/>
      <c r="Q288" s="267"/>
      <c r="R288" s="267"/>
      <c r="S288" s="267"/>
      <c r="T288" s="268"/>
      <c r="U288" s="179"/>
      <c r="V288" s="179"/>
      <c r="W288" s="179"/>
      <c r="X288" s="179"/>
      <c r="Y288" s="179"/>
      <c r="Z288" s="179"/>
      <c r="AA288" s="179"/>
      <c r="AB288" s="179"/>
      <c r="AC288" s="179"/>
      <c r="AD288" s="179"/>
      <c r="AE288" s="179"/>
      <c r="AT288" s="172" t="s">
        <v>137</v>
      </c>
      <c r="AU288" s="172" t="s">
        <v>78</v>
      </c>
    </row>
    <row r="289" spans="1:65" s="271" customFormat="1" x14ac:dyDescent="0.2">
      <c r="B289" s="272"/>
      <c r="D289" s="263" t="s">
        <v>139</v>
      </c>
      <c r="E289" s="273" t="s">
        <v>3</v>
      </c>
      <c r="F289" s="274" t="s">
        <v>410</v>
      </c>
      <c r="H289" s="275">
        <v>44</v>
      </c>
      <c r="L289" s="272"/>
      <c r="M289" s="276"/>
      <c r="N289" s="277"/>
      <c r="O289" s="277"/>
      <c r="P289" s="277"/>
      <c r="Q289" s="277"/>
      <c r="R289" s="277"/>
      <c r="S289" s="277"/>
      <c r="T289" s="278"/>
      <c r="AT289" s="273" t="s">
        <v>139</v>
      </c>
      <c r="AU289" s="273" t="s">
        <v>78</v>
      </c>
      <c r="AV289" s="271" t="s">
        <v>78</v>
      </c>
      <c r="AW289" s="271" t="s">
        <v>30</v>
      </c>
      <c r="AX289" s="271" t="s">
        <v>69</v>
      </c>
      <c r="AY289" s="273" t="s">
        <v>125</v>
      </c>
    </row>
    <row r="290" spans="1:65" s="279" customFormat="1" x14ac:dyDescent="0.2">
      <c r="B290" s="280"/>
      <c r="D290" s="263" t="s">
        <v>139</v>
      </c>
      <c r="E290" s="281" t="s">
        <v>3</v>
      </c>
      <c r="F290" s="282" t="s">
        <v>141</v>
      </c>
      <c r="H290" s="283">
        <v>44</v>
      </c>
      <c r="L290" s="280"/>
      <c r="M290" s="284"/>
      <c r="N290" s="285"/>
      <c r="O290" s="285"/>
      <c r="P290" s="285"/>
      <c r="Q290" s="285"/>
      <c r="R290" s="285"/>
      <c r="S290" s="285"/>
      <c r="T290" s="286"/>
      <c r="AT290" s="281" t="s">
        <v>139</v>
      </c>
      <c r="AU290" s="281" t="s">
        <v>78</v>
      </c>
      <c r="AV290" s="279" t="s">
        <v>133</v>
      </c>
      <c r="AW290" s="279" t="s">
        <v>30</v>
      </c>
      <c r="AX290" s="279" t="s">
        <v>76</v>
      </c>
      <c r="AY290" s="281" t="s">
        <v>125</v>
      </c>
    </row>
    <row r="291" spans="1:65" s="182" customFormat="1" ht="21.75" customHeight="1" x14ac:dyDescent="0.2">
      <c r="A291" s="179"/>
      <c r="B291" s="180"/>
      <c r="C291" s="251" t="s">
        <v>411</v>
      </c>
      <c r="D291" s="251" t="s">
        <v>128</v>
      </c>
      <c r="E291" s="252" t="s">
        <v>412</v>
      </c>
      <c r="F291" s="253" t="s">
        <v>413</v>
      </c>
      <c r="G291" s="254" t="s">
        <v>414</v>
      </c>
      <c r="H291" s="255">
        <v>4</v>
      </c>
      <c r="I291" s="170">
        <v>0</v>
      </c>
      <c r="J291" s="256">
        <f>ROUND(I291*H291,2)</f>
        <v>0</v>
      </c>
      <c r="K291" s="253" t="s">
        <v>132</v>
      </c>
      <c r="L291" s="180"/>
      <c r="M291" s="257" t="s">
        <v>3</v>
      </c>
      <c r="N291" s="258" t="s">
        <v>40</v>
      </c>
      <c r="O291" s="259">
        <v>2.5750000000000002</v>
      </c>
      <c r="P291" s="259">
        <f>O291*H291</f>
        <v>10.3</v>
      </c>
      <c r="Q291" s="259">
        <v>0.35743999999999998</v>
      </c>
      <c r="R291" s="259">
        <f>Q291*H291</f>
        <v>1.4297599999999999</v>
      </c>
      <c r="S291" s="259">
        <v>0</v>
      </c>
      <c r="T291" s="260">
        <f>S291*H291</f>
        <v>0</v>
      </c>
      <c r="U291" s="179"/>
      <c r="V291" s="179"/>
      <c r="W291" s="179"/>
      <c r="X291" s="179"/>
      <c r="Y291" s="179"/>
      <c r="Z291" s="179"/>
      <c r="AA291" s="179"/>
      <c r="AB291" s="179"/>
      <c r="AC291" s="179"/>
      <c r="AD291" s="179"/>
      <c r="AE291" s="179"/>
      <c r="AR291" s="261" t="s">
        <v>133</v>
      </c>
      <c r="AT291" s="261" t="s">
        <v>128</v>
      </c>
      <c r="AU291" s="261" t="s">
        <v>78</v>
      </c>
      <c r="AY291" s="172" t="s">
        <v>125</v>
      </c>
      <c r="BE291" s="262">
        <f>IF(N291="základní",J291,0)</f>
        <v>0</v>
      </c>
      <c r="BF291" s="262">
        <f>IF(N291="snížená",J291,0)</f>
        <v>0</v>
      </c>
      <c r="BG291" s="262">
        <f>IF(N291="zákl. přenesená",J291,0)</f>
        <v>0</v>
      </c>
      <c r="BH291" s="262">
        <f>IF(N291="sníž. přenesená",J291,0)</f>
        <v>0</v>
      </c>
      <c r="BI291" s="262">
        <f>IF(N291="nulová",J291,0)</f>
        <v>0</v>
      </c>
      <c r="BJ291" s="172" t="s">
        <v>76</v>
      </c>
      <c r="BK291" s="262">
        <f>ROUND(I291*H291,2)</f>
        <v>0</v>
      </c>
      <c r="BL291" s="172" t="s">
        <v>133</v>
      </c>
      <c r="BM291" s="261" t="s">
        <v>415</v>
      </c>
    </row>
    <row r="292" spans="1:65" s="182" customFormat="1" x14ac:dyDescent="0.2">
      <c r="A292" s="179"/>
      <c r="B292" s="180"/>
      <c r="C292" s="179"/>
      <c r="D292" s="263" t="s">
        <v>135</v>
      </c>
      <c r="E292" s="179"/>
      <c r="F292" s="264" t="s">
        <v>416</v>
      </c>
      <c r="G292" s="179"/>
      <c r="H292" s="179"/>
      <c r="I292" s="179"/>
      <c r="J292" s="179"/>
      <c r="K292" s="179"/>
      <c r="L292" s="180"/>
      <c r="M292" s="265"/>
      <c r="N292" s="266"/>
      <c r="O292" s="267"/>
      <c r="P292" s="267"/>
      <c r="Q292" s="267"/>
      <c r="R292" s="267"/>
      <c r="S292" s="267"/>
      <c r="T292" s="268"/>
      <c r="U292" s="179"/>
      <c r="V292" s="179"/>
      <c r="W292" s="179"/>
      <c r="X292" s="179"/>
      <c r="Y292" s="179"/>
      <c r="Z292" s="179"/>
      <c r="AA292" s="179"/>
      <c r="AB292" s="179"/>
      <c r="AC292" s="179"/>
      <c r="AD292" s="179"/>
      <c r="AE292" s="179"/>
      <c r="AT292" s="172" t="s">
        <v>135</v>
      </c>
      <c r="AU292" s="172" t="s">
        <v>78</v>
      </c>
    </row>
    <row r="293" spans="1:65" s="182" customFormat="1" x14ac:dyDescent="0.2">
      <c r="A293" s="179"/>
      <c r="B293" s="180"/>
      <c r="C293" s="179"/>
      <c r="D293" s="269" t="s">
        <v>137</v>
      </c>
      <c r="E293" s="179"/>
      <c r="F293" s="270" t="s">
        <v>417</v>
      </c>
      <c r="G293" s="179"/>
      <c r="H293" s="179"/>
      <c r="I293" s="179"/>
      <c r="J293" s="179"/>
      <c r="K293" s="179"/>
      <c r="L293" s="180"/>
      <c r="M293" s="265"/>
      <c r="N293" s="266"/>
      <c r="O293" s="267"/>
      <c r="P293" s="267"/>
      <c r="Q293" s="267"/>
      <c r="R293" s="267"/>
      <c r="S293" s="267"/>
      <c r="T293" s="268"/>
      <c r="U293" s="179"/>
      <c r="V293" s="179"/>
      <c r="W293" s="179"/>
      <c r="X293" s="179"/>
      <c r="Y293" s="179"/>
      <c r="Z293" s="179"/>
      <c r="AA293" s="179"/>
      <c r="AB293" s="179"/>
      <c r="AC293" s="179"/>
      <c r="AD293" s="179"/>
      <c r="AE293" s="179"/>
      <c r="AT293" s="172" t="s">
        <v>137</v>
      </c>
      <c r="AU293" s="172" t="s">
        <v>78</v>
      </c>
    </row>
    <row r="294" spans="1:65" s="182" customFormat="1" ht="24.2" customHeight="1" x14ac:dyDescent="0.2">
      <c r="A294" s="179"/>
      <c r="B294" s="180"/>
      <c r="C294" s="288" t="s">
        <v>418</v>
      </c>
      <c r="D294" s="288" t="s">
        <v>231</v>
      </c>
      <c r="E294" s="289" t="s">
        <v>419</v>
      </c>
      <c r="F294" s="290" t="s">
        <v>420</v>
      </c>
      <c r="G294" s="291" t="s">
        <v>414</v>
      </c>
      <c r="H294" s="292">
        <v>4</v>
      </c>
      <c r="I294" s="171">
        <v>0</v>
      </c>
      <c r="J294" s="293">
        <f>ROUND(I294*H294,2)</f>
        <v>0</v>
      </c>
      <c r="K294" s="290" t="s">
        <v>132</v>
      </c>
      <c r="L294" s="294"/>
      <c r="M294" s="295" t="s">
        <v>3</v>
      </c>
      <c r="N294" s="296" t="s">
        <v>40</v>
      </c>
      <c r="O294" s="259">
        <v>0</v>
      </c>
      <c r="P294" s="259">
        <f>O294*H294</f>
        <v>0</v>
      </c>
      <c r="Q294" s="259">
        <v>5.6599999999999998E-2</v>
      </c>
      <c r="R294" s="259">
        <f>Q294*H294</f>
        <v>0.22639999999999999</v>
      </c>
      <c r="S294" s="259">
        <v>0</v>
      </c>
      <c r="T294" s="260">
        <f>S294*H294</f>
        <v>0</v>
      </c>
      <c r="U294" s="179"/>
      <c r="V294" s="179"/>
      <c r="W294" s="179"/>
      <c r="X294" s="179"/>
      <c r="Y294" s="179"/>
      <c r="Z294" s="179"/>
      <c r="AA294" s="179"/>
      <c r="AB294" s="179"/>
      <c r="AC294" s="179"/>
      <c r="AD294" s="179"/>
      <c r="AE294" s="179"/>
      <c r="AR294" s="261" t="s">
        <v>180</v>
      </c>
      <c r="AT294" s="261" t="s">
        <v>231</v>
      </c>
      <c r="AU294" s="261" t="s">
        <v>78</v>
      </c>
      <c r="AY294" s="172" t="s">
        <v>125</v>
      </c>
      <c r="BE294" s="262">
        <f>IF(N294="základní",J294,0)</f>
        <v>0</v>
      </c>
      <c r="BF294" s="262">
        <f>IF(N294="snížená",J294,0)</f>
        <v>0</v>
      </c>
      <c r="BG294" s="262">
        <f>IF(N294="zákl. přenesená",J294,0)</f>
        <v>0</v>
      </c>
      <c r="BH294" s="262">
        <f>IF(N294="sníž. přenesená",J294,0)</f>
        <v>0</v>
      </c>
      <c r="BI294" s="262">
        <f>IF(N294="nulová",J294,0)</f>
        <v>0</v>
      </c>
      <c r="BJ294" s="172" t="s">
        <v>76</v>
      </c>
      <c r="BK294" s="262">
        <f>ROUND(I294*H294,2)</f>
        <v>0</v>
      </c>
      <c r="BL294" s="172" t="s">
        <v>133</v>
      </c>
      <c r="BM294" s="261" t="s">
        <v>421</v>
      </c>
    </row>
    <row r="295" spans="1:65" s="182" customFormat="1" ht="19.5" x14ac:dyDescent="0.2">
      <c r="A295" s="179"/>
      <c r="B295" s="180"/>
      <c r="C295" s="179"/>
      <c r="D295" s="263" t="s">
        <v>135</v>
      </c>
      <c r="E295" s="179"/>
      <c r="F295" s="264" t="s">
        <v>420</v>
      </c>
      <c r="G295" s="179"/>
      <c r="H295" s="179"/>
      <c r="I295" s="179"/>
      <c r="J295" s="179"/>
      <c r="K295" s="179"/>
      <c r="L295" s="180"/>
      <c r="M295" s="265"/>
      <c r="N295" s="266"/>
      <c r="O295" s="267"/>
      <c r="P295" s="267"/>
      <c r="Q295" s="267"/>
      <c r="R295" s="267"/>
      <c r="S295" s="267"/>
      <c r="T295" s="268"/>
      <c r="U295" s="179"/>
      <c r="V295" s="179"/>
      <c r="W295" s="179"/>
      <c r="X295" s="179"/>
      <c r="Y295" s="179"/>
      <c r="Z295" s="179"/>
      <c r="AA295" s="179"/>
      <c r="AB295" s="179"/>
      <c r="AC295" s="179"/>
      <c r="AD295" s="179"/>
      <c r="AE295" s="179"/>
      <c r="AT295" s="172" t="s">
        <v>135</v>
      </c>
      <c r="AU295" s="172" t="s">
        <v>78</v>
      </c>
    </row>
    <row r="296" spans="1:65" s="182" customFormat="1" ht="16.5" customHeight="1" x14ac:dyDescent="0.2">
      <c r="A296" s="179"/>
      <c r="B296" s="180"/>
      <c r="C296" s="251" t="s">
        <v>422</v>
      </c>
      <c r="D296" s="251" t="s">
        <v>128</v>
      </c>
      <c r="E296" s="252" t="s">
        <v>423</v>
      </c>
      <c r="F296" s="253" t="s">
        <v>424</v>
      </c>
      <c r="G296" s="254" t="s">
        <v>265</v>
      </c>
      <c r="H296" s="255">
        <v>23.84</v>
      </c>
      <c r="I296" s="170">
        <v>0</v>
      </c>
      <c r="J296" s="256">
        <f>ROUND(I296*H296,2)</f>
        <v>0</v>
      </c>
      <c r="K296" s="253" t="s">
        <v>3</v>
      </c>
      <c r="L296" s="180"/>
      <c r="M296" s="257" t="s">
        <v>3</v>
      </c>
      <c r="N296" s="258" t="s">
        <v>40</v>
      </c>
      <c r="O296" s="259">
        <v>0.69699999999999995</v>
      </c>
      <c r="P296" s="259">
        <f>O296*H296</f>
        <v>16.616479999999999</v>
      </c>
      <c r="Q296" s="259">
        <v>0</v>
      </c>
      <c r="R296" s="259">
        <f>Q296*H296</f>
        <v>0</v>
      </c>
      <c r="S296" s="259">
        <v>0</v>
      </c>
      <c r="T296" s="260">
        <f>S296*H296</f>
        <v>0</v>
      </c>
      <c r="U296" s="179"/>
      <c r="V296" s="179"/>
      <c r="W296" s="179"/>
      <c r="X296" s="179"/>
      <c r="Y296" s="179"/>
      <c r="Z296" s="179"/>
      <c r="AA296" s="179"/>
      <c r="AB296" s="179"/>
      <c r="AC296" s="179"/>
      <c r="AD296" s="179"/>
      <c r="AE296" s="179"/>
      <c r="AR296" s="261" t="s">
        <v>133</v>
      </c>
      <c r="AT296" s="261" t="s">
        <v>128</v>
      </c>
      <c r="AU296" s="261" t="s">
        <v>78</v>
      </c>
      <c r="AY296" s="172" t="s">
        <v>125</v>
      </c>
      <c r="BE296" s="262">
        <f>IF(N296="základní",J296,0)</f>
        <v>0</v>
      </c>
      <c r="BF296" s="262">
        <f>IF(N296="snížená",J296,0)</f>
        <v>0</v>
      </c>
      <c r="BG296" s="262">
        <f>IF(N296="zákl. přenesená",J296,0)</f>
        <v>0</v>
      </c>
      <c r="BH296" s="262">
        <f>IF(N296="sníž. přenesená",J296,0)</f>
        <v>0</v>
      </c>
      <c r="BI296" s="262">
        <f>IF(N296="nulová",J296,0)</f>
        <v>0</v>
      </c>
      <c r="BJ296" s="172" t="s">
        <v>76</v>
      </c>
      <c r="BK296" s="262">
        <f>ROUND(I296*H296,2)</f>
        <v>0</v>
      </c>
      <c r="BL296" s="172" t="s">
        <v>133</v>
      </c>
      <c r="BM296" s="261" t="s">
        <v>425</v>
      </c>
    </row>
    <row r="297" spans="1:65" s="182" customFormat="1" x14ac:dyDescent="0.2">
      <c r="A297" s="179"/>
      <c r="B297" s="180"/>
      <c r="C297" s="179"/>
      <c r="D297" s="263" t="s">
        <v>135</v>
      </c>
      <c r="E297" s="179"/>
      <c r="F297" s="264" t="s">
        <v>424</v>
      </c>
      <c r="G297" s="179"/>
      <c r="H297" s="179"/>
      <c r="I297" s="179"/>
      <c r="J297" s="179"/>
      <c r="K297" s="179"/>
      <c r="L297" s="180"/>
      <c r="M297" s="265"/>
      <c r="N297" s="266"/>
      <c r="O297" s="267"/>
      <c r="P297" s="267"/>
      <c r="Q297" s="267"/>
      <c r="R297" s="267"/>
      <c r="S297" s="267"/>
      <c r="T297" s="268"/>
      <c r="U297" s="179"/>
      <c r="V297" s="179"/>
      <c r="W297" s="179"/>
      <c r="X297" s="179"/>
      <c r="Y297" s="179"/>
      <c r="Z297" s="179"/>
      <c r="AA297" s="179"/>
      <c r="AB297" s="179"/>
      <c r="AC297" s="179"/>
      <c r="AD297" s="179"/>
      <c r="AE297" s="179"/>
      <c r="AT297" s="172" t="s">
        <v>135</v>
      </c>
      <c r="AU297" s="172" t="s">
        <v>78</v>
      </c>
    </row>
    <row r="298" spans="1:65" s="271" customFormat="1" x14ac:dyDescent="0.2">
      <c r="B298" s="272"/>
      <c r="D298" s="263" t="s">
        <v>139</v>
      </c>
      <c r="E298" s="273" t="s">
        <v>3</v>
      </c>
      <c r="F298" s="274" t="s">
        <v>426</v>
      </c>
      <c r="H298" s="275">
        <v>23.84</v>
      </c>
      <c r="L298" s="272"/>
      <c r="M298" s="276"/>
      <c r="N298" s="277"/>
      <c r="O298" s="277"/>
      <c r="P298" s="277"/>
      <c r="Q298" s="277"/>
      <c r="R298" s="277"/>
      <c r="S298" s="277"/>
      <c r="T298" s="278"/>
      <c r="AT298" s="273" t="s">
        <v>139</v>
      </c>
      <c r="AU298" s="273" t="s">
        <v>78</v>
      </c>
      <c r="AV298" s="271" t="s">
        <v>78</v>
      </c>
      <c r="AW298" s="271" t="s">
        <v>30</v>
      </c>
      <c r="AX298" s="271" t="s">
        <v>69</v>
      </c>
      <c r="AY298" s="273" t="s">
        <v>125</v>
      </c>
    </row>
    <row r="299" spans="1:65" s="279" customFormat="1" x14ac:dyDescent="0.2">
      <c r="B299" s="280"/>
      <c r="D299" s="263" t="s">
        <v>139</v>
      </c>
      <c r="E299" s="281" t="s">
        <v>3</v>
      </c>
      <c r="F299" s="282" t="s">
        <v>141</v>
      </c>
      <c r="H299" s="283">
        <v>23.84</v>
      </c>
      <c r="L299" s="280"/>
      <c r="M299" s="284"/>
      <c r="N299" s="285"/>
      <c r="O299" s="285"/>
      <c r="P299" s="285"/>
      <c r="Q299" s="285"/>
      <c r="R299" s="285"/>
      <c r="S299" s="285"/>
      <c r="T299" s="286"/>
      <c r="AT299" s="281" t="s">
        <v>139</v>
      </c>
      <c r="AU299" s="281" t="s">
        <v>78</v>
      </c>
      <c r="AV299" s="279" t="s">
        <v>133</v>
      </c>
      <c r="AW299" s="279" t="s">
        <v>30</v>
      </c>
      <c r="AX299" s="279" t="s">
        <v>76</v>
      </c>
      <c r="AY299" s="281" t="s">
        <v>125</v>
      </c>
    </row>
    <row r="300" spans="1:65" s="182" customFormat="1" ht="16.5" customHeight="1" x14ac:dyDescent="0.2">
      <c r="A300" s="179"/>
      <c r="B300" s="180"/>
      <c r="C300" s="288" t="s">
        <v>427</v>
      </c>
      <c r="D300" s="288" t="s">
        <v>231</v>
      </c>
      <c r="E300" s="289" t="s">
        <v>428</v>
      </c>
      <c r="F300" s="290" t="s">
        <v>429</v>
      </c>
      <c r="G300" s="291" t="s">
        <v>183</v>
      </c>
      <c r="H300" s="292">
        <v>56.500999999999998</v>
      </c>
      <c r="I300" s="171">
        <v>0</v>
      </c>
      <c r="J300" s="293">
        <f>ROUND(I300*H300,2)</f>
        <v>0</v>
      </c>
      <c r="K300" s="290" t="s">
        <v>3</v>
      </c>
      <c r="L300" s="294"/>
      <c r="M300" s="295" t="s">
        <v>3</v>
      </c>
      <c r="N300" s="296" t="s">
        <v>40</v>
      </c>
      <c r="O300" s="259">
        <v>0</v>
      </c>
      <c r="P300" s="259">
        <f>O300*H300</f>
        <v>0</v>
      </c>
      <c r="Q300" s="259">
        <v>5.6599999999999998E-2</v>
      </c>
      <c r="R300" s="259">
        <f>Q300*H300</f>
        <v>3.1979565999999999</v>
      </c>
      <c r="S300" s="259">
        <v>0</v>
      </c>
      <c r="T300" s="260">
        <f>S300*H300</f>
        <v>0</v>
      </c>
      <c r="U300" s="179"/>
      <c r="V300" s="179"/>
      <c r="W300" s="179"/>
      <c r="X300" s="179"/>
      <c r="Y300" s="179"/>
      <c r="Z300" s="179"/>
      <c r="AA300" s="179"/>
      <c r="AB300" s="179"/>
      <c r="AC300" s="179"/>
      <c r="AD300" s="179"/>
      <c r="AE300" s="179"/>
      <c r="AR300" s="261" t="s">
        <v>180</v>
      </c>
      <c r="AT300" s="261" t="s">
        <v>231</v>
      </c>
      <c r="AU300" s="261" t="s">
        <v>78</v>
      </c>
      <c r="AY300" s="172" t="s">
        <v>125</v>
      </c>
      <c r="BE300" s="262">
        <f>IF(N300="základní",J300,0)</f>
        <v>0</v>
      </c>
      <c r="BF300" s="262">
        <f>IF(N300="snížená",J300,0)</f>
        <v>0</v>
      </c>
      <c r="BG300" s="262">
        <f>IF(N300="zákl. přenesená",J300,0)</f>
        <v>0</v>
      </c>
      <c r="BH300" s="262">
        <f>IF(N300="sníž. přenesená",J300,0)</f>
        <v>0</v>
      </c>
      <c r="BI300" s="262">
        <f>IF(N300="nulová",J300,0)</f>
        <v>0</v>
      </c>
      <c r="BJ300" s="172" t="s">
        <v>76</v>
      </c>
      <c r="BK300" s="262">
        <f>ROUND(I300*H300,2)</f>
        <v>0</v>
      </c>
      <c r="BL300" s="172" t="s">
        <v>133</v>
      </c>
      <c r="BM300" s="261" t="s">
        <v>430</v>
      </c>
    </row>
    <row r="301" spans="1:65" s="182" customFormat="1" x14ac:dyDescent="0.2">
      <c r="A301" s="179"/>
      <c r="B301" s="180"/>
      <c r="C301" s="179"/>
      <c r="D301" s="263" t="s">
        <v>135</v>
      </c>
      <c r="E301" s="179"/>
      <c r="F301" s="264" t="s">
        <v>429</v>
      </c>
      <c r="G301" s="179"/>
      <c r="H301" s="179"/>
      <c r="I301" s="179"/>
      <c r="J301" s="179"/>
      <c r="K301" s="179"/>
      <c r="L301" s="180"/>
      <c r="M301" s="265"/>
      <c r="N301" s="266"/>
      <c r="O301" s="267"/>
      <c r="P301" s="267"/>
      <c r="Q301" s="267"/>
      <c r="R301" s="267"/>
      <c r="S301" s="267"/>
      <c r="T301" s="268"/>
      <c r="U301" s="179"/>
      <c r="V301" s="179"/>
      <c r="W301" s="179"/>
      <c r="X301" s="179"/>
      <c r="Y301" s="179"/>
      <c r="Z301" s="179"/>
      <c r="AA301" s="179"/>
      <c r="AB301" s="179"/>
      <c r="AC301" s="179"/>
      <c r="AD301" s="179"/>
      <c r="AE301" s="179"/>
      <c r="AT301" s="172" t="s">
        <v>135</v>
      </c>
      <c r="AU301" s="172" t="s">
        <v>78</v>
      </c>
    </row>
    <row r="302" spans="1:65" s="271" customFormat="1" x14ac:dyDescent="0.2">
      <c r="B302" s="272"/>
      <c r="D302" s="263" t="s">
        <v>139</v>
      </c>
      <c r="E302" s="273" t="s">
        <v>3</v>
      </c>
      <c r="F302" s="274" t="s">
        <v>431</v>
      </c>
      <c r="H302" s="275">
        <v>56.500999999999998</v>
      </c>
      <c r="L302" s="272"/>
      <c r="M302" s="276"/>
      <c r="N302" s="277"/>
      <c r="O302" s="277"/>
      <c r="P302" s="277"/>
      <c r="Q302" s="277"/>
      <c r="R302" s="277"/>
      <c r="S302" s="277"/>
      <c r="T302" s="278"/>
      <c r="AT302" s="273" t="s">
        <v>139</v>
      </c>
      <c r="AU302" s="273" t="s">
        <v>78</v>
      </c>
      <c r="AV302" s="271" t="s">
        <v>78</v>
      </c>
      <c r="AW302" s="271" t="s">
        <v>30</v>
      </c>
      <c r="AX302" s="271" t="s">
        <v>69</v>
      </c>
      <c r="AY302" s="273" t="s">
        <v>125</v>
      </c>
    </row>
    <row r="303" spans="1:65" s="279" customFormat="1" x14ac:dyDescent="0.2">
      <c r="B303" s="280"/>
      <c r="D303" s="263" t="s">
        <v>139</v>
      </c>
      <c r="E303" s="281" t="s">
        <v>3</v>
      </c>
      <c r="F303" s="282" t="s">
        <v>141</v>
      </c>
      <c r="H303" s="283">
        <v>56.500999999999998</v>
      </c>
      <c r="L303" s="280"/>
      <c r="M303" s="284"/>
      <c r="N303" s="285"/>
      <c r="O303" s="285"/>
      <c r="P303" s="285"/>
      <c r="Q303" s="285"/>
      <c r="R303" s="285"/>
      <c r="S303" s="285"/>
      <c r="T303" s="286"/>
      <c r="AT303" s="281" t="s">
        <v>139</v>
      </c>
      <c r="AU303" s="281" t="s">
        <v>78</v>
      </c>
      <c r="AV303" s="279" t="s">
        <v>133</v>
      </c>
      <c r="AW303" s="279" t="s">
        <v>30</v>
      </c>
      <c r="AX303" s="279" t="s">
        <v>76</v>
      </c>
      <c r="AY303" s="281" t="s">
        <v>125</v>
      </c>
    </row>
    <row r="304" spans="1:65" s="182" customFormat="1" ht="24.2" customHeight="1" x14ac:dyDescent="0.2">
      <c r="A304" s="179"/>
      <c r="B304" s="180"/>
      <c r="C304" s="288" t="s">
        <v>432</v>
      </c>
      <c r="D304" s="288" t="s">
        <v>231</v>
      </c>
      <c r="E304" s="289" t="s">
        <v>433</v>
      </c>
      <c r="F304" s="290" t="s">
        <v>434</v>
      </c>
      <c r="G304" s="291" t="s">
        <v>338</v>
      </c>
      <c r="H304" s="292">
        <v>2</v>
      </c>
      <c r="I304" s="171">
        <v>0</v>
      </c>
      <c r="J304" s="293">
        <f>ROUND(I304*H304,2)</f>
        <v>0</v>
      </c>
      <c r="K304" s="290" t="s">
        <v>3</v>
      </c>
      <c r="L304" s="294"/>
      <c r="M304" s="295" t="s">
        <v>3</v>
      </c>
      <c r="N304" s="296" t="s">
        <v>40</v>
      </c>
      <c r="O304" s="259">
        <v>0</v>
      </c>
      <c r="P304" s="259">
        <f>O304*H304</f>
        <v>0</v>
      </c>
      <c r="Q304" s="259">
        <v>5.6599999999999998E-2</v>
      </c>
      <c r="R304" s="259">
        <f>Q304*H304</f>
        <v>0.1132</v>
      </c>
      <c r="S304" s="259">
        <v>0</v>
      </c>
      <c r="T304" s="260">
        <f>S304*H304</f>
        <v>0</v>
      </c>
      <c r="U304" s="179"/>
      <c r="V304" s="179"/>
      <c r="W304" s="179"/>
      <c r="X304" s="179"/>
      <c r="Y304" s="179"/>
      <c r="Z304" s="179"/>
      <c r="AA304" s="179"/>
      <c r="AB304" s="179"/>
      <c r="AC304" s="179"/>
      <c r="AD304" s="179"/>
      <c r="AE304" s="179"/>
      <c r="AR304" s="261" t="s">
        <v>180</v>
      </c>
      <c r="AT304" s="261" t="s">
        <v>231</v>
      </c>
      <c r="AU304" s="261" t="s">
        <v>78</v>
      </c>
      <c r="AY304" s="172" t="s">
        <v>125</v>
      </c>
      <c r="BE304" s="262">
        <f>IF(N304="základní",J304,0)</f>
        <v>0</v>
      </c>
      <c r="BF304" s="262">
        <f>IF(N304="snížená",J304,0)</f>
        <v>0</v>
      </c>
      <c r="BG304" s="262">
        <f>IF(N304="zákl. přenesená",J304,0)</f>
        <v>0</v>
      </c>
      <c r="BH304" s="262">
        <f>IF(N304="sníž. přenesená",J304,0)</f>
        <v>0</v>
      </c>
      <c r="BI304" s="262">
        <f>IF(N304="nulová",J304,0)</f>
        <v>0</v>
      </c>
      <c r="BJ304" s="172" t="s">
        <v>76</v>
      </c>
      <c r="BK304" s="262">
        <f>ROUND(I304*H304,2)</f>
        <v>0</v>
      </c>
      <c r="BL304" s="172" t="s">
        <v>133</v>
      </c>
      <c r="BM304" s="261" t="s">
        <v>435</v>
      </c>
    </row>
    <row r="305" spans="1:65" s="182" customFormat="1" x14ac:dyDescent="0.2">
      <c r="A305" s="179"/>
      <c r="B305" s="180"/>
      <c r="C305" s="179"/>
      <c r="D305" s="263" t="s">
        <v>135</v>
      </c>
      <c r="E305" s="179"/>
      <c r="F305" s="264" t="s">
        <v>434</v>
      </c>
      <c r="G305" s="179"/>
      <c r="H305" s="179"/>
      <c r="I305" s="179"/>
      <c r="J305" s="179"/>
      <c r="K305" s="179"/>
      <c r="L305" s="180"/>
      <c r="M305" s="265"/>
      <c r="N305" s="266"/>
      <c r="O305" s="267"/>
      <c r="P305" s="267"/>
      <c r="Q305" s="267"/>
      <c r="R305" s="267"/>
      <c r="S305" s="267"/>
      <c r="T305" s="268"/>
      <c r="U305" s="179"/>
      <c r="V305" s="179"/>
      <c r="W305" s="179"/>
      <c r="X305" s="179"/>
      <c r="Y305" s="179"/>
      <c r="Z305" s="179"/>
      <c r="AA305" s="179"/>
      <c r="AB305" s="179"/>
      <c r="AC305" s="179"/>
      <c r="AD305" s="179"/>
      <c r="AE305" s="179"/>
      <c r="AT305" s="172" t="s">
        <v>135</v>
      </c>
      <c r="AU305" s="172" t="s">
        <v>78</v>
      </c>
    </row>
    <row r="306" spans="1:65" s="182" customFormat="1" ht="21.75" customHeight="1" x14ac:dyDescent="0.2">
      <c r="A306" s="179"/>
      <c r="B306" s="180"/>
      <c r="C306" s="288" t="s">
        <v>436</v>
      </c>
      <c r="D306" s="288" t="s">
        <v>231</v>
      </c>
      <c r="E306" s="289" t="s">
        <v>437</v>
      </c>
      <c r="F306" s="290" t="s">
        <v>438</v>
      </c>
      <c r="G306" s="291" t="s">
        <v>439</v>
      </c>
      <c r="H306" s="292">
        <v>1</v>
      </c>
      <c r="I306" s="171">
        <v>0</v>
      </c>
      <c r="J306" s="293">
        <f>ROUND(I306*H306,2)</f>
        <v>0</v>
      </c>
      <c r="K306" s="290" t="s">
        <v>3</v>
      </c>
      <c r="L306" s="294"/>
      <c r="M306" s="295" t="s">
        <v>3</v>
      </c>
      <c r="N306" s="296" t="s">
        <v>40</v>
      </c>
      <c r="O306" s="259">
        <v>0</v>
      </c>
      <c r="P306" s="259">
        <f>O306*H306</f>
        <v>0</v>
      </c>
      <c r="Q306" s="259">
        <v>5.6599999999999998E-2</v>
      </c>
      <c r="R306" s="259">
        <f>Q306*H306</f>
        <v>5.6599999999999998E-2</v>
      </c>
      <c r="S306" s="259">
        <v>0</v>
      </c>
      <c r="T306" s="260">
        <f>S306*H306</f>
        <v>0</v>
      </c>
      <c r="U306" s="179"/>
      <c r="V306" s="179"/>
      <c r="W306" s="179"/>
      <c r="X306" s="179"/>
      <c r="Y306" s="179"/>
      <c r="Z306" s="179"/>
      <c r="AA306" s="179"/>
      <c r="AB306" s="179"/>
      <c r="AC306" s="179"/>
      <c r="AD306" s="179"/>
      <c r="AE306" s="179"/>
      <c r="AR306" s="261" t="s">
        <v>180</v>
      </c>
      <c r="AT306" s="261" t="s">
        <v>231</v>
      </c>
      <c r="AU306" s="261" t="s">
        <v>78</v>
      </c>
      <c r="AY306" s="172" t="s">
        <v>125</v>
      </c>
      <c r="BE306" s="262">
        <f>IF(N306="základní",J306,0)</f>
        <v>0</v>
      </c>
      <c r="BF306" s="262">
        <f>IF(N306="snížená",J306,0)</f>
        <v>0</v>
      </c>
      <c r="BG306" s="262">
        <f>IF(N306="zákl. přenesená",J306,0)</f>
        <v>0</v>
      </c>
      <c r="BH306" s="262">
        <f>IF(N306="sníž. přenesená",J306,0)</f>
        <v>0</v>
      </c>
      <c r="BI306" s="262">
        <f>IF(N306="nulová",J306,0)</f>
        <v>0</v>
      </c>
      <c r="BJ306" s="172" t="s">
        <v>76</v>
      </c>
      <c r="BK306" s="262">
        <f>ROUND(I306*H306,2)</f>
        <v>0</v>
      </c>
      <c r="BL306" s="172" t="s">
        <v>133</v>
      </c>
      <c r="BM306" s="261" t="s">
        <v>440</v>
      </c>
    </row>
    <row r="307" spans="1:65" s="182" customFormat="1" x14ac:dyDescent="0.2">
      <c r="A307" s="179"/>
      <c r="B307" s="180"/>
      <c r="C307" s="179"/>
      <c r="D307" s="263" t="s">
        <v>135</v>
      </c>
      <c r="E307" s="179"/>
      <c r="F307" s="264" t="s">
        <v>441</v>
      </c>
      <c r="G307" s="179"/>
      <c r="H307" s="179"/>
      <c r="I307" s="179"/>
      <c r="J307" s="179"/>
      <c r="K307" s="179"/>
      <c r="L307" s="180"/>
      <c r="M307" s="265"/>
      <c r="N307" s="266"/>
      <c r="O307" s="267"/>
      <c r="P307" s="267"/>
      <c r="Q307" s="267"/>
      <c r="R307" s="267"/>
      <c r="S307" s="267"/>
      <c r="T307" s="268"/>
      <c r="U307" s="179"/>
      <c r="V307" s="179"/>
      <c r="W307" s="179"/>
      <c r="X307" s="179"/>
      <c r="Y307" s="179"/>
      <c r="Z307" s="179"/>
      <c r="AA307" s="179"/>
      <c r="AB307" s="179"/>
      <c r="AC307" s="179"/>
      <c r="AD307" s="179"/>
      <c r="AE307" s="179"/>
      <c r="AT307" s="172" t="s">
        <v>135</v>
      </c>
      <c r="AU307" s="172" t="s">
        <v>78</v>
      </c>
    </row>
    <row r="308" spans="1:65" s="182" customFormat="1" ht="21.75" customHeight="1" x14ac:dyDescent="0.2">
      <c r="A308" s="179"/>
      <c r="B308" s="180"/>
      <c r="C308" s="288" t="s">
        <v>442</v>
      </c>
      <c r="D308" s="288" t="s">
        <v>231</v>
      </c>
      <c r="E308" s="289" t="s">
        <v>443</v>
      </c>
      <c r="F308" s="290" t="s">
        <v>444</v>
      </c>
      <c r="G308" s="291" t="s">
        <v>439</v>
      </c>
      <c r="H308" s="292">
        <v>1</v>
      </c>
      <c r="I308" s="171">
        <v>0</v>
      </c>
      <c r="J308" s="293">
        <f>ROUND(I308*H308,2)</f>
        <v>0</v>
      </c>
      <c r="K308" s="290" t="s">
        <v>3</v>
      </c>
      <c r="L308" s="294"/>
      <c r="M308" s="295" t="s">
        <v>3</v>
      </c>
      <c r="N308" s="296" t="s">
        <v>40</v>
      </c>
      <c r="O308" s="259">
        <v>0</v>
      </c>
      <c r="P308" s="259">
        <f>O308*H308</f>
        <v>0</v>
      </c>
      <c r="Q308" s="259">
        <v>5.6599999999999998E-2</v>
      </c>
      <c r="R308" s="259">
        <f>Q308*H308</f>
        <v>5.6599999999999998E-2</v>
      </c>
      <c r="S308" s="259">
        <v>0</v>
      </c>
      <c r="T308" s="260">
        <f>S308*H308</f>
        <v>0</v>
      </c>
      <c r="U308" s="179"/>
      <c r="V308" s="179"/>
      <c r="W308" s="179"/>
      <c r="X308" s="179"/>
      <c r="Y308" s="179"/>
      <c r="Z308" s="179"/>
      <c r="AA308" s="179"/>
      <c r="AB308" s="179"/>
      <c r="AC308" s="179"/>
      <c r="AD308" s="179"/>
      <c r="AE308" s="179"/>
      <c r="AR308" s="261" t="s">
        <v>180</v>
      </c>
      <c r="AT308" s="261" t="s">
        <v>231</v>
      </c>
      <c r="AU308" s="261" t="s">
        <v>78</v>
      </c>
      <c r="AY308" s="172" t="s">
        <v>125</v>
      </c>
      <c r="BE308" s="262">
        <f>IF(N308="základní",J308,0)</f>
        <v>0</v>
      </c>
      <c r="BF308" s="262">
        <f>IF(N308="snížená",J308,0)</f>
        <v>0</v>
      </c>
      <c r="BG308" s="262">
        <f>IF(N308="zákl. přenesená",J308,0)</f>
        <v>0</v>
      </c>
      <c r="BH308" s="262">
        <f>IF(N308="sníž. přenesená",J308,0)</f>
        <v>0</v>
      </c>
      <c r="BI308" s="262">
        <f>IF(N308="nulová",J308,0)</f>
        <v>0</v>
      </c>
      <c r="BJ308" s="172" t="s">
        <v>76</v>
      </c>
      <c r="BK308" s="262">
        <f>ROUND(I308*H308,2)</f>
        <v>0</v>
      </c>
      <c r="BL308" s="172" t="s">
        <v>133</v>
      </c>
      <c r="BM308" s="261" t="s">
        <v>445</v>
      </c>
    </row>
    <row r="309" spans="1:65" s="182" customFormat="1" x14ac:dyDescent="0.2">
      <c r="A309" s="179"/>
      <c r="B309" s="180"/>
      <c r="C309" s="179"/>
      <c r="D309" s="263" t="s">
        <v>135</v>
      </c>
      <c r="E309" s="179"/>
      <c r="F309" s="264" t="s">
        <v>444</v>
      </c>
      <c r="G309" s="179"/>
      <c r="H309" s="179"/>
      <c r="I309" s="179"/>
      <c r="J309" s="179"/>
      <c r="K309" s="179"/>
      <c r="L309" s="180"/>
      <c r="M309" s="265"/>
      <c r="N309" s="266"/>
      <c r="O309" s="267"/>
      <c r="P309" s="267"/>
      <c r="Q309" s="267"/>
      <c r="R309" s="267"/>
      <c r="S309" s="267"/>
      <c r="T309" s="268"/>
      <c r="U309" s="179"/>
      <c r="V309" s="179"/>
      <c r="W309" s="179"/>
      <c r="X309" s="179"/>
      <c r="Y309" s="179"/>
      <c r="Z309" s="179"/>
      <c r="AA309" s="179"/>
      <c r="AB309" s="179"/>
      <c r="AC309" s="179"/>
      <c r="AD309" s="179"/>
      <c r="AE309" s="179"/>
      <c r="AT309" s="172" t="s">
        <v>135</v>
      </c>
      <c r="AU309" s="172" t="s">
        <v>78</v>
      </c>
    </row>
    <row r="310" spans="1:65" s="182" customFormat="1" ht="16.5" customHeight="1" x14ac:dyDescent="0.2">
      <c r="A310" s="179"/>
      <c r="B310" s="180"/>
      <c r="C310" s="288" t="s">
        <v>446</v>
      </c>
      <c r="D310" s="288" t="s">
        <v>231</v>
      </c>
      <c r="E310" s="289" t="s">
        <v>447</v>
      </c>
      <c r="F310" s="290" t="s">
        <v>448</v>
      </c>
      <c r="G310" s="291" t="s">
        <v>338</v>
      </c>
      <c r="H310" s="292">
        <v>1</v>
      </c>
      <c r="I310" s="171">
        <v>0</v>
      </c>
      <c r="J310" s="293">
        <f>ROUND(I310*H310,2)</f>
        <v>0</v>
      </c>
      <c r="K310" s="290" t="s">
        <v>3</v>
      </c>
      <c r="L310" s="294"/>
      <c r="M310" s="295" t="s">
        <v>3</v>
      </c>
      <c r="N310" s="296" t="s">
        <v>40</v>
      </c>
      <c r="O310" s="259">
        <v>0</v>
      </c>
      <c r="P310" s="259">
        <f>O310*H310</f>
        <v>0</v>
      </c>
      <c r="Q310" s="259">
        <v>5.6599999999999998E-2</v>
      </c>
      <c r="R310" s="259">
        <f>Q310*H310</f>
        <v>5.6599999999999998E-2</v>
      </c>
      <c r="S310" s="259">
        <v>0</v>
      </c>
      <c r="T310" s="260">
        <f>S310*H310</f>
        <v>0</v>
      </c>
      <c r="U310" s="179"/>
      <c r="V310" s="179"/>
      <c r="W310" s="179"/>
      <c r="X310" s="179"/>
      <c r="Y310" s="179"/>
      <c r="Z310" s="179"/>
      <c r="AA310" s="179"/>
      <c r="AB310" s="179"/>
      <c r="AC310" s="179"/>
      <c r="AD310" s="179"/>
      <c r="AE310" s="179"/>
      <c r="AR310" s="261" t="s">
        <v>180</v>
      </c>
      <c r="AT310" s="261" t="s">
        <v>231</v>
      </c>
      <c r="AU310" s="261" t="s">
        <v>78</v>
      </c>
      <c r="AY310" s="172" t="s">
        <v>125</v>
      </c>
      <c r="BE310" s="262">
        <f>IF(N310="základní",J310,0)</f>
        <v>0</v>
      </c>
      <c r="BF310" s="262">
        <f>IF(N310="snížená",J310,0)</f>
        <v>0</v>
      </c>
      <c r="BG310" s="262">
        <f>IF(N310="zákl. přenesená",J310,0)</f>
        <v>0</v>
      </c>
      <c r="BH310" s="262">
        <f>IF(N310="sníž. přenesená",J310,0)</f>
        <v>0</v>
      </c>
      <c r="BI310" s="262">
        <f>IF(N310="nulová",J310,0)</f>
        <v>0</v>
      </c>
      <c r="BJ310" s="172" t="s">
        <v>76</v>
      </c>
      <c r="BK310" s="262">
        <f>ROUND(I310*H310,2)</f>
        <v>0</v>
      </c>
      <c r="BL310" s="172" t="s">
        <v>133</v>
      </c>
      <c r="BM310" s="261" t="s">
        <v>449</v>
      </c>
    </row>
    <row r="311" spans="1:65" s="182" customFormat="1" x14ac:dyDescent="0.2">
      <c r="A311" s="179"/>
      <c r="B311" s="180"/>
      <c r="C311" s="179"/>
      <c r="D311" s="263" t="s">
        <v>135</v>
      </c>
      <c r="E311" s="179"/>
      <c r="F311" s="264" t="s">
        <v>448</v>
      </c>
      <c r="G311" s="179"/>
      <c r="H311" s="179"/>
      <c r="I311" s="179"/>
      <c r="J311" s="179"/>
      <c r="K311" s="179"/>
      <c r="L311" s="180"/>
      <c r="M311" s="265"/>
      <c r="N311" s="266"/>
      <c r="O311" s="267"/>
      <c r="P311" s="267"/>
      <c r="Q311" s="267"/>
      <c r="R311" s="267"/>
      <c r="S311" s="267"/>
      <c r="T311" s="268"/>
      <c r="U311" s="179"/>
      <c r="V311" s="179"/>
      <c r="W311" s="179"/>
      <c r="X311" s="179"/>
      <c r="Y311" s="179"/>
      <c r="Z311" s="179"/>
      <c r="AA311" s="179"/>
      <c r="AB311" s="179"/>
      <c r="AC311" s="179"/>
      <c r="AD311" s="179"/>
      <c r="AE311" s="179"/>
      <c r="AT311" s="172" t="s">
        <v>135</v>
      </c>
      <c r="AU311" s="172" t="s">
        <v>78</v>
      </c>
    </row>
    <row r="312" spans="1:65" s="182" customFormat="1" ht="16.5" customHeight="1" x14ac:dyDescent="0.2">
      <c r="A312" s="179"/>
      <c r="B312" s="180"/>
      <c r="C312" s="288" t="s">
        <v>450</v>
      </c>
      <c r="D312" s="288" t="s">
        <v>231</v>
      </c>
      <c r="E312" s="289" t="s">
        <v>451</v>
      </c>
      <c r="F312" s="290" t="s">
        <v>452</v>
      </c>
      <c r="G312" s="291" t="s">
        <v>338</v>
      </c>
      <c r="H312" s="292">
        <v>1</v>
      </c>
      <c r="I312" s="171">
        <v>0</v>
      </c>
      <c r="J312" s="293">
        <f>ROUND(I312*H312,2)</f>
        <v>0</v>
      </c>
      <c r="K312" s="290" t="s">
        <v>3</v>
      </c>
      <c r="L312" s="294"/>
      <c r="M312" s="295" t="s">
        <v>3</v>
      </c>
      <c r="N312" s="296" t="s">
        <v>40</v>
      </c>
      <c r="O312" s="259">
        <v>0</v>
      </c>
      <c r="P312" s="259">
        <f>O312*H312</f>
        <v>0</v>
      </c>
      <c r="Q312" s="259">
        <v>5.6599999999999998E-2</v>
      </c>
      <c r="R312" s="259">
        <f>Q312*H312</f>
        <v>5.6599999999999998E-2</v>
      </c>
      <c r="S312" s="259">
        <v>0</v>
      </c>
      <c r="T312" s="260">
        <f>S312*H312</f>
        <v>0</v>
      </c>
      <c r="U312" s="179"/>
      <c r="V312" s="179"/>
      <c r="W312" s="179"/>
      <c r="X312" s="179"/>
      <c r="Y312" s="179"/>
      <c r="Z312" s="179"/>
      <c r="AA312" s="179"/>
      <c r="AB312" s="179"/>
      <c r="AC312" s="179"/>
      <c r="AD312" s="179"/>
      <c r="AE312" s="179"/>
      <c r="AR312" s="261" t="s">
        <v>180</v>
      </c>
      <c r="AT312" s="261" t="s">
        <v>231</v>
      </c>
      <c r="AU312" s="261" t="s">
        <v>78</v>
      </c>
      <c r="AY312" s="172" t="s">
        <v>125</v>
      </c>
      <c r="BE312" s="262">
        <f>IF(N312="základní",J312,0)</f>
        <v>0</v>
      </c>
      <c r="BF312" s="262">
        <f>IF(N312="snížená",J312,0)</f>
        <v>0</v>
      </c>
      <c r="BG312" s="262">
        <f>IF(N312="zákl. přenesená",J312,0)</f>
        <v>0</v>
      </c>
      <c r="BH312" s="262">
        <f>IF(N312="sníž. přenesená",J312,0)</f>
        <v>0</v>
      </c>
      <c r="BI312" s="262">
        <f>IF(N312="nulová",J312,0)</f>
        <v>0</v>
      </c>
      <c r="BJ312" s="172" t="s">
        <v>76</v>
      </c>
      <c r="BK312" s="262">
        <f>ROUND(I312*H312,2)</f>
        <v>0</v>
      </c>
      <c r="BL312" s="172" t="s">
        <v>133</v>
      </c>
      <c r="BM312" s="261" t="s">
        <v>453</v>
      </c>
    </row>
    <row r="313" spans="1:65" s="182" customFormat="1" x14ac:dyDescent="0.2">
      <c r="A313" s="179"/>
      <c r="B313" s="180"/>
      <c r="C313" s="179"/>
      <c r="D313" s="263" t="s">
        <v>135</v>
      </c>
      <c r="E313" s="179"/>
      <c r="F313" s="264" t="s">
        <v>452</v>
      </c>
      <c r="G313" s="179"/>
      <c r="H313" s="179"/>
      <c r="I313" s="179"/>
      <c r="J313" s="179"/>
      <c r="K313" s="179"/>
      <c r="L313" s="180"/>
      <c r="M313" s="265"/>
      <c r="N313" s="266"/>
      <c r="O313" s="267"/>
      <c r="P313" s="267"/>
      <c r="Q313" s="267"/>
      <c r="R313" s="267"/>
      <c r="S313" s="267"/>
      <c r="T313" s="268"/>
      <c r="U313" s="179"/>
      <c r="V313" s="179"/>
      <c r="W313" s="179"/>
      <c r="X313" s="179"/>
      <c r="Y313" s="179"/>
      <c r="Z313" s="179"/>
      <c r="AA313" s="179"/>
      <c r="AB313" s="179"/>
      <c r="AC313" s="179"/>
      <c r="AD313" s="179"/>
      <c r="AE313" s="179"/>
      <c r="AT313" s="172" t="s">
        <v>135</v>
      </c>
      <c r="AU313" s="172" t="s">
        <v>78</v>
      </c>
    </row>
    <row r="314" spans="1:65" s="182" customFormat="1" ht="24.2" customHeight="1" x14ac:dyDescent="0.2">
      <c r="A314" s="179"/>
      <c r="B314" s="180"/>
      <c r="C314" s="288" t="s">
        <v>454</v>
      </c>
      <c r="D314" s="288" t="s">
        <v>231</v>
      </c>
      <c r="E314" s="289" t="s">
        <v>455</v>
      </c>
      <c r="F314" s="290" t="s">
        <v>456</v>
      </c>
      <c r="G314" s="291" t="s">
        <v>338</v>
      </c>
      <c r="H314" s="292">
        <v>2</v>
      </c>
      <c r="I314" s="171">
        <v>0</v>
      </c>
      <c r="J314" s="293">
        <f>ROUND(I314*H314,2)</f>
        <v>0</v>
      </c>
      <c r="K314" s="290" t="s">
        <v>3</v>
      </c>
      <c r="L314" s="294"/>
      <c r="M314" s="295" t="s">
        <v>3</v>
      </c>
      <c r="N314" s="296" t="s">
        <v>40</v>
      </c>
      <c r="O314" s="259">
        <v>0</v>
      </c>
      <c r="P314" s="259">
        <f>O314*H314</f>
        <v>0</v>
      </c>
      <c r="Q314" s="259">
        <v>5.6599999999999998E-2</v>
      </c>
      <c r="R314" s="259">
        <f>Q314*H314</f>
        <v>0.1132</v>
      </c>
      <c r="S314" s="259">
        <v>0</v>
      </c>
      <c r="T314" s="260">
        <f>S314*H314</f>
        <v>0</v>
      </c>
      <c r="U314" s="179"/>
      <c r="V314" s="179"/>
      <c r="W314" s="179"/>
      <c r="X314" s="179"/>
      <c r="Y314" s="179"/>
      <c r="Z314" s="179"/>
      <c r="AA314" s="179"/>
      <c r="AB314" s="179"/>
      <c r="AC314" s="179"/>
      <c r="AD314" s="179"/>
      <c r="AE314" s="179"/>
      <c r="AR314" s="261" t="s">
        <v>180</v>
      </c>
      <c r="AT314" s="261" t="s">
        <v>231</v>
      </c>
      <c r="AU314" s="261" t="s">
        <v>78</v>
      </c>
      <c r="AY314" s="172" t="s">
        <v>125</v>
      </c>
      <c r="BE314" s="262">
        <f>IF(N314="základní",J314,0)</f>
        <v>0</v>
      </c>
      <c r="BF314" s="262">
        <f>IF(N314="snížená",J314,0)</f>
        <v>0</v>
      </c>
      <c r="BG314" s="262">
        <f>IF(N314="zákl. přenesená",J314,0)</f>
        <v>0</v>
      </c>
      <c r="BH314" s="262">
        <f>IF(N314="sníž. přenesená",J314,0)</f>
        <v>0</v>
      </c>
      <c r="BI314" s="262">
        <f>IF(N314="nulová",J314,0)</f>
        <v>0</v>
      </c>
      <c r="BJ314" s="172" t="s">
        <v>76</v>
      </c>
      <c r="BK314" s="262">
        <f>ROUND(I314*H314,2)</f>
        <v>0</v>
      </c>
      <c r="BL314" s="172" t="s">
        <v>133</v>
      </c>
      <c r="BM314" s="261" t="s">
        <v>457</v>
      </c>
    </row>
    <row r="315" spans="1:65" s="182" customFormat="1" ht="19.5" x14ac:dyDescent="0.2">
      <c r="A315" s="179"/>
      <c r="B315" s="180"/>
      <c r="C315" s="179"/>
      <c r="D315" s="263" t="s">
        <v>135</v>
      </c>
      <c r="E315" s="179"/>
      <c r="F315" s="264" t="s">
        <v>456</v>
      </c>
      <c r="G315" s="179"/>
      <c r="H315" s="179"/>
      <c r="I315" s="179"/>
      <c r="J315" s="179"/>
      <c r="K315" s="179"/>
      <c r="L315" s="180"/>
      <c r="M315" s="265"/>
      <c r="N315" s="266"/>
      <c r="O315" s="267"/>
      <c r="P315" s="267"/>
      <c r="Q315" s="267"/>
      <c r="R315" s="267"/>
      <c r="S315" s="267"/>
      <c r="T315" s="268"/>
      <c r="U315" s="179"/>
      <c r="V315" s="179"/>
      <c r="W315" s="179"/>
      <c r="X315" s="179"/>
      <c r="Y315" s="179"/>
      <c r="Z315" s="179"/>
      <c r="AA315" s="179"/>
      <c r="AB315" s="179"/>
      <c r="AC315" s="179"/>
      <c r="AD315" s="179"/>
      <c r="AE315" s="179"/>
      <c r="AT315" s="172" t="s">
        <v>135</v>
      </c>
      <c r="AU315" s="172" t="s">
        <v>78</v>
      </c>
    </row>
    <row r="316" spans="1:65" s="182" customFormat="1" ht="19.5" x14ac:dyDescent="0.2">
      <c r="A316" s="179"/>
      <c r="B316" s="180"/>
      <c r="C316" s="179"/>
      <c r="D316" s="263" t="s">
        <v>148</v>
      </c>
      <c r="E316" s="179"/>
      <c r="F316" s="287" t="s">
        <v>458</v>
      </c>
      <c r="G316" s="179"/>
      <c r="H316" s="179"/>
      <c r="I316" s="179"/>
      <c r="J316" s="179"/>
      <c r="K316" s="179"/>
      <c r="L316" s="180"/>
      <c r="M316" s="265"/>
      <c r="N316" s="266"/>
      <c r="O316" s="267"/>
      <c r="P316" s="267"/>
      <c r="Q316" s="267"/>
      <c r="R316" s="267"/>
      <c r="S316" s="267"/>
      <c r="T316" s="268"/>
      <c r="U316" s="179"/>
      <c r="V316" s="179"/>
      <c r="W316" s="179"/>
      <c r="X316" s="179"/>
      <c r="Y316" s="179"/>
      <c r="Z316" s="179"/>
      <c r="AA316" s="179"/>
      <c r="AB316" s="179"/>
      <c r="AC316" s="179"/>
      <c r="AD316" s="179"/>
      <c r="AE316" s="179"/>
      <c r="AT316" s="172" t="s">
        <v>148</v>
      </c>
      <c r="AU316" s="172" t="s">
        <v>78</v>
      </c>
    </row>
    <row r="317" spans="1:65" s="182" customFormat="1" ht="33" customHeight="1" x14ac:dyDescent="0.2">
      <c r="A317" s="179"/>
      <c r="B317" s="180"/>
      <c r="C317" s="251" t="s">
        <v>459</v>
      </c>
      <c r="D317" s="251" t="s">
        <v>128</v>
      </c>
      <c r="E317" s="252" t="s">
        <v>460</v>
      </c>
      <c r="F317" s="253" t="s">
        <v>461</v>
      </c>
      <c r="G317" s="254" t="s">
        <v>183</v>
      </c>
      <c r="H317" s="255">
        <v>36</v>
      </c>
      <c r="I317" s="170">
        <v>0</v>
      </c>
      <c r="J317" s="256">
        <f>ROUND(I317*H317,2)</f>
        <v>0</v>
      </c>
      <c r="K317" s="253" t="s">
        <v>132</v>
      </c>
      <c r="L317" s="180"/>
      <c r="M317" s="257" t="s">
        <v>3</v>
      </c>
      <c r="N317" s="258" t="s">
        <v>40</v>
      </c>
      <c r="O317" s="259">
        <v>0.105</v>
      </c>
      <c r="P317" s="259">
        <f>O317*H317</f>
        <v>3.78</v>
      </c>
      <c r="Q317" s="259">
        <v>1.2999999999999999E-4</v>
      </c>
      <c r="R317" s="259">
        <f>Q317*H317</f>
        <v>4.6799999999999993E-3</v>
      </c>
      <c r="S317" s="259">
        <v>0</v>
      </c>
      <c r="T317" s="260">
        <f>S317*H317</f>
        <v>0</v>
      </c>
      <c r="U317" s="179"/>
      <c r="V317" s="179"/>
      <c r="W317" s="179"/>
      <c r="X317" s="179"/>
      <c r="Y317" s="179"/>
      <c r="Z317" s="179"/>
      <c r="AA317" s="179"/>
      <c r="AB317" s="179"/>
      <c r="AC317" s="179"/>
      <c r="AD317" s="179"/>
      <c r="AE317" s="179"/>
      <c r="AR317" s="261" t="s">
        <v>133</v>
      </c>
      <c r="AT317" s="261" t="s">
        <v>128</v>
      </c>
      <c r="AU317" s="261" t="s">
        <v>78</v>
      </c>
      <c r="AY317" s="172" t="s">
        <v>125</v>
      </c>
      <c r="BE317" s="262">
        <f>IF(N317="základní",J317,0)</f>
        <v>0</v>
      </c>
      <c r="BF317" s="262">
        <f>IF(N317="snížená",J317,0)</f>
        <v>0</v>
      </c>
      <c r="BG317" s="262">
        <f>IF(N317="zákl. přenesená",J317,0)</f>
        <v>0</v>
      </c>
      <c r="BH317" s="262">
        <f>IF(N317="sníž. přenesená",J317,0)</f>
        <v>0</v>
      </c>
      <c r="BI317" s="262">
        <f>IF(N317="nulová",J317,0)</f>
        <v>0</v>
      </c>
      <c r="BJ317" s="172" t="s">
        <v>76</v>
      </c>
      <c r="BK317" s="262">
        <f>ROUND(I317*H317,2)</f>
        <v>0</v>
      </c>
      <c r="BL317" s="172" t="s">
        <v>133</v>
      </c>
      <c r="BM317" s="261" t="s">
        <v>462</v>
      </c>
    </row>
    <row r="318" spans="1:65" s="182" customFormat="1" ht="19.5" x14ac:dyDescent="0.2">
      <c r="A318" s="179"/>
      <c r="B318" s="180"/>
      <c r="C318" s="179"/>
      <c r="D318" s="263" t="s">
        <v>135</v>
      </c>
      <c r="E318" s="179"/>
      <c r="F318" s="264" t="s">
        <v>463</v>
      </c>
      <c r="G318" s="179"/>
      <c r="H318" s="179"/>
      <c r="I318" s="179"/>
      <c r="J318" s="179"/>
      <c r="K318" s="179"/>
      <c r="L318" s="180"/>
      <c r="M318" s="265"/>
      <c r="N318" s="266"/>
      <c r="O318" s="267"/>
      <c r="P318" s="267"/>
      <c r="Q318" s="267"/>
      <c r="R318" s="267"/>
      <c r="S318" s="267"/>
      <c r="T318" s="268"/>
      <c r="U318" s="179"/>
      <c r="V318" s="179"/>
      <c r="W318" s="179"/>
      <c r="X318" s="179"/>
      <c r="Y318" s="179"/>
      <c r="Z318" s="179"/>
      <c r="AA318" s="179"/>
      <c r="AB318" s="179"/>
      <c r="AC318" s="179"/>
      <c r="AD318" s="179"/>
      <c r="AE318" s="179"/>
      <c r="AT318" s="172" t="s">
        <v>135</v>
      </c>
      <c r="AU318" s="172" t="s">
        <v>78</v>
      </c>
    </row>
    <row r="319" spans="1:65" s="182" customFormat="1" x14ac:dyDescent="0.2">
      <c r="A319" s="179"/>
      <c r="B319" s="180"/>
      <c r="C319" s="179"/>
      <c r="D319" s="269" t="s">
        <v>137</v>
      </c>
      <c r="E319" s="179"/>
      <c r="F319" s="270" t="s">
        <v>464</v>
      </c>
      <c r="G319" s="179"/>
      <c r="H319" s="179"/>
      <c r="I319" s="179"/>
      <c r="J319" s="179"/>
      <c r="K319" s="179"/>
      <c r="L319" s="180"/>
      <c r="M319" s="265"/>
      <c r="N319" s="266"/>
      <c r="O319" s="267"/>
      <c r="P319" s="267"/>
      <c r="Q319" s="267"/>
      <c r="R319" s="267"/>
      <c r="S319" s="267"/>
      <c r="T319" s="268"/>
      <c r="U319" s="179"/>
      <c r="V319" s="179"/>
      <c r="W319" s="179"/>
      <c r="X319" s="179"/>
      <c r="Y319" s="179"/>
      <c r="Z319" s="179"/>
      <c r="AA319" s="179"/>
      <c r="AB319" s="179"/>
      <c r="AC319" s="179"/>
      <c r="AD319" s="179"/>
      <c r="AE319" s="179"/>
      <c r="AT319" s="172" t="s">
        <v>137</v>
      </c>
      <c r="AU319" s="172" t="s">
        <v>78</v>
      </c>
    </row>
    <row r="320" spans="1:65" s="271" customFormat="1" x14ac:dyDescent="0.2">
      <c r="B320" s="272"/>
      <c r="D320" s="263" t="s">
        <v>139</v>
      </c>
      <c r="E320" s="273" t="s">
        <v>3</v>
      </c>
      <c r="F320" s="274" t="s">
        <v>465</v>
      </c>
      <c r="H320" s="275">
        <v>28.8</v>
      </c>
      <c r="L320" s="272"/>
      <c r="M320" s="276"/>
      <c r="N320" s="277"/>
      <c r="O320" s="277"/>
      <c r="P320" s="277"/>
      <c r="Q320" s="277"/>
      <c r="R320" s="277"/>
      <c r="S320" s="277"/>
      <c r="T320" s="278"/>
      <c r="AT320" s="273" t="s">
        <v>139</v>
      </c>
      <c r="AU320" s="273" t="s">
        <v>78</v>
      </c>
      <c r="AV320" s="271" t="s">
        <v>78</v>
      </c>
      <c r="AW320" s="271" t="s">
        <v>30</v>
      </c>
      <c r="AX320" s="271" t="s">
        <v>69</v>
      </c>
      <c r="AY320" s="273" t="s">
        <v>125</v>
      </c>
    </row>
    <row r="321" spans="1:65" s="271" customFormat="1" x14ac:dyDescent="0.2">
      <c r="B321" s="272"/>
      <c r="D321" s="263" t="s">
        <v>139</v>
      </c>
      <c r="E321" s="273" t="s">
        <v>3</v>
      </c>
      <c r="F321" s="274" t="s">
        <v>466</v>
      </c>
      <c r="H321" s="275">
        <v>7.2</v>
      </c>
      <c r="L321" s="272"/>
      <c r="M321" s="276"/>
      <c r="N321" s="277"/>
      <c r="O321" s="277"/>
      <c r="P321" s="277"/>
      <c r="Q321" s="277"/>
      <c r="R321" s="277"/>
      <c r="S321" s="277"/>
      <c r="T321" s="278"/>
      <c r="AT321" s="273" t="s">
        <v>139</v>
      </c>
      <c r="AU321" s="273" t="s">
        <v>78</v>
      </c>
      <c r="AV321" s="271" t="s">
        <v>78</v>
      </c>
      <c r="AW321" s="271" t="s">
        <v>30</v>
      </c>
      <c r="AX321" s="271" t="s">
        <v>69</v>
      </c>
      <c r="AY321" s="273" t="s">
        <v>125</v>
      </c>
    </row>
    <row r="322" spans="1:65" s="279" customFormat="1" x14ac:dyDescent="0.2">
      <c r="B322" s="280"/>
      <c r="D322" s="263" t="s">
        <v>139</v>
      </c>
      <c r="E322" s="281" t="s">
        <v>3</v>
      </c>
      <c r="F322" s="282" t="s">
        <v>141</v>
      </c>
      <c r="H322" s="283">
        <v>36</v>
      </c>
      <c r="L322" s="280"/>
      <c r="M322" s="284"/>
      <c r="N322" s="285"/>
      <c r="O322" s="285"/>
      <c r="P322" s="285"/>
      <c r="Q322" s="285"/>
      <c r="R322" s="285"/>
      <c r="S322" s="285"/>
      <c r="T322" s="286"/>
      <c r="AT322" s="281" t="s">
        <v>139</v>
      </c>
      <c r="AU322" s="281" t="s">
        <v>78</v>
      </c>
      <c r="AV322" s="279" t="s">
        <v>133</v>
      </c>
      <c r="AW322" s="279" t="s">
        <v>30</v>
      </c>
      <c r="AX322" s="279" t="s">
        <v>76</v>
      </c>
      <c r="AY322" s="281" t="s">
        <v>125</v>
      </c>
    </row>
    <row r="323" spans="1:65" s="182" customFormat="1" ht="24.2" customHeight="1" x14ac:dyDescent="0.2">
      <c r="A323" s="179"/>
      <c r="B323" s="180"/>
      <c r="C323" s="251" t="s">
        <v>467</v>
      </c>
      <c r="D323" s="251" t="s">
        <v>128</v>
      </c>
      <c r="E323" s="252" t="s">
        <v>468</v>
      </c>
      <c r="F323" s="253" t="s">
        <v>469</v>
      </c>
      <c r="G323" s="254" t="s">
        <v>131</v>
      </c>
      <c r="H323" s="255">
        <v>216</v>
      </c>
      <c r="I323" s="170">
        <v>0</v>
      </c>
      <c r="J323" s="256">
        <f>ROUND(I323*H323,2)</f>
        <v>0</v>
      </c>
      <c r="K323" s="253" t="s">
        <v>132</v>
      </c>
      <c r="L323" s="180"/>
      <c r="M323" s="257" t="s">
        <v>3</v>
      </c>
      <c r="N323" s="258" t="s">
        <v>40</v>
      </c>
      <c r="O323" s="259">
        <v>0.01</v>
      </c>
      <c r="P323" s="259">
        <f>O323*H323</f>
        <v>2.16</v>
      </c>
      <c r="Q323" s="259">
        <v>0</v>
      </c>
      <c r="R323" s="259">
        <f>Q323*H323</f>
        <v>0</v>
      </c>
      <c r="S323" s="259">
        <v>0</v>
      </c>
      <c r="T323" s="260">
        <f>S323*H323</f>
        <v>0</v>
      </c>
      <c r="U323" s="179"/>
      <c r="V323" s="179"/>
      <c r="W323" s="179"/>
      <c r="X323" s="179"/>
      <c r="Y323" s="179"/>
      <c r="Z323" s="179"/>
      <c r="AA323" s="179"/>
      <c r="AB323" s="179"/>
      <c r="AC323" s="179"/>
      <c r="AD323" s="179"/>
      <c r="AE323" s="179"/>
      <c r="AR323" s="261" t="s">
        <v>133</v>
      </c>
      <c r="AT323" s="261" t="s">
        <v>128</v>
      </c>
      <c r="AU323" s="261" t="s">
        <v>78</v>
      </c>
      <c r="AY323" s="172" t="s">
        <v>125</v>
      </c>
      <c r="BE323" s="262">
        <f>IF(N323="základní",J323,0)</f>
        <v>0</v>
      </c>
      <c r="BF323" s="262">
        <f>IF(N323="snížená",J323,0)</f>
        <v>0</v>
      </c>
      <c r="BG323" s="262">
        <f>IF(N323="zákl. přenesená",J323,0)</f>
        <v>0</v>
      </c>
      <c r="BH323" s="262">
        <f>IF(N323="sníž. přenesená",J323,0)</f>
        <v>0</v>
      </c>
      <c r="BI323" s="262">
        <f>IF(N323="nulová",J323,0)</f>
        <v>0</v>
      </c>
      <c r="BJ323" s="172" t="s">
        <v>76</v>
      </c>
      <c r="BK323" s="262">
        <f>ROUND(I323*H323,2)</f>
        <v>0</v>
      </c>
      <c r="BL323" s="172" t="s">
        <v>133</v>
      </c>
      <c r="BM323" s="261" t="s">
        <v>470</v>
      </c>
    </row>
    <row r="324" spans="1:65" s="182" customFormat="1" ht="19.5" x14ac:dyDescent="0.2">
      <c r="A324" s="179"/>
      <c r="B324" s="180"/>
      <c r="C324" s="179"/>
      <c r="D324" s="263" t="s">
        <v>135</v>
      </c>
      <c r="E324" s="179"/>
      <c r="F324" s="264" t="s">
        <v>471</v>
      </c>
      <c r="G324" s="179"/>
      <c r="H324" s="179"/>
      <c r="I324" s="179"/>
      <c r="J324" s="179"/>
      <c r="K324" s="179"/>
      <c r="L324" s="180"/>
      <c r="M324" s="265"/>
      <c r="N324" s="266"/>
      <c r="O324" s="267"/>
      <c r="P324" s="267"/>
      <c r="Q324" s="267"/>
      <c r="R324" s="267"/>
      <c r="S324" s="267"/>
      <c r="T324" s="268"/>
      <c r="U324" s="179"/>
      <c r="V324" s="179"/>
      <c r="W324" s="179"/>
      <c r="X324" s="179"/>
      <c r="Y324" s="179"/>
      <c r="Z324" s="179"/>
      <c r="AA324" s="179"/>
      <c r="AB324" s="179"/>
      <c r="AC324" s="179"/>
      <c r="AD324" s="179"/>
      <c r="AE324" s="179"/>
      <c r="AT324" s="172" t="s">
        <v>135</v>
      </c>
      <c r="AU324" s="172" t="s">
        <v>78</v>
      </c>
    </row>
    <row r="325" spans="1:65" s="182" customFormat="1" x14ac:dyDescent="0.2">
      <c r="A325" s="179"/>
      <c r="B325" s="180"/>
      <c r="C325" s="179"/>
      <c r="D325" s="269" t="s">
        <v>137</v>
      </c>
      <c r="E325" s="179"/>
      <c r="F325" s="270" t="s">
        <v>472</v>
      </c>
      <c r="G325" s="179"/>
      <c r="H325" s="179"/>
      <c r="I325" s="179"/>
      <c r="J325" s="179"/>
      <c r="K325" s="179"/>
      <c r="L325" s="180"/>
      <c r="M325" s="265"/>
      <c r="N325" s="266"/>
      <c r="O325" s="267"/>
      <c r="P325" s="267"/>
      <c r="Q325" s="267"/>
      <c r="R325" s="267"/>
      <c r="S325" s="267"/>
      <c r="T325" s="268"/>
      <c r="U325" s="179"/>
      <c r="V325" s="179"/>
      <c r="W325" s="179"/>
      <c r="X325" s="179"/>
      <c r="Y325" s="179"/>
      <c r="Z325" s="179"/>
      <c r="AA325" s="179"/>
      <c r="AB325" s="179"/>
      <c r="AC325" s="179"/>
      <c r="AD325" s="179"/>
      <c r="AE325" s="179"/>
      <c r="AT325" s="172" t="s">
        <v>137</v>
      </c>
      <c r="AU325" s="172" t="s">
        <v>78</v>
      </c>
    </row>
    <row r="326" spans="1:65" s="271" customFormat="1" x14ac:dyDescent="0.2">
      <c r="B326" s="272"/>
      <c r="D326" s="263" t="s">
        <v>139</v>
      </c>
      <c r="E326" s="273" t="s">
        <v>3</v>
      </c>
      <c r="F326" s="274" t="s">
        <v>473</v>
      </c>
      <c r="H326" s="275">
        <v>216</v>
      </c>
      <c r="L326" s="272"/>
      <c r="M326" s="276"/>
      <c r="N326" s="277"/>
      <c r="O326" s="277"/>
      <c r="P326" s="277"/>
      <c r="Q326" s="277"/>
      <c r="R326" s="277"/>
      <c r="S326" s="277"/>
      <c r="T326" s="278"/>
      <c r="AT326" s="273" t="s">
        <v>139</v>
      </c>
      <c r="AU326" s="273" t="s">
        <v>78</v>
      </c>
      <c r="AV326" s="271" t="s">
        <v>78</v>
      </c>
      <c r="AW326" s="271" t="s">
        <v>30</v>
      </c>
      <c r="AX326" s="271" t="s">
        <v>69</v>
      </c>
      <c r="AY326" s="273" t="s">
        <v>125</v>
      </c>
    </row>
    <row r="327" spans="1:65" s="279" customFormat="1" x14ac:dyDescent="0.2">
      <c r="B327" s="280"/>
      <c r="D327" s="263" t="s">
        <v>139</v>
      </c>
      <c r="E327" s="281" t="s">
        <v>3</v>
      </c>
      <c r="F327" s="282" t="s">
        <v>141</v>
      </c>
      <c r="H327" s="283">
        <v>216</v>
      </c>
      <c r="L327" s="280"/>
      <c r="M327" s="284"/>
      <c r="N327" s="285"/>
      <c r="O327" s="285"/>
      <c r="P327" s="285"/>
      <c r="Q327" s="285"/>
      <c r="R327" s="285"/>
      <c r="S327" s="285"/>
      <c r="T327" s="286"/>
      <c r="AT327" s="281" t="s">
        <v>139</v>
      </c>
      <c r="AU327" s="281" t="s">
        <v>78</v>
      </c>
      <c r="AV327" s="279" t="s">
        <v>133</v>
      </c>
      <c r="AW327" s="279" t="s">
        <v>30</v>
      </c>
      <c r="AX327" s="279" t="s">
        <v>76</v>
      </c>
      <c r="AY327" s="281" t="s">
        <v>125</v>
      </c>
    </row>
    <row r="328" spans="1:65" s="182" customFormat="1" ht="24.2" customHeight="1" x14ac:dyDescent="0.2">
      <c r="A328" s="179"/>
      <c r="B328" s="180"/>
      <c r="C328" s="251" t="s">
        <v>474</v>
      </c>
      <c r="D328" s="251" t="s">
        <v>128</v>
      </c>
      <c r="E328" s="252" t="s">
        <v>475</v>
      </c>
      <c r="F328" s="253" t="s">
        <v>476</v>
      </c>
      <c r="G328" s="254" t="s">
        <v>183</v>
      </c>
      <c r="H328" s="255">
        <v>264</v>
      </c>
      <c r="I328" s="170">
        <v>0</v>
      </c>
      <c r="J328" s="256">
        <f>ROUND(I328*H328,2)</f>
        <v>0</v>
      </c>
      <c r="K328" s="253" t="s">
        <v>132</v>
      </c>
      <c r="L328" s="180"/>
      <c r="M328" s="257" t="s">
        <v>3</v>
      </c>
      <c r="N328" s="258" t="s">
        <v>40</v>
      </c>
      <c r="O328" s="259">
        <v>0.308</v>
      </c>
      <c r="P328" s="259">
        <f>O328*H328</f>
        <v>81.311999999999998</v>
      </c>
      <c r="Q328" s="259">
        <v>4.0000000000000003E-5</v>
      </c>
      <c r="R328" s="259">
        <f>Q328*H328</f>
        <v>1.0560000000000002E-2</v>
      </c>
      <c r="S328" s="259">
        <v>0</v>
      </c>
      <c r="T328" s="260">
        <f>S328*H328</f>
        <v>0</v>
      </c>
      <c r="U328" s="179"/>
      <c r="V328" s="179"/>
      <c r="W328" s="179"/>
      <c r="X328" s="179"/>
      <c r="Y328" s="179"/>
      <c r="Z328" s="179"/>
      <c r="AA328" s="179"/>
      <c r="AB328" s="179"/>
      <c r="AC328" s="179"/>
      <c r="AD328" s="179"/>
      <c r="AE328" s="179"/>
      <c r="AR328" s="261" t="s">
        <v>133</v>
      </c>
      <c r="AT328" s="261" t="s">
        <v>128</v>
      </c>
      <c r="AU328" s="261" t="s">
        <v>78</v>
      </c>
      <c r="AY328" s="172" t="s">
        <v>125</v>
      </c>
      <c r="BE328" s="262">
        <f>IF(N328="základní",J328,0)</f>
        <v>0</v>
      </c>
      <c r="BF328" s="262">
        <f>IF(N328="snížená",J328,0)</f>
        <v>0</v>
      </c>
      <c r="BG328" s="262">
        <f>IF(N328="zákl. přenesená",J328,0)</f>
        <v>0</v>
      </c>
      <c r="BH328" s="262">
        <f>IF(N328="sníž. přenesená",J328,0)</f>
        <v>0</v>
      </c>
      <c r="BI328" s="262">
        <f>IF(N328="nulová",J328,0)</f>
        <v>0</v>
      </c>
      <c r="BJ328" s="172" t="s">
        <v>76</v>
      </c>
      <c r="BK328" s="262">
        <f>ROUND(I328*H328,2)</f>
        <v>0</v>
      </c>
      <c r="BL328" s="172" t="s">
        <v>133</v>
      </c>
      <c r="BM328" s="261" t="s">
        <v>477</v>
      </c>
    </row>
    <row r="329" spans="1:65" s="182" customFormat="1" ht="19.5" x14ac:dyDescent="0.2">
      <c r="A329" s="179"/>
      <c r="B329" s="180"/>
      <c r="C329" s="179"/>
      <c r="D329" s="263" t="s">
        <v>135</v>
      </c>
      <c r="E329" s="179"/>
      <c r="F329" s="264" t="s">
        <v>478</v>
      </c>
      <c r="G329" s="179"/>
      <c r="H329" s="179"/>
      <c r="I329" s="179"/>
      <c r="J329" s="179"/>
      <c r="K329" s="179"/>
      <c r="L329" s="180"/>
      <c r="M329" s="265"/>
      <c r="N329" s="266"/>
      <c r="O329" s="267"/>
      <c r="P329" s="267"/>
      <c r="Q329" s="267"/>
      <c r="R329" s="267"/>
      <c r="S329" s="267"/>
      <c r="T329" s="268"/>
      <c r="U329" s="179"/>
      <c r="V329" s="179"/>
      <c r="W329" s="179"/>
      <c r="X329" s="179"/>
      <c r="Y329" s="179"/>
      <c r="Z329" s="179"/>
      <c r="AA329" s="179"/>
      <c r="AB329" s="179"/>
      <c r="AC329" s="179"/>
      <c r="AD329" s="179"/>
      <c r="AE329" s="179"/>
      <c r="AT329" s="172" t="s">
        <v>135</v>
      </c>
      <c r="AU329" s="172" t="s">
        <v>78</v>
      </c>
    </row>
    <row r="330" spans="1:65" s="182" customFormat="1" x14ac:dyDescent="0.2">
      <c r="A330" s="179"/>
      <c r="B330" s="180"/>
      <c r="C330" s="179"/>
      <c r="D330" s="269" t="s">
        <v>137</v>
      </c>
      <c r="E330" s="179"/>
      <c r="F330" s="270" t="s">
        <v>479</v>
      </c>
      <c r="G330" s="179"/>
      <c r="H330" s="179"/>
      <c r="I330" s="179"/>
      <c r="J330" s="179"/>
      <c r="K330" s="179"/>
      <c r="L330" s="180"/>
      <c r="M330" s="265"/>
      <c r="N330" s="266"/>
      <c r="O330" s="267"/>
      <c r="P330" s="267"/>
      <c r="Q330" s="267"/>
      <c r="R330" s="267"/>
      <c r="S330" s="267"/>
      <c r="T330" s="268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T330" s="172" t="s">
        <v>137</v>
      </c>
      <c r="AU330" s="172" t="s">
        <v>78</v>
      </c>
    </row>
    <row r="331" spans="1:65" s="271" customFormat="1" x14ac:dyDescent="0.2">
      <c r="B331" s="272"/>
      <c r="D331" s="263" t="s">
        <v>139</v>
      </c>
      <c r="E331" s="273" t="s">
        <v>3</v>
      </c>
      <c r="F331" s="274" t="s">
        <v>187</v>
      </c>
      <c r="H331" s="275">
        <v>264</v>
      </c>
      <c r="L331" s="272"/>
      <c r="M331" s="276"/>
      <c r="N331" s="277"/>
      <c r="O331" s="277"/>
      <c r="P331" s="277"/>
      <c r="Q331" s="277"/>
      <c r="R331" s="277"/>
      <c r="S331" s="277"/>
      <c r="T331" s="278"/>
      <c r="AT331" s="273" t="s">
        <v>139</v>
      </c>
      <c r="AU331" s="273" t="s">
        <v>78</v>
      </c>
      <c r="AV331" s="271" t="s">
        <v>78</v>
      </c>
      <c r="AW331" s="271" t="s">
        <v>30</v>
      </c>
      <c r="AX331" s="271" t="s">
        <v>69</v>
      </c>
      <c r="AY331" s="273" t="s">
        <v>125</v>
      </c>
    </row>
    <row r="332" spans="1:65" s="279" customFormat="1" x14ac:dyDescent="0.2">
      <c r="B332" s="280"/>
      <c r="D332" s="263" t="s">
        <v>139</v>
      </c>
      <c r="E332" s="281" t="s">
        <v>3</v>
      </c>
      <c r="F332" s="282" t="s">
        <v>141</v>
      </c>
      <c r="H332" s="283">
        <v>264</v>
      </c>
      <c r="L332" s="280"/>
      <c r="M332" s="284"/>
      <c r="N332" s="285"/>
      <c r="O332" s="285"/>
      <c r="P332" s="285"/>
      <c r="Q332" s="285"/>
      <c r="R332" s="285"/>
      <c r="S332" s="285"/>
      <c r="T332" s="286"/>
      <c r="AT332" s="281" t="s">
        <v>139</v>
      </c>
      <c r="AU332" s="281" t="s">
        <v>78</v>
      </c>
      <c r="AV332" s="279" t="s">
        <v>133</v>
      </c>
      <c r="AW332" s="279" t="s">
        <v>30</v>
      </c>
      <c r="AX332" s="279" t="s">
        <v>76</v>
      </c>
      <c r="AY332" s="281" t="s">
        <v>125</v>
      </c>
    </row>
    <row r="333" spans="1:65" s="238" customFormat="1" ht="22.9" customHeight="1" x14ac:dyDescent="0.2">
      <c r="B333" s="239"/>
      <c r="D333" s="240" t="s">
        <v>68</v>
      </c>
      <c r="E333" s="249" t="s">
        <v>480</v>
      </c>
      <c r="F333" s="249" t="s">
        <v>481</v>
      </c>
      <c r="J333" s="250">
        <f>BK333</f>
        <v>0</v>
      </c>
      <c r="L333" s="239"/>
      <c r="M333" s="243"/>
      <c r="N333" s="244"/>
      <c r="O333" s="244"/>
      <c r="P333" s="245">
        <f>SUM(P334:P336)</f>
        <v>3.7365240000000002</v>
      </c>
      <c r="Q333" s="244"/>
      <c r="R333" s="245">
        <f>SUM(R334:R336)</f>
        <v>0</v>
      </c>
      <c r="S333" s="244"/>
      <c r="T333" s="246">
        <f>SUM(T334:T336)</f>
        <v>0</v>
      </c>
      <c r="AR333" s="240" t="s">
        <v>76</v>
      </c>
      <c r="AT333" s="247" t="s">
        <v>68</v>
      </c>
      <c r="AU333" s="247" t="s">
        <v>76</v>
      </c>
      <c r="AY333" s="240" t="s">
        <v>125</v>
      </c>
      <c r="BK333" s="248">
        <f>SUM(BK334:BK336)</f>
        <v>0</v>
      </c>
    </row>
    <row r="334" spans="1:65" s="182" customFormat="1" ht="16.5" customHeight="1" x14ac:dyDescent="0.2">
      <c r="A334" s="179"/>
      <c r="B334" s="180"/>
      <c r="C334" s="251" t="s">
        <v>133</v>
      </c>
      <c r="D334" s="251" t="s">
        <v>128</v>
      </c>
      <c r="E334" s="252" t="s">
        <v>482</v>
      </c>
      <c r="F334" s="253" t="s">
        <v>483</v>
      </c>
      <c r="G334" s="254" t="s">
        <v>211</v>
      </c>
      <c r="H334" s="255">
        <v>28.306999999999999</v>
      </c>
      <c r="I334" s="170">
        <v>0</v>
      </c>
      <c r="J334" s="256">
        <f>ROUND(I334*H334,2)</f>
        <v>0</v>
      </c>
      <c r="K334" s="253" t="s">
        <v>132</v>
      </c>
      <c r="L334" s="180"/>
      <c r="M334" s="257" t="s">
        <v>3</v>
      </c>
      <c r="N334" s="258" t="s">
        <v>40</v>
      </c>
      <c r="O334" s="259">
        <v>0.13200000000000001</v>
      </c>
      <c r="P334" s="259">
        <f>O334*H334</f>
        <v>3.7365240000000002</v>
      </c>
      <c r="Q334" s="259">
        <v>0</v>
      </c>
      <c r="R334" s="259">
        <f>Q334*H334</f>
        <v>0</v>
      </c>
      <c r="S334" s="259">
        <v>0</v>
      </c>
      <c r="T334" s="260">
        <f>S334*H334</f>
        <v>0</v>
      </c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R334" s="261" t="s">
        <v>133</v>
      </c>
      <c r="AT334" s="261" t="s">
        <v>128</v>
      </c>
      <c r="AU334" s="261" t="s">
        <v>78</v>
      </c>
      <c r="AY334" s="172" t="s">
        <v>125</v>
      </c>
      <c r="BE334" s="262">
        <f>IF(N334="základní",J334,0)</f>
        <v>0</v>
      </c>
      <c r="BF334" s="262">
        <f>IF(N334="snížená",J334,0)</f>
        <v>0</v>
      </c>
      <c r="BG334" s="262">
        <f>IF(N334="zákl. přenesená",J334,0)</f>
        <v>0</v>
      </c>
      <c r="BH334" s="262">
        <f>IF(N334="sníž. přenesená",J334,0)</f>
        <v>0</v>
      </c>
      <c r="BI334" s="262">
        <f>IF(N334="nulová",J334,0)</f>
        <v>0</v>
      </c>
      <c r="BJ334" s="172" t="s">
        <v>76</v>
      </c>
      <c r="BK334" s="262">
        <f>ROUND(I334*H334,2)</f>
        <v>0</v>
      </c>
      <c r="BL334" s="172" t="s">
        <v>133</v>
      </c>
      <c r="BM334" s="261" t="s">
        <v>484</v>
      </c>
    </row>
    <row r="335" spans="1:65" s="182" customFormat="1" ht="19.5" x14ac:dyDescent="0.2">
      <c r="A335" s="179"/>
      <c r="B335" s="180"/>
      <c r="C335" s="179"/>
      <c r="D335" s="263" t="s">
        <v>135</v>
      </c>
      <c r="E335" s="179"/>
      <c r="F335" s="264" t="s">
        <v>485</v>
      </c>
      <c r="G335" s="179"/>
      <c r="H335" s="179"/>
      <c r="I335" s="179"/>
      <c r="J335" s="179"/>
      <c r="K335" s="179"/>
      <c r="L335" s="180"/>
      <c r="M335" s="265"/>
      <c r="N335" s="266"/>
      <c r="O335" s="267"/>
      <c r="P335" s="267"/>
      <c r="Q335" s="267"/>
      <c r="R335" s="267"/>
      <c r="S335" s="267"/>
      <c r="T335" s="268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T335" s="172" t="s">
        <v>135</v>
      </c>
      <c r="AU335" s="172" t="s">
        <v>78</v>
      </c>
    </row>
    <row r="336" spans="1:65" s="182" customFormat="1" x14ac:dyDescent="0.2">
      <c r="A336" s="179"/>
      <c r="B336" s="180"/>
      <c r="C336" s="179"/>
      <c r="D336" s="269" t="s">
        <v>137</v>
      </c>
      <c r="E336" s="179"/>
      <c r="F336" s="270" t="s">
        <v>486</v>
      </c>
      <c r="G336" s="179"/>
      <c r="H336" s="179"/>
      <c r="I336" s="179"/>
      <c r="J336" s="179"/>
      <c r="K336" s="179"/>
      <c r="L336" s="180"/>
      <c r="M336" s="265"/>
      <c r="N336" s="266"/>
      <c r="O336" s="267"/>
      <c r="P336" s="267"/>
      <c r="Q336" s="267"/>
      <c r="R336" s="267"/>
      <c r="S336" s="267"/>
      <c r="T336" s="268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T336" s="172" t="s">
        <v>137</v>
      </c>
      <c r="AU336" s="172" t="s">
        <v>78</v>
      </c>
    </row>
    <row r="337" spans="1:65" s="238" customFormat="1" ht="25.9" customHeight="1" x14ac:dyDescent="0.2">
      <c r="B337" s="239"/>
      <c r="D337" s="240" t="s">
        <v>68</v>
      </c>
      <c r="E337" s="241" t="s">
        <v>487</v>
      </c>
      <c r="F337" s="241" t="s">
        <v>488</v>
      </c>
      <c r="J337" s="242">
        <f>BK337</f>
        <v>0</v>
      </c>
      <c r="L337" s="239"/>
      <c r="M337" s="243"/>
      <c r="N337" s="244"/>
      <c r="O337" s="244"/>
      <c r="P337" s="245">
        <f>P338</f>
        <v>23.291</v>
      </c>
      <c r="Q337" s="244"/>
      <c r="R337" s="245">
        <f>R338</f>
        <v>3.3617299999999997</v>
      </c>
      <c r="S337" s="244"/>
      <c r="T337" s="246">
        <f>T338</f>
        <v>0</v>
      </c>
      <c r="AR337" s="240" t="s">
        <v>78</v>
      </c>
      <c r="AT337" s="247" t="s">
        <v>68</v>
      </c>
      <c r="AU337" s="247" t="s">
        <v>69</v>
      </c>
      <c r="AY337" s="240" t="s">
        <v>125</v>
      </c>
      <c r="BK337" s="248">
        <f>BK338</f>
        <v>0</v>
      </c>
    </row>
    <row r="338" spans="1:65" s="238" customFormat="1" ht="22.9" customHeight="1" x14ac:dyDescent="0.2">
      <c r="B338" s="239"/>
      <c r="D338" s="240" t="s">
        <v>68</v>
      </c>
      <c r="E338" s="249" t="s">
        <v>489</v>
      </c>
      <c r="F338" s="249" t="s">
        <v>490</v>
      </c>
      <c r="J338" s="250">
        <f>BK338</f>
        <v>0</v>
      </c>
      <c r="L338" s="239"/>
      <c r="M338" s="243"/>
      <c r="N338" s="244"/>
      <c r="O338" s="244"/>
      <c r="P338" s="245">
        <f>SUM(P339:P376)</f>
        <v>23.291</v>
      </c>
      <c r="Q338" s="244"/>
      <c r="R338" s="245">
        <f>SUM(R339:R376)</f>
        <v>3.3617299999999997</v>
      </c>
      <c r="S338" s="244"/>
      <c r="T338" s="246">
        <f>SUM(T339:T376)</f>
        <v>0</v>
      </c>
      <c r="AR338" s="240" t="s">
        <v>78</v>
      </c>
      <c r="AT338" s="247" t="s">
        <v>68</v>
      </c>
      <c r="AU338" s="247" t="s">
        <v>76</v>
      </c>
      <c r="AY338" s="240" t="s">
        <v>125</v>
      </c>
      <c r="BK338" s="248">
        <f>SUM(BK339:BK376)</f>
        <v>0</v>
      </c>
    </row>
    <row r="339" spans="1:65" s="182" customFormat="1" ht="16.5" customHeight="1" x14ac:dyDescent="0.2">
      <c r="A339" s="179"/>
      <c r="B339" s="180"/>
      <c r="C339" s="251" t="s">
        <v>491</v>
      </c>
      <c r="D339" s="251" t="s">
        <v>128</v>
      </c>
      <c r="E339" s="252" t="s">
        <v>492</v>
      </c>
      <c r="F339" s="253" t="s">
        <v>493</v>
      </c>
      <c r="G339" s="254" t="s">
        <v>494</v>
      </c>
      <c r="H339" s="255">
        <v>1</v>
      </c>
      <c r="I339" s="170">
        <v>0</v>
      </c>
      <c r="J339" s="256">
        <f>ROUND(I339*H339,2)</f>
        <v>0</v>
      </c>
      <c r="K339" s="253" t="s">
        <v>3</v>
      </c>
      <c r="L339" s="180"/>
      <c r="M339" s="257" t="s">
        <v>3</v>
      </c>
      <c r="N339" s="258" t="s">
        <v>40</v>
      </c>
      <c r="O339" s="259">
        <v>1</v>
      </c>
      <c r="P339" s="259">
        <f>O339*H339</f>
        <v>1</v>
      </c>
      <c r="Q339" s="259">
        <v>0</v>
      </c>
      <c r="R339" s="259">
        <f>Q339*H339</f>
        <v>0</v>
      </c>
      <c r="S339" s="259">
        <v>0</v>
      </c>
      <c r="T339" s="260">
        <f>S339*H339</f>
        <v>0</v>
      </c>
      <c r="U339" s="179"/>
      <c r="V339" s="179"/>
      <c r="W339" s="179"/>
      <c r="X339" s="179"/>
      <c r="Y339" s="179"/>
      <c r="Z339" s="179"/>
      <c r="AA339" s="179"/>
      <c r="AB339" s="179"/>
      <c r="AC339" s="179"/>
      <c r="AD339" s="179"/>
      <c r="AE339" s="179"/>
      <c r="AR339" s="261" t="s">
        <v>495</v>
      </c>
      <c r="AT339" s="261" t="s">
        <v>128</v>
      </c>
      <c r="AU339" s="261" t="s">
        <v>78</v>
      </c>
      <c r="AY339" s="172" t="s">
        <v>125</v>
      </c>
      <c r="BE339" s="262">
        <f>IF(N339="základní",J339,0)</f>
        <v>0</v>
      </c>
      <c r="BF339" s="262">
        <f>IF(N339="snížená",J339,0)</f>
        <v>0</v>
      </c>
      <c r="BG339" s="262">
        <f>IF(N339="zákl. přenesená",J339,0)</f>
        <v>0</v>
      </c>
      <c r="BH339" s="262">
        <f>IF(N339="sníž. přenesená",J339,0)</f>
        <v>0</v>
      </c>
      <c r="BI339" s="262">
        <f>IF(N339="nulová",J339,0)</f>
        <v>0</v>
      </c>
      <c r="BJ339" s="172" t="s">
        <v>76</v>
      </c>
      <c r="BK339" s="262">
        <f>ROUND(I339*H339,2)</f>
        <v>0</v>
      </c>
      <c r="BL339" s="172" t="s">
        <v>495</v>
      </c>
      <c r="BM339" s="261" t="s">
        <v>496</v>
      </c>
    </row>
    <row r="340" spans="1:65" s="182" customFormat="1" x14ac:dyDescent="0.2">
      <c r="A340" s="179"/>
      <c r="B340" s="180"/>
      <c r="C340" s="179"/>
      <c r="D340" s="263" t="s">
        <v>135</v>
      </c>
      <c r="E340" s="179"/>
      <c r="F340" s="264" t="s">
        <v>493</v>
      </c>
      <c r="G340" s="179"/>
      <c r="H340" s="179"/>
      <c r="I340" s="179"/>
      <c r="J340" s="179"/>
      <c r="K340" s="179"/>
      <c r="L340" s="180"/>
      <c r="M340" s="265"/>
      <c r="N340" s="266"/>
      <c r="O340" s="267"/>
      <c r="P340" s="267"/>
      <c r="Q340" s="267"/>
      <c r="R340" s="267"/>
      <c r="S340" s="267"/>
      <c r="T340" s="268"/>
      <c r="U340" s="179"/>
      <c r="V340" s="179"/>
      <c r="W340" s="179"/>
      <c r="X340" s="179"/>
      <c r="Y340" s="179"/>
      <c r="Z340" s="179"/>
      <c r="AA340" s="179"/>
      <c r="AB340" s="179"/>
      <c r="AC340" s="179"/>
      <c r="AD340" s="179"/>
      <c r="AE340" s="179"/>
      <c r="AT340" s="172" t="s">
        <v>135</v>
      </c>
      <c r="AU340" s="172" t="s">
        <v>78</v>
      </c>
    </row>
    <row r="341" spans="1:65" s="182" customFormat="1" ht="16.5" customHeight="1" x14ac:dyDescent="0.2">
      <c r="A341" s="179"/>
      <c r="B341" s="180"/>
      <c r="C341" s="251" t="s">
        <v>497</v>
      </c>
      <c r="D341" s="251" t="s">
        <v>128</v>
      </c>
      <c r="E341" s="252" t="s">
        <v>498</v>
      </c>
      <c r="F341" s="253" t="s">
        <v>499</v>
      </c>
      <c r="G341" s="254" t="s">
        <v>494</v>
      </c>
      <c r="H341" s="255">
        <v>1</v>
      </c>
      <c r="I341" s="170">
        <v>0</v>
      </c>
      <c r="J341" s="256">
        <f>ROUND(I341*H341,2)</f>
        <v>0</v>
      </c>
      <c r="K341" s="253" t="s">
        <v>3</v>
      </c>
      <c r="L341" s="180"/>
      <c r="M341" s="257" t="s">
        <v>3</v>
      </c>
      <c r="N341" s="258" t="s">
        <v>40</v>
      </c>
      <c r="O341" s="259">
        <v>1</v>
      </c>
      <c r="P341" s="259">
        <f>O341*H341</f>
        <v>1</v>
      </c>
      <c r="Q341" s="259">
        <v>0</v>
      </c>
      <c r="R341" s="259">
        <f>Q341*H341</f>
        <v>0</v>
      </c>
      <c r="S341" s="259">
        <v>0</v>
      </c>
      <c r="T341" s="260">
        <f>S341*H341</f>
        <v>0</v>
      </c>
      <c r="U341" s="179"/>
      <c r="V341" s="179"/>
      <c r="W341" s="179"/>
      <c r="X341" s="179"/>
      <c r="Y341" s="179"/>
      <c r="Z341" s="179"/>
      <c r="AA341" s="179"/>
      <c r="AB341" s="179"/>
      <c r="AC341" s="179"/>
      <c r="AD341" s="179"/>
      <c r="AE341" s="179"/>
      <c r="AR341" s="261" t="s">
        <v>495</v>
      </c>
      <c r="AT341" s="261" t="s">
        <v>128</v>
      </c>
      <c r="AU341" s="261" t="s">
        <v>78</v>
      </c>
      <c r="AY341" s="172" t="s">
        <v>125</v>
      </c>
      <c r="BE341" s="262">
        <f>IF(N341="základní",J341,0)</f>
        <v>0</v>
      </c>
      <c r="BF341" s="262">
        <f>IF(N341="snížená",J341,0)</f>
        <v>0</v>
      </c>
      <c r="BG341" s="262">
        <f>IF(N341="zákl. přenesená",J341,0)</f>
        <v>0</v>
      </c>
      <c r="BH341" s="262">
        <f>IF(N341="sníž. přenesená",J341,0)</f>
        <v>0</v>
      </c>
      <c r="BI341" s="262">
        <f>IF(N341="nulová",J341,0)</f>
        <v>0</v>
      </c>
      <c r="BJ341" s="172" t="s">
        <v>76</v>
      </c>
      <c r="BK341" s="262">
        <f>ROUND(I341*H341,2)</f>
        <v>0</v>
      </c>
      <c r="BL341" s="172" t="s">
        <v>495</v>
      </c>
      <c r="BM341" s="261" t="s">
        <v>500</v>
      </c>
    </row>
    <row r="342" spans="1:65" s="182" customFormat="1" x14ac:dyDescent="0.2">
      <c r="A342" s="179"/>
      <c r="B342" s="180"/>
      <c r="C342" s="179"/>
      <c r="D342" s="263" t="s">
        <v>135</v>
      </c>
      <c r="E342" s="179"/>
      <c r="F342" s="264" t="s">
        <v>499</v>
      </c>
      <c r="G342" s="179"/>
      <c r="H342" s="179"/>
      <c r="I342" s="179"/>
      <c r="J342" s="179"/>
      <c r="K342" s="179"/>
      <c r="L342" s="180"/>
      <c r="M342" s="265"/>
      <c r="N342" s="266"/>
      <c r="O342" s="267"/>
      <c r="P342" s="267"/>
      <c r="Q342" s="267"/>
      <c r="R342" s="267"/>
      <c r="S342" s="267"/>
      <c r="T342" s="268"/>
      <c r="U342" s="179"/>
      <c r="V342" s="179"/>
      <c r="W342" s="179"/>
      <c r="X342" s="179"/>
      <c r="Y342" s="179"/>
      <c r="Z342" s="179"/>
      <c r="AA342" s="179"/>
      <c r="AB342" s="179"/>
      <c r="AC342" s="179"/>
      <c r="AD342" s="179"/>
      <c r="AE342" s="179"/>
      <c r="AT342" s="172" t="s">
        <v>135</v>
      </c>
      <c r="AU342" s="172" t="s">
        <v>78</v>
      </c>
    </row>
    <row r="343" spans="1:65" s="182" customFormat="1" ht="24.2" customHeight="1" x14ac:dyDescent="0.2">
      <c r="A343" s="179"/>
      <c r="B343" s="180"/>
      <c r="C343" s="251" t="s">
        <v>501</v>
      </c>
      <c r="D343" s="251" t="s">
        <v>128</v>
      </c>
      <c r="E343" s="252" t="s">
        <v>502</v>
      </c>
      <c r="F343" s="253" t="s">
        <v>503</v>
      </c>
      <c r="G343" s="254" t="s">
        <v>504</v>
      </c>
      <c r="H343" s="255">
        <v>2</v>
      </c>
      <c r="I343" s="170">
        <v>0</v>
      </c>
      <c r="J343" s="256">
        <f>ROUND(I343*H343,2)</f>
        <v>0</v>
      </c>
      <c r="K343" s="253" t="s">
        <v>132</v>
      </c>
      <c r="L343" s="180"/>
      <c r="M343" s="257" t="s">
        <v>3</v>
      </c>
      <c r="N343" s="258" t="s">
        <v>40</v>
      </c>
      <c r="O343" s="259">
        <v>1.2</v>
      </c>
      <c r="P343" s="259">
        <f>O343*H343</f>
        <v>2.4</v>
      </c>
      <c r="Q343" s="259">
        <v>0</v>
      </c>
      <c r="R343" s="259">
        <f>Q343*H343</f>
        <v>0</v>
      </c>
      <c r="S343" s="259">
        <v>0</v>
      </c>
      <c r="T343" s="260">
        <f>S343*H343</f>
        <v>0</v>
      </c>
      <c r="U343" s="179"/>
      <c r="V343" s="179"/>
      <c r="W343" s="179"/>
      <c r="X343" s="179"/>
      <c r="Y343" s="179"/>
      <c r="Z343" s="179"/>
      <c r="AA343" s="179"/>
      <c r="AB343" s="179"/>
      <c r="AC343" s="179"/>
      <c r="AD343" s="179"/>
      <c r="AE343" s="179"/>
      <c r="AR343" s="261" t="s">
        <v>133</v>
      </c>
      <c r="AT343" s="261" t="s">
        <v>128</v>
      </c>
      <c r="AU343" s="261" t="s">
        <v>78</v>
      </c>
      <c r="AY343" s="172" t="s">
        <v>125</v>
      </c>
      <c r="BE343" s="262">
        <f>IF(N343="základní",J343,0)</f>
        <v>0</v>
      </c>
      <c r="BF343" s="262">
        <f>IF(N343="snížená",J343,0)</f>
        <v>0</v>
      </c>
      <c r="BG343" s="262">
        <f>IF(N343="zákl. přenesená",J343,0)</f>
        <v>0</v>
      </c>
      <c r="BH343" s="262">
        <f>IF(N343="sníž. přenesená",J343,0)</f>
        <v>0</v>
      </c>
      <c r="BI343" s="262">
        <f>IF(N343="nulová",J343,0)</f>
        <v>0</v>
      </c>
      <c r="BJ343" s="172" t="s">
        <v>76</v>
      </c>
      <c r="BK343" s="262">
        <f>ROUND(I343*H343,2)</f>
        <v>0</v>
      </c>
      <c r="BL343" s="172" t="s">
        <v>133</v>
      </c>
      <c r="BM343" s="261" t="s">
        <v>505</v>
      </c>
    </row>
    <row r="344" spans="1:65" s="182" customFormat="1" ht="19.5" x14ac:dyDescent="0.2">
      <c r="A344" s="179"/>
      <c r="B344" s="180"/>
      <c r="C344" s="179"/>
      <c r="D344" s="263" t="s">
        <v>135</v>
      </c>
      <c r="E344" s="179"/>
      <c r="F344" s="264" t="s">
        <v>506</v>
      </c>
      <c r="G344" s="179"/>
      <c r="H344" s="179"/>
      <c r="I344" s="179"/>
      <c r="J344" s="179"/>
      <c r="K344" s="179"/>
      <c r="L344" s="180"/>
      <c r="M344" s="265"/>
      <c r="N344" s="266"/>
      <c r="O344" s="267"/>
      <c r="P344" s="267"/>
      <c r="Q344" s="267"/>
      <c r="R344" s="267"/>
      <c r="S344" s="267"/>
      <c r="T344" s="268"/>
      <c r="U344" s="179"/>
      <c r="V344" s="179"/>
      <c r="W344" s="179"/>
      <c r="X344" s="179"/>
      <c r="Y344" s="179"/>
      <c r="Z344" s="179"/>
      <c r="AA344" s="179"/>
      <c r="AB344" s="179"/>
      <c r="AC344" s="179"/>
      <c r="AD344" s="179"/>
      <c r="AE344" s="179"/>
      <c r="AT344" s="172" t="s">
        <v>135</v>
      </c>
      <c r="AU344" s="172" t="s">
        <v>78</v>
      </c>
    </row>
    <row r="345" spans="1:65" s="182" customFormat="1" x14ac:dyDescent="0.2">
      <c r="A345" s="179"/>
      <c r="B345" s="180"/>
      <c r="C345" s="179"/>
      <c r="D345" s="269" t="s">
        <v>137</v>
      </c>
      <c r="E345" s="179"/>
      <c r="F345" s="270" t="s">
        <v>507</v>
      </c>
      <c r="G345" s="179"/>
      <c r="H345" s="179"/>
      <c r="I345" s="179"/>
      <c r="J345" s="179"/>
      <c r="K345" s="179"/>
      <c r="L345" s="180"/>
      <c r="M345" s="265"/>
      <c r="N345" s="266"/>
      <c r="O345" s="267"/>
      <c r="P345" s="267"/>
      <c r="Q345" s="267"/>
      <c r="R345" s="267"/>
      <c r="S345" s="267"/>
      <c r="T345" s="268"/>
      <c r="U345" s="179"/>
      <c r="V345" s="179"/>
      <c r="W345" s="179"/>
      <c r="X345" s="179"/>
      <c r="Y345" s="179"/>
      <c r="Z345" s="179"/>
      <c r="AA345" s="179"/>
      <c r="AB345" s="179"/>
      <c r="AC345" s="179"/>
      <c r="AD345" s="179"/>
      <c r="AE345" s="179"/>
      <c r="AT345" s="172" t="s">
        <v>137</v>
      </c>
      <c r="AU345" s="172" t="s">
        <v>78</v>
      </c>
    </row>
    <row r="346" spans="1:65" s="182" customFormat="1" ht="37.9" customHeight="1" x14ac:dyDescent="0.2">
      <c r="A346" s="179"/>
      <c r="B346" s="180"/>
      <c r="C346" s="251" t="s">
        <v>508</v>
      </c>
      <c r="D346" s="251" t="s">
        <v>128</v>
      </c>
      <c r="E346" s="252" t="s">
        <v>509</v>
      </c>
      <c r="F346" s="253" t="s">
        <v>510</v>
      </c>
      <c r="G346" s="254" t="s">
        <v>414</v>
      </c>
      <c r="H346" s="255">
        <v>12</v>
      </c>
      <c r="I346" s="170">
        <v>0</v>
      </c>
      <c r="J346" s="256">
        <f>ROUND(I346*H346,2)</f>
        <v>0</v>
      </c>
      <c r="K346" s="253" t="s">
        <v>3</v>
      </c>
      <c r="L346" s="180"/>
      <c r="M346" s="257" t="s">
        <v>3</v>
      </c>
      <c r="N346" s="258" t="s">
        <v>40</v>
      </c>
      <c r="O346" s="259">
        <v>0.36</v>
      </c>
      <c r="P346" s="259">
        <f>O346*H346</f>
        <v>4.32</v>
      </c>
      <c r="Q346" s="259">
        <v>7.0200000000000002E-3</v>
      </c>
      <c r="R346" s="259">
        <f>Q346*H346</f>
        <v>8.4240000000000009E-2</v>
      </c>
      <c r="S346" s="259">
        <v>0</v>
      </c>
      <c r="T346" s="260">
        <f>S346*H346</f>
        <v>0</v>
      </c>
      <c r="U346" s="179"/>
      <c r="V346" s="179"/>
      <c r="W346" s="179"/>
      <c r="X346" s="179"/>
      <c r="Y346" s="179"/>
      <c r="Z346" s="179"/>
      <c r="AA346" s="179"/>
      <c r="AB346" s="179"/>
      <c r="AC346" s="179"/>
      <c r="AD346" s="179"/>
      <c r="AE346" s="179"/>
      <c r="AR346" s="261" t="s">
        <v>133</v>
      </c>
      <c r="AT346" s="261" t="s">
        <v>128</v>
      </c>
      <c r="AU346" s="261" t="s">
        <v>78</v>
      </c>
      <c r="AY346" s="172" t="s">
        <v>125</v>
      </c>
      <c r="BE346" s="262">
        <f>IF(N346="základní",J346,0)</f>
        <v>0</v>
      </c>
      <c r="BF346" s="262">
        <f>IF(N346="snížená",J346,0)</f>
        <v>0</v>
      </c>
      <c r="BG346" s="262">
        <f>IF(N346="zákl. přenesená",J346,0)</f>
        <v>0</v>
      </c>
      <c r="BH346" s="262">
        <f>IF(N346="sníž. přenesená",J346,0)</f>
        <v>0</v>
      </c>
      <c r="BI346" s="262">
        <f>IF(N346="nulová",J346,0)</f>
        <v>0</v>
      </c>
      <c r="BJ346" s="172" t="s">
        <v>76</v>
      </c>
      <c r="BK346" s="262">
        <f>ROUND(I346*H346,2)</f>
        <v>0</v>
      </c>
      <c r="BL346" s="172" t="s">
        <v>133</v>
      </c>
      <c r="BM346" s="261" t="s">
        <v>511</v>
      </c>
    </row>
    <row r="347" spans="1:65" s="182" customFormat="1" ht="19.5" x14ac:dyDescent="0.2">
      <c r="A347" s="179"/>
      <c r="B347" s="180"/>
      <c r="C347" s="179"/>
      <c r="D347" s="263" t="s">
        <v>135</v>
      </c>
      <c r="E347" s="179"/>
      <c r="F347" s="264" t="s">
        <v>510</v>
      </c>
      <c r="G347" s="179"/>
      <c r="H347" s="179"/>
      <c r="I347" s="179"/>
      <c r="J347" s="179"/>
      <c r="K347" s="179"/>
      <c r="L347" s="180"/>
      <c r="M347" s="265"/>
      <c r="N347" s="266"/>
      <c r="O347" s="267"/>
      <c r="P347" s="267"/>
      <c r="Q347" s="267"/>
      <c r="R347" s="267"/>
      <c r="S347" s="267"/>
      <c r="T347" s="268"/>
      <c r="U347" s="179"/>
      <c r="V347" s="179"/>
      <c r="W347" s="179"/>
      <c r="X347" s="179"/>
      <c r="Y347" s="179"/>
      <c r="Z347" s="179"/>
      <c r="AA347" s="179"/>
      <c r="AB347" s="179"/>
      <c r="AC347" s="179"/>
      <c r="AD347" s="179"/>
      <c r="AE347" s="179"/>
      <c r="AT347" s="172" t="s">
        <v>135</v>
      </c>
      <c r="AU347" s="172" t="s">
        <v>78</v>
      </c>
    </row>
    <row r="348" spans="1:65" s="182" customFormat="1" ht="24.2" customHeight="1" x14ac:dyDescent="0.2">
      <c r="A348" s="179"/>
      <c r="B348" s="180"/>
      <c r="C348" s="251" t="s">
        <v>512</v>
      </c>
      <c r="D348" s="251" t="s">
        <v>128</v>
      </c>
      <c r="E348" s="252" t="s">
        <v>513</v>
      </c>
      <c r="F348" s="253" t="s">
        <v>514</v>
      </c>
      <c r="G348" s="254" t="s">
        <v>414</v>
      </c>
      <c r="H348" s="255">
        <v>4</v>
      </c>
      <c r="I348" s="170">
        <v>0</v>
      </c>
      <c r="J348" s="256">
        <f>ROUND(I348*H348,2)</f>
        <v>0</v>
      </c>
      <c r="K348" s="253" t="s">
        <v>3</v>
      </c>
      <c r="L348" s="180"/>
      <c r="M348" s="257" t="s">
        <v>3</v>
      </c>
      <c r="N348" s="258" t="s">
        <v>40</v>
      </c>
      <c r="O348" s="259">
        <v>0.36</v>
      </c>
      <c r="P348" s="259">
        <f>O348*H348</f>
        <v>1.44</v>
      </c>
      <c r="Q348" s="259">
        <v>0.17488999999999999</v>
      </c>
      <c r="R348" s="259">
        <f>Q348*H348</f>
        <v>0.69955999999999996</v>
      </c>
      <c r="S348" s="259">
        <v>0</v>
      </c>
      <c r="T348" s="260">
        <f>S348*H348</f>
        <v>0</v>
      </c>
      <c r="U348" s="179"/>
      <c r="V348" s="179"/>
      <c r="W348" s="179"/>
      <c r="X348" s="179"/>
      <c r="Y348" s="179"/>
      <c r="Z348" s="179"/>
      <c r="AA348" s="179"/>
      <c r="AB348" s="179"/>
      <c r="AC348" s="179"/>
      <c r="AD348" s="179"/>
      <c r="AE348" s="179"/>
      <c r="AR348" s="261" t="s">
        <v>133</v>
      </c>
      <c r="AT348" s="261" t="s">
        <v>128</v>
      </c>
      <c r="AU348" s="261" t="s">
        <v>78</v>
      </c>
      <c r="AY348" s="172" t="s">
        <v>125</v>
      </c>
      <c r="BE348" s="262">
        <f>IF(N348="základní",J348,0)</f>
        <v>0</v>
      </c>
      <c r="BF348" s="262">
        <f>IF(N348="snížená",J348,0)</f>
        <v>0</v>
      </c>
      <c r="BG348" s="262">
        <f>IF(N348="zákl. přenesená",J348,0)</f>
        <v>0</v>
      </c>
      <c r="BH348" s="262">
        <f>IF(N348="sníž. přenesená",J348,0)</f>
        <v>0</v>
      </c>
      <c r="BI348" s="262">
        <f>IF(N348="nulová",J348,0)</f>
        <v>0</v>
      </c>
      <c r="BJ348" s="172" t="s">
        <v>76</v>
      </c>
      <c r="BK348" s="262">
        <f>ROUND(I348*H348,2)</f>
        <v>0</v>
      </c>
      <c r="BL348" s="172" t="s">
        <v>133</v>
      </c>
      <c r="BM348" s="261" t="s">
        <v>515</v>
      </c>
    </row>
    <row r="349" spans="1:65" s="182" customFormat="1" ht="19.5" x14ac:dyDescent="0.2">
      <c r="A349" s="179"/>
      <c r="B349" s="180"/>
      <c r="C349" s="179"/>
      <c r="D349" s="263" t="s">
        <v>135</v>
      </c>
      <c r="E349" s="179"/>
      <c r="F349" s="264" t="s">
        <v>514</v>
      </c>
      <c r="G349" s="179"/>
      <c r="H349" s="179"/>
      <c r="I349" s="179"/>
      <c r="J349" s="179"/>
      <c r="K349" s="179"/>
      <c r="L349" s="180"/>
      <c r="M349" s="265"/>
      <c r="N349" s="266"/>
      <c r="O349" s="267"/>
      <c r="P349" s="267"/>
      <c r="Q349" s="267"/>
      <c r="R349" s="267"/>
      <c r="S349" s="267"/>
      <c r="T349" s="268"/>
      <c r="U349" s="179"/>
      <c r="V349" s="179"/>
      <c r="W349" s="179"/>
      <c r="X349" s="179"/>
      <c r="Y349" s="179"/>
      <c r="Z349" s="179"/>
      <c r="AA349" s="179"/>
      <c r="AB349" s="179"/>
      <c r="AC349" s="179"/>
      <c r="AD349" s="179"/>
      <c r="AE349" s="179"/>
      <c r="AT349" s="172" t="s">
        <v>135</v>
      </c>
      <c r="AU349" s="172" t="s">
        <v>78</v>
      </c>
    </row>
    <row r="350" spans="1:65" s="182" customFormat="1" ht="37.9" customHeight="1" x14ac:dyDescent="0.2">
      <c r="A350" s="179"/>
      <c r="B350" s="180"/>
      <c r="C350" s="251" t="s">
        <v>516</v>
      </c>
      <c r="D350" s="251" t="s">
        <v>128</v>
      </c>
      <c r="E350" s="252" t="s">
        <v>517</v>
      </c>
      <c r="F350" s="253" t="s">
        <v>518</v>
      </c>
      <c r="G350" s="254" t="s">
        <v>414</v>
      </c>
      <c r="H350" s="255">
        <v>20</v>
      </c>
      <c r="I350" s="170">
        <v>0</v>
      </c>
      <c r="J350" s="256">
        <f>ROUND(I350*H350,2)</f>
        <v>0</v>
      </c>
      <c r="K350" s="253" t="s">
        <v>3</v>
      </c>
      <c r="L350" s="180"/>
      <c r="M350" s="257" t="s">
        <v>3</v>
      </c>
      <c r="N350" s="258" t="s">
        <v>40</v>
      </c>
      <c r="O350" s="259">
        <v>0.63200000000000001</v>
      </c>
      <c r="P350" s="259">
        <f>O350*H350</f>
        <v>12.64</v>
      </c>
      <c r="Q350" s="259">
        <v>0</v>
      </c>
      <c r="R350" s="259">
        <f>Q350*H350</f>
        <v>0</v>
      </c>
      <c r="S350" s="259">
        <v>0</v>
      </c>
      <c r="T350" s="260">
        <f>S350*H350</f>
        <v>0</v>
      </c>
      <c r="U350" s="179"/>
      <c r="V350" s="179"/>
      <c r="W350" s="179"/>
      <c r="X350" s="179"/>
      <c r="Y350" s="179"/>
      <c r="Z350" s="179"/>
      <c r="AA350" s="179"/>
      <c r="AB350" s="179"/>
      <c r="AC350" s="179"/>
      <c r="AD350" s="179"/>
      <c r="AE350" s="179"/>
      <c r="AR350" s="261" t="s">
        <v>133</v>
      </c>
      <c r="AT350" s="261" t="s">
        <v>128</v>
      </c>
      <c r="AU350" s="261" t="s">
        <v>78</v>
      </c>
      <c r="AY350" s="172" t="s">
        <v>125</v>
      </c>
      <c r="BE350" s="262">
        <f>IF(N350="základní",J350,0)</f>
        <v>0</v>
      </c>
      <c r="BF350" s="262">
        <f>IF(N350="snížená",J350,0)</f>
        <v>0</v>
      </c>
      <c r="BG350" s="262">
        <f>IF(N350="zákl. přenesená",J350,0)</f>
        <v>0</v>
      </c>
      <c r="BH350" s="262">
        <f>IF(N350="sníž. přenesená",J350,0)</f>
        <v>0</v>
      </c>
      <c r="BI350" s="262">
        <f>IF(N350="nulová",J350,0)</f>
        <v>0</v>
      </c>
      <c r="BJ350" s="172" t="s">
        <v>76</v>
      </c>
      <c r="BK350" s="262">
        <f>ROUND(I350*H350,2)</f>
        <v>0</v>
      </c>
      <c r="BL350" s="172" t="s">
        <v>133</v>
      </c>
      <c r="BM350" s="261" t="s">
        <v>519</v>
      </c>
    </row>
    <row r="351" spans="1:65" s="182" customFormat="1" ht="19.5" x14ac:dyDescent="0.2">
      <c r="A351" s="179"/>
      <c r="B351" s="180"/>
      <c r="C351" s="179"/>
      <c r="D351" s="263" t="s">
        <v>135</v>
      </c>
      <c r="E351" s="179"/>
      <c r="F351" s="264" t="s">
        <v>518</v>
      </c>
      <c r="G351" s="179"/>
      <c r="H351" s="179"/>
      <c r="I351" s="179"/>
      <c r="J351" s="179"/>
      <c r="K351" s="179"/>
      <c r="L351" s="180"/>
      <c r="M351" s="265"/>
      <c r="N351" s="266"/>
      <c r="O351" s="267"/>
      <c r="P351" s="267"/>
      <c r="Q351" s="267"/>
      <c r="R351" s="267"/>
      <c r="S351" s="267"/>
      <c r="T351" s="268"/>
      <c r="U351" s="179"/>
      <c r="V351" s="179"/>
      <c r="W351" s="179"/>
      <c r="X351" s="179"/>
      <c r="Y351" s="179"/>
      <c r="Z351" s="179"/>
      <c r="AA351" s="179"/>
      <c r="AB351" s="179"/>
      <c r="AC351" s="179"/>
      <c r="AD351" s="179"/>
      <c r="AE351" s="179"/>
      <c r="AT351" s="172" t="s">
        <v>135</v>
      </c>
      <c r="AU351" s="172" t="s">
        <v>78</v>
      </c>
    </row>
    <row r="352" spans="1:65" s="182" customFormat="1" ht="24.2" customHeight="1" x14ac:dyDescent="0.2">
      <c r="A352" s="179"/>
      <c r="B352" s="180"/>
      <c r="C352" s="288" t="s">
        <v>520</v>
      </c>
      <c r="D352" s="288" t="s">
        <v>231</v>
      </c>
      <c r="E352" s="289" t="s">
        <v>521</v>
      </c>
      <c r="F352" s="290" t="s">
        <v>522</v>
      </c>
      <c r="G352" s="291" t="s">
        <v>265</v>
      </c>
      <c r="H352" s="292">
        <v>40.799999999999997</v>
      </c>
      <c r="I352" s="171">
        <v>0</v>
      </c>
      <c r="J352" s="293">
        <f>ROUND(I352*H352,2)</f>
        <v>0</v>
      </c>
      <c r="K352" s="290" t="s">
        <v>132</v>
      </c>
      <c r="L352" s="294"/>
      <c r="M352" s="295" t="s">
        <v>3</v>
      </c>
      <c r="N352" s="296" t="s">
        <v>40</v>
      </c>
      <c r="O352" s="259">
        <v>0</v>
      </c>
      <c r="P352" s="259">
        <f>O352*H352</f>
        <v>0</v>
      </c>
      <c r="Q352" s="259">
        <v>6.6899999999999998E-3</v>
      </c>
      <c r="R352" s="259">
        <f>Q352*H352</f>
        <v>0.27295199999999997</v>
      </c>
      <c r="S352" s="259">
        <v>0</v>
      </c>
      <c r="T352" s="260">
        <f>S352*H352</f>
        <v>0</v>
      </c>
      <c r="U352" s="179"/>
      <c r="V352" s="179"/>
      <c r="W352" s="179"/>
      <c r="X352" s="179"/>
      <c r="Y352" s="179"/>
      <c r="Z352" s="179"/>
      <c r="AA352" s="179"/>
      <c r="AB352" s="179"/>
      <c r="AC352" s="179"/>
      <c r="AD352" s="179"/>
      <c r="AE352" s="179"/>
      <c r="AR352" s="261" t="s">
        <v>180</v>
      </c>
      <c r="AT352" s="261" t="s">
        <v>231</v>
      </c>
      <c r="AU352" s="261" t="s">
        <v>78</v>
      </c>
      <c r="AY352" s="172" t="s">
        <v>125</v>
      </c>
      <c r="BE352" s="262">
        <f>IF(N352="základní",J352,0)</f>
        <v>0</v>
      </c>
      <c r="BF352" s="262">
        <f>IF(N352="snížená",J352,0)</f>
        <v>0</v>
      </c>
      <c r="BG352" s="262">
        <f>IF(N352="zákl. přenesená",J352,0)</f>
        <v>0</v>
      </c>
      <c r="BH352" s="262">
        <f>IF(N352="sníž. přenesená",J352,0)</f>
        <v>0</v>
      </c>
      <c r="BI352" s="262">
        <f>IF(N352="nulová",J352,0)</f>
        <v>0</v>
      </c>
      <c r="BJ352" s="172" t="s">
        <v>76</v>
      </c>
      <c r="BK352" s="262">
        <f>ROUND(I352*H352,2)</f>
        <v>0</v>
      </c>
      <c r="BL352" s="172" t="s">
        <v>133</v>
      </c>
      <c r="BM352" s="261" t="s">
        <v>523</v>
      </c>
    </row>
    <row r="353" spans="1:65" s="182" customFormat="1" x14ac:dyDescent="0.2">
      <c r="A353" s="179"/>
      <c r="B353" s="180"/>
      <c r="C353" s="179"/>
      <c r="D353" s="263" t="s">
        <v>135</v>
      </c>
      <c r="E353" s="179"/>
      <c r="F353" s="264" t="s">
        <v>522</v>
      </c>
      <c r="G353" s="179"/>
      <c r="H353" s="179"/>
      <c r="I353" s="179"/>
      <c r="J353" s="179"/>
      <c r="K353" s="179"/>
      <c r="L353" s="180"/>
      <c r="M353" s="265"/>
      <c r="N353" s="266"/>
      <c r="O353" s="267"/>
      <c r="P353" s="267"/>
      <c r="Q353" s="267"/>
      <c r="R353" s="267"/>
      <c r="S353" s="267"/>
      <c r="T353" s="268"/>
      <c r="U353" s="179"/>
      <c r="V353" s="179"/>
      <c r="W353" s="179"/>
      <c r="X353" s="179"/>
      <c r="Y353" s="179"/>
      <c r="Z353" s="179"/>
      <c r="AA353" s="179"/>
      <c r="AB353" s="179"/>
      <c r="AC353" s="179"/>
      <c r="AD353" s="179"/>
      <c r="AE353" s="179"/>
      <c r="AT353" s="172" t="s">
        <v>135</v>
      </c>
      <c r="AU353" s="172" t="s">
        <v>78</v>
      </c>
    </row>
    <row r="354" spans="1:65" s="271" customFormat="1" x14ac:dyDescent="0.2">
      <c r="B354" s="272"/>
      <c r="D354" s="263" t="s">
        <v>139</v>
      </c>
      <c r="E354" s="273" t="s">
        <v>3</v>
      </c>
      <c r="F354" s="274" t="s">
        <v>524</v>
      </c>
      <c r="H354" s="275">
        <v>40.799999999999997</v>
      </c>
      <c r="L354" s="272"/>
      <c r="M354" s="276"/>
      <c r="N354" s="277"/>
      <c r="O354" s="277"/>
      <c r="P354" s="277"/>
      <c r="Q354" s="277"/>
      <c r="R354" s="277"/>
      <c r="S354" s="277"/>
      <c r="T354" s="278"/>
      <c r="AT354" s="273" t="s">
        <v>139</v>
      </c>
      <c r="AU354" s="273" t="s">
        <v>78</v>
      </c>
      <c r="AV354" s="271" t="s">
        <v>78</v>
      </c>
      <c r="AW354" s="271" t="s">
        <v>30</v>
      </c>
      <c r="AX354" s="271" t="s">
        <v>69</v>
      </c>
      <c r="AY354" s="273" t="s">
        <v>125</v>
      </c>
    </row>
    <row r="355" spans="1:65" s="279" customFormat="1" x14ac:dyDescent="0.2">
      <c r="B355" s="280"/>
      <c r="D355" s="263" t="s">
        <v>139</v>
      </c>
      <c r="E355" s="281" t="s">
        <v>3</v>
      </c>
      <c r="F355" s="282" t="s">
        <v>141</v>
      </c>
      <c r="H355" s="283">
        <v>40.799999999999997</v>
      </c>
      <c r="L355" s="280"/>
      <c r="M355" s="284"/>
      <c r="N355" s="285"/>
      <c r="O355" s="285"/>
      <c r="P355" s="285"/>
      <c r="Q355" s="285"/>
      <c r="R355" s="285"/>
      <c r="S355" s="285"/>
      <c r="T355" s="286"/>
      <c r="AT355" s="281" t="s">
        <v>139</v>
      </c>
      <c r="AU355" s="281" t="s">
        <v>78</v>
      </c>
      <c r="AV355" s="279" t="s">
        <v>133</v>
      </c>
      <c r="AW355" s="279" t="s">
        <v>30</v>
      </c>
      <c r="AX355" s="279" t="s">
        <v>76</v>
      </c>
      <c r="AY355" s="281" t="s">
        <v>125</v>
      </c>
    </row>
    <row r="356" spans="1:65" s="182" customFormat="1" ht="24.2" customHeight="1" x14ac:dyDescent="0.2">
      <c r="A356" s="179"/>
      <c r="B356" s="180"/>
      <c r="C356" s="288" t="s">
        <v>525</v>
      </c>
      <c r="D356" s="288" t="s">
        <v>231</v>
      </c>
      <c r="E356" s="289" t="s">
        <v>526</v>
      </c>
      <c r="F356" s="290" t="s">
        <v>527</v>
      </c>
      <c r="G356" s="291" t="s">
        <v>265</v>
      </c>
      <c r="H356" s="292">
        <v>59.4</v>
      </c>
      <c r="I356" s="171">
        <v>0</v>
      </c>
      <c r="J356" s="293">
        <f>ROUND(I356*H356,2)</f>
        <v>0</v>
      </c>
      <c r="K356" s="290" t="s">
        <v>132</v>
      </c>
      <c r="L356" s="294"/>
      <c r="M356" s="295" t="s">
        <v>3</v>
      </c>
      <c r="N356" s="296" t="s">
        <v>40</v>
      </c>
      <c r="O356" s="259">
        <v>0</v>
      </c>
      <c r="P356" s="259">
        <f>O356*H356</f>
        <v>0</v>
      </c>
      <c r="Q356" s="259">
        <v>2.2699999999999999E-3</v>
      </c>
      <c r="R356" s="259">
        <f>Q356*H356</f>
        <v>0.13483799999999999</v>
      </c>
      <c r="S356" s="259">
        <v>0</v>
      </c>
      <c r="T356" s="260">
        <f>S356*H356</f>
        <v>0</v>
      </c>
      <c r="U356" s="179"/>
      <c r="V356" s="179"/>
      <c r="W356" s="179"/>
      <c r="X356" s="179"/>
      <c r="Y356" s="179"/>
      <c r="Z356" s="179"/>
      <c r="AA356" s="179"/>
      <c r="AB356" s="179"/>
      <c r="AC356" s="179"/>
      <c r="AD356" s="179"/>
      <c r="AE356" s="179"/>
      <c r="AR356" s="261" t="s">
        <v>180</v>
      </c>
      <c r="AT356" s="261" t="s">
        <v>231</v>
      </c>
      <c r="AU356" s="261" t="s">
        <v>78</v>
      </c>
      <c r="AY356" s="172" t="s">
        <v>125</v>
      </c>
      <c r="BE356" s="262">
        <f>IF(N356="základní",J356,0)</f>
        <v>0</v>
      </c>
      <c r="BF356" s="262">
        <f>IF(N356="snížená",J356,0)</f>
        <v>0</v>
      </c>
      <c r="BG356" s="262">
        <f>IF(N356="zákl. přenesená",J356,0)</f>
        <v>0</v>
      </c>
      <c r="BH356" s="262">
        <f>IF(N356="sníž. přenesená",J356,0)</f>
        <v>0</v>
      </c>
      <c r="BI356" s="262">
        <f>IF(N356="nulová",J356,0)</f>
        <v>0</v>
      </c>
      <c r="BJ356" s="172" t="s">
        <v>76</v>
      </c>
      <c r="BK356" s="262">
        <f>ROUND(I356*H356,2)</f>
        <v>0</v>
      </c>
      <c r="BL356" s="172" t="s">
        <v>133</v>
      </c>
      <c r="BM356" s="261" t="s">
        <v>528</v>
      </c>
    </row>
    <row r="357" spans="1:65" s="182" customFormat="1" x14ac:dyDescent="0.2">
      <c r="A357" s="179"/>
      <c r="B357" s="180"/>
      <c r="C357" s="179"/>
      <c r="D357" s="263" t="s">
        <v>135</v>
      </c>
      <c r="E357" s="179"/>
      <c r="F357" s="264" t="s">
        <v>527</v>
      </c>
      <c r="G357" s="179"/>
      <c r="H357" s="179"/>
      <c r="I357" s="179"/>
      <c r="J357" s="179"/>
      <c r="K357" s="179"/>
      <c r="L357" s="180"/>
      <c r="M357" s="265"/>
      <c r="N357" s="266"/>
      <c r="O357" s="267"/>
      <c r="P357" s="267"/>
      <c r="Q357" s="267"/>
      <c r="R357" s="267"/>
      <c r="S357" s="267"/>
      <c r="T357" s="268"/>
      <c r="U357" s="179"/>
      <c r="V357" s="179"/>
      <c r="W357" s="179"/>
      <c r="X357" s="179"/>
      <c r="Y357" s="179"/>
      <c r="Z357" s="179"/>
      <c r="AA357" s="179"/>
      <c r="AB357" s="179"/>
      <c r="AC357" s="179"/>
      <c r="AD357" s="179"/>
      <c r="AE357" s="179"/>
      <c r="AT357" s="172" t="s">
        <v>135</v>
      </c>
      <c r="AU357" s="172" t="s">
        <v>78</v>
      </c>
    </row>
    <row r="358" spans="1:65" s="271" customFormat="1" x14ac:dyDescent="0.2">
      <c r="B358" s="272"/>
      <c r="D358" s="263" t="s">
        <v>139</v>
      </c>
      <c r="E358" s="273" t="s">
        <v>3</v>
      </c>
      <c r="F358" s="274" t="s">
        <v>529</v>
      </c>
      <c r="H358" s="275">
        <v>13</v>
      </c>
      <c r="L358" s="272"/>
      <c r="M358" s="276"/>
      <c r="N358" s="277"/>
      <c r="O358" s="277"/>
      <c r="P358" s="277"/>
      <c r="Q358" s="277"/>
      <c r="R358" s="277"/>
      <c r="S358" s="277"/>
      <c r="T358" s="278"/>
      <c r="AT358" s="273" t="s">
        <v>139</v>
      </c>
      <c r="AU358" s="273" t="s">
        <v>78</v>
      </c>
      <c r="AV358" s="271" t="s">
        <v>78</v>
      </c>
      <c r="AW358" s="271" t="s">
        <v>30</v>
      </c>
      <c r="AX358" s="271" t="s">
        <v>69</v>
      </c>
      <c r="AY358" s="273" t="s">
        <v>125</v>
      </c>
    </row>
    <row r="359" spans="1:65" s="271" customFormat="1" x14ac:dyDescent="0.2">
      <c r="B359" s="272"/>
      <c r="D359" s="263" t="s">
        <v>139</v>
      </c>
      <c r="E359" s="273" t="s">
        <v>3</v>
      </c>
      <c r="F359" s="274" t="s">
        <v>530</v>
      </c>
      <c r="H359" s="275">
        <v>46.4</v>
      </c>
      <c r="L359" s="272"/>
      <c r="M359" s="276"/>
      <c r="N359" s="277"/>
      <c r="O359" s="277"/>
      <c r="P359" s="277"/>
      <c r="Q359" s="277"/>
      <c r="R359" s="277"/>
      <c r="S359" s="277"/>
      <c r="T359" s="278"/>
      <c r="AT359" s="273" t="s">
        <v>139</v>
      </c>
      <c r="AU359" s="273" t="s">
        <v>78</v>
      </c>
      <c r="AV359" s="271" t="s">
        <v>78</v>
      </c>
      <c r="AW359" s="271" t="s">
        <v>30</v>
      </c>
      <c r="AX359" s="271" t="s">
        <v>69</v>
      </c>
      <c r="AY359" s="273" t="s">
        <v>125</v>
      </c>
    </row>
    <row r="360" spans="1:65" s="279" customFormat="1" x14ac:dyDescent="0.2">
      <c r="B360" s="280"/>
      <c r="D360" s="263" t="s">
        <v>139</v>
      </c>
      <c r="E360" s="281" t="s">
        <v>3</v>
      </c>
      <c r="F360" s="282" t="s">
        <v>141</v>
      </c>
      <c r="H360" s="283">
        <v>59.4</v>
      </c>
      <c r="L360" s="280"/>
      <c r="M360" s="284"/>
      <c r="N360" s="285"/>
      <c r="O360" s="285"/>
      <c r="P360" s="285"/>
      <c r="Q360" s="285"/>
      <c r="R360" s="285"/>
      <c r="S360" s="285"/>
      <c r="T360" s="286"/>
      <c r="AT360" s="281" t="s">
        <v>139</v>
      </c>
      <c r="AU360" s="281" t="s">
        <v>78</v>
      </c>
      <c r="AV360" s="279" t="s">
        <v>133</v>
      </c>
      <c r="AW360" s="279" t="s">
        <v>30</v>
      </c>
      <c r="AX360" s="279" t="s">
        <v>76</v>
      </c>
      <c r="AY360" s="281" t="s">
        <v>125</v>
      </c>
    </row>
    <row r="361" spans="1:65" s="182" customFormat="1" ht="21.75" customHeight="1" x14ac:dyDescent="0.2">
      <c r="A361" s="179"/>
      <c r="B361" s="180"/>
      <c r="C361" s="288" t="s">
        <v>531</v>
      </c>
      <c r="D361" s="288" t="s">
        <v>231</v>
      </c>
      <c r="E361" s="289" t="s">
        <v>532</v>
      </c>
      <c r="F361" s="290" t="s">
        <v>533</v>
      </c>
      <c r="G361" s="291" t="s">
        <v>338</v>
      </c>
      <c r="H361" s="292">
        <v>30</v>
      </c>
      <c r="I361" s="171">
        <v>0</v>
      </c>
      <c r="J361" s="293">
        <f>ROUND(I361*H361,2)</f>
        <v>0</v>
      </c>
      <c r="K361" s="290" t="s">
        <v>534</v>
      </c>
      <c r="L361" s="294"/>
      <c r="M361" s="295" t="s">
        <v>3</v>
      </c>
      <c r="N361" s="296" t="s">
        <v>40</v>
      </c>
      <c r="O361" s="259">
        <v>0</v>
      </c>
      <c r="P361" s="259">
        <f>O361*H361</f>
        <v>0</v>
      </c>
      <c r="Q361" s="259">
        <v>4.13E-3</v>
      </c>
      <c r="R361" s="259">
        <f>Q361*H361</f>
        <v>0.1239</v>
      </c>
      <c r="S361" s="259">
        <v>0</v>
      </c>
      <c r="T361" s="260">
        <f>S361*H361</f>
        <v>0</v>
      </c>
      <c r="U361" s="179"/>
      <c r="V361" s="179"/>
      <c r="W361" s="179"/>
      <c r="X361" s="179"/>
      <c r="Y361" s="179"/>
      <c r="Z361" s="179"/>
      <c r="AA361" s="179"/>
      <c r="AB361" s="179"/>
      <c r="AC361" s="179"/>
      <c r="AD361" s="179"/>
      <c r="AE361" s="179"/>
      <c r="AR361" s="261" t="s">
        <v>180</v>
      </c>
      <c r="AT361" s="261" t="s">
        <v>231</v>
      </c>
      <c r="AU361" s="261" t="s">
        <v>78</v>
      </c>
      <c r="AY361" s="172" t="s">
        <v>125</v>
      </c>
      <c r="BE361" s="262">
        <f>IF(N361="základní",J361,0)</f>
        <v>0</v>
      </c>
      <c r="BF361" s="262">
        <f>IF(N361="snížená",J361,0)</f>
        <v>0</v>
      </c>
      <c r="BG361" s="262">
        <f>IF(N361="zákl. přenesená",J361,0)</f>
        <v>0</v>
      </c>
      <c r="BH361" s="262">
        <f>IF(N361="sníž. přenesená",J361,0)</f>
        <v>0</v>
      </c>
      <c r="BI361" s="262">
        <f>IF(N361="nulová",J361,0)</f>
        <v>0</v>
      </c>
      <c r="BJ361" s="172" t="s">
        <v>76</v>
      </c>
      <c r="BK361" s="262">
        <f>ROUND(I361*H361,2)</f>
        <v>0</v>
      </c>
      <c r="BL361" s="172" t="s">
        <v>133</v>
      </c>
      <c r="BM361" s="261" t="s">
        <v>535</v>
      </c>
    </row>
    <row r="362" spans="1:65" s="182" customFormat="1" x14ac:dyDescent="0.2">
      <c r="A362" s="179"/>
      <c r="B362" s="180"/>
      <c r="C362" s="179"/>
      <c r="D362" s="263" t="s">
        <v>135</v>
      </c>
      <c r="E362" s="179"/>
      <c r="F362" s="264" t="s">
        <v>533</v>
      </c>
      <c r="G362" s="179"/>
      <c r="H362" s="179"/>
      <c r="I362" s="179"/>
      <c r="J362" s="179"/>
      <c r="K362" s="179"/>
      <c r="L362" s="180"/>
      <c r="M362" s="265"/>
      <c r="N362" s="266"/>
      <c r="O362" s="267"/>
      <c r="P362" s="267"/>
      <c r="Q362" s="267"/>
      <c r="R362" s="267"/>
      <c r="S362" s="267"/>
      <c r="T362" s="268"/>
      <c r="U362" s="179"/>
      <c r="V362" s="179"/>
      <c r="W362" s="179"/>
      <c r="X362" s="179"/>
      <c r="Y362" s="179"/>
      <c r="Z362" s="179"/>
      <c r="AA362" s="179"/>
      <c r="AB362" s="179"/>
      <c r="AC362" s="179"/>
      <c r="AD362" s="179"/>
      <c r="AE362" s="179"/>
      <c r="AT362" s="172" t="s">
        <v>135</v>
      </c>
      <c r="AU362" s="172" t="s">
        <v>78</v>
      </c>
    </row>
    <row r="363" spans="1:65" s="182" customFormat="1" ht="16.5" customHeight="1" x14ac:dyDescent="0.2">
      <c r="A363" s="179"/>
      <c r="B363" s="180"/>
      <c r="C363" s="288" t="s">
        <v>536</v>
      </c>
      <c r="D363" s="288" t="s">
        <v>231</v>
      </c>
      <c r="E363" s="289" t="s">
        <v>537</v>
      </c>
      <c r="F363" s="290" t="s">
        <v>538</v>
      </c>
      <c r="G363" s="291" t="s">
        <v>338</v>
      </c>
      <c r="H363" s="292">
        <v>30</v>
      </c>
      <c r="I363" s="171">
        <v>0</v>
      </c>
      <c r="J363" s="293">
        <f>ROUND(I363*H363,2)</f>
        <v>0</v>
      </c>
      <c r="K363" s="290" t="s">
        <v>534</v>
      </c>
      <c r="L363" s="294"/>
      <c r="M363" s="295" t="s">
        <v>3</v>
      </c>
      <c r="N363" s="296" t="s">
        <v>40</v>
      </c>
      <c r="O363" s="259">
        <v>0</v>
      </c>
      <c r="P363" s="259">
        <f>O363*H363</f>
        <v>0</v>
      </c>
      <c r="Q363" s="259">
        <v>4.0999999999999999E-4</v>
      </c>
      <c r="R363" s="259">
        <f>Q363*H363</f>
        <v>1.23E-2</v>
      </c>
      <c r="S363" s="259">
        <v>0</v>
      </c>
      <c r="T363" s="260">
        <f>S363*H363</f>
        <v>0</v>
      </c>
      <c r="U363" s="179"/>
      <c r="V363" s="179"/>
      <c r="W363" s="179"/>
      <c r="X363" s="179"/>
      <c r="Y363" s="179"/>
      <c r="Z363" s="179"/>
      <c r="AA363" s="179"/>
      <c r="AB363" s="179"/>
      <c r="AC363" s="179"/>
      <c r="AD363" s="179"/>
      <c r="AE363" s="179"/>
      <c r="AR363" s="261" t="s">
        <v>180</v>
      </c>
      <c r="AT363" s="261" t="s">
        <v>231</v>
      </c>
      <c r="AU363" s="261" t="s">
        <v>78</v>
      </c>
      <c r="AY363" s="172" t="s">
        <v>125</v>
      </c>
      <c r="BE363" s="262">
        <f>IF(N363="základní",J363,0)</f>
        <v>0</v>
      </c>
      <c r="BF363" s="262">
        <f>IF(N363="snížená",J363,0)</f>
        <v>0</v>
      </c>
      <c r="BG363" s="262">
        <f>IF(N363="zákl. přenesená",J363,0)</f>
        <v>0</v>
      </c>
      <c r="BH363" s="262">
        <f>IF(N363="sníž. přenesená",J363,0)</f>
        <v>0</v>
      </c>
      <c r="BI363" s="262">
        <f>IF(N363="nulová",J363,0)</f>
        <v>0</v>
      </c>
      <c r="BJ363" s="172" t="s">
        <v>76</v>
      </c>
      <c r="BK363" s="262">
        <f>ROUND(I363*H363,2)</f>
        <v>0</v>
      </c>
      <c r="BL363" s="172" t="s">
        <v>133</v>
      </c>
      <c r="BM363" s="261" t="s">
        <v>539</v>
      </c>
    </row>
    <row r="364" spans="1:65" s="182" customFormat="1" x14ac:dyDescent="0.2">
      <c r="A364" s="179"/>
      <c r="B364" s="180"/>
      <c r="C364" s="179"/>
      <c r="D364" s="263" t="s">
        <v>135</v>
      </c>
      <c r="E364" s="179"/>
      <c r="F364" s="264" t="s">
        <v>538</v>
      </c>
      <c r="G364" s="179"/>
      <c r="H364" s="179"/>
      <c r="I364" s="179"/>
      <c r="J364" s="179"/>
      <c r="K364" s="179"/>
      <c r="L364" s="180"/>
      <c r="M364" s="265"/>
      <c r="N364" s="266"/>
      <c r="O364" s="267"/>
      <c r="P364" s="267"/>
      <c r="Q364" s="267"/>
      <c r="R364" s="267"/>
      <c r="S364" s="267"/>
      <c r="T364" s="268"/>
      <c r="U364" s="179"/>
      <c r="V364" s="179"/>
      <c r="W364" s="179"/>
      <c r="X364" s="179"/>
      <c r="Y364" s="179"/>
      <c r="Z364" s="179"/>
      <c r="AA364" s="179"/>
      <c r="AB364" s="179"/>
      <c r="AC364" s="179"/>
      <c r="AD364" s="179"/>
      <c r="AE364" s="179"/>
      <c r="AT364" s="172" t="s">
        <v>135</v>
      </c>
      <c r="AU364" s="172" t="s">
        <v>78</v>
      </c>
    </row>
    <row r="365" spans="1:65" s="182" customFormat="1" ht="16.5" customHeight="1" x14ac:dyDescent="0.2">
      <c r="A365" s="179"/>
      <c r="B365" s="180"/>
      <c r="C365" s="288" t="s">
        <v>540</v>
      </c>
      <c r="D365" s="288" t="s">
        <v>231</v>
      </c>
      <c r="E365" s="289" t="s">
        <v>541</v>
      </c>
      <c r="F365" s="290" t="s">
        <v>542</v>
      </c>
      <c r="G365" s="291" t="s">
        <v>338</v>
      </c>
      <c r="H365" s="292">
        <v>60</v>
      </c>
      <c r="I365" s="171">
        <v>0</v>
      </c>
      <c r="J365" s="293">
        <f>ROUND(I365*H365,2)</f>
        <v>0</v>
      </c>
      <c r="K365" s="290" t="s">
        <v>534</v>
      </c>
      <c r="L365" s="294"/>
      <c r="M365" s="295" t="s">
        <v>3</v>
      </c>
      <c r="N365" s="296" t="s">
        <v>40</v>
      </c>
      <c r="O365" s="259">
        <v>0</v>
      </c>
      <c r="P365" s="259">
        <f>O365*H365</f>
        <v>0</v>
      </c>
      <c r="Q365" s="259">
        <v>4.0999999999999999E-4</v>
      </c>
      <c r="R365" s="259">
        <f>Q365*H365</f>
        <v>2.46E-2</v>
      </c>
      <c r="S365" s="259">
        <v>0</v>
      </c>
      <c r="T365" s="260">
        <f>S365*H365</f>
        <v>0</v>
      </c>
      <c r="U365" s="179"/>
      <c r="V365" s="179"/>
      <c r="W365" s="179"/>
      <c r="X365" s="179"/>
      <c r="Y365" s="179"/>
      <c r="Z365" s="179"/>
      <c r="AA365" s="179"/>
      <c r="AB365" s="179"/>
      <c r="AC365" s="179"/>
      <c r="AD365" s="179"/>
      <c r="AE365" s="179"/>
      <c r="AR365" s="261" t="s">
        <v>180</v>
      </c>
      <c r="AT365" s="261" t="s">
        <v>231</v>
      </c>
      <c r="AU365" s="261" t="s">
        <v>78</v>
      </c>
      <c r="AY365" s="172" t="s">
        <v>125</v>
      </c>
      <c r="BE365" s="262">
        <f>IF(N365="základní",J365,0)</f>
        <v>0</v>
      </c>
      <c r="BF365" s="262">
        <f>IF(N365="snížená",J365,0)</f>
        <v>0</v>
      </c>
      <c r="BG365" s="262">
        <f>IF(N365="zákl. přenesená",J365,0)</f>
        <v>0</v>
      </c>
      <c r="BH365" s="262">
        <f>IF(N365="sníž. přenesená",J365,0)</f>
        <v>0</v>
      </c>
      <c r="BI365" s="262">
        <f>IF(N365="nulová",J365,0)</f>
        <v>0</v>
      </c>
      <c r="BJ365" s="172" t="s">
        <v>76</v>
      </c>
      <c r="BK365" s="262">
        <f>ROUND(I365*H365,2)</f>
        <v>0</v>
      </c>
      <c r="BL365" s="172" t="s">
        <v>133</v>
      </c>
      <c r="BM365" s="261" t="s">
        <v>543</v>
      </c>
    </row>
    <row r="366" spans="1:65" s="182" customFormat="1" x14ac:dyDescent="0.2">
      <c r="A366" s="179"/>
      <c r="B366" s="180"/>
      <c r="C366" s="179"/>
      <c r="D366" s="263" t="s">
        <v>135</v>
      </c>
      <c r="E366" s="179"/>
      <c r="F366" s="264" t="s">
        <v>542</v>
      </c>
      <c r="G366" s="179"/>
      <c r="H366" s="179"/>
      <c r="I366" s="179"/>
      <c r="J366" s="179"/>
      <c r="K366" s="179"/>
      <c r="L366" s="180"/>
      <c r="M366" s="265"/>
      <c r="N366" s="266"/>
      <c r="O366" s="267"/>
      <c r="P366" s="267"/>
      <c r="Q366" s="267"/>
      <c r="R366" s="267"/>
      <c r="S366" s="267"/>
      <c r="T366" s="268"/>
      <c r="U366" s="179"/>
      <c r="V366" s="179"/>
      <c r="W366" s="179"/>
      <c r="X366" s="179"/>
      <c r="Y366" s="179"/>
      <c r="Z366" s="179"/>
      <c r="AA366" s="179"/>
      <c r="AB366" s="179"/>
      <c r="AC366" s="179"/>
      <c r="AD366" s="179"/>
      <c r="AE366" s="179"/>
      <c r="AT366" s="172" t="s">
        <v>135</v>
      </c>
      <c r="AU366" s="172" t="s">
        <v>78</v>
      </c>
    </row>
    <row r="367" spans="1:65" s="182" customFormat="1" ht="16.5" customHeight="1" x14ac:dyDescent="0.2">
      <c r="A367" s="179"/>
      <c r="B367" s="180"/>
      <c r="C367" s="288" t="s">
        <v>544</v>
      </c>
      <c r="D367" s="288" t="s">
        <v>231</v>
      </c>
      <c r="E367" s="289" t="s">
        <v>545</v>
      </c>
      <c r="F367" s="290" t="s">
        <v>546</v>
      </c>
      <c r="G367" s="291" t="s">
        <v>414</v>
      </c>
      <c r="H367" s="292">
        <v>12</v>
      </c>
      <c r="I367" s="171">
        <v>0</v>
      </c>
      <c r="J367" s="293">
        <f>ROUND(I367*H367,2)</f>
        <v>0</v>
      </c>
      <c r="K367" s="290" t="s">
        <v>3</v>
      </c>
      <c r="L367" s="294"/>
      <c r="M367" s="295" t="s">
        <v>3</v>
      </c>
      <c r="N367" s="296" t="s">
        <v>40</v>
      </c>
      <c r="O367" s="259">
        <v>0</v>
      </c>
      <c r="P367" s="259">
        <f>O367*H367</f>
        <v>0</v>
      </c>
      <c r="Q367" s="259">
        <v>7.1000000000000002E-4</v>
      </c>
      <c r="R367" s="259">
        <f>Q367*H367</f>
        <v>8.5199999999999998E-3</v>
      </c>
      <c r="S367" s="259">
        <v>0</v>
      </c>
      <c r="T367" s="260">
        <f>S367*H367</f>
        <v>0</v>
      </c>
      <c r="U367" s="179"/>
      <c r="V367" s="179"/>
      <c r="W367" s="179"/>
      <c r="X367" s="179"/>
      <c r="Y367" s="179"/>
      <c r="Z367" s="179"/>
      <c r="AA367" s="179"/>
      <c r="AB367" s="179"/>
      <c r="AC367" s="179"/>
      <c r="AD367" s="179"/>
      <c r="AE367" s="179"/>
      <c r="AR367" s="261" t="s">
        <v>180</v>
      </c>
      <c r="AT367" s="261" t="s">
        <v>231</v>
      </c>
      <c r="AU367" s="261" t="s">
        <v>78</v>
      </c>
      <c r="AY367" s="172" t="s">
        <v>125</v>
      </c>
      <c r="BE367" s="262">
        <f>IF(N367="základní",J367,0)</f>
        <v>0</v>
      </c>
      <c r="BF367" s="262">
        <f>IF(N367="snížená",J367,0)</f>
        <v>0</v>
      </c>
      <c r="BG367" s="262">
        <f>IF(N367="zákl. přenesená",J367,0)</f>
        <v>0</v>
      </c>
      <c r="BH367" s="262">
        <f>IF(N367="sníž. přenesená",J367,0)</f>
        <v>0</v>
      </c>
      <c r="BI367" s="262">
        <f>IF(N367="nulová",J367,0)</f>
        <v>0</v>
      </c>
      <c r="BJ367" s="172" t="s">
        <v>76</v>
      </c>
      <c r="BK367" s="262">
        <f>ROUND(I367*H367,2)</f>
        <v>0</v>
      </c>
      <c r="BL367" s="172" t="s">
        <v>133</v>
      </c>
      <c r="BM367" s="261" t="s">
        <v>547</v>
      </c>
    </row>
    <row r="368" spans="1:65" s="182" customFormat="1" x14ac:dyDescent="0.2">
      <c r="A368" s="179"/>
      <c r="B368" s="180"/>
      <c r="C368" s="179"/>
      <c r="D368" s="263" t="s">
        <v>135</v>
      </c>
      <c r="E368" s="179"/>
      <c r="F368" s="264" t="s">
        <v>546</v>
      </c>
      <c r="G368" s="179"/>
      <c r="H368" s="179"/>
      <c r="I368" s="179"/>
      <c r="J368" s="179"/>
      <c r="K368" s="179"/>
      <c r="L368" s="180"/>
      <c r="M368" s="265"/>
      <c r="N368" s="266"/>
      <c r="O368" s="267"/>
      <c r="P368" s="267"/>
      <c r="Q368" s="267"/>
      <c r="R368" s="267"/>
      <c r="S368" s="267"/>
      <c r="T368" s="268"/>
      <c r="U368" s="179"/>
      <c r="V368" s="179"/>
      <c r="W368" s="179"/>
      <c r="X368" s="179"/>
      <c r="Y368" s="179"/>
      <c r="Z368" s="179"/>
      <c r="AA368" s="179"/>
      <c r="AB368" s="179"/>
      <c r="AC368" s="179"/>
      <c r="AD368" s="179"/>
      <c r="AE368" s="179"/>
      <c r="AT368" s="172" t="s">
        <v>135</v>
      </c>
      <c r="AU368" s="172" t="s">
        <v>78</v>
      </c>
    </row>
    <row r="369" spans="1:65" s="182" customFormat="1" ht="21.75" customHeight="1" x14ac:dyDescent="0.2">
      <c r="A369" s="179"/>
      <c r="B369" s="180"/>
      <c r="C369" s="288" t="s">
        <v>548</v>
      </c>
      <c r="D369" s="288" t="s">
        <v>231</v>
      </c>
      <c r="E369" s="289" t="s">
        <v>549</v>
      </c>
      <c r="F369" s="290" t="s">
        <v>550</v>
      </c>
      <c r="G369" s="291" t="s">
        <v>338</v>
      </c>
      <c r="H369" s="292">
        <v>2</v>
      </c>
      <c r="I369" s="171">
        <v>0</v>
      </c>
      <c r="J369" s="293">
        <f>ROUND(I369*H369,2)</f>
        <v>0</v>
      </c>
      <c r="K369" s="290" t="s">
        <v>534</v>
      </c>
      <c r="L369" s="294"/>
      <c r="M369" s="295" t="s">
        <v>3</v>
      </c>
      <c r="N369" s="296" t="s">
        <v>40</v>
      </c>
      <c r="O369" s="259">
        <v>0</v>
      </c>
      <c r="P369" s="259">
        <f>O369*H369</f>
        <v>0</v>
      </c>
      <c r="Q369" s="259">
        <v>1</v>
      </c>
      <c r="R369" s="259">
        <f>Q369*H369</f>
        <v>2</v>
      </c>
      <c r="S369" s="259">
        <v>0</v>
      </c>
      <c r="T369" s="260">
        <f>S369*H369</f>
        <v>0</v>
      </c>
      <c r="U369" s="179"/>
      <c r="V369" s="179"/>
      <c r="W369" s="179"/>
      <c r="X369" s="179"/>
      <c r="Y369" s="179"/>
      <c r="Z369" s="179"/>
      <c r="AA369" s="179"/>
      <c r="AB369" s="179"/>
      <c r="AC369" s="179"/>
      <c r="AD369" s="179"/>
      <c r="AE369" s="179"/>
      <c r="AR369" s="261" t="s">
        <v>180</v>
      </c>
      <c r="AT369" s="261" t="s">
        <v>231</v>
      </c>
      <c r="AU369" s="261" t="s">
        <v>78</v>
      </c>
      <c r="AY369" s="172" t="s">
        <v>125</v>
      </c>
      <c r="BE369" s="262">
        <f>IF(N369="základní",J369,0)</f>
        <v>0</v>
      </c>
      <c r="BF369" s="262">
        <f>IF(N369="snížená",J369,0)</f>
        <v>0</v>
      </c>
      <c r="BG369" s="262">
        <f>IF(N369="zákl. přenesená",J369,0)</f>
        <v>0</v>
      </c>
      <c r="BH369" s="262">
        <f>IF(N369="sníž. přenesená",J369,0)</f>
        <v>0</v>
      </c>
      <c r="BI369" s="262">
        <f>IF(N369="nulová",J369,0)</f>
        <v>0</v>
      </c>
      <c r="BJ369" s="172" t="s">
        <v>76</v>
      </c>
      <c r="BK369" s="262">
        <f>ROUND(I369*H369,2)</f>
        <v>0</v>
      </c>
      <c r="BL369" s="172" t="s">
        <v>133</v>
      </c>
      <c r="BM369" s="261" t="s">
        <v>551</v>
      </c>
    </row>
    <row r="370" spans="1:65" s="182" customFormat="1" x14ac:dyDescent="0.2">
      <c r="A370" s="179"/>
      <c r="B370" s="180"/>
      <c r="C370" s="179"/>
      <c r="D370" s="263" t="s">
        <v>135</v>
      </c>
      <c r="E370" s="179"/>
      <c r="F370" s="264" t="s">
        <v>550</v>
      </c>
      <c r="G370" s="179"/>
      <c r="H370" s="179"/>
      <c r="I370" s="179"/>
      <c r="J370" s="179"/>
      <c r="K370" s="179"/>
      <c r="L370" s="180"/>
      <c r="M370" s="265"/>
      <c r="N370" s="266"/>
      <c r="O370" s="267"/>
      <c r="P370" s="267"/>
      <c r="Q370" s="267"/>
      <c r="R370" s="267"/>
      <c r="S370" s="267"/>
      <c r="T370" s="268"/>
      <c r="U370" s="179"/>
      <c r="V370" s="179"/>
      <c r="W370" s="179"/>
      <c r="X370" s="179"/>
      <c r="Y370" s="179"/>
      <c r="Z370" s="179"/>
      <c r="AA370" s="179"/>
      <c r="AB370" s="179"/>
      <c r="AC370" s="179"/>
      <c r="AD370" s="179"/>
      <c r="AE370" s="179"/>
      <c r="AT370" s="172" t="s">
        <v>135</v>
      </c>
      <c r="AU370" s="172" t="s">
        <v>78</v>
      </c>
    </row>
    <row r="371" spans="1:65" s="182" customFormat="1" ht="19.5" x14ac:dyDescent="0.2">
      <c r="A371" s="179"/>
      <c r="B371" s="180"/>
      <c r="C371" s="179"/>
      <c r="D371" s="263" t="s">
        <v>148</v>
      </c>
      <c r="E371" s="179"/>
      <c r="F371" s="287" t="s">
        <v>552</v>
      </c>
      <c r="G371" s="179"/>
      <c r="H371" s="179"/>
      <c r="I371" s="179"/>
      <c r="J371" s="179"/>
      <c r="K371" s="179"/>
      <c r="L371" s="180"/>
      <c r="M371" s="265"/>
      <c r="N371" s="266"/>
      <c r="O371" s="267"/>
      <c r="P371" s="267"/>
      <c r="Q371" s="267"/>
      <c r="R371" s="267"/>
      <c r="S371" s="267"/>
      <c r="T371" s="268"/>
      <c r="U371" s="179"/>
      <c r="V371" s="179"/>
      <c r="W371" s="179"/>
      <c r="X371" s="179"/>
      <c r="Y371" s="179"/>
      <c r="Z371" s="179"/>
      <c r="AA371" s="179"/>
      <c r="AB371" s="179"/>
      <c r="AC371" s="179"/>
      <c r="AD371" s="179"/>
      <c r="AE371" s="179"/>
      <c r="AT371" s="172" t="s">
        <v>148</v>
      </c>
      <c r="AU371" s="172" t="s">
        <v>78</v>
      </c>
    </row>
    <row r="372" spans="1:65" s="182" customFormat="1" ht="24.2" customHeight="1" x14ac:dyDescent="0.2">
      <c r="A372" s="179"/>
      <c r="B372" s="180"/>
      <c r="C372" s="251" t="s">
        <v>553</v>
      </c>
      <c r="D372" s="251" t="s">
        <v>128</v>
      </c>
      <c r="E372" s="252" t="s">
        <v>554</v>
      </c>
      <c r="F372" s="253" t="s">
        <v>555</v>
      </c>
      <c r="G372" s="254" t="s">
        <v>494</v>
      </c>
      <c r="H372" s="255">
        <v>1</v>
      </c>
      <c r="I372" s="170">
        <v>0</v>
      </c>
      <c r="J372" s="256">
        <f>ROUND(I372*H372,2)</f>
        <v>0</v>
      </c>
      <c r="K372" s="253" t="s">
        <v>3</v>
      </c>
      <c r="L372" s="180"/>
      <c r="M372" s="257" t="s">
        <v>3</v>
      </c>
      <c r="N372" s="258" t="s">
        <v>40</v>
      </c>
      <c r="O372" s="259">
        <v>0.49099999999999999</v>
      </c>
      <c r="P372" s="259">
        <f>O372*H372</f>
        <v>0.49099999999999999</v>
      </c>
      <c r="Q372" s="259">
        <v>8.1999999999999998E-4</v>
      </c>
      <c r="R372" s="259">
        <f>Q372*H372</f>
        <v>8.1999999999999998E-4</v>
      </c>
      <c r="S372" s="259">
        <v>0</v>
      </c>
      <c r="T372" s="260">
        <f>S372*H372</f>
        <v>0</v>
      </c>
      <c r="U372" s="179"/>
      <c r="V372" s="179"/>
      <c r="W372" s="179"/>
      <c r="X372" s="179"/>
      <c r="Y372" s="179"/>
      <c r="Z372" s="179"/>
      <c r="AA372" s="179"/>
      <c r="AB372" s="179"/>
      <c r="AC372" s="179"/>
      <c r="AD372" s="179"/>
      <c r="AE372" s="179"/>
      <c r="AR372" s="261" t="s">
        <v>230</v>
      </c>
      <c r="AT372" s="261" t="s">
        <v>128</v>
      </c>
      <c r="AU372" s="261" t="s">
        <v>78</v>
      </c>
      <c r="AY372" s="172" t="s">
        <v>125</v>
      </c>
      <c r="BE372" s="262">
        <f>IF(N372="základní",J372,0)</f>
        <v>0</v>
      </c>
      <c r="BF372" s="262">
        <f>IF(N372="snížená",J372,0)</f>
        <v>0</v>
      </c>
      <c r="BG372" s="262">
        <f>IF(N372="zákl. přenesená",J372,0)</f>
        <v>0</v>
      </c>
      <c r="BH372" s="262">
        <f>IF(N372="sníž. přenesená",J372,0)</f>
        <v>0</v>
      </c>
      <c r="BI372" s="262">
        <f>IF(N372="nulová",J372,0)</f>
        <v>0</v>
      </c>
      <c r="BJ372" s="172" t="s">
        <v>76</v>
      </c>
      <c r="BK372" s="262">
        <f>ROUND(I372*H372,2)</f>
        <v>0</v>
      </c>
      <c r="BL372" s="172" t="s">
        <v>230</v>
      </c>
      <c r="BM372" s="261" t="s">
        <v>556</v>
      </c>
    </row>
    <row r="373" spans="1:65" s="182" customFormat="1" x14ac:dyDescent="0.2">
      <c r="A373" s="179"/>
      <c r="B373" s="180"/>
      <c r="C373" s="179"/>
      <c r="D373" s="263" t="s">
        <v>135</v>
      </c>
      <c r="E373" s="179"/>
      <c r="F373" s="264" t="s">
        <v>555</v>
      </c>
      <c r="G373" s="179"/>
      <c r="H373" s="179"/>
      <c r="I373" s="179"/>
      <c r="J373" s="179"/>
      <c r="K373" s="179"/>
      <c r="L373" s="180"/>
      <c r="M373" s="265"/>
      <c r="N373" s="266"/>
      <c r="O373" s="267"/>
      <c r="P373" s="267"/>
      <c r="Q373" s="267"/>
      <c r="R373" s="267"/>
      <c r="S373" s="267"/>
      <c r="T373" s="268"/>
      <c r="U373" s="179"/>
      <c r="V373" s="179"/>
      <c r="W373" s="179"/>
      <c r="X373" s="179"/>
      <c r="Y373" s="179"/>
      <c r="Z373" s="179"/>
      <c r="AA373" s="179"/>
      <c r="AB373" s="179"/>
      <c r="AC373" s="179"/>
      <c r="AD373" s="179"/>
      <c r="AE373" s="179"/>
      <c r="AT373" s="172" t="s">
        <v>135</v>
      </c>
      <c r="AU373" s="172" t="s">
        <v>78</v>
      </c>
    </row>
    <row r="374" spans="1:65" s="182" customFormat="1" ht="24.2" customHeight="1" x14ac:dyDescent="0.2">
      <c r="A374" s="179"/>
      <c r="B374" s="180"/>
      <c r="C374" s="251" t="s">
        <v>557</v>
      </c>
      <c r="D374" s="251" t="s">
        <v>128</v>
      </c>
      <c r="E374" s="252" t="s">
        <v>558</v>
      </c>
      <c r="F374" s="253" t="s">
        <v>559</v>
      </c>
      <c r="G374" s="254" t="s">
        <v>560</v>
      </c>
      <c r="H374" s="255">
        <v>302.51100000000002</v>
      </c>
      <c r="I374" s="170">
        <v>0</v>
      </c>
      <c r="J374" s="256">
        <f>ROUND(I374*H374,2)</f>
        <v>0</v>
      </c>
      <c r="K374" s="253" t="s">
        <v>132</v>
      </c>
      <c r="L374" s="180"/>
      <c r="M374" s="257" t="s">
        <v>3</v>
      </c>
      <c r="N374" s="258" t="s">
        <v>40</v>
      </c>
      <c r="O374" s="259">
        <v>0</v>
      </c>
      <c r="P374" s="259">
        <f>O374*H374</f>
        <v>0</v>
      </c>
      <c r="Q374" s="259">
        <v>0</v>
      </c>
      <c r="R374" s="259">
        <f>Q374*H374</f>
        <v>0</v>
      </c>
      <c r="S374" s="259">
        <v>0</v>
      </c>
      <c r="T374" s="260">
        <f>S374*H374</f>
        <v>0</v>
      </c>
      <c r="U374" s="179"/>
      <c r="V374" s="179"/>
      <c r="W374" s="179"/>
      <c r="X374" s="179"/>
      <c r="Y374" s="179"/>
      <c r="Z374" s="179"/>
      <c r="AA374" s="179"/>
      <c r="AB374" s="179"/>
      <c r="AC374" s="179"/>
      <c r="AD374" s="179"/>
      <c r="AE374" s="179"/>
      <c r="AR374" s="261" t="s">
        <v>230</v>
      </c>
      <c r="AT374" s="261" t="s">
        <v>128</v>
      </c>
      <c r="AU374" s="261" t="s">
        <v>78</v>
      </c>
      <c r="AY374" s="172" t="s">
        <v>125</v>
      </c>
      <c r="BE374" s="262">
        <f>IF(N374="základní",J374,0)</f>
        <v>0</v>
      </c>
      <c r="BF374" s="262">
        <f>IF(N374="snížená",J374,0)</f>
        <v>0</v>
      </c>
      <c r="BG374" s="262">
        <f>IF(N374="zákl. přenesená",J374,0)</f>
        <v>0</v>
      </c>
      <c r="BH374" s="262">
        <f>IF(N374="sníž. přenesená",J374,0)</f>
        <v>0</v>
      </c>
      <c r="BI374" s="262">
        <f>IF(N374="nulová",J374,0)</f>
        <v>0</v>
      </c>
      <c r="BJ374" s="172" t="s">
        <v>76</v>
      </c>
      <c r="BK374" s="262">
        <f>ROUND(I374*H374,2)</f>
        <v>0</v>
      </c>
      <c r="BL374" s="172" t="s">
        <v>230</v>
      </c>
      <c r="BM374" s="261" t="s">
        <v>561</v>
      </c>
    </row>
    <row r="375" spans="1:65" s="182" customFormat="1" ht="29.25" x14ac:dyDescent="0.2">
      <c r="A375" s="179"/>
      <c r="B375" s="180"/>
      <c r="C375" s="179"/>
      <c r="D375" s="263" t="s">
        <v>135</v>
      </c>
      <c r="E375" s="179"/>
      <c r="F375" s="264" t="s">
        <v>562</v>
      </c>
      <c r="G375" s="179"/>
      <c r="H375" s="179"/>
      <c r="I375" s="179"/>
      <c r="J375" s="179"/>
      <c r="K375" s="179"/>
      <c r="L375" s="180"/>
      <c r="M375" s="265"/>
      <c r="N375" s="266"/>
      <c r="O375" s="267"/>
      <c r="P375" s="267"/>
      <c r="Q375" s="267"/>
      <c r="R375" s="267"/>
      <c r="S375" s="267"/>
      <c r="T375" s="268"/>
      <c r="U375" s="179"/>
      <c r="V375" s="179"/>
      <c r="W375" s="179"/>
      <c r="X375" s="179"/>
      <c r="Y375" s="179"/>
      <c r="Z375" s="179"/>
      <c r="AA375" s="179"/>
      <c r="AB375" s="179"/>
      <c r="AC375" s="179"/>
      <c r="AD375" s="179"/>
      <c r="AE375" s="179"/>
      <c r="AT375" s="172" t="s">
        <v>135</v>
      </c>
      <c r="AU375" s="172" t="s">
        <v>78</v>
      </c>
    </row>
    <row r="376" spans="1:65" s="182" customFormat="1" x14ac:dyDescent="0.2">
      <c r="A376" s="179"/>
      <c r="B376" s="180"/>
      <c r="C376" s="179"/>
      <c r="D376" s="269" t="s">
        <v>137</v>
      </c>
      <c r="E376" s="179"/>
      <c r="F376" s="270" t="s">
        <v>563</v>
      </c>
      <c r="G376" s="179"/>
      <c r="H376" s="179"/>
      <c r="I376" s="179"/>
      <c r="J376" s="179"/>
      <c r="K376" s="179"/>
      <c r="L376" s="180"/>
      <c r="M376" s="265"/>
      <c r="N376" s="266"/>
      <c r="O376" s="267"/>
      <c r="P376" s="267"/>
      <c r="Q376" s="267"/>
      <c r="R376" s="267"/>
      <c r="S376" s="267"/>
      <c r="T376" s="268"/>
      <c r="U376" s="179"/>
      <c r="V376" s="179"/>
      <c r="W376" s="179"/>
      <c r="X376" s="179"/>
      <c r="Y376" s="179"/>
      <c r="Z376" s="179"/>
      <c r="AA376" s="179"/>
      <c r="AB376" s="179"/>
      <c r="AC376" s="179"/>
      <c r="AD376" s="179"/>
      <c r="AE376" s="179"/>
      <c r="AT376" s="172" t="s">
        <v>137</v>
      </c>
      <c r="AU376" s="172" t="s">
        <v>78</v>
      </c>
    </row>
    <row r="377" spans="1:65" s="238" customFormat="1" ht="25.9" customHeight="1" x14ac:dyDescent="0.2">
      <c r="B377" s="239"/>
      <c r="D377" s="240" t="s">
        <v>68</v>
      </c>
      <c r="E377" s="241" t="s">
        <v>564</v>
      </c>
      <c r="F377" s="241" t="s">
        <v>565</v>
      </c>
      <c r="J377" s="242">
        <f>BK377</f>
        <v>0</v>
      </c>
      <c r="L377" s="239"/>
      <c r="M377" s="243"/>
      <c r="N377" s="244"/>
      <c r="O377" s="244"/>
      <c r="P377" s="245">
        <f>P378+P381+P384+P388+P391</f>
        <v>0</v>
      </c>
      <c r="Q377" s="244"/>
      <c r="R377" s="245">
        <f>R378+R381+R384+R388+R391</f>
        <v>0</v>
      </c>
      <c r="S377" s="244"/>
      <c r="T377" s="246">
        <f>T378+T381+T384+T388+T391</f>
        <v>0</v>
      </c>
      <c r="AR377" s="240" t="s">
        <v>127</v>
      </c>
      <c r="AT377" s="247" t="s">
        <v>68</v>
      </c>
      <c r="AU377" s="247" t="s">
        <v>69</v>
      </c>
      <c r="AY377" s="240" t="s">
        <v>125</v>
      </c>
      <c r="BK377" s="248">
        <f>BK378+BK381+BK384+BK388+BK391</f>
        <v>0</v>
      </c>
    </row>
    <row r="378" spans="1:65" s="238" customFormat="1" ht="22.9" customHeight="1" x14ac:dyDescent="0.2">
      <c r="B378" s="239"/>
      <c r="D378" s="240" t="s">
        <v>68</v>
      </c>
      <c r="E378" s="249" t="s">
        <v>566</v>
      </c>
      <c r="F378" s="249" t="s">
        <v>567</v>
      </c>
      <c r="J378" s="250">
        <f>BK378</f>
        <v>0</v>
      </c>
      <c r="L378" s="239"/>
      <c r="M378" s="243"/>
      <c r="N378" s="244"/>
      <c r="O378" s="244"/>
      <c r="P378" s="245">
        <f>SUM(P379:P380)</f>
        <v>0</v>
      </c>
      <c r="Q378" s="244"/>
      <c r="R378" s="245">
        <f>SUM(R379:R380)</f>
        <v>0</v>
      </c>
      <c r="S378" s="244"/>
      <c r="T378" s="246">
        <f>SUM(T379:T380)</f>
        <v>0</v>
      </c>
      <c r="AR378" s="240" t="s">
        <v>127</v>
      </c>
      <c r="AT378" s="247" t="s">
        <v>68</v>
      </c>
      <c r="AU378" s="247" t="s">
        <v>76</v>
      </c>
      <c r="AY378" s="240" t="s">
        <v>125</v>
      </c>
      <c r="BK378" s="248">
        <f>SUM(BK379:BK380)</f>
        <v>0</v>
      </c>
    </row>
    <row r="379" spans="1:65" s="182" customFormat="1" ht="16.5" customHeight="1" x14ac:dyDescent="0.2">
      <c r="A379" s="179"/>
      <c r="B379" s="180"/>
      <c r="C379" s="251" t="s">
        <v>568</v>
      </c>
      <c r="D379" s="251" t="s">
        <v>128</v>
      </c>
      <c r="E379" s="252" t="s">
        <v>569</v>
      </c>
      <c r="F379" s="253" t="s">
        <v>570</v>
      </c>
      <c r="G379" s="254" t="s">
        <v>571</v>
      </c>
      <c r="H379" s="255">
        <v>1</v>
      </c>
      <c r="I379" s="170">
        <v>0</v>
      </c>
      <c r="J379" s="256">
        <f>ROUND(I379*H379,2)</f>
        <v>0</v>
      </c>
      <c r="K379" s="253" t="s">
        <v>3</v>
      </c>
      <c r="L379" s="180"/>
      <c r="M379" s="257" t="s">
        <v>3</v>
      </c>
      <c r="N379" s="258" t="s">
        <v>40</v>
      </c>
      <c r="O379" s="259">
        <v>0</v>
      </c>
      <c r="P379" s="259">
        <f>O379*H379</f>
        <v>0</v>
      </c>
      <c r="Q379" s="259">
        <v>0</v>
      </c>
      <c r="R379" s="259">
        <f>Q379*H379</f>
        <v>0</v>
      </c>
      <c r="S379" s="259">
        <v>0</v>
      </c>
      <c r="T379" s="260">
        <f>S379*H379</f>
        <v>0</v>
      </c>
      <c r="U379" s="179"/>
      <c r="V379" s="179"/>
      <c r="W379" s="179"/>
      <c r="X379" s="179"/>
      <c r="Y379" s="179"/>
      <c r="Z379" s="179"/>
      <c r="AA379" s="179"/>
      <c r="AB379" s="179"/>
      <c r="AC379" s="179"/>
      <c r="AD379" s="179"/>
      <c r="AE379" s="179"/>
      <c r="AR379" s="261" t="s">
        <v>133</v>
      </c>
      <c r="AT379" s="261" t="s">
        <v>128</v>
      </c>
      <c r="AU379" s="261" t="s">
        <v>78</v>
      </c>
      <c r="AY379" s="172" t="s">
        <v>125</v>
      </c>
      <c r="BE379" s="262">
        <f>IF(N379="základní",J379,0)</f>
        <v>0</v>
      </c>
      <c r="BF379" s="262">
        <f>IF(N379="snížená",J379,0)</f>
        <v>0</v>
      </c>
      <c r="BG379" s="262">
        <f>IF(N379="zákl. přenesená",J379,0)</f>
        <v>0</v>
      </c>
      <c r="BH379" s="262">
        <f>IF(N379="sníž. přenesená",J379,0)</f>
        <v>0</v>
      </c>
      <c r="BI379" s="262">
        <f>IF(N379="nulová",J379,0)</f>
        <v>0</v>
      </c>
      <c r="BJ379" s="172" t="s">
        <v>76</v>
      </c>
      <c r="BK379" s="262">
        <f>ROUND(I379*H379,2)</f>
        <v>0</v>
      </c>
      <c r="BL379" s="172" t="s">
        <v>133</v>
      </c>
      <c r="BM379" s="261" t="s">
        <v>572</v>
      </c>
    </row>
    <row r="380" spans="1:65" s="182" customFormat="1" x14ac:dyDescent="0.2">
      <c r="A380" s="179"/>
      <c r="B380" s="180"/>
      <c r="C380" s="179"/>
      <c r="D380" s="263" t="s">
        <v>135</v>
      </c>
      <c r="E380" s="179"/>
      <c r="F380" s="264" t="s">
        <v>570</v>
      </c>
      <c r="G380" s="179"/>
      <c r="H380" s="179"/>
      <c r="I380" s="179"/>
      <c r="J380" s="179"/>
      <c r="K380" s="179"/>
      <c r="L380" s="180"/>
      <c r="M380" s="265"/>
      <c r="N380" s="266"/>
      <c r="O380" s="267"/>
      <c r="P380" s="267"/>
      <c r="Q380" s="267"/>
      <c r="R380" s="267"/>
      <c r="S380" s="267"/>
      <c r="T380" s="268"/>
      <c r="U380" s="179"/>
      <c r="V380" s="179"/>
      <c r="W380" s="179"/>
      <c r="X380" s="179"/>
      <c r="Y380" s="179"/>
      <c r="Z380" s="179"/>
      <c r="AA380" s="179"/>
      <c r="AB380" s="179"/>
      <c r="AC380" s="179"/>
      <c r="AD380" s="179"/>
      <c r="AE380" s="179"/>
      <c r="AT380" s="172" t="s">
        <v>135</v>
      </c>
      <c r="AU380" s="172" t="s">
        <v>78</v>
      </c>
    </row>
    <row r="381" spans="1:65" s="238" customFormat="1" ht="22.9" customHeight="1" x14ac:dyDescent="0.2">
      <c r="B381" s="239"/>
      <c r="D381" s="240" t="s">
        <v>68</v>
      </c>
      <c r="E381" s="249" t="s">
        <v>573</v>
      </c>
      <c r="F381" s="249" t="s">
        <v>574</v>
      </c>
      <c r="J381" s="250">
        <f>BK381</f>
        <v>0</v>
      </c>
      <c r="L381" s="239"/>
      <c r="M381" s="243"/>
      <c r="N381" s="244"/>
      <c r="O381" s="244"/>
      <c r="P381" s="245">
        <f>SUM(P382:P383)</f>
        <v>0</v>
      </c>
      <c r="Q381" s="244"/>
      <c r="R381" s="245">
        <f>SUM(R382:R383)</f>
        <v>0</v>
      </c>
      <c r="S381" s="244"/>
      <c r="T381" s="246">
        <f>SUM(T382:T383)</f>
        <v>0</v>
      </c>
      <c r="AR381" s="240" t="s">
        <v>127</v>
      </c>
      <c r="AT381" s="247" t="s">
        <v>68</v>
      </c>
      <c r="AU381" s="247" t="s">
        <v>76</v>
      </c>
      <c r="AY381" s="240" t="s">
        <v>125</v>
      </c>
      <c r="BK381" s="248">
        <f>SUM(BK382:BK383)</f>
        <v>0</v>
      </c>
    </row>
    <row r="382" spans="1:65" s="182" customFormat="1" ht="16.5" customHeight="1" x14ac:dyDescent="0.2">
      <c r="A382" s="179"/>
      <c r="B382" s="180"/>
      <c r="C382" s="251" t="s">
        <v>575</v>
      </c>
      <c r="D382" s="251" t="s">
        <v>128</v>
      </c>
      <c r="E382" s="252" t="s">
        <v>576</v>
      </c>
      <c r="F382" s="253" t="s">
        <v>574</v>
      </c>
      <c r="G382" s="254" t="s">
        <v>571</v>
      </c>
      <c r="H382" s="255">
        <v>1</v>
      </c>
      <c r="I382" s="170">
        <v>0</v>
      </c>
      <c r="J382" s="256">
        <f>ROUND(I382*H382,2)</f>
        <v>0</v>
      </c>
      <c r="K382" s="253" t="s">
        <v>3</v>
      </c>
      <c r="L382" s="180"/>
      <c r="M382" s="257" t="s">
        <v>3</v>
      </c>
      <c r="N382" s="258" t="s">
        <v>40</v>
      </c>
      <c r="O382" s="259">
        <v>0</v>
      </c>
      <c r="P382" s="259">
        <f>O382*H382</f>
        <v>0</v>
      </c>
      <c r="Q382" s="259">
        <v>0</v>
      </c>
      <c r="R382" s="259">
        <f>Q382*H382</f>
        <v>0</v>
      </c>
      <c r="S382" s="259">
        <v>0</v>
      </c>
      <c r="T382" s="260">
        <f>S382*H382</f>
        <v>0</v>
      </c>
      <c r="U382" s="179"/>
      <c r="V382" s="179"/>
      <c r="W382" s="179"/>
      <c r="X382" s="179"/>
      <c r="Y382" s="179"/>
      <c r="Z382" s="179"/>
      <c r="AA382" s="179"/>
      <c r="AB382" s="179"/>
      <c r="AC382" s="179"/>
      <c r="AD382" s="179"/>
      <c r="AE382" s="179"/>
      <c r="AR382" s="261" t="s">
        <v>133</v>
      </c>
      <c r="AT382" s="261" t="s">
        <v>128</v>
      </c>
      <c r="AU382" s="261" t="s">
        <v>78</v>
      </c>
      <c r="AY382" s="172" t="s">
        <v>125</v>
      </c>
      <c r="BE382" s="262">
        <f>IF(N382="základní",J382,0)</f>
        <v>0</v>
      </c>
      <c r="BF382" s="262">
        <f>IF(N382="snížená",J382,0)</f>
        <v>0</v>
      </c>
      <c r="BG382" s="262">
        <f>IF(N382="zákl. přenesená",J382,0)</f>
        <v>0</v>
      </c>
      <c r="BH382" s="262">
        <f>IF(N382="sníž. přenesená",J382,0)</f>
        <v>0</v>
      </c>
      <c r="BI382" s="262">
        <f>IF(N382="nulová",J382,0)</f>
        <v>0</v>
      </c>
      <c r="BJ382" s="172" t="s">
        <v>76</v>
      </c>
      <c r="BK382" s="262">
        <f>ROUND(I382*H382,2)</f>
        <v>0</v>
      </c>
      <c r="BL382" s="172" t="s">
        <v>133</v>
      </c>
      <c r="BM382" s="261" t="s">
        <v>577</v>
      </c>
    </row>
    <row r="383" spans="1:65" s="182" customFormat="1" x14ac:dyDescent="0.2">
      <c r="A383" s="179"/>
      <c r="B383" s="180"/>
      <c r="C383" s="179"/>
      <c r="D383" s="263" t="s">
        <v>135</v>
      </c>
      <c r="E383" s="179"/>
      <c r="F383" s="264" t="s">
        <v>574</v>
      </c>
      <c r="G383" s="179"/>
      <c r="H383" s="179"/>
      <c r="I383" s="179"/>
      <c r="J383" s="179"/>
      <c r="K383" s="179"/>
      <c r="L383" s="180"/>
      <c r="M383" s="265"/>
      <c r="N383" s="266"/>
      <c r="O383" s="267"/>
      <c r="P383" s="267"/>
      <c r="Q383" s="267"/>
      <c r="R383" s="267"/>
      <c r="S383" s="267"/>
      <c r="T383" s="268"/>
      <c r="U383" s="179"/>
      <c r="V383" s="179"/>
      <c r="W383" s="179"/>
      <c r="X383" s="179"/>
      <c r="Y383" s="179"/>
      <c r="Z383" s="179"/>
      <c r="AA383" s="179"/>
      <c r="AB383" s="179"/>
      <c r="AC383" s="179"/>
      <c r="AD383" s="179"/>
      <c r="AE383" s="179"/>
      <c r="AT383" s="172" t="s">
        <v>135</v>
      </c>
      <c r="AU383" s="172" t="s">
        <v>78</v>
      </c>
    </row>
    <row r="384" spans="1:65" s="238" customFormat="1" ht="22.9" customHeight="1" x14ac:dyDescent="0.2">
      <c r="B384" s="239"/>
      <c r="D384" s="240" t="s">
        <v>68</v>
      </c>
      <c r="E384" s="249" t="s">
        <v>578</v>
      </c>
      <c r="F384" s="249" t="s">
        <v>579</v>
      </c>
      <c r="J384" s="250">
        <f>BK384</f>
        <v>0</v>
      </c>
      <c r="L384" s="239"/>
      <c r="M384" s="243"/>
      <c r="N384" s="244"/>
      <c r="O384" s="244"/>
      <c r="P384" s="245">
        <f>SUM(P385:P387)</f>
        <v>0</v>
      </c>
      <c r="Q384" s="244"/>
      <c r="R384" s="245">
        <f>SUM(R385:R387)</f>
        <v>0</v>
      </c>
      <c r="S384" s="244"/>
      <c r="T384" s="246">
        <f>SUM(T385:T387)</f>
        <v>0</v>
      </c>
      <c r="AR384" s="240" t="s">
        <v>127</v>
      </c>
      <c r="AT384" s="247" t="s">
        <v>68</v>
      </c>
      <c r="AU384" s="247" t="s">
        <v>76</v>
      </c>
      <c r="AY384" s="240" t="s">
        <v>125</v>
      </c>
      <c r="BK384" s="248">
        <f>SUM(BK385:BK387)</f>
        <v>0</v>
      </c>
    </row>
    <row r="385" spans="1:65" s="182" customFormat="1" ht="16.5" customHeight="1" x14ac:dyDescent="0.2">
      <c r="A385" s="179"/>
      <c r="B385" s="180"/>
      <c r="C385" s="251" t="s">
        <v>580</v>
      </c>
      <c r="D385" s="251" t="s">
        <v>128</v>
      </c>
      <c r="E385" s="252" t="s">
        <v>581</v>
      </c>
      <c r="F385" s="253" t="s">
        <v>582</v>
      </c>
      <c r="G385" s="254" t="s">
        <v>560</v>
      </c>
      <c r="H385" s="255">
        <v>3</v>
      </c>
      <c r="I385" s="170">
        <v>0</v>
      </c>
      <c r="J385" s="256">
        <f>ROUND(I385*H385,2)</f>
        <v>0</v>
      </c>
      <c r="K385" s="253" t="s">
        <v>534</v>
      </c>
      <c r="L385" s="180"/>
      <c r="M385" s="257" t="s">
        <v>3</v>
      </c>
      <c r="N385" s="258" t="s">
        <v>40</v>
      </c>
      <c r="O385" s="259">
        <v>0</v>
      </c>
      <c r="P385" s="259">
        <f>O385*H385</f>
        <v>0</v>
      </c>
      <c r="Q385" s="259">
        <v>0</v>
      </c>
      <c r="R385" s="259">
        <f>Q385*H385</f>
        <v>0</v>
      </c>
      <c r="S385" s="259">
        <v>0</v>
      </c>
      <c r="T385" s="260">
        <f>S385*H385</f>
        <v>0</v>
      </c>
      <c r="U385" s="179"/>
      <c r="V385" s="179"/>
      <c r="W385" s="179"/>
      <c r="X385" s="179"/>
      <c r="Y385" s="179"/>
      <c r="Z385" s="179"/>
      <c r="AA385" s="179"/>
      <c r="AB385" s="179"/>
      <c r="AC385" s="179"/>
      <c r="AD385" s="179"/>
      <c r="AE385" s="179"/>
      <c r="AR385" s="261" t="s">
        <v>583</v>
      </c>
      <c r="AT385" s="261" t="s">
        <v>128</v>
      </c>
      <c r="AU385" s="261" t="s">
        <v>78</v>
      </c>
      <c r="AY385" s="172" t="s">
        <v>125</v>
      </c>
      <c r="BE385" s="262">
        <f>IF(N385="základní",J385,0)</f>
        <v>0</v>
      </c>
      <c r="BF385" s="262">
        <f>IF(N385="snížená",J385,0)</f>
        <v>0</v>
      </c>
      <c r="BG385" s="262">
        <f>IF(N385="zákl. přenesená",J385,0)</f>
        <v>0</v>
      </c>
      <c r="BH385" s="262">
        <f>IF(N385="sníž. přenesená",J385,0)</f>
        <v>0</v>
      </c>
      <c r="BI385" s="262">
        <f>IF(N385="nulová",J385,0)</f>
        <v>0</v>
      </c>
      <c r="BJ385" s="172" t="s">
        <v>76</v>
      </c>
      <c r="BK385" s="262">
        <f>ROUND(I385*H385,2)</f>
        <v>0</v>
      </c>
      <c r="BL385" s="172" t="s">
        <v>583</v>
      </c>
      <c r="BM385" s="261" t="s">
        <v>584</v>
      </c>
    </row>
    <row r="386" spans="1:65" s="182" customFormat="1" x14ac:dyDescent="0.2">
      <c r="A386" s="179"/>
      <c r="B386" s="180"/>
      <c r="C386" s="179"/>
      <c r="D386" s="263" t="s">
        <v>135</v>
      </c>
      <c r="E386" s="179"/>
      <c r="F386" s="264" t="s">
        <v>582</v>
      </c>
      <c r="G386" s="179"/>
      <c r="H386" s="179"/>
      <c r="I386" s="179"/>
      <c r="J386" s="179"/>
      <c r="K386" s="179"/>
      <c r="L386" s="180"/>
      <c r="M386" s="265"/>
      <c r="N386" s="266"/>
      <c r="O386" s="267"/>
      <c r="P386" s="267"/>
      <c r="Q386" s="267"/>
      <c r="R386" s="267"/>
      <c r="S386" s="267"/>
      <c r="T386" s="268"/>
      <c r="U386" s="179"/>
      <c r="V386" s="179"/>
      <c r="W386" s="179"/>
      <c r="X386" s="179"/>
      <c r="Y386" s="179"/>
      <c r="Z386" s="179"/>
      <c r="AA386" s="179"/>
      <c r="AB386" s="179"/>
      <c r="AC386" s="179"/>
      <c r="AD386" s="179"/>
      <c r="AE386" s="179"/>
      <c r="AT386" s="172" t="s">
        <v>135</v>
      </c>
      <c r="AU386" s="172" t="s">
        <v>78</v>
      </c>
    </row>
    <row r="387" spans="1:65" s="182" customFormat="1" x14ac:dyDescent="0.2">
      <c r="A387" s="179"/>
      <c r="B387" s="180"/>
      <c r="C387" s="179"/>
      <c r="D387" s="269" t="s">
        <v>137</v>
      </c>
      <c r="E387" s="179"/>
      <c r="F387" s="270" t="s">
        <v>585</v>
      </c>
      <c r="G387" s="179"/>
      <c r="H387" s="179"/>
      <c r="I387" s="179"/>
      <c r="J387" s="179"/>
      <c r="K387" s="179"/>
      <c r="L387" s="180"/>
      <c r="M387" s="265"/>
      <c r="N387" s="266"/>
      <c r="O387" s="267"/>
      <c r="P387" s="267"/>
      <c r="Q387" s="267"/>
      <c r="R387" s="267"/>
      <c r="S387" s="267"/>
      <c r="T387" s="268"/>
      <c r="U387" s="179"/>
      <c r="V387" s="179"/>
      <c r="W387" s="179"/>
      <c r="X387" s="179"/>
      <c r="Y387" s="179"/>
      <c r="Z387" s="179"/>
      <c r="AA387" s="179"/>
      <c r="AB387" s="179"/>
      <c r="AC387" s="179"/>
      <c r="AD387" s="179"/>
      <c r="AE387" s="179"/>
      <c r="AT387" s="172" t="s">
        <v>137</v>
      </c>
      <c r="AU387" s="172" t="s">
        <v>78</v>
      </c>
    </row>
    <row r="388" spans="1:65" s="238" customFormat="1" ht="22.9" customHeight="1" x14ac:dyDescent="0.2">
      <c r="B388" s="239"/>
      <c r="D388" s="240" t="s">
        <v>68</v>
      </c>
      <c r="E388" s="249" t="s">
        <v>586</v>
      </c>
      <c r="F388" s="249" t="s">
        <v>587</v>
      </c>
      <c r="J388" s="250">
        <f>BK388</f>
        <v>0</v>
      </c>
      <c r="L388" s="239"/>
      <c r="M388" s="243"/>
      <c r="N388" s="244"/>
      <c r="O388" s="244"/>
      <c r="P388" s="245">
        <f>SUM(P389:P390)</f>
        <v>0</v>
      </c>
      <c r="Q388" s="244"/>
      <c r="R388" s="245">
        <f>SUM(R389:R390)</f>
        <v>0</v>
      </c>
      <c r="S388" s="244"/>
      <c r="T388" s="246">
        <f>SUM(T389:T390)</f>
        <v>0</v>
      </c>
      <c r="AR388" s="240" t="s">
        <v>127</v>
      </c>
      <c r="AT388" s="247" t="s">
        <v>68</v>
      </c>
      <c r="AU388" s="247" t="s">
        <v>76</v>
      </c>
      <c r="AY388" s="240" t="s">
        <v>125</v>
      </c>
      <c r="BK388" s="248">
        <f>SUM(BK389:BK390)</f>
        <v>0</v>
      </c>
    </row>
    <row r="389" spans="1:65" s="182" customFormat="1" ht="16.5" customHeight="1" x14ac:dyDescent="0.2">
      <c r="A389" s="179"/>
      <c r="B389" s="180"/>
      <c r="C389" s="251" t="s">
        <v>588</v>
      </c>
      <c r="D389" s="251" t="s">
        <v>128</v>
      </c>
      <c r="E389" s="252" t="s">
        <v>589</v>
      </c>
      <c r="F389" s="253" t="s">
        <v>590</v>
      </c>
      <c r="G389" s="254" t="s">
        <v>560</v>
      </c>
      <c r="H389" s="255">
        <v>2</v>
      </c>
      <c r="I389" s="170">
        <v>0</v>
      </c>
      <c r="J389" s="256">
        <f>ROUND(I389*H389,2)</f>
        <v>0</v>
      </c>
      <c r="K389" s="253" t="s">
        <v>3</v>
      </c>
      <c r="L389" s="180"/>
      <c r="M389" s="257" t="s">
        <v>3</v>
      </c>
      <c r="N389" s="258" t="s">
        <v>40</v>
      </c>
      <c r="O389" s="259">
        <v>0</v>
      </c>
      <c r="P389" s="259">
        <f>O389*H389</f>
        <v>0</v>
      </c>
      <c r="Q389" s="259">
        <v>0</v>
      </c>
      <c r="R389" s="259">
        <f>Q389*H389</f>
        <v>0</v>
      </c>
      <c r="S389" s="259">
        <v>0</v>
      </c>
      <c r="T389" s="260">
        <f>S389*H389</f>
        <v>0</v>
      </c>
      <c r="U389" s="179"/>
      <c r="V389" s="179"/>
      <c r="W389" s="179"/>
      <c r="X389" s="179"/>
      <c r="Y389" s="179"/>
      <c r="Z389" s="179"/>
      <c r="AA389" s="179"/>
      <c r="AB389" s="179"/>
      <c r="AC389" s="179"/>
      <c r="AD389" s="179"/>
      <c r="AE389" s="179"/>
      <c r="AR389" s="261" t="s">
        <v>133</v>
      </c>
      <c r="AT389" s="261" t="s">
        <v>128</v>
      </c>
      <c r="AU389" s="261" t="s">
        <v>78</v>
      </c>
      <c r="AY389" s="172" t="s">
        <v>125</v>
      </c>
      <c r="BE389" s="262">
        <f>IF(N389="základní",J389,0)</f>
        <v>0</v>
      </c>
      <c r="BF389" s="262">
        <f>IF(N389="snížená",J389,0)</f>
        <v>0</v>
      </c>
      <c r="BG389" s="262">
        <f>IF(N389="zákl. přenesená",J389,0)</f>
        <v>0</v>
      </c>
      <c r="BH389" s="262">
        <f>IF(N389="sníž. přenesená",J389,0)</f>
        <v>0</v>
      </c>
      <c r="BI389" s="262">
        <f>IF(N389="nulová",J389,0)</f>
        <v>0</v>
      </c>
      <c r="BJ389" s="172" t="s">
        <v>76</v>
      </c>
      <c r="BK389" s="262">
        <f>ROUND(I389*H389,2)</f>
        <v>0</v>
      </c>
      <c r="BL389" s="172" t="s">
        <v>133</v>
      </c>
      <c r="BM389" s="261" t="s">
        <v>591</v>
      </c>
    </row>
    <row r="390" spans="1:65" s="182" customFormat="1" x14ac:dyDescent="0.2">
      <c r="A390" s="179"/>
      <c r="B390" s="180"/>
      <c r="C390" s="179"/>
      <c r="D390" s="263" t="s">
        <v>135</v>
      </c>
      <c r="E390" s="179"/>
      <c r="F390" s="264" t="s">
        <v>590</v>
      </c>
      <c r="G390" s="179"/>
      <c r="H390" s="179"/>
      <c r="I390" s="179"/>
      <c r="J390" s="179"/>
      <c r="K390" s="179"/>
      <c r="L390" s="180"/>
      <c r="M390" s="265"/>
      <c r="N390" s="266"/>
      <c r="O390" s="267"/>
      <c r="P390" s="267"/>
      <c r="Q390" s="267"/>
      <c r="R390" s="267"/>
      <c r="S390" s="267"/>
      <c r="T390" s="268"/>
      <c r="U390" s="179"/>
      <c r="V390" s="179"/>
      <c r="W390" s="179"/>
      <c r="X390" s="179"/>
      <c r="Y390" s="179"/>
      <c r="Z390" s="179"/>
      <c r="AA390" s="179"/>
      <c r="AB390" s="179"/>
      <c r="AC390" s="179"/>
      <c r="AD390" s="179"/>
      <c r="AE390" s="179"/>
      <c r="AT390" s="172" t="s">
        <v>135</v>
      </c>
      <c r="AU390" s="172" t="s">
        <v>78</v>
      </c>
    </row>
    <row r="391" spans="1:65" s="238" customFormat="1" ht="22.9" customHeight="1" x14ac:dyDescent="0.2">
      <c r="B391" s="239"/>
      <c r="D391" s="240" t="s">
        <v>68</v>
      </c>
      <c r="E391" s="249" t="s">
        <v>592</v>
      </c>
      <c r="F391" s="249" t="s">
        <v>593</v>
      </c>
      <c r="J391" s="250">
        <f>BK391</f>
        <v>0</v>
      </c>
      <c r="L391" s="239"/>
      <c r="M391" s="243"/>
      <c r="N391" s="244"/>
      <c r="O391" s="244"/>
      <c r="P391" s="245">
        <f>SUM(P392:P394)</f>
        <v>0</v>
      </c>
      <c r="Q391" s="244"/>
      <c r="R391" s="245">
        <f>SUM(R392:R394)</f>
        <v>0</v>
      </c>
      <c r="S391" s="244"/>
      <c r="T391" s="246">
        <f>SUM(T392:T394)</f>
        <v>0</v>
      </c>
      <c r="AR391" s="240" t="s">
        <v>127</v>
      </c>
      <c r="AT391" s="247" t="s">
        <v>68</v>
      </c>
      <c r="AU391" s="247" t="s">
        <v>76</v>
      </c>
      <c r="AY391" s="240" t="s">
        <v>125</v>
      </c>
      <c r="BK391" s="248">
        <f>SUM(BK392:BK394)</f>
        <v>0</v>
      </c>
    </row>
    <row r="392" spans="1:65" s="182" customFormat="1" ht="16.5" customHeight="1" x14ac:dyDescent="0.2">
      <c r="A392" s="179"/>
      <c r="B392" s="180"/>
      <c r="C392" s="251" t="s">
        <v>594</v>
      </c>
      <c r="D392" s="251" t="s">
        <v>128</v>
      </c>
      <c r="E392" s="252" t="s">
        <v>595</v>
      </c>
      <c r="F392" s="253" t="s">
        <v>596</v>
      </c>
      <c r="G392" s="254" t="s">
        <v>560</v>
      </c>
      <c r="H392" s="255">
        <v>1</v>
      </c>
      <c r="I392" s="170">
        <v>0</v>
      </c>
      <c r="J392" s="256">
        <f>ROUND(I392*H392,2)</f>
        <v>0</v>
      </c>
      <c r="K392" s="253" t="s">
        <v>534</v>
      </c>
      <c r="L392" s="180"/>
      <c r="M392" s="257" t="s">
        <v>3</v>
      </c>
      <c r="N392" s="258" t="s">
        <v>40</v>
      </c>
      <c r="O392" s="259">
        <v>0</v>
      </c>
      <c r="P392" s="259">
        <f>O392*H392</f>
        <v>0</v>
      </c>
      <c r="Q392" s="259">
        <v>0</v>
      </c>
      <c r="R392" s="259">
        <f>Q392*H392</f>
        <v>0</v>
      </c>
      <c r="S392" s="259">
        <v>0</v>
      </c>
      <c r="T392" s="260">
        <f>S392*H392</f>
        <v>0</v>
      </c>
      <c r="U392" s="179"/>
      <c r="V392" s="179"/>
      <c r="W392" s="179"/>
      <c r="X392" s="179"/>
      <c r="Y392" s="179"/>
      <c r="Z392" s="179"/>
      <c r="AA392" s="179"/>
      <c r="AB392" s="179"/>
      <c r="AC392" s="179"/>
      <c r="AD392" s="179"/>
      <c r="AE392" s="179"/>
      <c r="AR392" s="261" t="s">
        <v>583</v>
      </c>
      <c r="AT392" s="261" t="s">
        <v>128</v>
      </c>
      <c r="AU392" s="261" t="s">
        <v>78</v>
      </c>
      <c r="AY392" s="172" t="s">
        <v>125</v>
      </c>
      <c r="BE392" s="262">
        <f>IF(N392="základní",J392,0)</f>
        <v>0</v>
      </c>
      <c r="BF392" s="262">
        <f>IF(N392="snížená",J392,0)</f>
        <v>0</v>
      </c>
      <c r="BG392" s="262">
        <f>IF(N392="zákl. přenesená",J392,0)</f>
        <v>0</v>
      </c>
      <c r="BH392" s="262">
        <f>IF(N392="sníž. přenesená",J392,0)</f>
        <v>0</v>
      </c>
      <c r="BI392" s="262">
        <f>IF(N392="nulová",J392,0)</f>
        <v>0</v>
      </c>
      <c r="BJ392" s="172" t="s">
        <v>76</v>
      </c>
      <c r="BK392" s="262">
        <f>ROUND(I392*H392,2)</f>
        <v>0</v>
      </c>
      <c r="BL392" s="172" t="s">
        <v>583</v>
      </c>
      <c r="BM392" s="261" t="s">
        <v>597</v>
      </c>
    </row>
    <row r="393" spans="1:65" s="182" customFormat="1" x14ac:dyDescent="0.2">
      <c r="A393" s="179"/>
      <c r="B393" s="180"/>
      <c r="C393" s="179"/>
      <c r="D393" s="263" t="s">
        <v>135</v>
      </c>
      <c r="E393" s="179"/>
      <c r="F393" s="264" t="s">
        <v>596</v>
      </c>
      <c r="G393" s="179"/>
      <c r="H393" s="179"/>
      <c r="I393" s="179"/>
      <c r="J393" s="179"/>
      <c r="K393" s="179"/>
      <c r="L393" s="180"/>
      <c r="M393" s="265"/>
      <c r="N393" s="266"/>
      <c r="O393" s="267"/>
      <c r="P393" s="267"/>
      <c r="Q393" s="267"/>
      <c r="R393" s="267"/>
      <c r="S393" s="267"/>
      <c r="T393" s="268"/>
      <c r="U393" s="179"/>
      <c r="V393" s="179"/>
      <c r="W393" s="179"/>
      <c r="X393" s="179"/>
      <c r="Y393" s="179"/>
      <c r="Z393" s="179"/>
      <c r="AA393" s="179"/>
      <c r="AB393" s="179"/>
      <c r="AC393" s="179"/>
      <c r="AD393" s="179"/>
      <c r="AE393" s="179"/>
      <c r="AT393" s="172" t="s">
        <v>135</v>
      </c>
      <c r="AU393" s="172" t="s">
        <v>78</v>
      </c>
    </row>
    <row r="394" spans="1:65" s="182" customFormat="1" x14ac:dyDescent="0.2">
      <c r="A394" s="179"/>
      <c r="B394" s="180"/>
      <c r="C394" s="179"/>
      <c r="D394" s="269" t="s">
        <v>137</v>
      </c>
      <c r="E394" s="179"/>
      <c r="F394" s="270" t="s">
        <v>598</v>
      </c>
      <c r="G394" s="179"/>
      <c r="H394" s="179"/>
      <c r="I394" s="179"/>
      <c r="J394" s="179"/>
      <c r="K394" s="179"/>
      <c r="L394" s="180"/>
      <c r="M394" s="297"/>
      <c r="N394" s="298"/>
      <c r="O394" s="299"/>
      <c r="P394" s="299"/>
      <c r="Q394" s="299"/>
      <c r="R394" s="299"/>
      <c r="S394" s="299"/>
      <c r="T394" s="300"/>
      <c r="U394" s="179"/>
      <c r="V394" s="179"/>
      <c r="W394" s="179"/>
      <c r="X394" s="179"/>
      <c r="Y394" s="179"/>
      <c r="Z394" s="179"/>
      <c r="AA394" s="179"/>
      <c r="AB394" s="179"/>
      <c r="AC394" s="179"/>
      <c r="AD394" s="179"/>
      <c r="AE394" s="179"/>
      <c r="AT394" s="172" t="s">
        <v>137</v>
      </c>
      <c r="AU394" s="172" t="s">
        <v>78</v>
      </c>
    </row>
    <row r="395" spans="1:65" s="182" customFormat="1" ht="6.95" customHeight="1" x14ac:dyDescent="0.2">
      <c r="A395" s="179"/>
      <c r="B395" s="203"/>
      <c r="C395" s="204"/>
      <c r="D395" s="204"/>
      <c r="E395" s="204"/>
      <c r="F395" s="204"/>
      <c r="G395" s="204"/>
      <c r="H395" s="204"/>
      <c r="I395" s="204"/>
      <c r="J395" s="204"/>
      <c r="K395" s="204"/>
      <c r="L395" s="180"/>
      <c r="M395" s="179"/>
      <c r="O395" s="179"/>
      <c r="P395" s="179"/>
      <c r="Q395" s="179"/>
      <c r="R395" s="179"/>
      <c r="S395" s="179"/>
      <c r="T395" s="179"/>
      <c r="U395" s="179"/>
      <c r="V395" s="179"/>
      <c r="W395" s="179"/>
      <c r="X395" s="179"/>
      <c r="Y395" s="179"/>
      <c r="Z395" s="179"/>
      <c r="AA395" s="179"/>
      <c r="AB395" s="179"/>
      <c r="AC395" s="179"/>
      <c r="AD395" s="179"/>
      <c r="AE395" s="179"/>
    </row>
  </sheetData>
  <sheetProtection algorithmName="SHA-512" hashValue="+0nC3ZxCRufBO8SkjVIFKUi65PrN1YKm1Im0kOfNK1d+5P5/0J2WetMqLzlasyjKKxZ+rS+z9z1HMP7dkogiHw==" saltValue="FIL/jGbu5Fl/pWai6HMmNg==" spinCount="100000" sheet="1" objects="1" scenarios="1" selectLockedCells="1"/>
  <autoFilter ref="C98:K394" xr:uid="{00000000-0009-0000-0000-000001000000}"/>
  <mergeCells count="11">
    <mergeCell ref="L2:V2"/>
    <mergeCell ref="E52:H52"/>
    <mergeCell ref="E54:H54"/>
    <mergeCell ref="E87:H87"/>
    <mergeCell ref="E89:H89"/>
    <mergeCell ref="E91:H91"/>
    <mergeCell ref="E7:H7"/>
    <mergeCell ref="E9:H9"/>
    <mergeCell ref="E11:H11"/>
    <mergeCell ref="E29:H29"/>
    <mergeCell ref="E50:H50"/>
  </mergeCells>
  <hyperlinks>
    <hyperlink ref="F104" r:id="rId1" xr:uid="{00000000-0004-0000-0100-000000000000}"/>
    <hyperlink ref="F109" r:id="rId2" xr:uid="{00000000-0004-0000-0100-000001000000}"/>
    <hyperlink ref="F113" r:id="rId3" xr:uid="{00000000-0004-0000-0100-000002000000}"/>
    <hyperlink ref="F116" r:id="rId4" xr:uid="{00000000-0004-0000-0100-000003000000}"/>
    <hyperlink ref="F124" r:id="rId5" xr:uid="{00000000-0004-0000-0100-000004000000}"/>
    <hyperlink ref="F127" r:id="rId6" xr:uid="{00000000-0004-0000-0100-000005000000}"/>
    <hyperlink ref="F133" r:id="rId7" xr:uid="{00000000-0004-0000-0100-000006000000}"/>
    <hyperlink ref="F138" r:id="rId8" xr:uid="{00000000-0004-0000-0100-000007000000}"/>
    <hyperlink ref="F144" r:id="rId9" xr:uid="{00000000-0004-0000-0100-000008000000}"/>
    <hyperlink ref="F147" r:id="rId10" xr:uid="{00000000-0004-0000-0100-000009000000}"/>
    <hyperlink ref="F152" r:id="rId11" xr:uid="{00000000-0004-0000-0100-00000A000000}"/>
    <hyperlink ref="F157" r:id="rId12" xr:uid="{00000000-0004-0000-0100-00000B000000}"/>
    <hyperlink ref="F162" r:id="rId13" xr:uid="{00000000-0004-0000-0100-00000C000000}"/>
    <hyperlink ref="F171" r:id="rId14" xr:uid="{00000000-0004-0000-0100-00000D000000}"/>
    <hyperlink ref="F176" r:id="rId15" xr:uid="{00000000-0004-0000-0100-00000E000000}"/>
    <hyperlink ref="F183" r:id="rId16" xr:uid="{00000000-0004-0000-0100-00000F000000}"/>
    <hyperlink ref="F189" r:id="rId17" xr:uid="{00000000-0004-0000-0100-000010000000}"/>
    <hyperlink ref="F195" r:id="rId18" xr:uid="{00000000-0004-0000-0100-000011000000}"/>
    <hyperlink ref="F205" r:id="rId19" xr:uid="{00000000-0004-0000-0100-000012000000}"/>
    <hyperlink ref="F213" r:id="rId20" xr:uid="{00000000-0004-0000-0100-000013000000}"/>
    <hyperlink ref="F220" r:id="rId21" xr:uid="{00000000-0004-0000-0100-000014000000}"/>
    <hyperlink ref="F227" r:id="rId22" xr:uid="{00000000-0004-0000-0100-000015000000}"/>
    <hyperlink ref="F230" r:id="rId23" xr:uid="{00000000-0004-0000-0100-000016000000}"/>
    <hyperlink ref="F248" r:id="rId24" xr:uid="{00000000-0004-0000-0100-000017000000}"/>
    <hyperlink ref="F251" r:id="rId25" xr:uid="{00000000-0004-0000-0100-000018000000}"/>
    <hyperlink ref="F254" r:id="rId26" xr:uid="{00000000-0004-0000-0100-000019000000}"/>
    <hyperlink ref="F261" r:id="rId27" xr:uid="{00000000-0004-0000-0100-00001A000000}"/>
    <hyperlink ref="F264" r:id="rId28" xr:uid="{00000000-0004-0000-0100-00001B000000}"/>
    <hyperlink ref="F269" r:id="rId29" xr:uid="{00000000-0004-0000-0100-00001C000000}"/>
    <hyperlink ref="F288" r:id="rId30" xr:uid="{00000000-0004-0000-0100-00001D000000}"/>
    <hyperlink ref="F293" r:id="rId31" xr:uid="{00000000-0004-0000-0100-00001E000000}"/>
    <hyperlink ref="F319" r:id="rId32" xr:uid="{00000000-0004-0000-0100-00001F000000}"/>
    <hyperlink ref="F325" r:id="rId33" xr:uid="{00000000-0004-0000-0100-000020000000}"/>
    <hyperlink ref="F330" r:id="rId34" xr:uid="{00000000-0004-0000-0100-000021000000}"/>
    <hyperlink ref="F336" r:id="rId35" xr:uid="{00000000-0004-0000-0100-000022000000}"/>
    <hyperlink ref="F345" r:id="rId36" xr:uid="{00000000-0004-0000-0100-000023000000}"/>
    <hyperlink ref="F376" r:id="rId37" xr:uid="{00000000-0004-0000-0100-000024000000}"/>
    <hyperlink ref="F387" r:id="rId38" xr:uid="{00000000-0004-0000-0100-000025000000}"/>
    <hyperlink ref="F394" r:id="rId39" xr:uid="{00000000-0004-0000-0100-00002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89"/>
  <sheetViews>
    <sheetView showGridLines="0" topLeftCell="A247" workbookViewId="0">
      <selection activeCell="I273" sqref="I273"/>
    </sheetView>
  </sheetViews>
  <sheetFormatPr defaultColWidth="9.33203125" defaultRowHeight="11.25" x14ac:dyDescent="0.2"/>
  <cols>
    <col min="1" max="1" width="8.33203125" style="73" customWidth="1"/>
    <col min="2" max="2" width="1.1640625" style="73" customWidth="1"/>
    <col min="3" max="3" width="4.1640625" style="73" customWidth="1"/>
    <col min="4" max="4" width="4.33203125" style="73" customWidth="1"/>
    <col min="5" max="5" width="17.1640625" style="73" customWidth="1"/>
    <col min="6" max="6" width="50.83203125" style="73" customWidth="1"/>
    <col min="7" max="7" width="7.5" style="73" customWidth="1"/>
    <col min="8" max="8" width="14" style="73" customWidth="1"/>
    <col min="9" max="9" width="15.83203125" style="73" customWidth="1"/>
    <col min="10" max="11" width="22.33203125" style="73" customWidth="1"/>
    <col min="12" max="12" width="9.33203125" style="73" customWidth="1"/>
    <col min="13" max="13" width="10.83203125" style="73" hidden="1" customWidth="1"/>
    <col min="14" max="14" width="9.33203125" style="73" hidden="1"/>
    <col min="15" max="20" width="14.1640625" style="73" hidden="1" customWidth="1"/>
    <col min="21" max="21" width="16.33203125" style="73" hidden="1" customWidth="1"/>
    <col min="22" max="22" width="12.33203125" style="73" customWidth="1"/>
    <col min="23" max="23" width="16.33203125" style="73" customWidth="1"/>
    <col min="24" max="24" width="12.33203125" style="73" customWidth="1"/>
    <col min="25" max="25" width="15" style="73" customWidth="1"/>
    <col min="26" max="26" width="11" style="73" customWidth="1"/>
    <col min="27" max="27" width="15" style="73" customWidth="1"/>
    <col min="28" max="28" width="16.33203125" style="73" customWidth="1"/>
    <col min="29" max="29" width="11" style="73" customWidth="1"/>
    <col min="30" max="30" width="15" style="73" customWidth="1"/>
    <col min="31" max="31" width="16.33203125" style="73" customWidth="1"/>
    <col min="32" max="43" width="9.33203125" style="73"/>
    <col min="44" max="65" width="9.33203125" style="73" hidden="1"/>
    <col min="66" max="16384" width="9.33203125" style="73"/>
  </cols>
  <sheetData>
    <row r="2" spans="1:46" ht="36.950000000000003" customHeight="1" x14ac:dyDescent="0.2">
      <c r="L2" s="344" t="s">
        <v>6</v>
      </c>
      <c r="M2" s="345"/>
      <c r="N2" s="345"/>
      <c r="O2" s="345"/>
      <c r="P2" s="345"/>
      <c r="Q2" s="345"/>
      <c r="R2" s="345"/>
      <c r="S2" s="345"/>
      <c r="T2" s="345"/>
      <c r="U2" s="345"/>
      <c r="V2" s="345"/>
      <c r="AT2" s="172" t="s">
        <v>86</v>
      </c>
    </row>
    <row r="3" spans="1:46" ht="6.95" customHeight="1" x14ac:dyDescent="0.2">
      <c r="B3" s="173"/>
      <c r="C3" s="174"/>
      <c r="D3" s="174"/>
      <c r="E3" s="174"/>
      <c r="F3" s="174"/>
      <c r="G3" s="174"/>
      <c r="H3" s="174"/>
      <c r="I3" s="174"/>
      <c r="J3" s="174"/>
      <c r="K3" s="174"/>
      <c r="L3" s="175"/>
      <c r="AT3" s="172" t="s">
        <v>78</v>
      </c>
    </row>
    <row r="4" spans="1:46" ht="24.95" customHeight="1" x14ac:dyDescent="0.2">
      <c r="B4" s="175"/>
      <c r="D4" s="176" t="s">
        <v>87</v>
      </c>
      <c r="L4" s="175"/>
      <c r="M4" s="177" t="s">
        <v>11</v>
      </c>
      <c r="AT4" s="172" t="s">
        <v>4</v>
      </c>
    </row>
    <row r="5" spans="1:46" ht="6.95" customHeight="1" x14ac:dyDescent="0.2">
      <c r="B5" s="175"/>
      <c r="L5" s="175"/>
    </row>
    <row r="6" spans="1:46" ht="12" customHeight="1" x14ac:dyDescent="0.2">
      <c r="B6" s="175"/>
      <c r="D6" s="178" t="s">
        <v>15</v>
      </c>
      <c r="L6" s="175"/>
    </row>
    <row r="7" spans="1:46" ht="16.5" customHeight="1" x14ac:dyDescent="0.2">
      <c r="B7" s="175"/>
      <c r="E7" s="341" t="str">
        <f>'Rekapitulace stavby'!K6</f>
        <v>ZŠ Školní 1480/60 - objekt ul. Beethovenova 662</v>
      </c>
      <c r="F7" s="342"/>
      <c r="G7" s="342"/>
      <c r="H7" s="342"/>
      <c r="L7" s="175"/>
    </row>
    <row r="8" spans="1:46" ht="12" customHeight="1" x14ac:dyDescent="0.2">
      <c r="B8" s="175"/>
      <c r="D8" s="178" t="s">
        <v>88</v>
      </c>
      <c r="L8" s="175"/>
    </row>
    <row r="9" spans="1:46" s="182" customFormat="1" ht="16.5" customHeight="1" x14ac:dyDescent="0.2">
      <c r="A9" s="179"/>
      <c r="B9" s="180"/>
      <c r="C9" s="179"/>
      <c r="D9" s="179"/>
      <c r="E9" s="341" t="s">
        <v>89</v>
      </c>
      <c r="F9" s="340"/>
      <c r="G9" s="340"/>
      <c r="H9" s="340"/>
      <c r="I9" s="179"/>
      <c r="J9" s="179"/>
      <c r="K9" s="179"/>
      <c r="L9" s="181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</row>
    <row r="10" spans="1:46" s="182" customFormat="1" ht="12" customHeight="1" x14ac:dyDescent="0.2">
      <c r="A10" s="179"/>
      <c r="B10" s="180"/>
      <c r="C10" s="179"/>
      <c r="D10" s="178" t="s">
        <v>90</v>
      </c>
      <c r="E10" s="179"/>
      <c r="F10" s="179"/>
      <c r="G10" s="179"/>
      <c r="H10" s="179"/>
      <c r="I10" s="179"/>
      <c r="J10" s="179"/>
      <c r="K10" s="179"/>
      <c r="L10" s="181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</row>
    <row r="11" spans="1:46" s="182" customFormat="1" ht="16.5" customHeight="1" x14ac:dyDescent="0.2">
      <c r="A11" s="179"/>
      <c r="B11" s="180"/>
      <c r="C11" s="179"/>
      <c r="D11" s="179"/>
      <c r="E11" s="339" t="s">
        <v>599</v>
      </c>
      <c r="F11" s="340"/>
      <c r="G11" s="340"/>
      <c r="H11" s="340"/>
      <c r="I11" s="179"/>
      <c r="J11" s="179"/>
      <c r="K11" s="179"/>
      <c r="L11" s="181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</row>
    <row r="12" spans="1:46" s="182" customFormat="1" x14ac:dyDescent="0.2">
      <c r="A12" s="179"/>
      <c r="B12" s="180"/>
      <c r="C12" s="179"/>
      <c r="D12" s="179"/>
      <c r="E12" s="179"/>
      <c r="F12" s="179"/>
      <c r="G12" s="179"/>
      <c r="H12" s="179"/>
      <c r="I12" s="179"/>
      <c r="J12" s="179"/>
      <c r="K12" s="179"/>
      <c r="L12" s="181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</row>
    <row r="13" spans="1:46" s="182" customFormat="1" ht="12" customHeight="1" x14ac:dyDescent="0.2">
      <c r="A13" s="179"/>
      <c r="B13" s="180"/>
      <c r="C13" s="179"/>
      <c r="D13" s="178" t="s">
        <v>17</v>
      </c>
      <c r="E13" s="179"/>
      <c r="F13" s="183" t="s">
        <v>3</v>
      </c>
      <c r="G13" s="179"/>
      <c r="H13" s="179"/>
      <c r="I13" s="178" t="s">
        <v>18</v>
      </c>
      <c r="J13" s="183" t="s">
        <v>3</v>
      </c>
      <c r="K13" s="179"/>
      <c r="L13" s="181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</row>
    <row r="14" spans="1:46" s="182" customFormat="1" ht="12" customHeight="1" x14ac:dyDescent="0.2">
      <c r="A14" s="179"/>
      <c r="B14" s="180"/>
      <c r="C14" s="179"/>
      <c r="D14" s="178" t="s">
        <v>19</v>
      </c>
      <c r="E14" s="179"/>
      <c r="F14" s="183" t="s">
        <v>20</v>
      </c>
      <c r="G14" s="179"/>
      <c r="H14" s="179"/>
      <c r="I14" s="178" t="s">
        <v>21</v>
      </c>
      <c r="J14" s="184" t="str">
        <f>'Rekapitulace stavby'!AN8</f>
        <v>1. 8. 2023</v>
      </c>
      <c r="K14" s="179"/>
      <c r="L14" s="181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</row>
    <row r="15" spans="1:46" s="182" customFormat="1" ht="10.9" customHeight="1" x14ac:dyDescent="0.2">
      <c r="A15" s="179"/>
      <c r="B15" s="180"/>
      <c r="C15" s="179"/>
      <c r="D15" s="179"/>
      <c r="E15" s="179"/>
      <c r="F15" s="179"/>
      <c r="G15" s="179"/>
      <c r="H15" s="179"/>
      <c r="I15" s="179"/>
      <c r="J15" s="179"/>
      <c r="K15" s="179"/>
      <c r="L15" s="181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</row>
    <row r="16" spans="1:46" s="182" customFormat="1" ht="12" customHeight="1" x14ac:dyDescent="0.2">
      <c r="A16" s="179"/>
      <c r="B16" s="180"/>
      <c r="C16" s="179"/>
      <c r="D16" s="178" t="s">
        <v>23</v>
      </c>
      <c r="E16" s="179"/>
      <c r="F16" s="179"/>
      <c r="G16" s="179"/>
      <c r="H16" s="179"/>
      <c r="I16" s="178" t="s">
        <v>24</v>
      </c>
      <c r="J16" s="183" t="s">
        <v>3</v>
      </c>
      <c r="K16" s="179"/>
      <c r="L16" s="181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</row>
    <row r="17" spans="1:31" s="182" customFormat="1" ht="18" customHeight="1" x14ac:dyDescent="0.2">
      <c r="A17" s="179"/>
      <c r="B17" s="180"/>
      <c r="C17" s="179"/>
      <c r="D17" s="179"/>
      <c r="E17" s="183" t="s">
        <v>25</v>
      </c>
      <c r="F17" s="179"/>
      <c r="G17" s="179"/>
      <c r="H17" s="179"/>
      <c r="I17" s="178" t="s">
        <v>26</v>
      </c>
      <c r="J17" s="183" t="s">
        <v>3</v>
      </c>
      <c r="K17" s="179"/>
      <c r="L17" s="181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</row>
    <row r="18" spans="1:31" s="182" customFormat="1" ht="6.95" customHeight="1" x14ac:dyDescent="0.2">
      <c r="A18" s="179"/>
      <c r="B18" s="180"/>
      <c r="C18" s="179"/>
      <c r="D18" s="179"/>
      <c r="E18" s="179"/>
      <c r="F18" s="179"/>
      <c r="G18" s="179"/>
      <c r="H18" s="179"/>
      <c r="I18" s="179"/>
      <c r="J18" s="179"/>
      <c r="K18" s="179"/>
      <c r="L18" s="181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</row>
    <row r="19" spans="1:31" s="182" customFormat="1" ht="12" customHeight="1" x14ac:dyDescent="0.2">
      <c r="A19" s="179"/>
      <c r="B19" s="180"/>
      <c r="C19" s="179"/>
      <c r="D19" s="178" t="s">
        <v>27</v>
      </c>
      <c r="E19" s="179"/>
      <c r="F19" s="179"/>
      <c r="G19" s="179"/>
      <c r="H19" s="179"/>
      <c r="I19" s="178" t="s">
        <v>24</v>
      </c>
      <c r="J19" s="183" t="s">
        <v>3</v>
      </c>
      <c r="K19" s="179"/>
      <c r="L19" s="181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</row>
    <row r="20" spans="1:31" s="182" customFormat="1" ht="18" customHeight="1" x14ac:dyDescent="0.2">
      <c r="A20" s="179"/>
      <c r="B20" s="180"/>
      <c r="C20" s="179"/>
      <c r="D20" s="179"/>
      <c r="E20" s="183" t="s">
        <v>20</v>
      </c>
      <c r="F20" s="179"/>
      <c r="G20" s="179"/>
      <c r="H20" s="179"/>
      <c r="I20" s="178" t="s">
        <v>26</v>
      </c>
      <c r="J20" s="183" t="s">
        <v>3</v>
      </c>
      <c r="K20" s="179"/>
      <c r="L20" s="181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</row>
    <row r="21" spans="1:31" s="182" customFormat="1" ht="6.95" customHeight="1" x14ac:dyDescent="0.2">
      <c r="A21" s="179"/>
      <c r="B21" s="180"/>
      <c r="C21" s="179"/>
      <c r="D21" s="179"/>
      <c r="E21" s="179"/>
      <c r="F21" s="179"/>
      <c r="G21" s="179"/>
      <c r="H21" s="179"/>
      <c r="I21" s="179"/>
      <c r="J21" s="179"/>
      <c r="K21" s="179"/>
      <c r="L21" s="181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</row>
    <row r="22" spans="1:31" s="182" customFormat="1" ht="12" customHeight="1" x14ac:dyDescent="0.2">
      <c r="A22" s="179"/>
      <c r="B22" s="180"/>
      <c r="C22" s="179"/>
      <c r="D22" s="178" t="s">
        <v>28</v>
      </c>
      <c r="E22" s="179"/>
      <c r="F22" s="179"/>
      <c r="G22" s="179"/>
      <c r="H22" s="179"/>
      <c r="I22" s="178" t="s">
        <v>24</v>
      </c>
      <c r="J22" s="183" t="s">
        <v>3</v>
      </c>
      <c r="K22" s="179"/>
      <c r="L22" s="181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</row>
    <row r="23" spans="1:31" s="182" customFormat="1" ht="18" customHeight="1" x14ac:dyDescent="0.2">
      <c r="A23" s="179"/>
      <c r="B23" s="180"/>
      <c r="C23" s="179"/>
      <c r="D23" s="179"/>
      <c r="E23" s="183" t="s">
        <v>29</v>
      </c>
      <c r="F23" s="179"/>
      <c r="G23" s="179"/>
      <c r="H23" s="179"/>
      <c r="I23" s="178" t="s">
        <v>26</v>
      </c>
      <c r="J23" s="183" t="s">
        <v>3</v>
      </c>
      <c r="K23" s="179"/>
      <c r="L23" s="181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</row>
    <row r="24" spans="1:31" s="182" customFormat="1" ht="6.95" customHeight="1" x14ac:dyDescent="0.2">
      <c r="A24" s="179"/>
      <c r="B24" s="180"/>
      <c r="C24" s="179"/>
      <c r="D24" s="179"/>
      <c r="E24" s="179"/>
      <c r="F24" s="179"/>
      <c r="G24" s="179"/>
      <c r="H24" s="179"/>
      <c r="I24" s="179"/>
      <c r="J24" s="179"/>
      <c r="K24" s="179"/>
      <c r="L24" s="181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</row>
    <row r="25" spans="1:31" s="182" customFormat="1" ht="12" customHeight="1" x14ac:dyDescent="0.2">
      <c r="A25" s="179"/>
      <c r="B25" s="180"/>
      <c r="C25" s="179"/>
      <c r="D25" s="178" t="s">
        <v>31</v>
      </c>
      <c r="E25" s="179"/>
      <c r="F25" s="179"/>
      <c r="G25" s="179"/>
      <c r="H25" s="179"/>
      <c r="I25" s="178" t="s">
        <v>24</v>
      </c>
      <c r="J25" s="183" t="s">
        <v>3</v>
      </c>
      <c r="K25" s="179"/>
      <c r="L25" s="181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</row>
    <row r="26" spans="1:31" s="182" customFormat="1" ht="18" customHeight="1" x14ac:dyDescent="0.2">
      <c r="A26" s="179"/>
      <c r="B26" s="180"/>
      <c r="C26" s="179"/>
      <c r="D26" s="179"/>
      <c r="E26" s="183" t="s">
        <v>32</v>
      </c>
      <c r="F26" s="179"/>
      <c r="G26" s="179"/>
      <c r="H26" s="179"/>
      <c r="I26" s="178" t="s">
        <v>26</v>
      </c>
      <c r="J26" s="183" t="s">
        <v>3</v>
      </c>
      <c r="K26" s="179"/>
      <c r="L26" s="181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</row>
    <row r="27" spans="1:31" s="182" customFormat="1" ht="6.95" customHeight="1" x14ac:dyDescent="0.2">
      <c r="A27" s="179"/>
      <c r="B27" s="180"/>
      <c r="C27" s="179"/>
      <c r="D27" s="179"/>
      <c r="E27" s="179"/>
      <c r="F27" s="179"/>
      <c r="G27" s="179"/>
      <c r="H27" s="179"/>
      <c r="I27" s="179"/>
      <c r="J27" s="179"/>
      <c r="K27" s="179"/>
      <c r="L27" s="181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</row>
    <row r="28" spans="1:31" s="182" customFormat="1" ht="12" customHeight="1" x14ac:dyDescent="0.2">
      <c r="A28" s="179"/>
      <c r="B28" s="180"/>
      <c r="C28" s="179"/>
      <c r="D28" s="178" t="s">
        <v>33</v>
      </c>
      <c r="E28" s="179"/>
      <c r="F28" s="179"/>
      <c r="G28" s="179"/>
      <c r="H28" s="179"/>
      <c r="I28" s="179"/>
      <c r="J28" s="179"/>
      <c r="K28" s="179"/>
      <c r="L28" s="181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</row>
    <row r="29" spans="1:31" s="188" customFormat="1" ht="71.25" customHeight="1" x14ac:dyDescent="0.2">
      <c r="A29" s="185"/>
      <c r="B29" s="186"/>
      <c r="C29" s="185"/>
      <c r="D29" s="185"/>
      <c r="E29" s="343" t="s">
        <v>34</v>
      </c>
      <c r="F29" s="343"/>
      <c r="G29" s="343"/>
      <c r="H29" s="343"/>
      <c r="I29" s="185"/>
      <c r="J29" s="185"/>
      <c r="K29" s="185"/>
      <c r="L29" s="187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</row>
    <row r="30" spans="1:31" s="182" customFormat="1" ht="6.95" customHeight="1" x14ac:dyDescent="0.2">
      <c r="A30" s="179"/>
      <c r="B30" s="180"/>
      <c r="C30" s="179"/>
      <c r="D30" s="179"/>
      <c r="E30" s="179"/>
      <c r="F30" s="179"/>
      <c r="G30" s="179"/>
      <c r="H30" s="179"/>
      <c r="I30" s="179"/>
      <c r="J30" s="179"/>
      <c r="K30" s="179"/>
      <c r="L30" s="181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</row>
    <row r="31" spans="1:31" s="182" customFormat="1" ht="6.95" customHeight="1" x14ac:dyDescent="0.2">
      <c r="A31" s="179"/>
      <c r="B31" s="180"/>
      <c r="C31" s="179"/>
      <c r="D31" s="189"/>
      <c r="E31" s="189"/>
      <c r="F31" s="189"/>
      <c r="G31" s="189"/>
      <c r="H31" s="189"/>
      <c r="I31" s="189"/>
      <c r="J31" s="189"/>
      <c r="K31" s="189"/>
      <c r="L31" s="181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</row>
    <row r="32" spans="1:31" s="182" customFormat="1" ht="25.35" customHeight="1" x14ac:dyDescent="0.2">
      <c r="A32" s="179"/>
      <c r="B32" s="180"/>
      <c r="C32" s="179"/>
      <c r="D32" s="190" t="s">
        <v>35</v>
      </c>
      <c r="E32" s="179"/>
      <c r="F32" s="179"/>
      <c r="G32" s="179"/>
      <c r="H32" s="179"/>
      <c r="I32" s="179"/>
      <c r="J32" s="191">
        <f>ROUND(J101, 2)</f>
        <v>0</v>
      </c>
      <c r="K32" s="179"/>
      <c r="L32" s="181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</row>
    <row r="33" spans="1:31" s="182" customFormat="1" ht="6.95" customHeight="1" x14ac:dyDescent="0.2">
      <c r="A33" s="179"/>
      <c r="B33" s="180"/>
      <c r="C33" s="179"/>
      <c r="D33" s="189"/>
      <c r="E33" s="189"/>
      <c r="F33" s="189"/>
      <c r="G33" s="189"/>
      <c r="H33" s="189"/>
      <c r="I33" s="189"/>
      <c r="J33" s="189"/>
      <c r="K33" s="189"/>
      <c r="L33" s="181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</row>
    <row r="34" spans="1:31" s="182" customFormat="1" ht="14.45" customHeight="1" x14ac:dyDescent="0.2">
      <c r="A34" s="179"/>
      <c r="B34" s="180"/>
      <c r="C34" s="179"/>
      <c r="D34" s="179"/>
      <c r="E34" s="179"/>
      <c r="F34" s="192" t="s">
        <v>37</v>
      </c>
      <c r="G34" s="179"/>
      <c r="H34" s="179"/>
      <c r="I34" s="192" t="s">
        <v>36</v>
      </c>
      <c r="J34" s="192" t="s">
        <v>38</v>
      </c>
      <c r="K34" s="179"/>
      <c r="L34" s="181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</row>
    <row r="35" spans="1:31" s="182" customFormat="1" ht="14.45" customHeight="1" x14ac:dyDescent="0.2">
      <c r="A35" s="179"/>
      <c r="B35" s="180"/>
      <c r="C35" s="179"/>
      <c r="D35" s="193" t="s">
        <v>39</v>
      </c>
      <c r="E35" s="178" t="s">
        <v>40</v>
      </c>
      <c r="F35" s="194">
        <f>ROUND((SUM(BE101:BE288)),  2)</f>
        <v>0</v>
      </c>
      <c r="G35" s="179"/>
      <c r="H35" s="179"/>
      <c r="I35" s="195">
        <v>0.21</v>
      </c>
      <c r="J35" s="194">
        <f>ROUND(((SUM(BE101:BE288))*I35),  2)</f>
        <v>0</v>
      </c>
      <c r="K35" s="179"/>
      <c r="L35" s="181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</row>
    <row r="36" spans="1:31" s="182" customFormat="1" ht="14.45" customHeight="1" x14ac:dyDescent="0.2">
      <c r="A36" s="179"/>
      <c r="B36" s="180"/>
      <c r="C36" s="179"/>
      <c r="D36" s="179"/>
      <c r="E36" s="178" t="s">
        <v>41</v>
      </c>
      <c r="F36" s="194">
        <f>ROUND((SUM(BF101:BF288)),  2)</f>
        <v>0</v>
      </c>
      <c r="G36" s="179"/>
      <c r="H36" s="179"/>
      <c r="I36" s="195">
        <v>0.12</v>
      </c>
      <c r="J36" s="194">
        <f>ROUND(((SUM(BF101:BF288))*I36),  2)</f>
        <v>0</v>
      </c>
      <c r="K36" s="179"/>
      <c r="L36" s="181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</row>
    <row r="37" spans="1:31" s="182" customFormat="1" ht="14.45" hidden="1" customHeight="1" x14ac:dyDescent="0.2">
      <c r="A37" s="179"/>
      <c r="B37" s="180"/>
      <c r="C37" s="179"/>
      <c r="D37" s="179"/>
      <c r="E37" s="178" t="s">
        <v>42</v>
      </c>
      <c r="F37" s="194">
        <f>ROUND((SUM(BG101:BG288)),  2)</f>
        <v>0</v>
      </c>
      <c r="G37" s="179"/>
      <c r="H37" s="179"/>
      <c r="I37" s="195">
        <v>0.21</v>
      </c>
      <c r="J37" s="194">
        <f>0</f>
        <v>0</v>
      </c>
      <c r="K37" s="179"/>
      <c r="L37" s="181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</row>
    <row r="38" spans="1:31" s="182" customFormat="1" ht="14.45" hidden="1" customHeight="1" x14ac:dyDescent="0.2">
      <c r="A38" s="179"/>
      <c r="B38" s="180"/>
      <c r="C38" s="179"/>
      <c r="D38" s="179"/>
      <c r="E38" s="178" t="s">
        <v>43</v>
      </c>
      <c r="F38" s="194">
        <f>ROUND((SUM(BH101:BH288)),  2)</f>
        <v>0</v>
      </c>
      <c r="G38" s="179"/>
      <c r="H38" s="179"/>
      <c r="I38" s="195">
        <v>0.12</v>
      </c>
      <c r="J38" s="194">
        <f>0</f>
        <v>0</v>
      </c>
      <c r="K38" s="179"/>
      <c r="L38" s="181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</row>
    <row r="39" spans="1:31" s="182" customFormat="1" ht="14.45" hidden="1" customHeight="1" x14ac:dyDescent="0.2">
      <c r="A39" s="179"/>
      <c r="B39" s="180"/>
      <c r="C39" s="179"/>
      <c r="D39" s="179"/>
      <c r="E39" s="178" t="s">
        <v>44</v>
      </c>
      <c r="F39" s="194">
        <f>ROUND((SUM(BI101:BI288)),  2)</f>
        <v>0</v>
      </c>
      <c r="G39" s="179"/>
      <c r="H39" s="179"/>
      <c r="I39" s="195">
        <v>0</v>
      </c>
      <c r="J39" s="194">
        <f>0</f>
        <v>0</v>
      </c>
      <c r="K39" s="179"/>
      <c r="L39" s="181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</row>
    <row r="40" spans="1:31" s="182" customFormat="1" ht="6.95" customHeight="1" x14ac:dyDescent="0.2">
      <c r="A40" s="179"/>
      <c r="B40" s="180"/>
      <c r="C40" s="179"/>
      <c r="D40" s="179"/>
      <c r="E40" s="179"/>
      <c r="F40" s="179"/>
      <c r="G40" s="179"/>
      <c r="H40" s="179"/>
      <c r="I40" s="179"/>
      <c r="J40" s="179"/>
      <c r="K40" s="179"/>
      <c r="L40" s="181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</row>
    <row r="41" spans="1:31" s="182" customFormat="1" ht="25.35" customHeight="1" x14ac:dyDescent="0.2">
      <c r="A41" s="179"/>
      <c r="B41" s="180"/>
      <c r="C41" s="196"/>
      <c r="D41" s="197" t="s">
        <v>45</v>
      </c>
      <c r="E41" s="198"/>
      <c r="F41" s="198"/>
      <c r="G41" s="199" t="s">
        <v>46</v>
      </c>
      <c r="H41" s="200" t="s">
        <v>47</v>
      </c>
      <c r="I41" s="198"/>
      <c r="J41" s="201">
        <f>SUM(J32:J39)</f>
        <v>0</v>
      </c>
      <c r="K41" s="202"/>
      <c r="L41" s="181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</row>
    <row r="42" spans="1:31" s="182" customFormat="1" ht="14.45" customHeight="1" x14ac:dyDescent="0.2">
      <c r="A42" s="179"/>
      <c r="B42" s="203"/>
      <c r="C42" s="204"/>
      <c r="D42" s="204"/>
      <c r="E42" s="204"/>
      <c r="F42" s="204"/>
      <c r="G42" s="204"/>
      <c r="H42" s="204"/>
      <c r="I42" s="204"/>
      <c r="J42" s="204"/>
      <c r="K42" s="204"/>
      <c r="L42" s="181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</row>
    <row r="46" spans="1:31" s="182" customFormat="1" ht="6.95" customHeight="1" x14ac:dyDescent="0.2">
      <c r="A46" s="179"/>
      <c r="B46" s="205"/>
      <c r="C46" s="206"/>
      <c r="D46" s="206"/>
      <c r="E46" s="206"/>
      <c r="F46" s="206"/>
      <c r="G46" s="206"/>
      <c r="H46" s="206"/>
      <c r="I46" s="206"/>
      <c r="J46" s="206"/>
      <c r="K46" s="206"/>
      <c r="L46" s="181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</row>
    <row r="47" spans="1:31" s="182" customFormat="1" ht="24.95" customHeight="1" x14ac:dyDescent="0.2">
      <c r="A47" s="179"/>
      <c r="B47" s="180"/>
      <c r="C47" s="176" t="s">
        <v>92</v>
      </c>
      <c r="D47" s="179"/>
      <c r="E47" s="179"/>
      <c r="F47" s="179"/>
      <c r="G47" s="179"/>
      <c r="H47" s="179"/>
      <c r="I47" s="179"/>
      <c r="J47" s="179"/>
      <c r="K47" s="179"/>
      <c r="L47" s="181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</row>
    <row r="48" spans="1:31" s="182" customFormat="1" ht="6.95" customHeight="1" x14ac:dyDescent="0.2">
      <c r="A48" s="179"/>
      <c r="B48" s="180"/>
      <c r="C48" s="179"/>
      <c r="D48" s="179"/>
      <c r="E48" s="179"/>
      <c r="F48" s="179"/>
      <c r="G48" s="179"/>
      <c r="H48" s="179"/>
      <c r="I48" s="179"/>
      <c r="J48" s="179"/>
      <c r="K48" s="179"/>
      <c r="L48" s="181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</row>
    <row r="49" spans="1:47" s="182" customFormat="1" ht="12" customHeight="1" x14ac:dyDescent="0.2">
      <c r="A49" s="179"/>
      <c r="B49" s="180"/>
      <c r="C49" s="178" t="s">
        <v>15</v>
      </c>
      <c r="D49" s="179"/>
      <c r="E49" s="179"/>
      <c r="F49" s="179"/>
      <c r="G49" s="179"/>
      <c r="H49" s="179"/>
      <c r="I49" s="179"/>
      <c r="J49" s="179"/>
      <c r="K49" s="179"/>
      <c r="L49" s="181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</row>
    <row r="50" spans="1:47" s="182" customFormat="1" ht="16.5" customHeight="1" x14ac:dyDescent="0.2">
      <c r="A50" s="179"/>
      <c r="B50" s="180"/>
      <c r="C50" s="179"/>
      <c r="D50" s="179"/>
      <c r="E50" s="341" t="str">
        <f>E7</f>
        <v>ZŠ Školní 1480/60 - objekt ul. Beethovenova 662</v>
      </c>
      <c r="F50" s="342"/>
      <c r="G50" s="342"/>
      <c r="H50" s="342"/>
      <c r="I50" s="179"/>
      <c r="J50" s="179"/>
      <c r="K50" s="179"/>
      <c r="L50" s="181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</row>
    <row r="51" spans="1:47" ht="12" customHeight="1" x14ac:dyDescent="0.2">
      <c r="B51" s="175"/>
      <c r="C51" s="178" t="s">
        <v>88</v>
      </c>
      <c r="L51" s="175"/>
    </row>
    <row r="52" spans="1:47" s="182" customFormat="1" ht="16.5" customHeight="1" x14ac:dyDescent="0.2">
      <c r="A52" s="179"/>
      <c r="B52" s="180"/>
      <c r="C52" s="179"/>
      <c r="D52" s="179"/>
      <c r="E52" s="341" t="s">
        <v>89</v>
      </c>
      <c r="F52" s="340"/>
      <c r="G52" s="340"/>
      <c r="H52" s="340"/>
      <c r="I52" s="179"/>
      <c r="J52" s="179"/>
      <c r="K52" s="179"/>
      <c r="L52" s="181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</row>
    <row r="53" spans="1:47" s="182" customFormat="1" ht="12" customHeight="1" x14ac:dyDescent="0.2">
      <c r="A53" s="179"/>
      <c r="B53" s="180"/>
      <c r="C53" s="178" t="s">
        <v>90</v>
      </c>
      <c r="D53" s="179"/>
      <c r="E53" s="179"/>
      <c r="F53" s="179"/>
      <c r="G53" s="179"/>
      <c r="H53" s="179"/>
      <c r="I53" s="179"/>
      <c r="J53" s="179"/>
      <c r="K53" s="179"/>
      <c r="L53" s="181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</row>
    <row r="54" spans="1:47" s="182" customFormat="1" ht="16.5" customHeight="1" x14ac:dyDescent="0.2">
      <c r="A54" s="179"/>
      <c r="B54" s="180"/>
      <c r="C54" s="179"/>
      <c r="D54" s="179"/>
      <c r="E54" s="339" t="str">
        <f>E11</f>
        <v>SO 03 - Oplocení</v>
      </c>
      <c r="F54" s="340"/>
      <c r="G54" s="340"/>
      <c r="H54" s="340"/>
      <c r="I54" s="179"/>
      <c r="J54" s="179"/>
      <c r="K54" s="179"/>
      <c r="L54" s="181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</row>
    <row r="55" spans="1:47" s="182" customFormat="1" ht="6.95" customHeight="1" x14ac:dyDescent="0.2">
      <c r="A55" s="179"/>
      <c r="B55" s="180"/>
      <c r="C55" s="179"/>
      <c r="D55" s="179"/>
      <c r="E55" s="179"/>
      <c r="F55" s="179"/>
      <c r="G55" s="179"/>
      <c r="H55" s="179"/>
      <c r="I55" s="179"/>
      <c r="J55" s="179"/>
      <c r="K55" s="179"/>
      <c r="L55" s="181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</row>
    <row r="56" spans="1:47" s="182" customFormat="1" ht="12" customHeight="1" x14ac:dyDescent="0.2">
      <c r="A56" s="179"/>
      <c r="B56" s="180"/>
      <c r="C56" s="178" t="s">
        <v>19</v>
      </c>
      <c r="D56" s="179"/>
      <c r="E56" s="179"/>
      <c r="F56" s="183" t="str">
        <f>F14</f>
        <v xml:space="preserve"> </v>
      </c>
      <c r="G56" s="179"/>
      <c r="H56" s="179"/>
      <c r="I56" s="178" t="s">
        <v>21</v>
      </c>
      <c r="J56" s="184" t="str">
        <f>IF(J14="","",J14)</f>
        <v>1. 8. 2023</v>
      </c>
      <c r="K56" s="179"/>
      <c r="L56" s="181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</row>
    <row r="57" spans="1:47" s="182" customFormat="1" ht="6.95" customHeight="1" x14ac:dyDescent="0.2">
      <c r="A57" s="179"/>
      <c r="B57" s="180"/>
      <c r="C57" s="179"/>
      <c r="D57" s="179"/>
      <c r="E57" s="179"/>
      <c r="F57" s="179"/>
      <c r="G57" s="179"/>
      <c r="H57" s="179"/>
      <c r="I57" s="179"/>
      <c r="J57" s="179"/>
      <c r="K57" s="179"/>
      <c r="L57" s="181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</row>
    <row r="58" spans="1:47" s="182" customFormat="1" ht="40.15" customHeight="1" x14ac:dyDescent="0.2">
      <c r="A58" s="179"/>
      <c r="B58" s="180"/>
      <c r="C58" s="178" t="s">
        <v>23</v>
      </c>
      <c r="D58" s="179"/>
      <c r="E58" s="179"/>
      <c r="F58" s="183" t="str">
        <f>E17</f>
        <v>Statutární město Chomutov</v>
      </c>
      <c r="G58" s="179"/>
      <c r="H58" s="179"/>
      <c r="I58" s="178" t="s">
        <v>28</v>
      </c>
      <c r="J58" s="207" t="str">
        <f>E23</f>
        <v>CZECHOTEC Engineering spol. s.r.o.</v>
      </c>
      <c r="K58" s="179"/>
      <c r="L58" s="181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</row>
    <row r="59" spans="1:47" s="182" customFormat="1" ht="15.2" customHeight="1" x14ac:dyDescent="0.2">
      <c r="A59" s="179"/>
      <c r="B59" s="180"/>
      <c r="C59" s="178" t="s">
        <v>27</v>
      </c>
      <c r="D59" s="179"/>
      <c r="E59" s="179"/>
      <c r="F59" s="183" t="str">
        <f>IF(E20="","",E20)</f>
        <v xml:space="preserve"> </v>
      </c>
      <c r="G59" s="179"/>
      <c r="H59" s="179"/>
      <c r="I59" s="178" t="s">
        <v>31</v>
      </c>
      <c r="J59" s="207" t="str">
        <f>E26</f>
        <v xml:space="preserve">Miroslav Dostál </v>
      </c>
      <c r="K59" s="179"/>
      <c r="L59" s="181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</row>
    <row r="60" spans="1:47" s="182" customFormat="1" ht="10.35" customHeight="1" x14ac:dyDescent="0.2">
      <c r="A60" s="179"/>
      <c r="B60" s="180"/>
      <c r="C60" s="179"/>
      <c r="D60" s="179"/>
      <c r="E60" s="179"/>
      <c r="F60" s="179"/>
      <c r="G60" s="179"/>
      <c r="H60" s="179"/>
      <c r="I60" s="179"/>
      <c r="J60" s="179"/>
      <c r="K60" s="179"/>
      <c r="L60" s="181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</row>
    <row r="61" spans="1:47" s="182" customFormat="1" ht="29.25" customHeight="1" x14ac:dyDescent="0.2">
      <c r="A61" s="179"/>
      <c r="B61" s="180"/>
      <c r="C61" s="208" t="s">
        <v>93</v>
      </c>
      <c r="D61" s="196"/>
      <c r="E61" s="196"/>
      <c r="F61" s="196"/>
      <c r="G61" s="196"/>
      <c r="H61" s="196"/>
      <c r="I61" s="196"/>
      <c r="J61" s="209" t="s">
        <v>94</v>
      </c>
      <c r="K61" s="196"/>
      <c r="L61" s="181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</row>
    <row r="62" spans="1:47" s="182" customFormat="1" ht="10.35" customHeight="1" x14ac:dyDescent="0.2">
      <c r="A62" s="179"/>
      <c r="B62" s="180"/>
      <c r="C62" s="179"/>
      <c r="D62" s="179"/>
      <c r="E62" s="179"/>
      <c r="F62" s="179"/>
      <c r="G62" s="179"/>
      <c r="H62" s="179"/>
      <c r="I62" s="179"/>
      <c r="J62" s="179"/>
      <c r="K62" s="179"/>
      <c r="L62" s="181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</row>
    <row r="63" spans="1:47" s="182" customFormat="1" ht="22.9" customHeight="1" x14ac:dyDescent="0.2">
      <c r="A63" s="179"/>
      <c r="B63" s="180"/>
      <c r="C63" s="210" t="s">
        <v>67</v>
      </c>
      <c r="D63" s="179"/>
      <c r="E63" s="179"/>
      <c r="F63" s="179"/>
      <c r="G63" s="179"/>
      <c r="H63" s="179"/>
      <c r="I63" s="179"/>
      <c r="J63" s="191">
        <f>J101</f>
        <v>0</v>
      </c>
      <c r="K63" s="179"/>
      <c r="L63" s="181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U63" s="172" t="s">
        <v>95</v>
      </c>
    </row>
    <row r="64" spans="1:47" s="211" customFormat="1" ht="24.95" customHeight="1" x14ac:dyDescent="0.2">
      <c r="B64" s="212"/>
      <c r="D64" s="213" t="s">
        <v>96</v>
      </c>
      <c r="E64" s="214"/>
      <c r="F64" s="214"/>
      <c r="G64" s="214"/>
      <c r="H64" s="214"/>
      <c r="I64" s="214"/>
      <c r="J64" s="215">
        <f>J102</f>
        <v>0</v>
      </c>
      <c r="L64" s="212"/>
    </row>
    <row r="65" spans="1:31" s="216" customFormat="1" ht="19.899999999999999" customHeight="1" x14ac:dyDescent="0.2">
      <c r="B65" s="217"/>
      <c r="D65" s="218" t="s">
        <v>97</v>
      </c>
      <c r="E65" s="219"/>
      <c r="F65" s="219"/>
      <c r="G65" s="219"/>
      <c r="H65" s="219"/>
      <c r="I65" s="219"/>
      <c r="J65" s="220">
        <f>J103</f>
        <v>0</v>
      </c>
      <c r="L65" s="217"/>
    </row>
    <row r="66" spans="1:31" s="216" customFormat="1" ht="19.899999999999999" customHeight="1" x14ac:dyDescent="0.2">
      <c r="B66" s="217"/>
      <c r="D66" s="218" t="s">
        <v>600</v>
      </c>
      <c r="E66" s="219"/>
      <c r="F66" s="219"/>
      <c r="G66" s="219"/>
      <c r="H66" s="219"/>
      <c r="I66" s="219"/>
      <c r="J66" s="220">
        <f>J120</f>
        <v>0</v>
      </c>
      <c r="L66" s="217"/>
    </row>
    <row r="67" spans="1:31" s="216" customFormat="1" ht="19.899999999999999" customHeight="1" x14ac:dyDescent="0.2">
      <c r="B67" s="217"/>
      <c r="D67" s="218" t="s">
        <v>100</v>
      </c>
      <c r="E67" s="219"/>
      <c r="F67" s="219"/>
      <c r="G67" s="219"/>
      <c r="H67" s="219"/>
      <c r="I67" s="219"/>
      <c r="J67" s="220">
        <f>J174</f>
        <v>0</v>
      </c>
      <c r="L67" s="217"/>
    </row>
    <row r="68" spans="1:31" s="216" customFormat="1" ht="19.899999999999999" customHeight="1" x14ac:dyDescent="0.2">
      <c r="B68" s="217"/>
      <c r="D68" s="218" t="s">
        <v>601</v>
      </c>
      <c r="E68" s="219"/>
      <c r="F68" s="219"/>
      <c r="G68" s="219"/>
      <c r="H68" s="219"/>
      <c r="I68" s="219"/>
      <c r="J68" s="220">
        <f>J197</f>
        <v>0</v>
      </c>
      <c r="L68" s="217"/>
    </row>
    <row r="69" spans="1:31" s="216" customFormat="1" ht="19.899999999999999" customHeight="1" x14ac:dyDescent="0.2">
      <c r="B69" s="217"/>
      <c r="D69" s="218" t="s">
        <v>101</v>
      </c>
      <c r="E69" s="219"/>
      <c r="F69" s="219"/>
      <c r="G69" s="219"/>
      <c r="H69" s="219"/>
      <c r="I69" s="219"/>
      <c r="J69" s="220">
        <f>J219</f>
        <v>0</v>
      </c>
      <c r="L69" s="217"/>
    </row>
    <row r="70" spans="1:31" s="211" customFormat="1" ht="24.95" customHeight="1" x14ac:dyDescent="0.2">
      <c r="B70" s="212"/>
      <c r="D70" s="213" t="s">
        <v>102</v>
      </c>
      <c r="E70" s="214"/>
      <c r="F70" s="214"/>
      <c r="G70" s="214"/>
      <c r="H70" s="214"/>
      <c r="I70" s="214"/>
      <c r="J70" s="215">
        <f>J223</f>
        <v>0</v>
      </c>
      <c r="L70" s="212"/>
    </row>
    <row r="71" spans="1:31" s="216" customFormat="1" ht="19.899999999999999" customHeight="1" x14ac:dyDescent="0.2">
      <c r="B71" s="217"/>
      <c r="D71" s="218" t="s">
        <v>103</v>
      </c>
      <c r="E71" s="219"/>
      <c r="F71" s="219"/>
      <c r="G71" s="219"/>
      <c r="H71" s="219"/>
      <c r="I71" s="219"/>
      <c r="J71" s="220">
        <f>J224</f>
        <v>0</v>
      </c>
      <c r="L71" s="217"/>
    </row>
    <row r="72" spans="1:31" s="216" customFormat="1" ht="19.899999999999999" customHeight="1" x14ac:dyDescent="0.2">
      <c r="B72" s="217"/>
      <c r="D72" s="218" t="s">
        <v>602</v>
      </c>
      <c r="E72" s="219"/>
      <c r="F72" s="219"/>
      <c r="G72" s="219"/>
      <c r="H72" s="219"/>
      <c r="I72" s="219"/>
      <c r="J72" s="220">
        <f>J243</f>
        <v>0</v>
      </c>
      <c r="L72" s="217"/>
    </row>
    <row r="73" spans="1:31" s="216" customFormat="1" ht="19.899999999999999" customHeight="1" x14ac:dyDescent="0.2">
      <c r="B73" s="217"/>
      <c r="D73" s="218" t="s">
        <v>603</v>
      </c>
      <c r="E73" s="219"/>
      <c r="F73" s="219"/>
      <c r="G73" s="219"/>
      <c r="H73" s="219"/>
      <c r="I73" s="219"/>
      <c r="J73" s="220">
        <f>J263</f>
        <v>0</v>
      </c>
      <c r="L73" s="217"/>
    </row>
    <row r="74" spans="1:31" s="211" customFormat="1" ht="24.95" customHeight="1" x14ac:dyDescent="0.2">
      <c r="B74" s="212"/>
      <c r="D74" s="213" t="s">
        <v>104</v>
      </c>
      <c r="E74" s="214"/>
      <c r="F74" s="214"/>
      <c r="G74" s="214"/>
      <c r="H74" s="214"/>
      <c r="I74" s="214"/>
      <c r="J74" s="215">
        <f>J271</f>
        <v>0</v>
      </c>
      <c r="L74" s="212"/>
    </row>
    <row r="75" spans="1:31" s="216" customFormat="1" ht="19.899999999999999" customHeight="1" x14ac:dyDescent="0.2">
      <c r="B75" s="217"/>
      <c r="D75" s="218" t="s">
        <v>105</v>
      </c>
      <c r="E75" s="219"/>
      <c r="F75" s="219"/>
      <c r="G75" s="219"/>
      <c r="H75" s="219"/>
      <c r="I75" s="219"/>
      <c r="J75" s="220">
        <f>J272</f>
        <v>0</v>
      </c>
      <c r="L75" s="217"/>
    </row>
    <row r="76" spans="1:31" s="216" customFormat="1" ht="19.899999999999999" customHeight="1" x14ac:dyDescent="0.2">
      <c r="B76" s="217"/>
      <c r="D76" s="218" t="s">
        <v>106</v>
      </c>
      <c r="E76" s="219"/>
      <c r="F76" s="219"/>
      <c r="G76" s="219"/>
      <c r="H76" s="219"/>
      <c r="I76" s="219"/>
      <c r="J76" s="220">
        <f>J275</f>
        <v>0</v>
      </c>
      <c r="L76" s="217"/>
    </row>
    <row r="77" spans="1:31" s="216" customFormat="1" ht="19.899999999999999" customHeight="1" x14ac:dyDescent="0.2">
      <c r="B77" s="217"/>
      <c r="D77" s="218" t="s">
        <v>107</v>
      </c>
      <c r="E77" s="219"/>
      <c r="F77" s="219"/>
      <c r="G77" s="219"/>
      <c r="H77" s="219"/>
      <c r="I77" s="219"/>
      <c r="J77" s="220">
        <f>J278</f>
        <v>0</v>
      </c>
      <c r="L77" s="217"/>
    </row>
    <row r="78" spans="1:31" s="216" customFormat="1" ht="19.899999999999999" customHeight="1" x14ac:dyDescent="0.2">
      <c r="B78" s="217"/>
      <c r="D78" s="218" t="s">
        <v>108</v>
      </c>
      <c r="E78" s="219"/>
      <c r="F78" s="219"/>
      <c r="G78" s="219"/>
      <c r="H78" s="219"/>
      <c r="I78" s="219"/>
      <c r="J78" s="220">
        <f>J282</f>
        <v>0</v>
      </c>
      <c r="L78" s="217"/>
    </row>
    <row r="79" spans="1:31" s="216" customFormat="1" ht="19.899999999999999" customHeight="1" x14ac:dyDescent="0.2">
      <c r="B79" s="217"/>
      <c r="D79" s="218" t="s">
        <v>109</v>
      </c>
      <c r="E79" s="219"/>
      <c r="F79" s="219"/>
      <c r="G79" s="219"/>
      <c r="H79" s="219"/>
      <c r="I79" s="219"/>
      <c r="J79" s="220">
        <f>J285</f>
        <v>0</v>
      </c>
      <c r="L79" s="217"/>
    </row>
    <row r="80" spans="1:31" s="182" customFormat="1" ht="21.75" customHeight="1" x14ac:dyDescent="0.2">
      <c r="A80" s="179"/>
      <c r="B80" s="180"/>
      <c r="C80" s="179"/>
      <c r="D80" s="179"/>
      <c r="E80" s="179"/>
      <c r="F80" s="179"/>
      <c r="G80" s="179"/>
      <c r="H80" s="179"/>
      <c r="I80" s="179"/>
      <c r="J80" s="179"/>
      <c r="K80" s="179"/>
      <c r="L80" s="181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pans="1:31" s="182" customFormat="1" ht="6.95" customHeight="1" x14ac:dyDescent="0.2">
      <c r="A81" s="179"/>
      <c r="B81" s="203"/>
      <c r="C81" s="204"/>
      <c r="D81" s="204"/>
      <c r="E81" s="204"/>
      <c r="F81" s="204"/>
      <c r="G81" s="204"/>
      <c r="H81" s="204"/>
      <c r="I81" s="204"/>
      <c r="J81" s="204"/>
      <c r="K81" s="204"/>
      <c r="L81" s="181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5" spans="1:31" s="182" customFormat="1" ht="6.95" customHeight="1" x14ac:dyDescent="0.2">
      <c r="A85" s="179"/>
      <c r="B85" s="205"/>
      <c r="C85" s="206"/>
      <c r="D85" s="206"/>
      <c r="E85" s="206"/>
      <c r="F85" s="206"/>
      <c r="G85" s="206"/>
      <c r="H85" s="206"/>
      <c r="I85" s="206"/>
      <c r="J85" s="206"/>
      <c r="K85" s="206"/>
      <c r="L85" s="181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pans="1:31" s="182" customFormat="1" ht="24.95" customHeight="1" x14ac:dyDescent="0.2">
      <c r="A86" s="179"/>
      <c r="B86" s="180"/>
      <c r="C86" s="176" t="s">
        <v>110</v>
      </c>
      <c r="D86" s="179"/>
      <c r="E86" s="179"/>
      <c r="F86" s="179"/>
      <c r="G86" s="179"/>
      <c r="H86" s="179"/>
      <c r="I86" s="179"/>
      <c r="J86" s="179"/>
      <c r="K86" s="179"/>
      <c r="L86" s="181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pans="1:31" s="182" customFormat="1" ht="6.95" customHeight="1" x14ac:dyDescent="0.2">
      <c r="A87" s="179"/>
      <c r="B87" s="180"/>
      <c r="C87" s="179"/>
      <c r="D87" s="179"/>
      <c r="E87" s="179"/>
      <c r="F87" s="179"/>
      <c r="G87" s="179"/>
      <c r="H87" s="179"/>
      <c r="I87" s="179"/>
      <c r="J87" s="179"/>
      <c r="K87" s="179"/>
      <c r="L87" s="181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pans="1:31" s="182" customFormat="1" ht="12" customHeight="1" x14ac:dyDescent="0.2">
      <c r="A88" s="179"/>
      <c r="B88" s="180"/>
      <c r="C88" s="178" t="s">
        <v>15</v>
      </c>
      <c r="D88" s="179"/>
      <c r="E88" s="179"/>
      <c r="F88" s="179"/>
      <c r="G88" s="179"/>
      <c r="H88" s="179"/>
      <c r="I88" s="179"/>
      <c r="J88" s="179"/>
      <c r="K88" s="179"/>
      <c r="L88" s="181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pans="1:31" s="182" customFormat="1" ht="16.5" customHeight="1" x14ac:dyDescent="0.2">
      <c r="A89" s="179"/>
      <c r="B89" s="180"/>
      <c r="C89" s="179"/>
      <c r="D89" s="179"/>
      <c r="E89" s="341" t="str">
        <f>E7</f>
        <v>ZŠ Školní 1480/60 - objekt ul. Beethovenova 662</v>
      </c>
      <c r="F89" s="342"/>
      <c r="G89" s="342"/>
      <c r="H89" s="342"/>
      <c r="I89" s="179"/>
      <c r="J89" s="179"/>
      <c r="K89" s="179"/>
      <c r="L89" s="181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pans="1:31" ht="12" customHeight="1" x14ac:dyDescent="0.2">
      <c r="B90" s="175"/>
      <c r="C90" s="178" t="s">
        <v>88</v>
      </c>
      <c r="L90" s="175"/>
    </row>
    <row r="91" spans="1:31" s="182" customFormat="1" ht="16.5" customHeight="1" x14ac:dyDescent="0.2">
      <c r="A91" s="179"/>
      <c r="B91" s="180"/>
      <c r="C91" s="179"/>
      <c r="D91" s="179"/>
      <c r="E91" s="341" t="s">
        <v>89</v>
      </c>
      <c r="F91" s="340"/>
      <c r="G91" s="340"/>
      <c r="H91" s="340"/>
      <c r="I91" s="179"/>
      <c r="J91" s="179"/>
      <c r="K91" s="179"/>
      <c r="L91" s="181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</row>
    <row r="92" spans="1:31" s="182" customFormat="1" ht="12" customHeight="1" x14ac:dyDescent="0.2">
      <c r="A92" s="179"/>
      <c r="B92" s="180"/>
      <c r="C92" s="178" t="s">
        <v>90</v>
      </c>
      <c r="D92" s="179"/>
      <c r="E92" s="179"/>
      <c r="F92" s="179"/>
      <c r="G92" s="179"/>
      <c r="H92" s="179"/>
      <c r="I92" s="179"/>
      <c r="J92" s="179"/>
      <c r="K92" s="179"/>
      <c r="L92" s="181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</row>
    <row r="93" spans="1:31" s="182" customFormat="1" ht="16.5" customHeight="1" x14ac:dyDescent="0.2">
      <c r="A93" s="179"/>
      <c r="B93" s="180"/>
      <c r="C93" s="179"/>
      <c r="D93" s="179"/>
      <c r="E93" s="339" t="str">
        <f>E11</f>
        <v>SO 03 - Oplocení</v>
      </c>
      <c r="F93" s="340"/>
      <c r="G93" s="340"/>
      <c r="H93" s="340"/>
      <c r="I93" s="179"/>
      <c r="J93" s="179"/>
      <c r="K93" s="179"/>
      <c r="L93" s="181"/>
      <c r="S93" s="179"/>
      <c r="T93" s="179"/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</row>
    <row r="94" spans="1:31" s="182" customFormat="1" ht="6.95" customHeight="1" x14ac:dyDescent="0.2">
      <c r="A94" s="179"/>
      <c r="B94" s="180"/>
      <c r="C94" s="179"/>
      <c r="D94" s="179"/>
      <c r="E94" s="179"/>
      <c r="F94" s="179"/>
      <c r="G94" s="179"/>
      <c r="H94" s="179"/>
      <c r="I94" s="179"/>
      <c r="J94" s="179"/>
      <c r="K94" s="179"/>
      <c r="L94" s="181"/>
      <c r="S94" s="179"/>
      <c r="T94" s="179"/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</row>
    <row r="95" spans="1:31" s="182" customFormat="1" ht="12" customHeight="1" x14ac:dyDescent="0.2">
      <c r="A95" s="179"/>
      <c r="B95" s="180"/>
      <c r="C95" s="178" t="s">
        <v>19</v>
      </c>
      <c r="D95" s="179"/>
      <c r="E95" s="179"/>
      <c r="F95" s="183" t="str">
        <f>F14</f>
        <v xml:space="preserve"> </v>
      </c>
      <c r="G95" s="179"/>
      <c r="H95" s="179"/>
      <c r="I95" s="178" t="s">
        <v>21</v>
      </c>
      <c r="J95" s="184" t="str">
        <f>IF(J14="","",J14)</f>
        <v>1. 8. 2023</v>
      </c>
      <c r="K95" s="179"/>
      <c r="L95" s="181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</row>
    <row r="96" spans="1:31" s="182" customFormat="1" ht="6.95" customHeight="1" x14ac:dyDescent="0.2">
      <c r="A96" s="179"/>
      <c r="B96" s="180"/>
      <c r="C96" s="179"/>
      <c r="D96" s="179"/>
      <c r="E96" s="179"/>
      <c r="F96" s="179"/>
      <c r="G96" s="179"/>
      <c r="H96" s="179"/>
      <c r="I96" s="179"/>
      <c r="J96" s="179"/>
      <c r="K96" s="179"/>
      <c r="L96" s="181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</row>
    <row r="97" spans="1:65" s="182" customFormat="1" ht="40.15" customHeight="1" x14ac:dyDescent="0.2">
      <c r="A97" s="179"/>
      <c r="B97" s="180"/>
      <c r="C97" s="178" t="s">
        <v>23</v>
      </c>
      <c r="D97" s="179"/>
      <c r="E97" s="179"/>
      <c r="F97" s="183" t="str">
        <f>E17</f>
        <v>Statutární město Chomutov</v>
      </c>
      <c r="G97" s="179"/>
      <c r="H97" s="179"/>
      <c r="I97" s="178" t="s">
        <v>28</v>
      </c>
      <c r="J97" s="207" t="str">
        <f>E23</f>
        <v>CZECHOTEC Engineering spol. s.r.o.</v>
      </c>
      <c r="K97" s="179"/>
      <c r="L97" s="181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</row>
    <row r="98" spans="1:65" s="182" customFormat="1" ht="15.2" customHeight="1" x14ac:dyDescent="0.2">
      <c r="A98" s="179"/>
      <c r="B98" s="180"/>
      <c r="C98" s="178" t="s">
        <v>27</v>
      </c>
      <c r="D98" s="179"/>
      <c r="E98" s="179"/>
      <c r="F98" s="183" t="str">
        <f>IF(E20="","",E20)</f>
        <v xml:space="preserve"> </v>
      </c>
      <c r="G98" s="179"/>
      <c r="H98" s="179"/>
      <c r="I98" s="178" t="s">
        <v>31</v>
      </c>
      <c r="J98" s="207" t="str">
        <f>E26</f>
        <v xml:space="preserve">Miroslav Dostál </v>
      </c>
      <c r="K98" s="179"/>
      <c r="L98" s="181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</row>
    <row r="99" spans="1:65" s="182" customFormat="1" ht="10.35" customHeight="1" x14ac:dyDescent="0.2">
      <c r="A99" s="179"/>
      <c r="B99" s="180"/>
      <c r="C99" s="179"/>
      <c r="D99" s="179"/>
      <c r="E99" s="179"/>
      <c r="F99" s="179"/>
      <c r="G99" s="179"/>
      <c r="H99" s="179"/>
      <c r="I99" s="179"/>
      <c r="J99" s="179"/>
      <c r="K99" s="179"/>
      <c r="L99" s="181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</row>
    <row r="100" spans="1:65" s="230" customFormat="1" ht="29.25" customHeight="1" x14ac:dyDescent="0.2">
      <c r="A100" s="221"/>
      <c r="B100" s="222"/>
      <c r="C100" s="223" t="s">
        <v>111</v>
      </c>
      <c r="D100" s="224" t="s">
        <v>54</v>
      </c>
      <c r="E100" s="224" t="s">
        <v>50</v>
      </c>
      <c r="F100" s="224" t="s">
        <v>51</v>
      </c>
      <c r="G100" s="224" t="s">
        <v>112</v>
      </c>
      <c r="H100" s="224" t="s">
        <v>113</v>
      </c>
      <c r="I100" s="224" t="s">
        <v>114</v>
      </c>
      <c r="J100" s="224" t="s">
        <v>94</v>
      </c>
      <c r="K100" s="225" t="s">
        <v>115</v>
      </c>
      <c r="L100" s="226"/>
      <c r="M100" s="227" t="s">
        <v>3</v>
      </c>
      <c r="N100" s="228" t="s">
        <v>39</v>
      </c>
      <c r="O100" s="228" t="s">
        <v>116</v>
      </c>
      <c r="P100" s="228" t="s">
        <v>117</v>
      </c>
      <c r="Q100" s="228" t="s">
        <v>118</v>
      </c>
      <c r="R100" s="228" t="s">
        <v>119</v>
      </c>
      <c r="S100" s="228" t="s">
        <v>120</v>
      </c>
      <c r="T100" s="229" t="s">
        <v>121</v>
      </c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</row>
    <row r="101" spans="1:65" s="182" customFormat="1" ht="22.9" customHeight="1" x14ac:dyDescent="0.25">
      <c r="A101" s="179"/>
      <c r="B101" s="180"/>
      <c r="C101" s="231" t="s">
        <v>122</v>
      </c>
      <c r="D101" s="179"/>
      <c r="E101" s="179"/>
      <c r="F101" s="179"/>
      <c r="G101" s="179"/>
      <c r="H101" s="179"/>
      <c r="I101" s="179"/>
      <c r="J101" s="232">
        <f>BK101</f>
        <v>0</v>
      </c>
      <c r="K101" s="179"/>
      <c r="L101" s="180"/>
      <c r="M101" s="233"/>
      <c r="N101" s="234"/>
      <c r="O101" s="189"/>
      <c r="P101" s="235">
        <f>P102+P223+P271</f>
        <v>393.98561000000007</v>
      </c>
      <c r="Q101" s="189"/>
      <c r="R101" s="235">
        <f>R102+R223+R271</f>
        <v>29.724332759999996</v>
      </c>
      <c r="S101" s="189"/>
      <c r="T101" s="236">
        <f>T102+T223+T271</f>
        <v>10.388200000000001</v>
      </c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T101" s="172" t="s">
        <v>68</v>
      </c>
      <c r="AU101" s="172" t="s">
        <v>95</v>
      </c>
      <c r="BK101" s="237">
        <f>BK102+BK223+BK271</f>
        <v>0</v>
      </c>
    </row>
    <row r="102" spans="1:65" s="238" customFormat="1" ht="25.9" customHeight="1" x14ac:dyDescent="0.2">
      <c r="B102" s="239"/>
      <c r="D102" s="240" t="s">
        <v>68</v>
      </c>
      <c r="E102" s="241" t="s">
        <v>123</v>
      </c>
      <c r="F102" s="241" t="s">
        <v>124</v>
      </c>
      <c r="J102" s="242">
        <f>BK102</f>
        <v>0</v>
      </c>
      <c r="L102" s="239"/>
      <c r="M102" s="243"/>
      <c r="N102" s="244"/>
      <c r="O102" s="244"/>
      <c r="P102" s="245">
        <f>P103+P120+P174+P197+P219</f>
        <v>315.65778800000004</v>
      </c>
      <c r="Q102" s="244"/>
      <c r="R102" s="245">
        <f>R103+R120+R174+R197+R219</f>
        <v>26.521119999999996</v>
      </c>
      <c r="S102" s="244"/>
      <c r="T102" s="246">
        <f>T103+T120+T174+T197+T219</f>
        <v>10.388200000000001</v>
      </c>
      <c r="AR102" s="240" t="s">
        <v>76</v>
      </c>
      <c r="AT102" s="247" t="s">
        <v>68</v>
      </c>
      <c r="AU102" s="247" t="s">
        <v>69</v>
      </c>
      <c r="AY102" s="240" t="s">
        <v>125</v>
      </c>
      <c r="BK102" s="248">
        <f>BK103+BK120+BK174+BK197+BK219</f>
        <v>0</v>
      </c>
    </row>
    <row r="103" spans="1:65" s="238" customFormat="1" ht="22.9" customHeight="1" x14ac:dyDescent="0.2">
      <c r="B103" s="239"/>
      <c r="D103" s="240" t="s">
        <v>68</v>
      </c>
      <c r="E103" s="249" t="s">
        <v>76</v>
      </c>
      <c r="F103" s="249" t="s">
        <v>126</v>
      </c>
      <c r="J103" s="250">
        <f>BK103</f>
        <v>0</v>
      </c>
      <c r="L103" s="239"/>
      <c r="M103" s="243"/>
      <c r="N103" s="244"/>
      <c r="O103" s="244"/>
      <c r="P103" s="245">
        <f>SUM(P104:P119)</f>
        <v>53.278056000000007</v>
      </c>
      <c r="Q103" s="244"/>
      <c r="R103" s="245">
        <f>SUM(R104:R119)</f>
        <v>0</v>
      </c>
      <c r="S103" s="244"/>
      <c r="T103" s="246">
        <f>SUM(T104:T119)</f>
        <v>0</v>
      </c>
      <c r="AR103" s="240" t="s">
        <v>76</v>
      </c>
      <c r="AT103" s="247" t="s">
        <v>68</v>
      </c>
      <c r="AU103" s="247" t="s">
        <v>76</v>
      </c>
      <c r="AY103" s="240" t="s">
        <v>125</v>
      </c>
      <c r="BK103" s="248">
        <f>SUM(BK104:BK119)</f>
        <v>0</v>
      </c>
    </row>
    <row r="104" spans="1:65" s="182" customFormat="1" ht="24.2" customHeight="1" x14ac:dyDescent="0.2">
      <c r="A104" s="179"/>
      <c r="B104" s="180"/>
      <c r="C104" s="251" t="s">
        <v>8</v>
      </c>
      <c r="D104" s="251" t="s">
        <v>128</v>
      </c>
      <c r="E104" s="252" t="s">
        <v>151</v>
      </c>
      <c r="F104" s="253" t="s">
        <v>152</v>
      </c>
      <c r="G104" s="254" t="s">
        <v>131</v>
      </c>
      <c r="H104" s="255">
        <v>7.1280000000000001</v>
      </c>
      <c r="I104" s="170">
        <v>0</v>
      </c>
      <c r="J104" s="256">
        <f>ROUND(I104*H104,2)</f>
        <v>0</v>
      </c>
      <c r="K104" s="253" t="s">
        <v>132</v>
      </c>
      <c r="L104" s="180"/>
      <c r="M104" s="257" t="s">
        <v>3</v>
      </c>
      <c r="N104" s="258" t="s">
        <v>40</v>
      </c>
      <c r="O104" s="259">
        <v>3.613</v>
      </c>
      <c r="P104" s="259">
        <f>O104*H104</f>
        <v>25.753464000000001</v>
      </c>
      <c r="Q104" s="259">
        <v>0</v>
      </c>
      <c r="R104" s="259">
        <f>Q104*H104</f>
        <v>0</v>
      </c>
      <c r="S104" s="259">
        <v>0</v>
      </c>
      <c r="T104" s="260">
        <f>S104*H104</f>
        <v>0</v>
      </c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R104" s="261" t="s">
        <v>133</v>
      </c>
      <c r="AT104" s="261" t="s">
        <v>128</v>
      </c>
      <c r="AU104" s="261" t="s">
        <v>78</v>
      </c>
      <c r="AY104" s="172" t="s">
        <v>125</v>
      </c>
      <c r="BE104" s="262">
        <f>IF(N104="základní",J104,0)</f>
        <v>0</v>
      </c>
      <c r="BF104" s="262">
        <f>IF(N104="snížená",J104,0)</f>
        <v>0</v>
      </c>
      <c r="BG104" s="262">
        <f>IF(N104="zákl. přenesená",J104,0)</f>
        <v>0</v>
      </c>
      <c r="BH104" s="262">
        <f>IF(N104="sníž. přenesená",J104,0)</f>
        <v>0</v>
      </c>
      <c r="BI104" s="262">
        <f>IF(N104="nulová",J104,0)</f>
        <v>0</v>
      </c>
      <c r="BJ104" s="172" t="s">
        <v>76</v>
      </c>
      <c r="BK104" s="262">
        <f>ROUND(I104*H104,2)</f>
        <v>0</v>
      </c>
      <c r="BL104" s="172" t="s">
        <v>133</v>
      </c>
      <c r="BM104" s="261" t="s">
        <v>604</v>
      </c>
    </row>
    <row r="105" spans="1:65" s="182" customFormat="1" ht="29.25" x14ac:dyDescent="0.2">
      <c r="A105" s="179"/>
      <c r="B105" s="180"/>
      <c r="C105" s="179"/>
      <c r="D105" s="263" t="s">
        <v>135</v>
      </c>
      <c r="E105" s="179"/>
      <c r="F105" s="264" t="s">
        <v>154</v>
      </c>
      <c r="G105" s="179"/>
      <c r="H105" s="179"/>
      <c r="I105" s="179"/>
      <c r="J105" s="179"/>
      <c r="K105" s="179"/>
      <c r="L105" s="180"/>
      <c r="M105" s="265"/>
      <c r="N105" s="266"/>
      <c r="O105" s="267"/>
      <c r="P105" s="267"/>
      <c r="Q105" s="267"/>
      <c r="R105" s="267"/>
      <c r="S105" s="267"/>
      <c r="T105" s="268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79"/>
      <c r="AT105" s="172" t="s">
        <v>135</v>
      </c>
      <c r="AU105" s="172" t="s">
        <v>78</v>
      </c>
    </row>
    <row r="106" spans="1:65" s="182" customFormat="1" x14ac:dyDescent="0.2">
      <c r="A106" s="179"/>
      <c r="B106" s="180"/>
      <c r="C106" s="179"/>
      <c r="D106" s="269" t="s">
        <v>137</v>
      </c>
      <c r="E106" s="179"/>
      <c r="F106" s="270" t="s">
        <v>155</v>
      </c>
      <c r="G106" s="179"/>
      <c r="H106" s="179"/>
      <c r="I106" s="179"/>
      <c r="J106" s="179"/>
      <c r="K106" s="179"/>
      <c r="L106" s="180"/>
      <c r="M106" s="265"/>
      <c r="N106" s="266"/>
      <c r="O106" s="267"/>
      <c r="P106" s="267"/>
      <c r="Q106" s="267"/>
      <c r="R106" s="267"/>
      <c r="S106" s="267"/>
      <c r="T106" s="268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T106" s="172" t="s">
        <v>137</v>
      </c>
      <c r="AU106" s="172" t="s">
        <v>78</v>
      </c>
    </row>
    <row r="107" spans="1:65" s="271" customFormat="1" x14ac:dyDescent="0.2">
      <c r="B107" s="272"/>
      <c r="D107" s="263" t="s">
        <v>139</v>
      </c>
      <c r="E107" s="273" t="s">
        <v>3</v>
      </c>
      <c r="F107" s="274" t="s">
        <v>605</v>
      </c>
      <c r="H107" s="275">
        <v>6.6420000000000003</v>
      </c>
      <c r="L107" s="272"/>
      <c r="M107" s="276"/>
      <c r="N107" s="277"/>
      <c r="O107" s="277"/>
      <c r="P107" s="277"/>
      <c r="Q107" s="277"/>
      <c r="R107" s="277"/>
      <c r="S107" s="277"/>
      <c r="T107" s="278"/>
      <c r="AT107" s="273" t="s">
        <v>139</v>
      </c>
      <c r="AU107" s="273" t="s">
        <v>78</v>
      </c>
      <c r="AV107" s="271" t="s">
        <v>78</v>
      </c>
      <c r="AW107" s="271" t="s">
        <v>30</v>
      </c>
      <c r="AX107" s="271" t="s">
        <v>69</v>
      </c>
      <c r="AY107" s="273" t="s">
        <v>125</v>
      </c>
    </row>
    <row r="108" spans="1:65" s="271" customFormat="1" x14ac:dyDescent="0.2">
      <c r="B108" s="272"/>
      <c r="D108" s="263" t="s">
        <v>139</v>
      </c>
      <c r="E108" s="273" t="s">
        <v>3</v>
      </c>
      <c r="F108" s="274" t="s">
        <v>606</v>
      </c>
      <c r="H108" s="275">
        <v>0.16200000000000001</v>
      </c>
      <c r="L108" s="272"/>
      <c r="M108" s="276"/>
      <c r="N108" s="277"/>
      <c r="O108" s="277"/>
      <c r="P108" s="277"/>
      <c r="Q108" s="277"/>
      <c r="R108" s="277"/>
      <c r="S108" s="277"/>
      <c r="T108" s="278"/>
      <c r="AT108" s="273" t="s">
        <v>139</v>
      </c>
      <c r="AU108" s="273" t="s">
        <v>78</v>
      </c>
      <c r="AV108" s="271" t="s">
        <v>78</v>
      </c>
      <c r="AW108" s="271" t="s">
        <v>30</v>
      </c>
      <c r="AX108" s="271" t="s">
        <v>69</v>
      </c>
      <c r="AY108" s="273" t="s">
        <v>125</v>
      </c>
    </row>
    <row r="109" spans="1:65" s="271" customFormat="1" x14ac:dyDescent="0.2">
      <c r="B109" s="272"/>
      <c r="D109" s="263" t="s">
        <v>139</v>
      </c>
      <c r="E109" s="273" t="s">
        <v>3</v>
      </c>
      <c r="F109" s="274" t="s">
        <v>607</v>
      </c>
      <c r="H109" s="275">
        <v>0.32400000000000001</v>
      </c>
      <c r="L109" s="272"/>
      <c r="M109" s="276"/>
      <c r="N109" s="277"/>
      <c r="O109" s="277"/>
      <c r="P109" s="277"/>
      <c r="Q109" s="277"/>
      <c r="R109" s="277"/>
      <c r="S109" s="277"/>
      <c r="T109" s="278"/>
      <c r="AT109" s="273" t="s">
        <v>139</v>
      </c>
      <c r="AU109" s="273" t="s">
        <v>78</v>
      </c>
      <c r="AV109" s="271" t="s">
        <v>78</v>
      </c>
      <c r="AW109" s="271" t="s">
        <v>30</v>
      </c>
      <c r="AX109" s="271" t="s">
        <v>69</v>
      </c>
      <c r="AY109" s="273" t="s">
        <v>125</v>
      </c>
    </row>
    <row r="110" spans="1:65" s="279" customFormat="1" x14ac:dyDescent="0.2">
      <c r="B110" s="280"/>
      <c r="D110" s="263" t="s">
        <v>139</v>
      </c>
      <c r="E110" s="281" t="s">
        <v>3</v>
      </c>
      <c r="F110" s="282" t="s">
        <v>141</v>
      </c>
      <c r="H110" s="283">
        <v>7.1280000000000001</v>
      </c>
      <c r="L110" s="280"/>
      <c r="M110" s="284"/>
      <c r="N110" s="285"/>
      <c r="O110" s="285"/>
      <c r="P110" s="285"/>
      <c r="Q110" s="285"/>
      <c r="R110" s="285"/>
      <c r="S110" s="285"/>
      <c r="T110" s="286"/>
      <c r="AT110" s="281" t="s">
        <v>139</v>
      </c>
      <c r="AU110" s="281" t="s">
        <v>78</v>
      </c>
      <c r="AV110" s="279" t="s">
        <v>133</v>
      </c>
      <c r="AW110" s="279" t="s">
        <v>30</v>
      </c>
      <c r="AX110" s="279" t="s">
        <v>76</v>
      </c>
      <c r="AY110" s="281" t="s">
        <v>125</v>
      </c>
    </row>
    <row r="111" spans="1:65" s="182" customFormat="1" ht="24.2" customHeight="1" x14ac:dyDescent="0.2">
      <c r="A111" s="179"/>
      <c r="B111" s="180"/>
      <c r="C111" s="251" t="s">
        <v>284</v>
      </c>
      <c r="D111" s="251" t="s">
        <v>128</v>
      </c>
      <c r="E111" s="252" t="s">
        <v>608</v>
      </c>
      <c r="F111" s="253" t="s">
        <v>609</v>
      </c>
      <c r="G111" s="254" t="s">
        <v>131</v>
      </c>
      <c r="H111" s="255">
        <v>7.1280000000000001</v>
      </c>
      <c r="I111" s="170">
        <v>0</v>
      </c>
      <c r="J111" s="256">
        <f>ROUND(I111*H111,2)</f>
        <v>0</v>
      </c>
      <c r="K111" s="253" t="s">
        <v>132</v>
      </c>
      <c r="L111" s="180"/>
      <c r="M111" s="257" t="s">
        <v>3</v>
      </c>
      <c r="N111" s="258" t="s">
        <v>40</v>
      </c>
      <c r="O111" s="259">
        <v>1.137</v>
      </c>
      <c r="P111" s="259">
        <f>O111*H111</f>
        <v>8.1045359999999995</v>
      </c>
      <c r="Q111" s="259">
        <v>0</v>
      </c>
      <c r="R111" s="259">
        <f>Q111*H111</f>
        <v>0</v>
      </c>
      <c r="S111" s="259">
        <v>0</v>
      </c>
      <c r="T111" s="260">
        <f>S111*H111</f>
        <v>0</v>
      </c>
      <c r="U111" s="179"/>
      <c r="V111" s="179"/>
      <c r="W111" s="179"/>
      <c r="X111" s="179"/>
      <c r="Y111" s="179"/>
      <c r="Z111" s="179"/>
      <c r="AA111" s="179"/>
      <c r="AB111" s="179"/>
      <c r="AC111" s="179"/>
      <c r="AD111" s="179"/>
      <c r="AE111" s="179"/>
      <c r="AR111" s="261" t="s">
        <v>133</v>
      </c>
      <c r="AT111" s="261" t="s">
        <v>128</v>
      </c>
      <c r="AU111" s="261" t="s">
        <v>78</v>
      </c>
      <c r="AY111" s="172" t="s">
        <v>125</v>
      </c>
      <c r="BE111" s="262">
        <f>IF(N111="základní",J111,0)</f>
        <v>0</v>
      </c>
      <c r="BF111" s="262">
        <f>IF(N111="snížená",J111,0)</f>
        <v>0</v>
      </c>
      <c r="BG111" s="262">
        <f>IF(N111="zákl. přenesená",J111,0)</f>
        <v>0</v>
      </c>
      <c r="BH111" s="262">
        <f>IF(N111="sníž. přenesená",J111,0)</f>
        <v>0</v>
      </c>
      <c r="BI111" s="262">
        <f>IF(N111="nulová",J111,0)</f>
        <v>0</v>
      </c>
      <c r="BJ111" s="172" t="s">
        <v>76</v>
      </c>
      <c r="BK111" s="262">
        <f>ROUND(I111*H111,2)</f>
        <v>0</v>
      </c>
      <c r="BL111" s="172" t="s">
        <v>133</v>
      </c>
      <c r="BM111" s="261" t="s">
        <v>610</v>
      </c>
    </row>
    <row r="112" spans="1:65" s="182" customFormat="1" ht="19.5" x14ac:dyDescent="0.2">
      <c r="A112" s="179"/>
      <c r="B112" s="180"/>
      <c r="C112" s="179"/>
      <c r="D112" s="263" t="s">
        <v>135</v>
      </c>
      <c r="E112" s="179"/>
      <c r="F112" s="264" t="s">
        <v>611</v>
      </c>
      <c r="G112" s="179"/>
      <c r="H112" s="179"/>
      <c r="I112" s="179"/>
      <c r="J112" s="179"/>
      <c r="K112" s="179"/>
      <c r="L112" s="180"/>
      <c r="M112" s="265"/>
      <c r="N112" s="266"/>
      <c r="O112" s="267"/>
      <c r="P112" s="267"/>
      <c r="Q112" s="267"/>
      <c r="R112" s="267"/>
      <c r="S112" s="267"/>
      <c r="T112" s="268"/>
      <c r="U112" s="179"/>
      <c r="V112" s="179"/>
      <c r="W112" s="179"/>
      <c r="X112" s="179"/>
      <c r="Y112" s="179"/>
      <c r="Z112" s="179"/>
      <c r="AA112" s="179"/>
      <c r="AB112" s="179"/>
      <c r="AC112" s="179"/>
      <c r="AD112" s="179"/>
      <c r="AE112" s="179"/>
      <c r="AT112" s="172" t="s">
        <v>135</v>
      </c>
      <c r="AU112" s="172" t="s">
        <v>78</v>
      </c>
    </row>
    <row r="113" spans="1:65" s="182" customFormat="1" x14ac:dyDescent="0.2">
      <c r="A113" s="179"/>
      <c r="B113" s="180"/>
      <c r="C113" s="179"/>
      <c r="D113" s="269" t="s">
        <v>137</v>
      </c>
      <c r="E113" s="179"/>
      <c r="F113" s="270" t="s">
        <v>612</v>
      </c>
      <c r="G113" s="179"/>
      <c r="H113" s="179"/>
      <c r="I113" s="179"/>
      <c r="J113" s="179"/>
      <c r="K113" s="179"/>
      <c r="L113" s="180"/>
      <c r="M113" s="265"/>
      <c r="N113" s="266"/>
      <c r="O113" s="267"/>
      <c r="P113" s="267"/>
      <c r="Q113" s="267"/>
      <c r="R113" s="267"/>
      <c r="S113" s="267"/>
      <c r="T113" s="268"/>
      <c r="U113" s="179"/>
      <c r="V113" s="179"/>
      <c r="W113" s="179"/>
      <c r="X113" s="179"/>
      <c r="Y113" s="179"/>
      <c r="Z113" s="179"/>
      <c r="AA113" s="179"/>
      <c r="AB113" s="179"/>
      <c r="AC113" s="179"/>
      <c r="AD113" s="179"/>
      <c r="AE113" s="179"/>
      <c r="AT113" s="172" t="s">
        <v>137</v>
      </c>
      <c r="AU113" s="172" t="s">
        <v>78</v>
      </c>
    </row>
    <row r="114" spans="1:65" s="182" customFormat="1" ht="37.9" customHeight="1" x14ac:dyDescent="0.2">
      <c r="A114" s="179"/>
      <c r="B114" s="180"/>
      <c r="C114" s="251" t="s">
        <v>262</v>
      </c>
      <c r="D114" s="251" t="s">
        <v>128</v>
      </c>
      <c r="E114" s="252" t="s">
        <v>613</v>
      </c>
      <c r="F114" s="253" t="s">
        <v>614</v>
      </c>
      <c r="G114" s="254" t="s">
        <v>131</v>
      </c>
      <c r="H114" s="255">
        <v>7.1280000000000001</v>
      </c>
      <c r="I114" s="170">
        <v>0</v>
      </c>
      <c r="J114" s="256">
        <f>ROUND(I114*H114,2)</f>
        <v>0</v>
      </c>
      <c r="K114" s="253" t="s">
        <v>132</v>
      </c>
      <c r="L114" s="180"/>
      <c r="M114" s="257" t="s">
        <v>3</v>
      </c>
      <c r="N114" s="258" t="s">
        <v>40</v>
      </c>
      <c r="O114" s="259">
        <v>0.41099999999999998</v>
      </c>
      <c r="P114" s="259">
        <f>O114*H114</f>
        <v>2.929608</v>
      </c>
      <c r="Q114" s="259">
        <v>0</v>
      </c>
      <c r="R114" s="259">
        <f>Q114*H114</f>
        <v>0</v>
      </c>
      <c r="S114" s="259">
        <v>0</v>
      </c>
      <c r="T114" s="260">
        <f>S114*H114</f>
        <v>0</v>
      </c>
      <c r="U114" s="179"/>
      <c r="V114" s="179"/>
      <c r="W114" s="179"/>
      <c r="X114" s="179"/>
      <c r="Y114" s="179"/>
      <c r="Z114" s="179"/>
      <c r="AA114" s="179"/>
      <c r="AB114" s="179"/>
      <c r="AC114" s="179"/>
      <c r="AD114" s="179"/>
      <c r="AE114" s="179"/>
      <c r="AR114" s="261" t="s">
        <v>133</v>
      </c>
      <c r="AT114" s="261" t="s">
        <v>128</v>
      </c>
      <c r="AU114" s="261" t="s">
        <v>78</v>
      </c>
      <c r="AY114" s="172" t="s">
        <v>125</v>
      </c>
      <c r="BE114" s="262">
        <f>IF(N114="základní",J114,0)</f>
        <v>0</v>
      </c>
      <c r="BF114" s="262">
        <f>IF(N114="snížená",J114,0)</f>
        <v>0</v>
      </c>
      <c r="BG114" s="262">
        <f>IF(N114="zákl. přenesená",J114,0)</f>
        <v>0</v>
      </c>
      <c r="BH114" s="262">
        <f>IF(N114="sníž. přenesená",J114,0)</f>
        <v>0</v>
      </c>
      <c r="BI114" s="262">
        <f>IF(N114="nulová",J114,0)</f>
        <v>0</v>
      </c>
      <c r="BJ114" s="172" t="s">
        <v>76</v>
      </c>
      <c r="BK114" s="262">
        <f>ROUND(I114*H114,2)</f>
        <v>0</v>
      </c>
      <c r="BL114" s="172" t="s">
        <v>133</v>
      </c>
      <c r="BM114" s="261" t="s">
        <v>615</v>
      </c>
    </row>
    <row r="115" spans="1:65" s="182" customFormat="1" ht="39" x14ac:dyDescent="0.2">
      <c r="A115" s="179"/>
      <c r="B115" s="180"/>
      <c r="C115" s="179"/>
      <c r="D115" s="263" t="s">
        <v>135</v>
      </c>
      <c r="E115" s="179"/>
      <c r="F115" s="264" t="s">
        <v>616</v>
      </c>
      <c r="G115" s="179"/>
      <c r="H115" s="179"/>
      <c r="I115" s="179"/>
      <c r="J115" s="179"/>
      <c r="K115" s="179"/>
      <c r="L115" s="180"/>
      <c r="M115" s="265"/>
      <c r="N115" s="266"/>
      <c r="O115" s="267"/>
      <c r="P115" s="267"/>
      <c r="Q115" s="267"/>
      <c r="R115" s="267"/>
      <c r="S115" s="267"/>
      <c r="T115" s="268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T115" s="172" t="s">
        <v>135</v>
      </c>
      <c r="AU115" s="172" t="s">
        <v>78</v>
      </c>
    </row>
    <row r="116" spans="1:65" s="182" customFormat="1" x14ac:dyDescent="0.2">
      <c r="A116" s="179"/>
      <c r="B116" s="180"/>
      <c r="C116" s="179"/>
      <c r="D116" s="269" t="s">
        <v>137</v>
      </c>
      <c r="E116" s="179"/>
      <c r="F116" s="270" t="s">
        <v>617</v>
      </c>
      <c r="G116" s="179"/>
      <c r="H116" s="179"/>
      <c r="I116" s="179"/>
      <c r="J116" s="179"/>
      <c r="K116" s="179"/>
      <c r="L116" s="180"/>
      <c r="M116" s="265"/>
      <c r="N116" s="266"/>
      <c r="O116" s="267"/>
      <c r="P116" s="267"/>
      <c r="Q116" s="267"/>
      <c r="R116" s="267"/>
      <c r="S116" s="267"/>
      <c r="T116" s="268"/>
      <c r="U116" s="179"/>
      <c r="V116" s="179"/>
      <c r="W116" s="179"/>
      <c r="X116" s="179"/>
      <c r="Y116" s="179"/>
      <c r="Z116" s="179"/>
      <c r="AA116" s="179"/>
      <c r="AB116" s="179"/>
      <c r="AC116" s="179"/>
      <c r="AD116" s="179"/>
      <c r="AE116" s="179"/>
      <c r="AT116" s="172" t="s">
        <v>137</v>
      </c>
      <c r="AU116" s="172" t="s">
        <v>78</v>
      </c>
    </row>
    <row r="117" spans="1:65" s="182" customFormat="1" ht="33" customHeight="1" x14ac:dyDescent="0.2">
      <c r="A117" s="179"/>
      <c r="B117" s="180"/>
      <c r="C117" s="251" t="s">
        <v>618</v>
      </c>
      <c r="D117" s="251" t="s">
        <v>128</v>
      </c>
      <c r="E117" s="252" t="s">
        <v>619</v>
      </c>
      <c r="F117" s="253" t="s">
        <v>620</v>
      </c>
      <c r="G117" s="254" t="s">
        <v>131</v>
      </c>
      <c r="H117" s="255">
        <v>6.1280000000000001</v>
      </c>
      <c r="I117" s="170">
        <v>0</v>
      </c>
      <c r="J117" s="256">
        <f>ROUND(I117*H117,2)</f>
        <v>0</v>
      </c>
      <c r="K117" s="253" t="s">
        <v>132</v>
      </c>
      <c r="L117" s="180"/>
      <c r="M117" s="257" t="s">
        <v>3</v>
      </c>
      <c r="N117" s="258" t="s">
        <v>40</v>
      </c>
      <c r="O117" s="259">
        <v>2.6909999999999998</v>
      </c>
      <c r="P117" s="259">
        <f>O117*H117</f>
        <v>16.490448000000001</v>
      </c>
      <c r="Q117" s="259">
        <v>0</v>
      </c>
      <c r="R117" s="259">
        <f>Q117*H117</f>
        <v>0</v>
      </c>
      <c r="S117" s="259">
        <v>0</v>
      </c>
      <c r="T117" s="260">
        <f>S117*H117</f>
        <v>0</v>
      </c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79"/>
      <c r="AE117" s="179"/>
      <c r="AR117" s="261" t="s">
        <v>133</v>
      </c>
      <c r="AT117" s="261" t="s">
        <v>128</v>
      </c>
      <c r="AU117" s="261" t="s">
        <v>78</v>
      </c>
      <c r="AY117" s="172" t="s">
        <v>125</v>
      </c>
      <c r="BE117" s="262">
        <f>IF(N117="základní",J117,0)</f>
        <v>0</v>
      </c>
      <c r="BF117" s="262">
        <f>IF(N117="snížená",J117,0)</f>
        <v>0</v>
      </c>
      <c r="BG117" s="262">
        <f>IF(N117="zákl. přenesená",J117,0)</f>
        <v>0</v>
      </c>
      <c r="BH117" s="262">
        <f>IF(N117="sníž. přenesená",J117,0)</f>
        <v>0</v>
      </c>
      <c r="BI117" s="262">
        <f>IF(N117="nulová",J117,0)</f>
        <v>0</v>
      </c>
      <c r="BJ117" s="172" t="s">
        <v>76</v>
      </c>
      <c r="BK117" s="262">
        <f>ROUND(I117*H117,2)</f>
        <v>0</v>
      </c>
      <c r="BL117" s="172" t="s">
        <v>133</v>
      </c>
      <c r="BM117" s="261" t="s">
        <v>621</v>
      </c>
    </row>
    <row r="118" spans="1:65" s="182" customFormat="1" ht="39" x14ac:dyDescent="0.2">
      <c r="A118" s="179"/>
      <c r="B118" s="180"/>
      <c r="C118" s="179"/>
      <c r="D118" s="263" t="s">
        <v>135</v>
      </c>
      <c r="E118" s="179"/>
      <c r="F118" s="264" t="s">
        <v>622</v>
      </c>
      <c r="G118" s="179"/>
      <c r="H118" s="179"/>
      <c r="I118" s="179"/>
      <c r="J118" s="179"/>
      <c r="K118" s="179"/>
      <c r="L118" s="180"/>
      <c r="M118" s="265"/>
      <c r="N118" s="266"/>
      <c r="O118" s="267"/>
      <c r="P118" s="267"/>
      <c r="Q118" s="267"/>
      <c r="R118" s="267"/>
      <c r="S118" s="267"/>
      <c r="T118" s="268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79"/>
      <c r="AE118" s="179"/>
      <c r="AT118" s="172" t="s">
        <v>135</v>
      </c>
      <c r="AU118" s="172" t="s">
        <v>78</v>
      </c>
    </row>
    <row r="119" spans="1:65" s="182" customFormat="1" x14ac:dyDescent="0.2">
      <c r="A119" s="179"/>
      <c r="B119" s="180"/>
      <c r="C119" s="179"/>
      <c r="D119" s="269" t="s">
        <v>137</v>
      </c>
      <c r="E119" s="179"/>
      <c r="F119" s="270" t="s">
        <v>623</v>
      </c>
      <c r="G119" s="179"/>
      <c r="H119" s="179"/>
      <c r="I119" s="179"/>
      <c r="J119" s="179"/>
      <c r="K119" s="179"/>
      <c r="L119" s="180"/>
      <c r="M119" s="265"/>
      <c r="N119" s="266"/>
      <c r="O119" s="267"/>
      <c r="P119" s="267"/>
      <c r="Q119" s="267"/>
      <c r="R119" s="267"/>
      <c r="S119" s="267"/>
      <c r="T119" s="268"/>
      <c r="U119" s="179"/>
      <c r="V119" s="179"/>
      <c r="W119" s="179"/>
      <c r="X119" s="179"/>
      <c r="Y119" s="179"/>
      <c r="Z119" s="179"/>
      <c r="AA119" s="179"/>
      <c r="AB119" s="179"/>
      <c r="AC119" s="179"/>
      <c r="AD119" s="179"/>
      <c r="AE119" s="179"/>
      <c r="AT119" s="172" t="s">
        <v>137</v>
      </c>
      <c r="AU119" s="172" t="s">
        <v>78</v>
      </c>
    </row>
    <row r="120" spans="1:65" s="238" customFormat="1" ht="22.9" customHeight="1" x14ac:dyDescent="0.2">
      <c r="B120" s="239"/>
      <c r="D120" s="240" t="s">
        <v>68</v>
      </c>
      <c r="E120" s="249" t="s">
        <v>404</v>
      </c>
      <c r="F120" s="249" t="s">
        <v>624</v>
      </c>
      <c r="J120" s="250">
        <f>BK120</f>
        <v>0</v>
      </c>
      <c r="L120" s="239"/>
      <c r="M120" s="243"/>
      <c r="N120" s="244"/>
      <c r="O120" s="244"/>
      <c r="P120" s="245">
        <f>SUM(P121:P173)</f>
        <v>164.018</v>
      </c>
      <c r="Q120" s="244"/>
      <c r="R120" s="245">
        <f>SUM(R121:R173)</f>
        <v>26.521119999999996</v>
      </c>
      <c r="S120" s="244"/>
      <c r="T120" s="246">
        <f>SUM(T121:T173)</f>
        <v>0</v>
      </c>
      <c r="AR120" s="240" t="s">
        <v>76</v>
      </c>
      <c r="AT120" s="247" t="s">
        <v>68</v>
      </c>
      <c r="AU120" s="247" t="s">
        <v>76</v>
      </c>
      <c r="AY120" s="240" t="s">
        <v>125</v>
      </c>
      <c r="BK120" s="248">
        <f>SUM(BK121:BK173)</f>
        <v>0</v>
      </c>
    </row>
    <row r="121" spans="1:65" s="182" customFormat="1" ht="24.2" customHeight="1" x14ac:dyDescent="0.2">
      <c r="A121" s="179"/>
      <c r="B121" s="180"/>
      <c r="C121" s="251" t="s">
        <v>290</v>
      </c>
      <c r="D121" s="251" t="s">
        <v>128</v>
      </c>
      <c r="E121" s="252" t="s">
        <v>625</v>
      </c>
      <c r="F121" s="253" t="s">
        <v>626</v>
      </c>
      <c r="G121" s="254" t="s">
        <v>414</v>
      </c>
      <c r="H121" s="255">
        <v>88</v>
      </c>
      <c r="I121" s="170">
        <v>0</v>
      </c>
      <c r="J121" s="256">
        <f>ROUND(I121*H121,2)</f>
        <v>0</v>
      </c>
      <c r="K121" s="253" t="s">
        <v>132</v>
      </c>
      <c r="L121" s="180"/>
      <c r="M121" s="257" t="s">
        <v>3</v>
      </c>
      <c r="N121" s="258" t="s">
        <v>40</v>
      </c>
      <c r="O121" s="259">
        <v>0.36</v>
      </c>
      <c r="P121" s="259">
        <f>O121*H121</f>
        <v>31.68</v>
      </c>
      <c r="Q121" s="259">
        <v>0.17488999999999999</v>
      </c>
      <c r="R121" s="259">
        <f>Q121*H121</f>
        <v>15.390319999999999</v>
      </c>
      <c r="S121" s="259">
        <v>0</v>
      </c>
      <c r="T121" s="260">
        <f>S121*H121</f>
        <v>0</v>
      </c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79"/>
      <c r="AE121" s="179"/>
      <c r="AR121" s="261" t="s">
        <v>133</v>
      </c>
      <c r="AT121" s="261" t="s">
        <v>128</v>
      </c>
      <c r="AU121" s="261" t="s">
        <v>78</v>
      </c>
      <c r="AY121" s="172" t="s">
        <v>125</v>
      </c>
      <c r="BE121" s="262">
        <f>IF(N121="základní",J121,0)</f>
        <v>0</v>
      </c>
      <c r="BF121" s="262">
        <f>IF(N121="snížená",J121,0)</f>
        <v>0</v>
      </c>
      <c r="BG121" s="262">
        <f>IF(N121="zákl. přenesená",J121,0)</f>
        <v>0</v>
      </c>
      <c r="BH121" s="262">
        <f>IF(N121="sníž. přenesená",J121,0)</f>
        <v>0</v>
      </c>
      <c r="BI121" s="262">
        <f>IF(N121="nulová",J121,0)</f>
        <v>0</v>
      </c>
      <c r="BJ121" s="172" t="s">
        <v>76</v>
      </c>
      <c r="BK121" s="262">
        <f>ROUND(I121*H121,2)</f>
        <v>0</v>
      </c>
      <c r="BL121" s="172" t="s">
        <v>133</v>
      </c>
      <c r="BM121" s="261" t="s">
        <v>627</v>
      </c>
    </row>
    <row r="122" spans="1:65" s="182" customFormat="1" ht="29.25" x14ac:dyDescent="0.2">
      <c r="A122" s="179"/>
      <c r="B122" s="180"/>
      <c r="C122" s="179"/>
      <c r="D122" s="263" t="s">
        <v>135</v>
      </c>
      <c r="E122" s="179"/>
      <c r="F122" s="264" t="s">
        <v>628</v>
      </c>
      <c r="G122" s="179"/>
      <c r="H122" s="179"/>
      <c r="I122" s="179"/>
      <c r="J122" s="179"/>
      <c r="K122" s="179"/>
      <c r="L122" s="180"/>
      <c r="M122" s="265"/>
      <c r="N122" s="266"/>
      <c r="O122" s="267"/>
      <c r="P122" s="267"/>
      <c r="Q122" s="267"/>
      <c r="R122" s="267"/>
      <c r="S122" s="267"/>
      <c r="T122" s="268"/>
      <c r="U122" s="179"/>
      <c r="V122" s="179"/>
      <c r="W122" s="179"/>
      <c r="X122" s="179"/>
      <c r="Y122" s="179"/>
      <c r="Z122" s="179"/>
      <c r="AA122" s="179"/>
      <c r="AB122" s="179"/>
      <c r="AC122" s="179"/>
      <c r="AD122" s="179"/>
      <c r="AE122" s="179"/>
      <c r="AT122" s="172" t="s">
        <v>135</v>
      </c>
      <c r="AU122" s="172" t="s">
        <v>78</v>
      </c>
    </row>
    <row r="123" spans="1:65" s="182" customFormat="1" x14ac:dyDescent="0.2">
      <c r="A123" s="179"/>
      <c r="B123" s="180"/>
      <c r="C123" s="179"/>
      <c r="D123" s="269" t="s">
        <v>137</v>
      </c>
      <c r="E123" s="179"/>
      <c r="F123" s="270" t="s">
        <v>629</v>
      </c>
      <c r="G123" s="179"/>
      <c r="H123" s="179"/>
      <c r="I123" s="179"/>
      <c r="J123" s="179"/>
      <c r="K123" s="179"/>
      <c r="L123" s="180"/>
      <c r="M123" s="265"/>
      <c r="N123" s="266"/>
      <c r="O123" s="267"/>
      <c r="P123" s="267"/>
      <c r="Q123" s="267"/>
      <c r="R123" s="267"/>
      <c r="S123" s="267"/>
      <c r="T123" s="268"/>
      <c r="U123" s="179"/>
      <c r="V123" s="179"/>
      <c r="W123" s="179"/>
      <c r="X123" s="179"/>
      <c r="Y123" s="179"/>
      <c r="Z123" s="179"/>
      <c r="AA123" s="179"/>
      <c r="AB123" s="179"/>
      <c r="AC123" s="179"/>
      <c r="AD123" s="179"/>
      <c r="AE123" s="179"/>
      <c r="AT123" s="172" t="s">
        <v>137</v>
      </c>
      <c r="AU123" s="172" t="s">
        <v>78</v>
      </c>
    </row>
    <row r="124" spans="1:65" s="182" customFormat="1" ht="19.5" x14ac:dyDescent="0.2">
      <c r="A124" s="179"/>
      <c r="B124" s="180"/>
      <c r="C124" s="179"/>
      <c r="D124" s="263" t="s">
        <v>148</v>
      </c>
      <c r="E124" s="179"/>
      <c r="F124" s="287" t="s">
        <v>630</v>
      </c>
      <c r="G124" s="179"/>
      <c r="H124" s="179"/>
      <c r="I124" s="179"/>
      <c r="J124" s="179"/>
      <c r="K124" s="179"/>
      <c r="L124" s="180"/>
      <c r="M124" s="265"/>
      <c r="N124" s="266"/>
      <c r="O124" s="267"/>
      <c r="P124" s="267"/>
      <c r="Q124" s="267"/>
      <c r="R124" s="267"/>
      <c r="S124" s="267"/>
      <c r="T124" s="268"/>
      <c r="U124" s="179"/>
      <c r="V124" s="179"/>
      <c r="W124" s="179"/>
      <c r="X124" s="179"/>
      <c r="Y124" s="179"/>
      <c r="Z124" s="179"/>
      <c r="AA124" s="179"/>
      <c r="AB124" s="179"/>
      <c r="AC124" s="179"/>
      <c r="AD124" s="179"/>
      <c r="AE124" s="179"/>
      <c r="AT124" s="172" t="s">
        <v>148</v>
      </c>
      <c r="AU124" s="172" t="s">
        <v>78</v>
      </c>
    </row>
    <row r="125" spans="1:65" s="271" customFormat="1" x14ac:dyDescent="0.2">
      <c r="B125" s="272"/>
      <c r="D125" s="263" t="s">
        <v>139</v>
      </c>
      <c r="E125" s="273" t="s">
        <v>3</v>
      </c>
      <c r="F125" s="274" t="s">
        <v>631</v>
      </c>
      <c r="H125" s="275">
        <v>82</v>
      </c>
      <c r="L125" s="272"/>
      <c r="M125" s="276"/>
      <c r="N125" s="277"/>
      <c r="O125" s="277"/>
      <c r="P125" s="277"/>
      <c r="Q125" s="277"/>
      <c r="R125" s="277"/>
      <c r="S125" s="277"/>
      <c r="T125" s="278"/>
      <c r="AT125" s="273" t="s">
        <v>139</v>
      </c>
      <c r="AU125" s="273" t="s">
        <v>78</v>
      </c>
      <c r="AV125" s="271" t="s">
        <v>78</v>
      </c>
      <c r="AW125" s="271" t="s">
        <v>30</v>
      </c>
      <c r="AX125" s="271" t="s">
        <v>69</v>
      </c>
      <c r="AY125" s="273" t="s">
        <v>125</v>
      </c>
    </row>
    <row r="126" spans="1:65" s="271" customFormat="1" x14ac:dyDescent="0.2">
      <c r="B126" s="272"/>
      <c r="D126" s="263" t="s">
        <v>139</v>
      </c>
      <c r="E126" s="273" t="s">
        <v>3</v>
      </c>
      <c r="F126" s="274" t="s">
        <v>632</v>
      </c>
      <c r="H126" s="275">
        <v>2</v>
      </c>
      <c r="L126" s="272"/>
      <c r="M126" s="276"/>
      <c r="N126" s="277"/>
      <c r="O126" s="277"/>
      <c r="P126" s="277"/>
      <c r="Q126" s="277"/>
      <c r="R126" s="277"/>
      <c r="S126" s="277"/>
      <c r="T126" s="278"/>
      <c r="AT126" s="273" t="s">
        <v>139</v>
      </c>
      <c r="AU126" s="273" t="s">
        <v>78</v>
      </c>
      <c r="AV126" s="271" t="s">
        <v>78</v>
      </c>
      <c r="AW126" s="271" t="s">
        <v>30</v>
      </c>
      <c r="AX126" s="271" t="s">
        <v>69</v>
      </c>
      <c r="AY126" s="273" t="s">
        <v>125</v>
      </c>
    </row>
    <row r="127" spans="1:65" s="271" customFormat="1" x14ac:dyDescent="0.2">
      <c r="B127" s="272"/>
      <c r="D127" s="263" t="s">
        <v>139</v>
      </c>
      <c r="E127" s="273" t="s">
        <v>3</v>
      </c>
      <c r="F127" s="274" t="s">
        <v>633</v>
      </c>
      <c r="H127" s="275">
        <v>4</v>
      </c>
      <c r="L127" s="272"/>
      <c r="M127" s="276"/>
      <c r="N127" s="277"/>
      <c r="O127" s="277"/>
      <c r="P127" s="277"/>
      <c r="Q127" s="277"/>
      <c r="R127" s="277"/>
      <c r="S127" s="277"/>
      <c r="T127" s="278"/>
      <c r="AT127" s="273" t="s">
        <v>139</v>
      </c>
      <c r="AU127" s="273" t="s">
        <v>78</v>
      </c>
      <c r="AV127" s="271" t="s">
        <v>78</v>
      </c>
      <c r="AW127" s="271" t="s">
        <v>30</v>
      </c>
      <c r="AX127" s="271" t="s">
        <v>69</v>
      </c>
      <c r="AY127" s="273" t="s">
        <v>125</v>
      </c>
    </row>
    <row r="128" spans="1:65" s="279" customFormat="1" x14ac:dyDescent="0.2">
      <c r="B128" s="280"/>
      <c r="D128" s="263" t="s">
        <v>139</v>
      </c>
      <c r="E128" s="281" t="s">
        <v>3</v>
      </c>
      <c r="F128" s="282" t="s">
        <v>141</v>
      </c>
      <c r="H128" s="283">
        <v>88</v>
      </c>
      <c r="L128" s="280"/>
      <c r="M128" s="284"/>
      <c r="N128" s="285"/>
      <c r="O128" s="285"/>
      <c r="P128" s="285"/>
      <c r="Q128" s="285"/>
      <c r="R128" s="285"/>
      <c r="S128" s="285"/>
      <c r="T128" s="286"/>
      <c r="AT128" s="281" t="s">
        <v>139</v>
      </c>
      <c r="AU128" s="281" t="s">
        <v>78</v>
      </c>
      <c r="AV128" s="279" t="s">
        <v>133</v>
      </c>
      <c r="AW128" s="279" t="s">
        <v>30</v>
      </c>
      <c r="AX128" s="279" t="s">
        <v>76</v>
      </c>
      <c r="AY128" s="281" t="s">
        <v>125</v>
      </c>
    </row>
    <row r="129" spans="1:65" s="182" customFormat="1" ht="37.9" customHeight="1" x14ac:dyDescent="0.2">
      <c r="A129" s="179"/>
      <c r="B129" s="180"/>
      <c r="C129" s="288" t="s">
        <v>293</v>
      </c>
      <c r="D129" s="288" t="s">
        <v>231</v>
      </c>
      <c r="E129" s="289" t="s">
        <v>634</v>
      </c>
      <c r="F129" s="290" t="s">
        <v>635</v>
      </c>
      <c r="G129" s="291" t="s">
        <v>414</v>
      </c>
      <c r="H129" s="292">
        <v>12</v>
      </c>
      <c r="I129" s="171">
        <v>0</v>
      </c>
      <c r="J129" s="293">
        <f>ROUND(I129*H129,2)</f>
        <v>0</v>
      </c>
      <c r="K129" s="290" t="s">
        <v>132</v>
      </c>
      <c r="L129" s="294"/>
      <c r="M129" s="295" t="s">
        <v>3</v>
      </c>
      <c r="N129" s="296" t="s">
        <v>40</v>
      </c>
      <c r="O129" s="259">
        <v>0</v>
      </c>
      <c r="P129" s="259">
        <f>O129*H129</f>
        <v>0</v>
      </c>
      <c r="Q129" s="259">
        <v>5.7999999999999996E-3</v>
      </c>
      <c r="R129" s="259">
        <f>Q129*H129</f>
        <v>6.9599999999999995E-2</v>
      </c>
      <c r="S129" s="259">
        <v>0</v>
      </c>
      <c r="T129" s="260">
        <f>S129*H129</f>
        <v>0</v>
      </c>
      <c r="U129" s="179"/>
      <c r="V129" s="179"/>
      <c r="W129" s="179"/>
      <c r="X129" s="179"/>
      <c r="Y129" s="179"/>
      <c r="Z129" s="179"/>
      <c r="AA129" s="179"/>
      <c r="AB129" s="179"/>
      <c r="AC129" s="179"/>
      <c r="AD129" s="179"/>
      <c r="AE129" s="179"/>
      <c r="AR129" s="261" t="s">
        <v>180</v>
      </c>
      <c r="AT129" s="261" t="s">
        <v>231</v>
      </c>
      <c r="AU129" s="261" t="s">
        <v>78</v>
      </c>
      <c r="AY129" s="172" t="s">
        <v>125</v>
      </c>
      <c r="BE129" s="262">
        <f>IF(N129="základní",J129,0)</f>
        <v>0</v>
      </c>
      <c r="BF129" s="262">
        <f>IF(N129="snížená",J129,0)</f>
        <v>0</v>
      </c>
      <c r="BG129" s="262">
        <f>IF(N129="zákl. přenesená",J129,0)</f>
        <v>0</v>
      </c>
      <c r="BH129" s="262">
        <f>IF(N129="sníž. přenesená",J129,0)</f>
        <v>0</v>
      </c>
      <c r="BI129" s="262">
        <f>IF(N129="nulová",J129,0)</f>
        <v>0</v>
      </c>
      <c r="BJ129" s="172" t="s">
        <v>76</v>
      </c>
      <c r="BK129" s="262">
        <f>ROUND(I129*H129,2)</f>
        <v>0</v>
      </c>
      <c r="BL129" s="172" t="s">
        <v>133</v>
      </c>
      <c r="BM129" s="261" t="s">
        <v>636</v>
      </c>
    </row>
    <row r="130" spans="1:65" s="182" customFormat="1" ht="19.5" x14ac:dyDescent="0.2">
      <c r="A130" s="179"/>
      <c r="B130" s="180"/>
      <c r="C130" s="179"/>
      <c r="D130" s="263" t="s">
        <v>135</v>
      </c>
      <c r="E130" s="179"/>
      <c r="F130" s="264" t="s">
        <v>635</v>
      </c>
      <c r="G130" s="179"/>
      <c r="H130" s="179"/>
      <c r="I130" s="179"/>
      <c r="J130" s="179"/>
      <c r="K130" s="179"/>
      <c r="L130" s="180"/>
      <c r="M130" s="265"/>
      <c r="N130" s="266"/>
      <c r="O130" s="267"/>
      <c r="P130" s="267"/>
      <c r="Q130" s="267"/>
      <c r="R130" s="267"/>
      <c r="S130" s="267"/>
      <c r="T130" s="268"/>
      <c r="U130" s="179"/>
      <c r="V130" s="179"/>
      <c r="W130" s="179"/>
      <c r="X130" s="179"/>
      <c r="Y130" s="179"/>
      <c r="Z130" s="179"/>
      <c r="AA130" s="179"/>
      <c r="AB130" s="179"/>
      <c r="AC130" s="179"/>
      <c r="AD130" s="179"/>
      <c r="AE130" s="179"/>
      <c r="AT130" s="172" t="s">
        <v>135</v>
      </c>
      <c r="AU130" s="172" t="s">
        <v>78</v>
      </c>
    </row>
    <row r="131" spans="1:65" s="182" customFormat="1" ht="37.9" customHeight="1" x14ac:dyDescent="0.2">
      <c r="A131" s="179"/>
      <c r="B131" s="180"/>
      <c r="C131" s="288" t="s">
        <v>302</v>
      </c>
      <c r="D131" s="288" t="s">
        <v>231</v>
      </c>
      <c r="E131" s="289" t="s">
        <v>637</v>
      </c>
      <c r="F131" s="290" t="s">
        <v>638</v>
      </c>
      <c r="G131" s="291" t="s">
        <v>414</v>
      </c>
      <c r="H131" s="292">
        <v>70</v>
      </c>
      <c r="I131" s="171">
        <v>0</v>
      </c>
      <c r="J131" s="293">
        <f>ROUND(I131*H131,2)</f>
        <v>0</v>
      </c>
      <c r="K131" s="290" t="s">
        <v>132</v>
      </c>
      <c r="L131" s="294"/>
      <c r="M131" s="295" t="s">
        <v>3</v>
      </c>
      <c r="N131" s="296" t="s">
        <v>40</v>
      </c>
      <c r="O131" s="259">
        <v>0</v>
      </c>
      <c r="P131" s="259">
        <f>O131*H131</f>
        <v>0</v>
      </c>
      <c r="Q131" s="259">
        <v>7.1000000000000004E-3</v>
      </c>
      <c r="R131" s="259">
        <f>Q131*H131</f>
        <v>0.49700000000000005</v>
      </c>
      <c r="S131" s="259">
        <v>0</v>
      </c>
      <c r="T131" s="260">
        <f>S131*H131</f>
        <v>0</v>
      </c>
      <c r="U131" s="179"/>
      <c r="V131" s="179"/>
      <c r="W131" s="179"/>
      <c r="X131" s="179"/>
      <c r="Y131" s="179"/>
      <c r="Z131" s="179"/>
      <c r="AA131" s="179"/>
      <c r="AB131" s="179"/>
      <c r="AC131" s="179"/>
      <c r="AD131" s="179"/>
      <c r="AE131" s="179"/>
      <c r="AR131" s="261" t="s">
        <v>180</v>
      </c>
      <c r="AT131" s="261" t="s">
        <v>231</v>
      </c>
      <c r="AU131" s="261" t="s">
        <v>78</v>
      </c>
      <c r="AY131" s="172" t="s">
        <v>125</v>
      </c>
      <c r="BE131" s="262">
        <f>IF(N131="základní",J131,0)</f>
        <v>0</v>
      </c>
      <c r="BF131" s="262">
        <f>IF(N131="snížená",J131,0)</f>
        <v>0</v>
      </c>
      <c r="BG131" s="262">
        <f>IF(N131="zákl. přenesená",J131,0)</f>
        <v>0</v>
      </c>
      <c r="BH131" s="262">
        <f>IF(N131="sníž. přenesená",J131,0)</f>
        <v>0</v>
      </c>
      <c r="BI131" s="262">
        <f>IF(N131="nulová",J131,0)</f>
        <v>0</v>
      </c>
      <c r="BJ131" s="172" t="s">
        <v>76</v>
      </c>
      <c r="BK131" s="262">
        <f>ROUND(I131*H131,2)</f>
        <v>0</v>
      </c>
      <c r="BL131" s="172" t="s">
        <v>133</v>
      </c>
      <c r="BM131" s="261" t="s">
        <v>639</v>
      </c>
    </row>
    <row r="132" spans="1:65" s="182" customFormat="1" ht="19.5" x14ac:dyDescent="0.2">
      <c r="A132" s="179"/>
      <c r="B132" s="180"/>
      <c r="C132" s="179"/>
      <c r="D132" s="263" t="s">
        <v>135</v>
      </c>
      <c r="E132" s="179"/>
      <c r="F132" s="264" t="s">
        <v>638</v>
      </c>
      <c r="G132" s="179"/>
      <c r="H132" s="179"/>
      <c r="I132" s="179"/>
      <c r="J132" s="179"/>
      <c r="K132" s="179"/>
      <c r="L132" s="180"/>
      <c r="M132" s="265"/>
      <c r="N132" s="266"/>
      <c r="O132" s="267"/>
      <c r="P132" s="267"/>
      <c r="Q132" s="267"/>
      <c r="R132" s="267"/>
      <c r="S132" s="267"/>
      <c r="T132" s="268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T132" s="172" t="s">
        <v>135</v>
      </c>
      <c r="AU132" s="172" t="s">
        <v>78</v>
      </c>
    </row>
    <row r="133" spans="1:65" s="182" customFormat="1" ht="24.2" customHeight="1" x14ac:dyDescent="0.2">
      <c r="A133" s="179"/>
      <c r="B133" s="180"/>
      <c r="C133" s="251" t="s">
        <v>372</v>
      </c>
      <c r="D133" s="251" t="s">
        <v>128</v>
      </c>
      <c r="E133" s="252" t="s">
        <v>640</v>
      </c>
      <c r="F133" s="253" t="s">
        <v>641</v>
      </c>
      <c r="G133" s="254" t="s">
        <v>414</v>
      </c>
      <c r="H133" s="255">
        <v>2</v>
      </c>
      <c r="I133" s="170">
        <v>0</v>
      </c>
      <c r="J133" s="256">
        <f>ROUND(I133*H133,2)</f>
        <v>0</v>
      </c>
      <c r="K133" s="253" t="s">
        <v>132</v>
      </c>
      <c r="L133" s="180"/>
      <c r="M133" s="257" t="s">
        <v>3</v>
      </c>
      <c r="N133" s="258" t="s">
        <v>40</v>
      </c>
      <c r="O133" s="259">
        <v>1.02</v>
      </c>
      <c r="P133" s="259">
        <f>O133*H133</f>
        <v>2.04</v>
      </c>
      <c r="Q133" s="259">
        <v>0</v>
      </c>
      <c r="R133" s="259">
        <f>Q133*H133</f>
        <v>0</v>
      </c>
      <c r="S133" s="259">
        <v>0</v>
      </c>
      <c r="T133" s="260">
        <f>S133*H133</f>
        <v>0</v>
      </c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R133" s="261" t="s">
        <v>133</v>
      </c>
      <c r="AT133" s="261" t="s">
        <v>128</v>
      </c>
      <c r="AU133" s="261" t="s">
        <v>78</v>
      </c>
      <c r="AY133" s="172" t="s">
        <v>125</v>
      </c>
      <c r="BE133" s="262">
        <f>IF(N133="základní",J133,0)</f>
        <v>0</v>
      </c>
      <c r="BF133" s="262">
        <f>IF(N133="snížená",J133,0)</f>
        <v>0</v>
      </c>
      <c r="BG133" s="262">
        <f>IF(N133="zákl. přenesená",J133,0)</f>
        <v>0</v>
      </c>
      <c r="BH133" s="262">
        <f>IF(N133="sníž. přenesená",J133,0)</f>
        <v>0</v>
      </c>
      <c r="BI133" s="262">
        <f>IF(N133="nulová",J133,0)</f>
        <v>0</v>
      </c>
      <c r="BJ133" s="172" t="s">
        <v>76</v>
      </c>
      <c r="BK133" s="262">
        <f>ROUND(I133*H133,2)</f>
        <v>0</v>
      </c>
      <c r="BL133" s="172" t="s">
        <v>133</v>
      </c>
      <c r="BM133" s="261" t="s">
        <v>642</v>
      </c>
    </row>
    <row r="134" spans="1:65" s="182" customFormat="1" ht="19.5" x14ac:dyDescent="0.2">
      <c r="A134" s="179"/>
      <c r="B134" s="180"/>
      <c r="C134" s="179"/>
      <c r="D134" s="263" t="s">
        <v>135</v>
      </c>
      <c r="E134" s="179"/>
      <c r="F134" s="264" t="s">
        <v>643</v>
      </c>
      <c r="G134" s="179"/>
      <c r="H134" s="179"/>
      <c r="I134" s="179"/>
      <c r="J134" s="179"/>
      <c r="K134" s="179"/>
      <c r="L134" s="180"/>
      <c r="M134" s="265"/>
      <c r="N134" s="266"/>
      <c r="O134" s="267"/>
      <c r="P134" s="267"/>
      <c r="Q134" s="267"/>
      <c r="R134" s="267"/>
      <c r="S134" s="267"/>
      <c r="T134" s="268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T134" s="172" t="s">
        <v>135</v>
      </c>
      <c r="AU134" s="172" t="s">
        <v>78</v>
      </c>
    </row>
    <row r="135" spans="1:65" s="182" customFormat="1" x14ac:dyDescent="0.2">
      <c r="A135" s="179"/>
      <c r="B135" s="180"/>
      <c r="C135" s="179"/>
      <c r="D135" s="269" t="s">
        <v>137</v>
      </c>
      <c r="E135" s="179"/>
      <c r="F135" s="270" t="s">
        <v>644</v>
      </c>
      <c r="G135" s="179"/>
      <c r="H135" s="179"/>
      <c r="I135" s="179"/>
      <c r="J135" s="179"/>
      <c r="K135" s="179"/>
      <c r="L135" s="180"/>
      <c r="M135" s="265"/>
      <c r="N135" s="266"/>
      <c r="O135" s="267"/>
      <c r="P135" s="267"/>
      <c r="Q135" s="267"/>
      <c r="R135" s="267"/>
      <c r="S135" s="267"/>
      <c r="T135" s="268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T135" s="172" t="s">
        <v>137</v>
      </c>
      <c r="AU135" s="172" t="s">
        <v>78</v>
      </c>
    </row>
    <row r="136" spans="1:65" s="182" customFormat="1" ht="24.2" customHeight="1" x14ac:dyDescent="0.2">
      <c r="A136" s="179"/>
      <c r="B136" s="180"/>
      <c r="C136" s="288" t="s">
        <v>368</v>
      </c>
      <c r="D136" s="288" t="s">
        <v>231</v>
      </c>
      <c r="E136" s="289" t="s">
        <v>645</v>
      </c>
      <c r="F136" s="290" t="s">
        <v>646</v>
      </c>
      <c r="G136" s="291" t="s">
        <v>414</v>
      </c>
      <c r="H136" s="292">
        <v>2</v>
      </c>
      <c r="I136" s="171">
        <v>0</v>
      </c>
      <c r="J136" s="293">
        <f>ROUND(I136*H136,2)</f>
        <v>0</v>
      </c>
      <c r="K136" s="290" t="s">
        <v>3</v>
      </c>
      <c r="L136" s="294"/>
      <c r="M136" s="295" t="s">
        <v>3</v>
      </c>
      <c r="N136" s="296" t="s">
        <v>40</v>
      </c>
      <c r="O136" s="259">
        <v>0</v>
      </c>
      <c r="P136" s="259">
        <f>O136*H136</f>
        <v>0</v>
      </c>
      <c r="Q136" s="259">
        <v>5.6800000000000003E-2</v>
      </c>
      <c r="R136" s="259">
        <f>Q136*H136</f>
        <v>0.11360000000000001</v>
      </c>
      <c r="S136" s="259">
        <v>0</v>
      </c>
      <c r="T136" s="260">
        <f>S136*H136</f>
        <v>0</v>
      </c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R136" s="261" t="s">
        <v>180</v>
      </c>
      <c r="AT136" s="261" t="s">
        <v>231</v>
      </c>
      <c r="AU136" s="261" t="s">
        <v>78</v>
      </c>
      <c r="AY136" s="172" t="s">
        <v>125</v>
      </c>
      <c r="BE136" s="262">
        <f>IF(N136="základní",J136,0)</f>
        <v>0</v>
      </c>
      <c r="BF136" s="262">
        <f>IF(N136="snížená",J136,0)</f>
        <v>0</v>
      </c>
      <c r="BG136" s="262">
        <f>IF(N136="zákl. přenesená",J136,0)</f>
        <v>0</v>
      </c>
      <c r="BH136" s="262">
        <f>IF(N136="sníž. přenesená",J136,0)</f>
        <v>0</v>
      </c>
      <c r="BI136" s="262">
        <f>IF(N136="nulová",J136,0)</f>
        <v>0</v>
      </c>
      <c r="BJ136" s="172" t="s">
        <v>76</v>
      </c>
      <c r="BK136" s="262">
        <f>ROUND(I136*H136,2)</f>
        <v>0</v>
      </c>
      <c r="BL136" s="172" t="s">
        <v>133</v>
      </c>
      <c r="BM136" s="261" t="s">
        <v>647</v>
      </c>
    </row>
    <row r="137" spans="1:65" s="182" customFormat="1" x14ac:dyDescent="0.2">
      <c r="A137" s="179"/>
      <c r="B137" s="180"/>
      <c r="C137" s="179"/>
      <c r="D137" s="263" t="s">
        <v>135</v>
      </c>
      <c r="E137" s="179"/>
      <c r="F137" s="264" t="s">
        <v>646</v>
      </c>
      <c r="G137" s="179"/>
      <c r="H137" s="179"/>
      <c r="I137" s="179"/>
      <c r="J137" s="179"/>
      <c r="K137" s="179"/>
      <c r="L137" s="180"/>
      <c r="M137" s="265"/>
      <c r="N137" s="266"/>
      <c r="O137" s="267"/>
      <c r="P137" s="267"/>
      <c r="Q137" s="267"/>
      <c r="R137" s="267"/>
      <c r="S137" s="267"/>
      <c r="T137" s="268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79"/>
      <c r="AE137" s="179"/>
      <c r="AT137" s="172" t="s">
        <v>135</v>
      </c>
      <c r="AU137" s="172" t="s">
        <v>78</v>
      </c>
    </row>
    <row r="138" spans="1:65" s="182" customFormat="1" ht="24.2" customHeight="1" x14ac:dyDescent="0.2">
      <c r="A138" s="179"/>
      <c r="B138" s="180"/>
      <c r="C138" s="251" t="s">
        <v>357</v>
      </c>
      <c r="D138" s="251" t="s">
        <v>128</v>
      </c>
      <c r="E138" s="252" t="s">
        <v>648</v>
      </c>
      <c r="F138" s="253" t="s">
        <v>649</v>
      </c>
      <c r="G138" s="254" t="s">
        <v>414</v>
      </c>
      <c r="H138" s="255">
        <v>1</v>
      </c>
      <c r="I138" s="170">
        <v>0</v>
      </c>
      <c r="J138" s="256">
        <f>ROUND(I138*H138,2)</f>
        <v>0</v>
      </c>
      <c r="K138" s="253" t="s">
        <v>132</v>
      </c>
      <c r="L138" s="180"/>
      <c r="M138" s="257" t="s">
        <v>3</v>
      </c>
      <c r="N138" s="258" t="s">
        <v>40</v>
      </c>
      <c r="O138" s="259">
        <v>2.37</v>
      </c>
      <c r="P138" s="259">
        <f>O138*H138</f>
        <v>2.37</v>
      </c>
      <c r="Q138" s="259">
        <v>0</v>
      </c>
      <c r="R138" s="259">
        <f>Q138*H138</f>
        <v>0</v>
      </c>
      <c r="S138" s="259">
        <v>0</v>
      </c>
      <c r="T138" s="260">
        <f>S138*H138</f>
        <v>0</v>
      </c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R138" s="261" t="s">
        <v>133</v>
      </c>
      <c r="AT138" s="261" t="s">
        <v>128</v>
      </c>
      <c r="AU138" s="261" t="s">
        <v>78</v>
      </c>
      <c r="AY138" s="172" t="s">
        <v>125</v>
      </c>
      <c r="BE138" s="262">
        <f>IF(N138="základní",J138,0)</f>
        <v>0</v>
      </c>
      <c r="BF138" s="262">
        <f>IF(N138="snížená",J138,0)</f>
        <v>0</v>
      </c>
      <c r="BG138" s="262">
        <f>IF(N138="zákl. přenesená",J138,0)</f>
        <v>0</v>
      </c>
      <c r="BH138" s="262">
        <f>IF(N138="sníž. přenesená",J138,0)</f>
        <v>0</v>
      </c>
      <c r="BI138" s="262">
        <f>IF(N138="nulová",J138,0)</f>
        <v>0</v>
      </c>
      <c r="BJ138" s="172" t="s">
        <v>76</v>
      </c>
      <c r="BK138" s="262">
        <f>ROUND(I138*H138,2)</f>
        <v>0</v>
      </c>
      <c r="BL138" s="172" t="s">
        <v>133</v>
      </c>
      <c r="BM138" s="261" t="s">
        <v>650</v>
      </c>
    </row>
    <row r="139" spans="1:65" s="182" customFormat="1" ht="19.5" x14ac:dyDescent="0.2">
      <c r="A139" s="179"/>
      <c r="B139" s="180"/>
      <c r="C139" s="179"/>
      <c r="D139" s="263" t="s">
        <v>135</v>
      </c>
      <c r="E139" s="179"/>
      <c r="F139" s="264" t="s">
        <v>651</v>
      </c>
      <c r="G139" s="179"/>
      <c r="H139" s="179"/>
      <c r="I139" s="179"/>
      <c r="J139" s="179"/>
      <c r="K139" s="179"/>
      <c r="L139" s="180"/>
      <c r="M139" s="265"/>
      <c r="N139" s="266"/>
      <c r="O139" s="267"/>
      <c r="P139" s="267"/>
      <c r="Q139" s="267"/>
      <c r="R139" s="267"/>
      <c r="S139" s="267"/>
      <c r="T139" s="268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T139" s="172" t="s">
        <v>135</v>
      </c>
      <c r="AU139" s="172" t="s">
        <v>78</v>
      </c>
    </row>
    <row r="140" spans="1:65" s="182" customFormat="1" x14ac:dyDescent="0.2">
      <c r="A140" s="179"/>
      <c r="B140" s="180"/>
      <c r="C140" s="179"/>
      <c r="D140" s="269" t="s">
        <v>137</v>
      </c>
      <c r="E140" s="179"/>
      <c r="F140" s="270" t="s">
        <v>652</v>
      </c>
      <c r="G140" s="179"/>
      <c r="H140" s="179"/>
      <c r="I140" s="179"/>
      <c r="J140" s="179"/>
      <c r="K140" s="179"/>
      <c r="L140" s="180"/>
      <c r="M140" s="265"/>
      <c r="N140" s="266"/>
      <c r="O140" s="267"/>
      <c r="P140" s="267"/>
      <c r="Q140" s="267"/>
      <c r="R140" s="267"/>
      <c r="S140" s="267"/>
      <c r="T140" s="268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T140" s="172" t="s">
        <v>137</v>
      </c>
      <c r="AU140" s="172" t="s">
        <v>78</v>
      </c>
    </row>
    <row r="141" spans="1:65" s="182" customFormat="1" ht="24.2" customHeight="1" x14ac:dyDescent="0.2">
      <c r="A141" s="179"/>
      <c r="B141" s="180"/>
      <c r="C141" s="288" t="s">
        <v>363</v>
      </c>
      <c r="D141" s="288" t="s">
        <v>231</v>
      </c>
      <c r="E141" s="289" t="s">
        <v>653</v>
      </c>
      <c r="F141" s="290" t="s">
        <v>654</v>
      </c>
      <c r="G141" s="291" t="s">
        <v>414</v>
      </c>
      <c r="H141" s="292">
        <v>1</v>
      </c>
      <c r="I141" s="171">
        <v>0</v>
      </c>
      <c r="J141" s="293">
        <f>ROUND(I141*H141,2)</f>
        <v>0</v>
      </c>
      <c r="K141" s="290" t="s">
        <v>3</v>
      </c>
      <c r="L141" s="294"/>
      <c r="M141" s="295" t="s">
        <v>3</v>
      </c>
      <c r="N141" s="296" t="s">
        <v>40</v>
      </c>
      <c r="O141" s="259">
        <v>0</v>
      </c>
      <c r="P141" s="259">
        <f>O141*H141</f>
        <v>0</v>
      </c>
      <c r="Q141" s="259">
        <v>5.6800000000000003E-2</v>
      </c>
      <c r="R141" s="259">
        <f>Q141*H141</f>
        <v>5.6800000000000003E-2</v>
      </c>
      <c r="S141" s="259">
        <v>0</v>
      </c>
      <c r="T141" s="260">
        <f>S141*H141</f>
        <v>0</v>
      </c>
      <c r="U141" s="179"/>
      <c r="V141" s="179"/>
      <c r="W141" s="179"/>
      <c r="X141" s="179"/>
      <c r="Y141" s="179"/>
      <c r="Z141" s="179"/>
      <c r="AA141" s="179"/>
      <c r="AB141" s="179"/>
      <c r="AC141" s="179"/>
      <c r="AD141" s="179"/>
      <c r="AE141" s="179"/>
      <c r="AR141" s="261" t="s">
        <v>180</v>
      </c>
      <c r="AT141" s="261" t="s">
        <v>231</v>
      </c>
      <c r="AU141" s="261" t="s">
        <v>78</v>
      </c>
      <c r="AY141" s="172" t="s">
        <v>125</v>
      </c>
      <c r="BE141" s="262">
        <f>IF(N141="základní",J141,0)</f>
        <v>0</v>
      </c>
      <c r="BF141" s="262">
        <f>IF(N141="snížená",J141,0)</f>
        <v>0</v>
      </c>
      <c r="BG141" s="262">
        <f>IF(N141="zákl. přenesená",J141,0)</f>
        <v>0</v>
      </c>
      <c r="BH141" s="262">
        <f>IF(N141="sníž. přenesená",J141,0)</f>
        <v>0</v>
      </c>
      <c r="BI141" s="262">
        <f>IF(N141="nulová",J141,0)</f>
        <v>0</v>
      </c>
      <c r="BJ141" s="172" t="s">
        <v>76</v>
      </c>
      <c r="BK141" s="262">
        <f>ROUND(I141*H141,2)</f>
        <v>0</v>
      </c>
      <c r="BL141" s="172" t="s">
        <v>133</v>
      </c>
      <c r="BM141" s="261" t="s">
        <v>655</v>
      </c>
    </row>
    <row r="142" spans="1:65" s="182" customFormat="1" x14ac:dyDescent="0.2">
      <c r="A142" s="179"/>
      <c r="B142" s="180"/>
      <c r="C142" s="179"/>
      <c r="D142" s="263" t="s">
        <v>135</v>
      </c>
      <c r="E142" s="179"/>
      <c r="F142" s="264" t="s">
        <v>654</v>
      </c>
      <c r="G142" s="179"/>
      <c r="H142" s="179"/>
      <c r="I142" s="179"/>
      <c r="J142" s="179"/>
      <c r="K142" s="179"/>
      <c r="L142" s="180"/>
      <c r="M142" s="265"/>
      <c r="N142" s="266"/>
      <c r="O142" s="267"/>
      <c r="P142" s="267"/>
      <c r="Q142" s="267"/>
      <c r="R142" s="267"/>
      <c r="S142" s="267"/>
      <c r="T142" s="268"/>
      <c r="U142" s="179"/>
      <c r="V142" s="179"/>
      <c r="W142" s="179"/>
      <c r="X142" s="179"/>
      <c r="Y142" s="179"/>
      <c r="Z142" s="179"/>
      <c r="AA142" s="179"/>
      <c r="AB142" s="179"/>
      <c r="AC142" s="179"/>
      <c r="AD142" s="179"/>
      <c r="AE142" s="179"/>
      <c r="AT142" s="172" t="s">
        <v>135</v>
      </c>
      <c r="AU142" s="172" t="s">
        <v>78</v>
      </c>
    </row>
    <row r="143" spans="1:65" s="182" customFormat="1" ht="24.2" customHeight="1" x14ac:dyDescent="0.2">
      <c r="A143" s="179"/>
      <c r="B143" s="180"/>
      <c r="C143" s="251" t="s">
        <v>340</v>
      </c>
      <c r="D143" s="251" t="s">
        <v>128</v>
      </c>
      <c r="E143" s="252" t="s">
        <v>656</v>
      </c>
      <c r="F143" s="253" t="s">
        <v>657</v>
      </c>
      <c r="G143" s="254" t="s">
        <v>414</v>
      </c>
      <c r="H143" s="255">
        <v>3</v>
      </c>
      <c r="I143" s="170">
        <v>0</v>
      </c>
      <c r="J143" s="256">
        <f>ROUND(I143*H143,2)</f>
        <v>0</v>
      </c>
      <c r="K143" s="253" t="s">
        <v>132</v>
      </c>
      <c r="L143" s="180"/>
      <c r="M143" s="257" t="s">
        <v>3</v>
      </c>
      <c r="N143" s="258" t="s">
        <v>40</v>
      </c>
      <c r="O143" s="259">
        <v>0.379</v>
      </c>
      <c r="P143" s="259">
        <f>O143*H143</f>
        <v>1.137</v>
      </c>
      <c r="Q143" s="259">
        <v>1.1999999999999999E-3</v>
      </c>
      <c r="R143" s="259">
        <f>Q143*H143</f>
        <v>3.5999999999999999E-3</v>
      </c>
      <c r="S143" s="259">
        <v>0</v>
      </c>
      <c r="T143" s="260">
        <f>S143*H143</f>
        <v>0</v>
      </c>
      <c r="U143" s="179"/>
      <c r="V143" s="179"/>
      <c r="W143" s="179"/>
      <c r="X143" s="179"/>
      <c r="Y143" s="179"/>
      <c r="Z143" s="179"/>
      <c r="AA143" s="179"/>
      <c r="AB143" s="179"/>
      <c r="AC143" s="179"/>
      <c r="AD143" s="179"/>
      <c r="AE143" s="179"/>
      <c r="AR143" s="261" t="s">
        <v>133</v>
      </c>
      <c r="AT143" s="261" t="s">
        <v>128</v>
      </c>
      <c r="AU143" s="261" t="s">
        <v>78</v>
      </c>
      <c r="AY143" s="172" t="s">
        <v>125</v>
      </c>
      <c r="BE143" s="262">
        <f>IF(N143="základní",J143,0)</f>
        <v>0</v>
      </c>
      <c r="BF143" s="262">
        <f>IF(N143="snížená",J143,0)</f>
        <v>0</v>
      </c>
      <c r="BG143" s="262">
        <f>IF(N143="zákl. přenesená",J143,0)</f>
        <v>0</v>
      </c>
      <c r="BH143" s="262">
        <f>IF(N143="sníž. přenesená",J143,0)</f>
        <v>0</v>
      </c>
      <c r="BI143" s="262">
        <f>IF(N143="nulová",J143,0)</f>
        <v>0</v>
      </c>
      <c r="BJ143" s="172" t="s">
        <v>76</v>
      </c>
      <c r="BK143" s="262">
        <f>ROUND(I143*H143,2)</f>
        <v>0</v>
      </c>
      <c r="BL143" s="172" t="s">
        <v>133</v>
      </c>
      <c r="BM143" s="261" t="s">
        <v>658</v>
      </c>
    </row>
    <row r="144" spans="1:65" s="182" customFormat="1" ht="19.5" x14ac:dyDescent="0.2">
      <c r="A144" s="179"/>
      <c r="B144" s="180"/>
      <c r="C144" s="179"/>
      <c r="D144" s="263" t="s">
        <v>135</v>
      </c>
      <c r="E144" s="179"/>
      <c r="F144" s="264" t="s">
        <v>659</v>
      </c>
      <c r="G144" s="179"/>
      <c r="H144" s="179"/>
      <c r="I144" s="179"/>
      <c r="J144" s="179"/>
      <c r="K144" s="179"/>
      <c r="L144" s="180"/>
      <c r="M144" s="265"/>
      <c r="N144" s="266"/>
      <c r="O144" s="267"/>
      <c r="P144" s="267"/>
      <c r="Q144" s="267"/>
      <c r="R144" s="267"/>
      <c r="S144" s="267"/>
      <c r="T144" s="268"/>
      <c r="U144" s="179"/>
      <c r="V144" s="179"/>
      <c r="W144" s="179"/>
      <c r="X144" s="179"/>
      <c r="Y144" s="179"/>
      <c r="Z144" s="179"/>
      <c r="AA144" s="179"/>
      <c r="AB144" s="179"/>
      <c r="AC144" s="179"/>
      <c r="AD144" s="179"/>
      <c r="AE144" s="179"/>
      <c r="AT144" s="172" t="s">
        <v>135</v>
      </c>
      <c r="AU144" s="172" t="s">
        <v>78</v>
      </c>
    </row>
    <row r="145" spans="1:65" s="182" customFormat="1" x14ac:dyDescent="0.2">
      <c r="A145" s="179"/>
      <c r="B145" s="180"/>
      <c r="C145" s="179"/>
      <c r="D145" s="269" t="s">
        <v>137</v>
      </c>
      <c r="E145" s="179"/>
      <c r="F145" s="270" t="s">
        <v>660</v>
      </c>
      <c r="G145" s="179"/>
      <c r="H145" s="179"/>
      <c r="I145" s="179"/>
      <c r="J145" s="179"/>
      <c r="K145" s="179"/>
      <c r="L145" s="180"/>
      <c r="M145" s="265"/>
      <c r="N145" s="266"/>
      <c r="O145" s="267"/>
      <c r="P145" s="267"/>
      <c r="Q145" s="267"/>
      <c r="R145" s="267"/>
      <c r="S145" s="267"/>
      <c r="T145" s="268"/>
      <c r="U145" s="179"/>
      <c r="V145" s="179"/>
      <c r="W145" s="179"/>
      <c r="X145" s="179"/>
      <c r="Y145" s="179"/>
      <c r="Z145" s="179"/>
      <c r="AA145" s="179"/>
      <c r="AB145" s="179"/>
      <c r="AC145" s="179"/>
      <c r="AD145" s="179"/>
      <c r="AE145" s="179"/>
      <c r="AT145" s="172" t="s">
        <v>137</v>
      </c>
      <c r="AU145" s="172" t="s">
        <v>78</v>
      </c>
    </row>
    <row r="146" spans="1:65" s="182" customFormat="1" ht="24.2" customHeight="1" x14ac:dyDescent="0.2">
      <c r="A146" s="179"/>
      <c r="B146" s="180"/>
      <c r="C146" s="251" t="s">
        <v>335</v>
      </c>
      <c r="D146" s="251" t="s">
        <v>128</v>
      </c>
      <c r="E146" s="252" t="s">
        <v>661</v>
      </c>
      <c r="F146" s="253" t="s">
        <v>662</v>
      </c>
      <c r="G146" s="254" t="s">
        <v>414</v>
      </c>
      <c r="H146" s="255">
        <v>74</v>
      </c>
      <c r="I146" s="170">
        <v>0</v>
      </c>
      <c r="J146" s="256">
        <f>ROUND(I146*H146,2)</f>
        <v>0</v>
      </c>
      <c r="K146" s="253" t="s">
        <v>132</v>
      </c>
      <c r="L146" s="180"/>
      <c r="M146" s="257" t="s">
        <v>3</v>
      </c>
      <c r="N146" s="258" t="s">
        <v>40</v>
      </c>
      <c r="O146" s="259">
        <v>0.52800000000000002</v>
      </c>
      <c r="P146" s="259">
        <f>O146*H146</f>
        <v>39.072000000000003</v>
      </c>
      <c r="Q146" s="259">
        <v>1.1999999999999999E-3</v>
      </c>
      <c r="R146" s="259">
        <f>Q146*H146</f>
        <v>8.879999999999999E-2</v>
      </c>
      <c r="S146" s="259">
        <v>0</v>
      </c>
      <c r="T146" s="260">
        <f>S146*H146</f>
        <v>0</v>
      </c>
      <c r="U146" s="179"/>
      <c r="V146" s="179"/>
      <c r="W146" s="179"/>
      <c r="X146" s="179"/>
      <c r="Y146" s="179"/>
      <c r="Z146" s="179"/>
      <c r="AA146" s="179"/>
      <c r="AB146" s="179"/>
      <c r="AC146" s="179"/>
      <c r="AD146" s="179"/>
      <c r="AE146" s="179"/>
      <c r="AR146" s="261" t="s">
        <v>133</v>
      </c>
      <c r="AT146" s="261" t="s">
        <v>128</v>
      </c>
      <c r="AU146" s="261" t="s">
        <v>78</v>
      </c>
      <c r="AY146" s="172" t="s">
        <v>125</v>
      </c>
      <c r="BE146" s="262">
        <f>IF(N146="základní",J146,0)</f>
        <v>0</v>
      </c>
      <c r="BF146" s="262">
        <f>IF(N146="snížená",J146,0)</f>
        <v>0</v>
      </c>
      <c r="BG146" s="262">
        <f>IF(N146="zákl. přenesená",J146,0)</f>
        <v>0</v>
      </c>
      <c r="BH146" s="262">
        <f>IF(N146="sníž. přenesená",J146,0)</f>
        <v>0</v>
      </c>
      <c r="BI146" s="262">
        <f>IF(N146="nulová",J146,0)</f>
        <v>0</v>
      </c>
      <c r="BJ146" s="172" t="s">
        <v>76</v>
      </c>
      <c r="BK146" s="262">
        <f>ROUND(I146*H146,2)</f>
        <v>0</v>
      </c>
      <c r="BL146" s="172" t="s">
        <v>133</v>
      </c>
      <c r="BM146" s="261" t="s">
        <v>663</v>
      </c>
    </row>
    <row r="147" spans="1:65" s="182" customFormat="1" ht="19.5" x14ac:dyDescent="0.2">
      <c r="A147" s="179"/>
      <c r="B147" s="180"/>
      <c r="C147" s="179"/>
      <c r="D147" s="263" t="s">
        <v>135</v>
      </c>
      <c r="E147" s="179"/>
      <c r="F147" s="264" t="s">
        <v>664</v>
      </c>
      <c r="G147" s="179"/>
      <c r="H147" s="179"/>
      <c r="I147" s="179"/>
      <c r="J147" s="179"/>
      <c r="K147" s="179"/>
      <c r="L147" s="180"/>
      <c r="M147" s="265"/>
      <c r="N147" s="266"/>
      <c r="O147" s="267"/>
      <c r="P147" s="267"/>
      <c r="Q147" s="267"/>
      <c r="R147" s="267"/>
      <c r="S147" s="267"/>
      <c r="T147" s="268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79"/>
      <c r="AT147" s="172" t="s">
        <v>135</v>
      </c>
      <c r="AU147" s="172" t="s">
        <v>78</v>
      </c>
    </row>
    <row r="148" spans="1:65" s="182" customFormat="1" x14ac:dyDescent="0.2">
      <c r="A148" s="179"/>
      <c r="B148" s="180"/>
      <c r="C148" s="179"/>
      <c r="D148" s="269" t="s">
        <v>137</v>
      </c>
      <c r="E148" s="179"/>
      <c r="F148" s="270" t="s">
        <v>665</v>
      </c>
      <c r="G148" s="179"/>
      <c r="H148" s="179"/>
      <c r="I148" s="179"/>
      <c r="J148" s="179"/>
      <c r="K148" s="179"/>
      <c r="L148" s="180"/>
      <c r="M148" s="265"/>
      <c r="N148" s="266"/>
      <c r="O148" s="267"/>
      <c r="P148" s="267"/>
      <c r="Q148" s="267"/>
      <c r="R148" s="267"/>
      <c r="S148" s="267"/>
      <c r="T148" s="268"/>
      <c r="U148" s="179"/>
      <c r="V148" s="179"/>
      <c r="W148" s="179"/>
      <c r="X148" s="179"/>
      <c r="Y148" s="179"/>
      <c r="Z148" s="179"/>
      <c r="AA148" s="179"/>
      <c r="AB148" s="179"/>
      <c r="AC148" s="179"/>
      <c r="AD148" s="179"/>
      <c r="AE148" s="179"/>
      <c r="AT148" s="172" t="s">
        <v>137</v>
      </c>
      <c r="AU148" s="172" t="s">
        <v>78</v>
      </c>
    </row>
    <row r="149" spans="1:65" s="182" customFormat="1" ht="16.5" customHeight="1" x14ac:dyDescent="0.2">
      <c r="A149" s="179"/>
      <c r="B149" s="180"/>
      <c r="C149" s="288" t="s">
        <v>666</v>
      </c>
      <c r="D149" s="288" t="s">
        <v>231</v>
      </c>
      <c r="E149" s="289" t="s">
        <v>667</v>
      </c>
      <c r="F149" s="290" t="s">
        <v>668</v>
      </c>
      <c r="G149" s="291" t="s">
        <v>414</v>
      </c>
      <c r="H149" s="292">
        <v>77</v>
      </c>
      <c r="I149" s="171">
        <v>0</v>
      </c>
      <c r="J149" s="293">
        <f>ROUND(I149*H149,2)</f>
        <v>0</v>
      </c>
      <c r="K149" s="290" t="s">
        <v>132</v>
      </c>
      <c r="L149" s="294"/>
      <c r="M149" s="295" t="s">
        <v>3</v>
      </c>
      <c r="N149" s="296" t="s">
        <v>40</v>
      </c>
      <c r="O149" s="259">
        <v>0</v>
      </c>
      <c r="P149" s="259">
        <f>O149*H149</f>
        <v>0</v>
      </c>
      <c r="Q149" s="259">
        <v>9.6000000000000002E-2</v>
      </c>
      <c r="R149" s="259">
        <f>Q149*H149</f>
        <v>7.3920000000000003</v>
      </c>
      <c r="S149" s="259">
        <v>0</v>
      </c>
      <c r="T149" s="260">
        <f>S149*H149</f>
        <v>0</v>
      </c>
      <c r="U149" s="179"/>
      <c r="V149" s="179"/>
      <c r="W149" s="179"/>
      <c r="X149" s="179"/>
      <c r="Y149" s="179"/>
      <c r="Z149" s="179"/>
      <c r="AA149" s="179"/>
      <c r="AB149" s="179"/>
      <c r="AC149" s="179"/>
      <c r="AD149" s="179"/>
      <c r="AE149" s="179"/>
      <c r="AR149" s="261" t="s">
        <v>180</v>
      </c>
      <c r="AT149" s="261" t="s">
        <v>231</v>
      </c>
      <c r="AU149" s="261" t="s">
        <v>78</v>
      </c>
      <c r="AY149" s="172" t="s">
        <v>125</v>
      </c>
      <c r="BE149" s="262">
        <f>IF(N149="základní",J149,0)</f>
        <v>0</v>
      </c>
      <c r="BF149" s="262">
        <f>IF(N149="snížená",J149,0)</f>
        <v>0</v>
      </c>
      <c r="BG149" s="262">
        <f>IF(N149="zákl. přenesená",J149,0)</f>
        <v>0</v>
      </c>
      <c r="BH149" s="262">
        <f>IF(N149="sníž. přenesená",J149,0)</f>
        <v>0</v>
      </c>
      <c r="BI149" s="262">
        <f>IF(N149="nulová",J149,0)</f>
        <v>0</v>
      </c>
      <c r="BJ149" s="172" t="s">
        <v>76</v>
      </c>
      <c r="BK149" s="262">
        <f>ROUND(I149*H149,2)</f>
        <v>0</v>
      </c>
      <c r="BL149" s="172" t="s">
        <v>133</v>
      </c>
      <c r="BM149" s="261" t="s">
        <v>669</v>
      </c>
    </row>
    <row r="150" spans="1:65" s="182" customFormat="1" x14ac:dyDescent="0.2">
      <c r="A150" s="179"/>
      <c r="B150" s="180"/>
      <c r="C150" s="179"/>
      <c r="D150" s="263" t="s">
        <v>135</v>
      </c>
      <c r="E150" s="179"/>
      <c r="F150" s="264" t="s">
        <v>668</v>
      </c>
      <c r="G150" s="179"/>
      <c r="H150" s="179"/>
      <c r="I150" s="179"/>
      <c r="J150" s="179"/>
      <c r="K150" s="179"/>
      <c r="L150" s="180"/>
      <c r="M150" s="265"/>
      <c r="N150" s="266"/>
      <c r="O150" s="267"/>
      <c r="P150" s="267"/>
      <c r="Q150" s="267"/>
      <c r="R150" s="267"/>
      <c r="S150" s="267"/>
      <c r="T150" s="268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T150" s="172" t="s">
        <v>135</v>
      </c>
      <c r="AU150" s="172" t="s">
        <v>78</v>
      </c>
    </row>
    <row r="151" spans="1:65" s="182" customFormat="1" ht="33" customHeight="1" x14ac:dyDescent="0.2">
      <c r="A151" s="179"/>
      <c r="B151" s="180"/>
      <c r="C151" s="288" t="s">
        <v>345</v>
      </c>
      <c r="D151" s="288" t="s">
        <v>231</v>
      </c>
      <c r="E151" s="289" t="s">
        <v>670</v>
      </c>
      <c r="F151" s="290" t="s">
        <v>671</v>
      </c>
      <c r="G151" s="291" t="s">
        <v>414</v>
      </c>
      <c r="H151" s="292">
        <v>70</v>
      </c>
      <c r="I151" s="171">
        <v>0</v>
      </c>
      <c r="J151" s="293">
        <f>ROUND(I151*H151,2)</f>
        <v>0</v>
      </c>
      <c r="K151" s="290" t="s">
        <v>132</v>
      </c>
      <c r="L151" s="294"/>
      <c r="M151" s="295" t="s">
        <v>3</v>
      </c>
      <c r="N151" s="296" t="s">
        <v>40</v>
      </c>
      <c r="O151" s="259">
        <v>0</v>
      </c>
      <c r="P151" s="259">
        <f>O151*H151</f>
        <v>0</v>
      </c>
      <c r="Q151" s="259">
        <v>1.1999999999999999E-3</v>
      </c>
      <c r="R151" s="259">
        <f>Q151*H151</f>
        <v>8.3999999999999991E-2</v>
      </c>
      <c r="S151" s="259">
        <v>0</v>
      </c>
      <c r="T151" s="260">
        <f>S151*H151</f>
        <v>0</v>
      </c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R151" s="261" t="s">
        <v>180</v>
      </c>
      <c r="AT151" s="261" t="s">
        <v>231</v>
      </c>
      <c r="AU151" s="261" t="s">
        <v>78</v>
      </c>
      <c r="AY151" s="172" t="s">
        <v>125</v>
      </c>
      <c r="BE151" s="262">
        <f>IF(N151="základní",J151,0)</f>
        <v>0</v>
      </c>
      <c r="BF151" s="262">
        <f>IF(N151="snížená",J151,0)</f>
        <v>0</v>
      </c>
      <c r="BG151" s="262">
        <f>IF(N151="zákl. přenesená",J151,0)</f>
        <v>0</v>
      </c>
      <c r="BH151" s="262">
        <f>IF(N151="sníž. přenesená",J151,0)</f>
        <v>0</v>
      </c>
      <c r="BI151" s="262">
        <f>IF(N151="nulová",J151,0)</f>
        <v>0</v>
      </c>
      <c r="BJ151" s="172" t="s">
        <v>76</v>
      </c>
      <c r="BK151" s="262">
        <f>ROUND(I151*H151,2)</f>
        <v>0</v>
      </c>
      <c r="BL151" s="172" t="s">
        <v>133</v>
      </c>
      <c r="BM151" s="261" t="s">
        <v>672</v>
      </c>
    </row>
    <row r="152" spans="1:65" s="182" customFormat="1" ht="19.5" x14ac:dyDescent="0.2">
      <c r="A152" s="179"/>
      <c r="B152" s="180"/>
      <c r="C152" s="179"/>
      <c r="D152" s="263" t="s">
        <v>135</v>
      </c>
      <c r="E152" s="179"/>
      <c r="F152" s="264" t="s">
        <v>671</v>
      </c>
      <c r="G152" s="179"/>
      <c r="H152" s="179"/>
      <c r="I152" s="179"/>
      <c r="J152" s="179"/>
      <c r="K152" s="179"/>
      <c r="L152" s="180"/>
      <c r="M152" s="265"/>
      <c r="N152" s="266"/>
      <c r="O152" s="267"/>
      <c r="P152" s="267"/>
      <c r="Q152" s="267"/>
      <c r="R152" s="267"/>
      <c r="S152" s="267"/>
      <c r="T152" s="268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T152" s="172" t="s">
        <v>135</v>
      </c>
      <c r="AU152" s="172" t="s">
        <v>78</v>
      </c>
    </row>
    <row r="153" spans="1:65" s="182" customFormat="1" ht="24.2" customHeight="1" x14ac:dyDescent="0.2">
      <c r="A153" s="179"/>
      <c r="B153" s="180"/>
      <c r="C153" s="288" t="s">
        <v>351</v>
      </c>
      <c r="D153" s="288" t="s">
        <v>231</v>
      </c>
      <c r="E153" s="289" t="s">
        <v>673</v>
      </c>
      <c r="F153" s="290" t="s">
        <v>674</v>
      </c>
      <c r="G153" s="291" t="s">
        <v>414</v>
      </c>
      <c r="H153" s="292">
        <v>12</v>
      </c>
      <c r="I153" s="171">
        <v>0</v>
      </c>
      <c r="J153" s="293">
        <f>ROUND(I153*H153,2)</f>
        <v>0</v>
      </c>
      <c r="K153" s="290" t="s">
        <v>132</v>
      </c>
      <c r="L153" s="294"/>
      <c r="M153" s="295" t="s">
        <v>3</v>
      </c>
      <c r="N153" s="296" t="s">
        <v>40</v>
      </c>
      <c r="O153" s="259">
        <v>0</v>
      </c>
      <c r="P153" s="259">
        <f>O153*H153</f>
        <v>0</v>
      </c>
      <c r="Q153" s="259">
        <v>5.9999999999999995E-4</v>
      </c>
      <c r="R153" s="259">
        <f>Q153*H153</f>
        <v>7.1999999999999998E-3</v>
      </c>
      <c r="S153" s="259">
        <v>0</v>
      </c>
      <c r="T153" s="260">
        <f>S153*H153</f>
        <v>0</v>
      </c>
      <c r="U153" s="179"/>
      <c r="V153" s="179"/>
      <c r="W153" s="179"/>
      <c r="X153" s="179"/>
      <c r="Y153" s="179"/>
      <c r="Z153" s="179"/>
      <c r="AA153" s="179"/>
      <c r="AB153" s="179"/>
      <c r="AC153" s="179"/>
      <c r="AD153" s="179"/>
      <c r="AE153" s="179"/>
      <c r="AR153" s="261" t="s">
        <v>180</v>
      </c>
      <c r="AT153" s="261" t="s">
        <v>231</v>
      </c>
      <c r="AU153" s="261" t="s">
        <v>78</v>
      </c>
      <c r="AY153" s="172" t="s">
        <v>125</v>
      </c>
      <c r="BE153" s="262">
        <f>IF(N153="základní",J153,0)</f>
        <v>0</v>
      </c>
      <c r="BF153" s="262">
        <f>IF(N153="snížená",J153,0)</f>
        <v>0</v>
      </c>
      <c r="BG153" s="262">
        <f>IF(N153="zákl. přenesená",J153,0)</f>
        <v>0</v>
      </c>
      <c r="BH153" s="262">
        <f>IF(N153="sníž. přenesená",J153,0)</f>
        <v>0</v>
      </c>
      <c r="BI153" s="262">
        <f>IF(N153="nulová",J153,0)</f>
        <v>0</v>
      </c>
      <c r="BJ153" s="172" t="s">
        <v>76</v>
      </c>
      <c r="BK153" s="262">
        <f>ROUND(I153*H153,2)</f>
        <v>0</v>
      </c>
      <c r="BL153" s="172" t="s">
        <v>133</v>
      </c>
      <c r="BM153" s="261" t="s">
        <v>675</v>
      </c>
    </row>
    <row r="154" spans="1:65" s="182" customFormat="1" ht="19.5" x14ac:dyDescent="0.2">
      <c r="A154" s="179"/>
      <c r="B154" s="180"/>
      <c r="C154" s="179"/>
      <c r="D154" s="263" t="s">
        <v>135</v>
      </c>
      <c r="E154" s="179"/>
      <c r="F154" s="264" t="s">
        <v>674</v>
      </c>
      <c r="G154" s="179"/>
      <c r="H154" s="179"/>
      <c r="I154" s="179"/>
      <c r="J154" s="179"/>
      <c r="K154" s="179"/>
      <c r="L154" s="180"/>
      <c r="M154" s="265"/>
      <c r="N154" s="266"/>
      <c r="O154" s="267"/>
      <c r="P154" s="267"/>
      <c r="Q154" s="267"/>
      <c r="R154" s="267"/>
      <c r="S154" s="267"/>
      <c r="T154" s="268"/>
      <c r="U154" s="179"/>
      <c r="V154" s="179"/>
      <c r="W154" s="179"/>
      <c r="X154" s="179"/>
      <c r="Y154" s="179"/>
      <c r="Z154" s="179"/>
      <c r="AA154" s="179"/>
      <c r="AB154" s="179"/>
      <c r="AC154" s="179"/>
      <c r="AD154" s="179"/>
      <c r="AE154" s="179"/>
      <c r="AT154" s="172" t="s">
        <v>135</v>
      </c>
      <c r="AU154" s="172" t="s">
        <v>78</v>
      </c>
    </row>
    <row r="155" spans="1:65" s="182" customFormat="1" ht="16.5" customHeight="1" x14ac:dyDescent="0.2">
      <c r="A155" s="179"/>
      <c r="B155" s="180"/>
      <c r="C155" s="251" t="s">
        <v>311</v>
      </c>
      <c r="D155" s="251" t="s">
        <v>128</v>
      </c>
      <c r="E155" s="252" t="s">
        <v>676</v>
      </c>
      <c r="F155" s="253" t="s">
        <v>677</v>
      </c>
      <c r="G155" s="254" t="s">
        <v>265</v>
      </c>
      <c r="H155" s="255">
        <v>24</v>
      </c>
      <c r="I155" s="170">
        <v>0</v>
      </c>
      <c r="J155" s="256">
        <f>ROUND(I155*H155,2)</f>
        <v>0</v>
      </c>
      <c r="K155" s="253" t="s">
        <v>132</v>
      </c>
      <c r="L155" s="180"/>
      <c r="M155" s="257" t="s">
        <v>3</v>
      </c>
      <c r="N155" s="258" t="s">
        <v>40</v>
      </c>
      <c r="O155" s="259">
        <v>0.41</v>
      </c>
      <c r="P155" s="259">
        <f>O155*H155</f>
        <v>9.84</v>
      </c>
      <c r="Q155" s="259">
        <v>0</v>
      </c>
      <c r="R155" s="259">
        <f>Q155*H155</f>
        <v>0</v>
      </c>
      <c r="S155" s="259">
        <v>0</v>
      </c>
      <c r="T155" s="260">
        <f>S155*H155</f>
        <v>0</v>
      </c>
      <c r="U155" s="179"/>
      <c r="V155" s="179"/>
      <c r="W155" s="179"/>
      <c r="X155" s="179"/>
      <c r="Y155" s="179"/>
      <c r="Z155" s="179"/>
      <c r="AA155" s="179"/>
      <c r="AB155" s="179"/>
      <c r="AC155" s="179"/>
      <c r="AD155" s="179"/>
      <c r="AE155" s="179"/>
      <c r="AR155" s="261" t="s">
        <v>133</v>
      </c>
      <c r="AT155" s="261" t="s">
        <v>128</v>
      </c>
      <c r="AU155" s="261" t="s">
        <v>78</v>
      </c>
      <c r="AY155" s="172" t="s">
        <v>125</v>
      </c>
      <c r="BE155" s="262">
        <f>IF(N155="základní",J155,0)</f>
        <v>0</v>
      </c>
      <c r="BF155" s="262">
        <f>IF(N155="snížená",J155,0)</f>
        <v>0</v>
      </c>
      <c r="BG155" s="262">
        <f>IF(N155="zákl. přenesená",J155,0)</f>
        <v>0</v>
      </c>
      <c r="BH155" s="262">
        <f>IF(N155="sníž. přenesená",J155,0)</f>
        <v>0</v>
      </c>
      <c r="BI155" s="262">
        <f>IF(N155="nulová",J155,0)</f>
        <v>0</v>
      </c>
      <c r="BJ155" s="172" t="s">
        <v>76</v>
      </c>
      <c r="BK155" s="262">
        <f>ROUND(I155*H155,2)</f>
        <v>0</v>
      </c>
      <c r="BL155" s="172" t="s">
        <v>133</v>
      </c>
      <c r="BM155" s="261" t="s">
        <v>678</v>
      </c>
    </row>
    <row r="156" spans="1:65" s="182" customFormat="1" ht="19.5" x14ac:dyDescent="0.2">
      <c r="A156" s="179"/>
      <c r="B156" s="180"/>
      <c r="C156" s="179"/>
      <c r="D156" s="263" t="s">
        <v>135</v>
      </c>
      <c r="E156" s="179"/>
      <c r="F156" s="264" t="s">
        <v>679</v>
      </c>
      <c r="G156" s="179"/>
      <c r="H156" s="179"/>
      <c r="I156" s="179"/>
      <c r="J156" s="179"/>
      <c r="K156" s="179"/>
      <c r="L156" s="180"/>
      <c r="M156" s="265"/>
      <c r="N156" s="266"/>
      <c r="O156" s="267"/>
      <c r="P156" s="267"/>
      <c r="Q156" s="267"/>
      <c r="R156" s="267"/>
      <c r="S156" s="267"/>
      <c r="T156" s="268"/>
      <c r="U156" s="179"/>
      <c r="V156" s="179"/>
      <c r="W156" s="179"/>
      <c r="X156" s="179"/>
      <c r="Y156" s="179"/>
      <c r="Z156" s="179"/>
      <c r="AA156" s="179"/>
      <c r="AB156" s="179"/>
      <c r="AC156" s="179"/>
      <c r="AD156" s="179"/>
      <c r="AE156" s="179"/>
      <c r="AT156" s="172" t="s">
        <v>135</v>
      </c>
      <c r="AU156" s="172" t="s">
        <v>78</v>
      </c>
    </row>
    <row r="157" spans="1:65" s="182" customFormat="1" x14ac:dyDescent="0.2">
      <c r="A157" s="179"/>
      <c r="B157" s="180"/>
      <c r="C157" s="179"/>
      <c r="D157" s="269" t="s">
        <v>137</v>
      </c>
      <c r="E157" s="179"/>
      <c r="F157" s="270" t="s">
        <v>680</v>
      </c>
      <c r="G157" s="179"/>
      <c r="H157" s="179"/>
      <c r="I157" s="179"/>
      <c r="J157" s="179"/>
      <c r="K157" s="179"/>
      <c r="L157" s="180"/>
      <c r="M157" s="265"/>
      <c r="N157" s="266"/>
      <c r="O157" s="267"/>
      <c r="P157" s="267"/>
      <c r="Q157" s="267"/>
      <c r="R157" s="267"/>
      <c r="S157" s="267"/>
      <c r="T157" s="268"/>
      <c r="U157" s="179"/>
      <c r="V157" s="179"/>
      <c r="W157" s="179"/>
      <c r="X157" s="179"/>
      <c r="Y157" s="179"/>
      <c r="Z157" s="179"/>
      <c r="AA157" s="179"/>
      <c r="AB157" s="179"/>
      <c r="AC157" s="179"/>
      <c r="AD157" s="179"/>
      <c r="AE157" s="179"/>
      <c r="AT157" s="172" t="s">
        <v>137</v>
      </c>
      <c r="AU157" s="172" t="s">
        <v>78</v>
      </c>
    </row>
    <row r="158" spans="1:65" s="271" customFormat="1" x14ac:dyDescent="0.2">
      <c r="B158" s="272"/>
      <c r="D158" s="263" t="s">
        <v>139</v>
      </c>
      <c r="E158" s="273" t="s">
        <v>3</v>
      </c>
      <c r="F158" s="274" t="s">
        <v>681</v>
      </c>
      <c r="H158" s="275">
        <v>22.5</v>
      </c>
      <c r="L158" s="272"/>
      <c r="M158" s="276"/>
      <c r="N158" s="277"/>
      <c r="O158" s="277"/>
      <c r="P158" s="277"/>
      <c r="Q158" s="277"/>
      <c r="R158" s="277"/>
      <c r="S158" s="277"/>
      <c r="T158" s="278"/>
      <c r="AT158" s="273" t="s">
        <v>139</v>
      </c>
      <c r="AU158" s="273" t="s">
        <v>78</v>
      </c>
      <c r="AV158" s="271" t="s">
        <v>78</v>
      </c>
      <c r="AW158" s="271" t="s">
        <v>30</v>
      </c>
      <c r="AX158" s="271" t="s">
        <v>69</v>
      </c>
      <c r="AY158" s="273" t="s">
        <v>125</v>
      </c>
    </row>
    <row r="159" spans="1:65" s="271" customFormat="1" x14ac:dyDescent="0.2">
      <c r="B159" s="272"/>
      <c r="D159" s="263" t="s">
        <v>139</v>
      </c>
      <c r="E159" s="273" t="s">
        <v>3</v>
      </c>
      <c r="F159" s="274" t="s">
        <v>682</v>
      </c>
      <c r="H159" s="275">
        <v>1.5</v>
      </c>
      <c r="L159" s="272"/>
      <c r="M159" s="276"/>
      <c r="N159" s="277"/>
      <c r="O159" s="277"/>
      <c r="P159" s="277"/>
      <c r="Q159" s="277"/>
      <c r="R159" s="277"/>
      <c r="S159" s="277"/>
      <c r="T159" s="278"/>
      <c r="AT159" s="273" t="s">
        <v>139</v>
      </c>
      <c r="AU159" s="273" t="s">
        <v>78</v>
      </c>
      <c r="AV159" s="271" t="s">
        <v>78</v>
      </c>
      <c r="AW159" s="271" t="s">
        <v>30</v>
      </c>
      <c r="AX159" s="271" t="s">
        <v>69</v>
      </c>
      <c r="AY159" s="273" t="s">
        <v>125</v>
      </c>
    </row>
    <row r="160" spans="1:65" s="279" customFormat="1" x14ac:dyDescent="0.2">
      <c r="B160" s="280"/>
      <c r="D160" s="263" t="s">
        <v>139</v>
      </c>
      <c r="E160" s="281" t="s">
        <v>3</v>
      </c>
      <c r="F160" s="282" t="s">
        <v>141</v>
      </c>
      <c r="H160" s="283">
        <v>24</v>
      </c>
      <c r="L160" s="280"/>
      <c r="M160" s="284"/>
      <c r="N160" s="285"/>
      <c r="O160" s="285"/>
      <c r="P160" s="285"/>
      <c r="Q160" s="285"/>
      <c r="R160" s="285"/>
      <c r="S160" s="285"/>
      <c r="T160" s="286"/>
      <c r="AT160" s="281" t="s">
        <v>139</v>
      </c>
      <c r="AU160" s="281" t="s">
        <v>78</v>
      </c>
      <c r="AV160" s="279" t="s">
        <v>133</v>
      </c>
      <c r="AW160" s="279" t="s">
        <v>30</v>
      </c>
      <c r="AX160" s="279" t="s">
        <v>76</v>
      </c>
      <c r="AY160" s="281" t="s">
        <v>125</v>
      </c>
    </row>
    <row r="161" spans="1:65" s="182" customFormat="1" ht="44.25" customHeight="1" x14ac:dyDescent="0.2">
      <c r="A161" s="179"/>
      <c r="B161" s="180"/>
      <c r="C161" s="288" t="s">
        <v>683</v>
      </c>
      <c r="D161" s="288" t="s">
        <v>231</v>
      </c>
      <c r="E161" s="289" t="s">
        <v>684</v>
      </c>
      <c r="F161" s="290" t="s">
        <v>685</v>
      </c>
      <c r="G161" s="291" t="s">
        <v>414</v>
      </c>
      <c r="H161" s="292">
        <v>10</v>
      </c>
      <c r="I161" s="171">
        <v>0</v>
      </c>
      <c r="J161" s="293">
        <f>ROUND(I161*H161,2)</f>
        <v>0</v>
      </c>
      <c r="K161" s="290" t="s">
        <v>132</v>
      </c>
      <c r="L161" s="294"/>
      <c r="M161" s="295" t="s">
        <v>3</v>
      </c>
      <c r="N161" s="296" t="s">
        <v>40</v>
      </c>
      <c r="O161" s="259">
        <v>0</v>
      </c>
      <c r="P161" s="259">
        <f>O161*H161</f>
        <v>0</v>
      </c>
      <c r="Q161" s="259">
        <v>2.9899999999999999E-2</v>
      </c>
      <c r="R161" s="259">
        <f>Q161*H161</f>
        <v>0.29899999999999999</v>
      </c>
      <c r="S161" s="259">
        <v>0</v>
      </c>
      <c r="T161" s="260">
        <f>S161*H161</f>
        <v>0</v>
      </c>
      <c r="U161" s="179"/>
      <c r="V161" s="179"/>
      <c r="W161" s="179"/>
      <c r="X161" s="179"/>
      <c r="Y161" s="179"/>
      <c r="Z161" s="179"/>
      <c r="AA161" s="179"/>
      <c r="AB161" s="179"/>
      <c r="AC161" s="179"/>
      <c r="AD161" s="179"/>
      <c r="AE161" s="179"/>
      <c r="AR161" s="261" t="s">
        <v>180</v>
      </c>
      <c r="AT161" s="261" t="s">
        <v>231</v>
      </c>
      <c r="AU161" s="261" t="s">
        <v>78</v>
      </c>
      <c r="AY161" s="172" t="s">
        <v>125</v>
      </c>
      <c r="BE161" s="262">
        <f>IF(N161="základní",J161,0)</f>
        <v>0</v>
      </c>
      <c r="BF161" s="262">
        <f>IF(N161="snížená",J161,0)</f>
        <v>0</v>
      </c>
      <c r="BG161" s="262">
        <f>IF(N161="zákl. přenesená",J161,0)</f>
        <v>0</v>
      </c>
      <c r="BH161" s="262">
        <f>IF(N161="sníž. přenesená",J161,0)</f>
        <v>0</v>
      </c>
      <c r="BI161" s="262">
        <f>IF(N161="nulová",J161,0)</f>
        <v>0</v>
      </c>
      <c r="BJ161" s="172" t="s">
        <v>76</v>
      </c>
      <c r="BK161" s="262">
        <f>ROUND(I161*H161,2)</f>
        <v>0</v>
      </c>
      <c r="BL161" s="172" t="s">
        <v>133</v>
      </c>
      <c r="BM161" s="261" t="s">
        <v>686</v>
      </c>
    </row>
    <row r="162" spans="1:65" s="182" customFormat="1" ht="29.25" x14ac:dyDescent="0.2">
      <c r="A162" s="179"/>
      <c r="B162" s="180"/>
      <c r="C162" s="179"/>
      <c r="D162" s="263" t="s">
        <v>135</v>
      </c>
      <c r="E162" s="179"/>
      <c r="F162" s="264" t="s">
        <v>685</v>
      </c>
      <c r="G162" s="179"/>
      <c r="H162" s="179"/>
      <c r="I162" s="179"/>
      <c r="J162" s="179"/>
      <c r="K162" s="179"/>
      <c r="L162" s="180"/>
      <c r="M162" s="265"/>
      <c r="N162" s="266"/>
      <c r="O162" s="267"/>
      <c r="P162" s="267"/>
      <c r="Q162" s="267"/>
      <c r="R162" s="267"/>
      <c r="S162" s="267"/>
      <c r="T162" s="268"/>
      <c r="U162" s="179"/>
      <c r="V162" s="179"/>
      <c r="W162" s="179"/>
      <c r="X162" s="179"/>
      <c r="Y162" s="179"/>
      <c r="Z162" s="179"/>
      <c r="AA162" s="179"/>
      <c r="AB162" s="179"/>
      <c r="AC162" s="179"/>
      <c r="AD162" s="179"/>
      <c r="AE162" s="179"/>
      <c r="AT162" s="172" t="s">
        <v>135</v>
      </c>
      <c r="AU162" s="172" t="s">
        <v>78</v>
      </c>
    </row>
    <row r="163" spans="1:65" s="182" customFormat="1" ht="16.5" customHeight="1" x14ac:dyDescent="0.2">
      <c r="A163" s="179"/>
      <c r="B163" s="180"/>
      <c r="C163" s="251" t="s">
        <v>325</v>
      </c>
      <c r="D163" s="251" t="s">
        <v>128</v>
      </c>
      <c r="E163" s="252" t="s">
        <v>687</v>
      </c>
      <c r="F163" s="253" t="s">
        <v>688</v>
      </c>
      <c r="G163" s="254" t="s">
        <v>265</v>
      </c>
      <c r="H163" s="255">
        <v>165.7</v>
      </c>
      <c r="I163" s="170">
        <v>0</v>
      </c>
      <c r="J163" s="256">
        <f>ROUND(I163*H163,2)</f>
        <v>0</v>
      </c>
      <c r="K163" s="253" t="s">
        <v>132</v>
      </c>
      <c r="L163" s="180"/>
      <c r="M163" s="257" t="s">
        <v>3</v>
      </c>
      <c r="N163" s="258" t="s">
        <v>40</v>
      </c>
      <c r="O163" s="259">
        <v>0.47</v>
      </c>
      <c r="P163" s="259">
        <f>O163*H163</f>
        <v>77.878999999999991</v>
      </c>
      <c r="Q163" s="259">
        <v>0</v>
      </c>
      <c r="R163" s="259">
        <f>Q163*H163</f>
        <v>0</v>
      </c>
      <c r="S163" s="259">
        <v>0</v>
      </c>
      <c r="T163" s="260">
        <f>S163*H163</f>
        <v>0</v>
      </c>
      <c r="U163" s="179"/>
      <c r="V163" s="179"/>
      <c r="W163" s="179"/>
      <c r="X163" s="179"/>
      <c r="Y163" s="179"/>
      <c r="Z163" s="179"/>
      <c r="AA163" s="179"/>
      <c r="AB163" s="179"/>
      <c r="AC163" s="179"/>
      <c r="AD163" s="179"/>
      <c r="AE163" s="179"/>
      <c r="AR163" s="261" t="s">
        <v>133</v>
      </c>
      <c r="AT163" s="261" t="s">
        <v>128</v>
      </c>
      <c r="AU163" s="261" t="s">
        <v>78</v>
      </c>
      <c r="AY163" s="172" t="s">
        <v>125</v>
      </c>
      <c r="BE163" s="262">
        <f>IF(N163="základní",J163,0)</f>
        <v>0</v>
      </c>
      <c r="BF163" s="262">
        <f>IF(N163="snížená",J163,0)</f>
        <v>0</v>
      </c>
      <c r="BG163" s="262">
        <f>IF(N163="zákl. přenesená",J163,0)</f>
        <v>0</v>
      </c>
      <c r="BH163" s="262">
        <f>IF(N163="sníž. přenesená",J163,0)</f>
        <v>0</v>
      </c>
      <c r="BI163" s="262">
        <f>IF(N163="nulová",J163,0)</f>
        <v>0</v>
      </c>
      <c r="BJ163" s="172" t="s">
        <v>76</v>
      </c>
      <c r="BK163" s="262">
        <f>ROUND(I163*H163,2)</f>
        <v>0</v>
      </c>
      <c r="BL163" s="172" t="s">
        <v>133</v>
      </c>
      <c r="BM163" s="261" t="s">
        <v>689</v>
      </c>
    </row>
    <row r="164" spans="1:65" s="182" customFormat="1" ht="19.5" x14ac:dyDescent="0.2">
      <c r="A164" s="179"/>
      <c r="B164" s="180"/>
      <c r="C164" s="179"/>
      <c r="D164" s="263" t="s">
        <v>135</v>
      </c>
      <c r="E164" s="179"/>
      <c r="F164" s="264" t="s">
        <v>690</v>
      </c>
      <c r="G164" s="179"/>
      <c r="H164" s="179"/>
      <c r="I164" s="179"/>
      <c r="J164" s="179"/>
      <c r="K164" s="179"/>
      <c r="L164" s="180"/>
      <c r="M164" s="265"/>
      <c r="N164" s="266"/>
      <c r="O164" s="267"/>
      <c r="P164" s="267"/>
      <c r="Q164" s="267"/>
      <c r="R164" s="267"/>
      <c r="S164" s="267"/>
      <c r="T164" s="268"/>
      <c r="U164" s="179"/>
      <c r="V164" s="179"/>
      <c r="W164" s="179"/>
      <c r="X164" s="179"/>
      <c r="Y164" s="179"/>
      <c r="Z164" s="179"/>
      <c r="AA164" s="179"/>
      <c r="AB164" s="179"/>
      <c r="AC164" s="179"/>
      <c r="AD164" s="179"/>
      <c r="AE164" s="179"/>
      <c r="AT164" s="172" t="s">
        <v>135</v>
      </c>
      <c r="AU164" s="172" t="s">
        <v>78</v>
      </c>
    </row>
    <row r="165" spans="1:65" s="182" customFormat="1" x14ac:dyDescent="0.2">
      <c r="A165" s="179"/>
      <c r="B165" s="180"/>
      <c r="C165" s="179"/>
      <c r="D165" s="269" t="s">
        <v>137</v>
      </c>
      <c r="E165" s="179"/>
      <c r="F165" s="270" t="s">
        <v>691</v>
      </c>
      <c r="G165" s="179"/>
      <c r="H165" s="179"/>
      <c r="I165" s="179"/>
      <c r="J165" s="179"/>
      <c r="K165" s="179"/>
      <c r="L165" s="180"/>
      <c r="M165" s="265"/>
      <c r="N165" s="266"/>
      <c r="O165" s="267"/>
      <c r="P165" s="267"/>
      <c r="Q165" s="267"/>
      <c r="R165" s="267"/>
      <c r="S165" s="267"/>
      <c r="T165" s="268"/>
      <c r="U165" s="179"/>
      <c r="V165" s="179"/>
      <c r="W165" s="179"/>
      <c r="X165" s="179"/>
      <c r="Y165" s="179"/>
      <c r="Z165" s="179"/>
      <c r="AA165" s="179"/>
      <c r="AB165" s="179"/>
      <c r="AC165" s="179"/>
      <c r="AD165" s="179"/>
      <c r="AE165" s="179"/>
      <c r="AT165" s="172" t="s">
        <v>137</v>
      </c>
      <c r="AU165" s="172" t="s">
        <v>78</v>
      </c>
    </row>
    <row r="166" spans="1:65" s="271" customFormat="1" x14ac:dyDescent="0.2">
      <c r="B166" s="272"/>
      <c r="D166" s="263" t="s">
        <v>139</v>
      </c>
      <c r="E166" s="273" t="s">
        <v>3</v>
      </c>
      <c r="F166" s="274" t="s">
        <v>692</v>
      </c>
      <c r="H166" s="275">
        <v>162.5</v>
      </c>
      <c r="L166" s="272"/>
      <c r="M166" s="276"/>
      <c r="N166" s="277"/>
      <c r="O166" s="277"/>
      <c r="P166" s="277"/>
      <c r="Q166" s="277"/>
      <c r="R166" s="277"/>
      <c r="S166" s="277"/>
      <c r="T166" s="278"/>
      <c r="AT166" s="273" t="s">
        <v>139</v>
      </c>
      <c r="AU166" s="273" t="s">
        <v>78</v>
      </c>
      <c r="AV166" s="271" t="s">
        <v>78</v>
      </c>
      <c r="AW166" s="271" t="s">
        <v>30</v>
      </c>
      <c r="AX166" s="271" t="s">
        <v>69</v>
      </c>
      <c r="AY166" s="273" t="s">
        <v>125</v>
      </c>
    </row>
    <row r="167" spans="1:65" s="271" customFormat="1" x14ac:dyDescent="0.2">
      <c r="B167" s="272"/>
      <c r="D167" s="263" t="s">
        <v>139</v>
      </c>
      <c r="E167" s="273" t="s">
        <v>3</v>
      </c>
      <c r="F167" s="274" t="s">
        <v>693</v>
      </c>
      <c r="H167" s="275">
        <v>1.8</v>
      </c>
      <c r="L167" s="272"/>
      <c r="M167" s="276"/>
      <c r="N167" s="277"/>
      <c r="O167" s="277"/>
      <c r="P167" s="277"/>
      <c r="Q167" s="277"/>
      <c r="R167" s="277"/>
      <c r="S167" s="277"/>
      <c r="T167" s="278"/>
      <c r="AT167" s="273" t="s">
        <v>139</v>
      </c>
      <c r="AU167" s="273" t="s">
        <v>78</v>
      </c>
      <c r="AV167" s="271" t="s">
        <v>78</v>
      </c>
      <c r="AW167" s="271" t="s">
        <v>30</v>
      </c>
      <c r="AX167" s="271" t="s">
        <v>69</v>
      </c>
      <c r="AY167" s="273" t="s">
        <v>125</v>
      </c>
    </row>
    <row r="168" spans="1:65" s="271" customFormat="1" x14ac:dyDescent="0.2">
      <c r="B168" s="272"/>
      <c r="D168" s="263" t="s">
        <v>139</v>
      </c>
      <c r="E168" s="273" t="s">
        <v>3</v>
      </c>
      <c r="F168" s="274" t="s">
        <v>694</v>
      </c>
      <c r="H168" s="275">
        <v>1.4</v>
      </c>
      <c r="L168" s="272"/>
      <c r="M168" s="276"/>
      <c r="N168" s="277"/>
      <c r="O168" s="277"/>
      <c r="P168" s="277"/>
      <c r="Q168" s="277"/>
      <c r="R168" s="277"/>
      <c r="S168" s="277"/>
      <c r="T168" s="278"/>
      <c r="AT168" s="273" t="s">
        <v>139</v>
      </c>
      <c r="AU168" s="273" t="s">
        <v>78</v>
      </c>
      <c r="AV168" s="271" t="s">
        <v>78</v>
      </c>
      <c r="AW168" s="271" t="s">
        <v>30</v>
      </c>
      <c r="AX168" s="271" t="s">
        <v>69</v>
      </c>
      <c r="AY168" s="273" t="s">
        <v>125</v>
      </c>
    </row>
    <row r="169" spans="1:65" s="279" customFormat="1" x14ac:dyDescent="0.2">
      <c r="B169" s="280"/>
      <c r="D169" s="263" t="s">
        <v>139</v>
      </c>
      <c r="E169" s="281" t="s">
        <v>3</v>
      </c>
      <c r="F169" s="282" t="s">
        <v>141</v>
      </c>
      <c r="H169" s="283">
        <v>165.70000000000002</v>
      </c>
      <c r="L169" s="280"/>
      <c r="M169" s="284"/>
      <c r="N169" s="285"/>
      <c r="O169" s="285"/>
      <c r="P169" s="285"/>
      <c r="Q169" s="285"/>
      <c r="R169" s="285"/>
      <c r="S169" s="285"/>
      <c r="T169" s="286"/>
      <c r="AT169" s="281" t="s">
        <v>139</v>
      </c>
      <c r="AU169" s="281" t="s">
        <v>78</v>
      </c>
      <c r="AV169" s="279" t="s">
        <v>133</v>
      </c>
      <c r="AW169" s="279" t="s">
        <v>30</v>
      </c>
      <c r="AX169" s="279" t="s">
        <v>76</v>
      </c>
      <c r="AY169" s="281" t="s">
        <v>125</v>
      </c>
    </row>
    <row r="170" spans="1:65" s="182" customFormat="1" ht="44.25" customHeight="1" x14ac:dyDescent="0.2">
      <c r="A170" s="179"/>
      <c r="B170" s="180"/>
      <c r="C170" s="288" t="s">
        <v>330</v>
      </c>
      <c r="D170" s="288" t="s">
        <v>231</v>
      </c>
      <c r="E170" s="289" t="s">
        <v>695</v>
      </c>
      <c r="F170" s="290" t="s">
        <v>696</v>
      </c>
      <c r="G170" s="291" t="s">
        <v>414</v>
      </c>
      <c r="H170" s="292">
        <v>67</v>
      </c>
      <c r="I170" s="171">
        <v>0</v>
      </c>
      <c r="J170" s="293">
        <f>ROUND(I170*H170,2)</f>
        <v>0</v>
      </c>
      <c r="K170" s="290" t="s">
        <v>132</v>
      </c>
      <c r="L170" s="294"/>
      <c r="M170" s="295" t="s">
        <v>3</v>
      </c>
      <c r="N170" s="296" t="s">
        <v>40</v>
      </c>
      <c r="O170" s="259">
        <v>0</v>
      </c>
      <c r="P170" s="259">
        <f>O170*H170</f>
        <v>0</v>
      </c>
      <c r="Q170" s="259">
        <v>3.7600000000000001E-2</v>
      </c>
      <c r="R170" s="259">
        <f>Q170*H170</f>
        <v>2.5192000000000001</v>
      </c>
      <c r="S170" s="259">
        <v>0</v>
      </c>
      <c r="T170" s="260">
        <f>S170*H170</f>
        <v>0</v>
      </c>
      <c r="U170" s="179"/>
      <c r="V170" s="179"/>
      <c r="W170" s="179"/>
      <c r="X170" s="179"/>
      <c r="Y170" s="179"/>
      <c r="Z170" s="179"/>
      <c r="AA170" s="179"/>
      <c r="AB170" s="179"/>
      <c r="AC170" s="179"/>
      <c r="AD170" s="179"/>
      <c r="AE170" s="179"/>
      <c r="AR170" s="261" t="s">
        <v>180</v>
      </c>
      <c r="AT170" s="261" t="s">
        <v>231</v>
      </c>
      <c r="AU170" s="261" t="s">
        <v>78</v>
      </c>
      <c r="AY170" s="172" t="s">
        <v>125</v>
      </c>
      <c r="BE170" s="262">
        <f>IF(N170="základní",J170,0)</f>
        <v>0</v>
      </c>
      <c r="BF170" s="262">
        <f>IF(N170="snížená",J170,0)</f>
        <v>0</v>
      </c>
      <c r="BG170" s="262">
        <f>IF(N170="zákl. přenesená",J170,0)</f>
        <v>0</v>
      </c>
      <c r="BH170" s="262">
        <f>IF(N170="sníž. přenesená",J170,0)</f>
        <v>0</v>
      </c>
      <c r="BI170" s="262">
        <f>IF(N170="nulová",J170,0)</f>
        <v>0</v>
      </c>
      <c r="BJ170" s="172" t="s">
        <v>76</v>
      </c>
      <c r="BK170" s="262">
        <f>ROUND(I170*H170,2)</f>
        <v>0</v>
      </c>
      <c r="BL170" s="172" t="s">
        <v>133</v>
      </c>
      <c r="BM170" s="261" t="s">
        <v>697</v>
      </c>
    </row>
    <row r="171" spans="1:65" s="182" customFormat="1" ht="29.25" x14ac:dyDescent="0.2">
      <c r="A171" s="179"/>
      <c r="B171" s="180"/>
      <c r="C171" s="179"/>
      <c r="D171" s="263" t="s">
        <v>135</v>
      </c>
      <c r="E171" s="179"/>
      <c r="F171" s="264" t="s">
        <v>696</v>
      </c>
      <c r="G171" s="179"/>
      <c r="H171" s="179"/>
      <c r="I171" s="179"/>
      <c r="J171" s="179"/>
      <c r="K171" s="179"/>
      <c r="L171" s="180"/>
      <c r="M171" s="265"/>
      <c r="N171" s="266"/>
      <c r="O171" s="267"/>
      <c r="P171" s="267"/>
      <c r="Q171" s="267"/>
      <c r="R171" s="267"/>
      <c r="S171" s="267"/>
      <c r="T171" s="268"/>
      <c r="U171" s="179"/>
      <c r="V171" s="179"/>
      <c r="W171" s="179"/>
      <c r="X171" s="179"/>
      <c r="Y171" s="179"/>
      <c r="Z171" s="179"/>
      <c r="AA171" s="179"/>
      <c r="AB171" s="179"/>
      <c r="AC171" s="179"/>
      <c r="AD171" s="179"/>
      <c r="AE171" s="179"/>
      <c r="AT171" s="172" t="s">
        <v>135</v>
      </c>
      <c r="AU171" s="172" t="s">
        <v>78</v>
      </c>
    </row>
    <row r="172" spans="1:65" s="271" customFormat="1" x14ac:dyDescent="0.2">
      <c r="B172" s="272"/>
      <c r="D172" s="263" t="s">
        <v>139</v>
      </c>
      <c r="E172" s="273" t="s">
        <v>3</v>
      </c>
      <c r="F172" s="274" t="s">
        <v>698</v>
      </c>
      <c r="H172" s="275">
        <v>67</v>
      </c>
      <c r="L172" s="272"/>
      <c r="M172" s="276"/>
      <c r="N172" s="277"/>
      <c r="O172" s="277"/>
      <c r="P172" s="277"/>
      <c r="Q172" s="277"/>
      <c r="R172" s="277"/>
      <c r="S172" s="277"/>
      <c r="T172" s="278"/>
      <c r="AT172" s="273" t="s">
        <v>139</v>
      </c>
      <c r="AU172" s="273" t="s">
        <v>78</v>
      </c>
      <c r="AV172" s="271" t="s">
        <v>78</v>
      </c>
      <c r="AW172" s="271" t="s">
        <v>30</v>
      </c>
      <c r="AX172" s="271" t="s">
        <v>69</v>
      </c>
      <c r="AY172" s="273" t="s">
        <v>125</v>
      </c>
    </row>
    <row r="173" spans="1:65" s="279" customFormat="1" x14ac:dyDescent="0.2">
      <c r="B173" s="280"/>
      <c r="D173" s="263" t="s">
        <v>139</v>
      </c>
      <c r="E173" s="281" t="s">
        <v>3</v>
      </c>
      <c r="F173" s="282" t="s">
        <v>141</v>
      </c>
      <c r="H173" s="283">
        <v>67</v>
      </c>
      <c r="L173" s="280"/>
      <c r="M173" s="284"/>
      <c r="N173" s="285"/>
      <c r="O173" s="285"/>
      <c r="P173" s="285"/>
      <c r="Q173" s="285"/>
      <c r="R173" s="285"/>
      <c r="S173" s="285"/>
      <c r="T173" s="286"/>
      <c r="AT173" s="281" t="s">
        <v>139</v>
      </c>
      <c r="AU173" s="281" t="s">
        <v>78</v>
      </c>
      <c r="AV173" s="279" t="s">
        <v>133</v>
      </c>
      <c r="AW173" s="279" t="s">
        <v>30</v>
      </c>
      <c r="AX173" s="279" t="s">
        <v>76</v>
      </c>
      <c r="AY173" s="281" t="s">
        <v>125</v>
      </c>
    </row>
    <row r="174" spans="1:65" s="238" customFormat="1" ht="22.9" customHeight="1" x14ac:dyDescent="0.2">
      <c r="B174" s="239"/>
      <c r="D174" s="240" t="s">
        <v>68</v>
      </c>
      <c r="E174" s="249" t="s">
        <v>142</v>
      </c>
      <c r="F174" s="249" t="s">
        <v>403</v>
      </c>
      <c r="J174" s="250">
        <f>BK174</f>
        <v>0</v>
      </c>
      <c r="L174" s="239"/>
      <c r="M174" s="243"/>
      <c r="N174" s="244"/>
      <c r="O174" s="244"/>
      <c r="P174" s="245">
        <f>SUM(P175:P196)</f>
        <v>64.862127999999998</v>
      </c>
      <c r="Q174" s="244"/>
      <c r="R174" s="245">
        <f>SUM(R175:R196)</f>
        <v>0</v>
      </c>
      <c r="S174" s="244"/>
      <c r="T174" s="246">
        <f>SUM(T175:T196)</f>
        <v>10.388200000000001</v>
      </c>
      <c r="AR174" s="240" t="s">
        <v>76</v>
      </c>
      <c r="AT174" s="247" t="s">
        <v>68</v>
      </c>
      <c r="AU174" s="247" t="s">
        <v>76</v>
      </c>
      <c r="AY174" s="240" t="s">
        <v>125</v>
      </c>
      <c r="BK174" s="248">
        <f>SUM(BK175:BK196)</f>
        <v>0</v>
      </c>
    </row>
    <row r="175" spans="1:65" s="182" customFormat="1" ht="16.5" customHeight="1" x14ac:dyDescent="0.2">
      <c r="A175" s="179"/>
      <c r="B175" s="180"/>
      <c r="C175" s="251" t="s">
        <v>127</v>
      </c>
      <c r="D175" s="251" t="s">
        <v>128</v>
      </c>
      <c r="E175" s="252" t="s">
        <v>699</v>
      </c>
      <c r="F175" s="253" t="s">
        <v>700</v>
      </c>
      <c r="G175" s="254" t="s">
        <v>131</v>
      </c>
      <c r="H175" s="255">
        <v>1.4630000000000001</v>
      </c>
      <c r="I175" s="170">
        <v>0</v>
      </c>
      <c r="J175" s="256">
        <f>ROUND(I175*H175,2)</f>
        <v>0</v>
      </c>
      <c r="K175" s="253" t="s">
        <v>132</v>
      </c>
      <c r="L175" s="180"/>
      <c r="M175" s="257" t="s">
        <v>3</v>
      </c>
      <c r="N175" s="258" t="s">
        <v>40</v>
      </c>
      <c r="O175" s="259">
        <v>10.986000000000001</v>
      </c>
      <c r="P175" s="259">
        <f>O175*H175</f>
        <v>16.072518000000002</v>
      </c>
      <c r="Q175" s="259">
        <v>0</v>
      </c>
      <c r="R175" s="259">
        <f>Q175*H175</f>
        <v>0</v>
      </c>
      <c r="S175" s="259">
        <v>2.4</v>
      </c>
      <c r="T175" s="260">
        <f>S175*H175</f>
        <v>3.5112000000000001</v>
      </c>
      <c r="U175" s="179"/>
      <c r="V175" s="179"/>
      <c r="W175" s="179"/>
      <c r="X175" s="179"/>
      <c r="Y175" s="179"/>
      <c r="Z175" s="179"/>
      <c r="AA175" s="179"/>
      <c r="AB175" s="179"/>
      <c r="AC175" s="179"/>
      <c r="AD175" s="179"/>
      <c r="AE175" s="179"/>
      <c r="AR175" s="261" t="s">
        <v>133</v>
      </c>
      <c r="AT175" s="261" t="s">
        <v>128</v>
      </c>
      <c r="AU175" s="261" t="s">
        <v>78</v>
      </c>
      <c r="AY175" s="172" t="s">
        <v>125</v>
      </c>
      <c r="BE175" s="262">
        <f>IF(N175="základní",J175,0)</f>
        <v>0</v>
      </c>
      <c r="BF175" s="262">
        <f>IF(N175="snížená",J175,0)</f>
        <v>0</v>
      </c>
      <c r="BG175" s="262">
        <f>IF(N175="zákl. přenesená",J175,0)</f>
        <v>0</v>
      </c>
      <c r="BH175" s="262">
        <f>IF(N175="sníž. přenesená",J175,0)</f>
        <v>0</v>
      </c>
      <c r="BI175" s="262">
        <f>IF(N175="nulová",J175,0)</f>
        <v>0</v>
      </c>
      <c r="BJ175" s="172" t="s">
        <v>76</v>
      </c>
      <c r="BK175" s="262">
        <f>ROUND(I175*H175,2)</f>
        <v>0</v>
      </c>
      <c r="BL175" s="172" t="s">
        <v>133</v>
      </c>
      <c r="BM175" s="261" t="s">
        <v>701</v>
      </c>
    </row>
    <row r="176" spans="1:65" s="182" customFormat="1" x14ac:dyDescent="0.2">
      <c r="A176" s="179"/>
      <c r="B176" s="180"/>
      <c r="C176" s="179"/>
      <c r="D176" s="263" t="s">
        <v>135</v>
      </c>
      <c r="E176" s="179"/>
      <c r="F176" s="264" t="s">
        <v>702</v>
      </c>
      <c r="G176" s="179"/>
      <c r="H176" s="179"/>
      <c r="I176" s="179"/>
      <c r="J176" s="179"/>
      <c r="K176" s="179"/>
      <c r="L176" s="180"/>
      <c r="M176" s="265"/>
      <c r="N176" s="266"/>
      <c r="O176" s="267"/>
      <c r="P176" s="267"/>
      <c r="Q176" s="267"/>
      <c r="R176" s="267"/>
      <c r="S176" s="267"/>
      <c r="T176" s="268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T176" s="172" t="s">
        <v>135</v>
      </c>
      <c r="AU176" s="172" t="s">
        <v>78</v>
      </c>
    </row>
    <row r="177" spans="1:65" s="182" customFormat="1" x14ac:dyDescent="0.2">
      <c r="A177" s="179"/>
      <c r="B177" s="180"/>
      <c r="C177" s="179"/>
      <c r="D177" s="269" t="s">
        <v>137</v>
      </c>
      <c r="E177" s="179"/>
      <c r="F177" s="270" t="s">
        <v>703</v>
      </c>
      <c r="G177" s="179"/>
      <c r="H177" s="179"/>
      <c r="I177" s="179"/>
      <c r="J177" s="179"/>
      <c r="K177" s="179"/>
      <c r="L177" s="180"/>
      <c r="M177" s="265"/>
      <c r="N177" s="266"/>
      <c r="O177" s="267"/>
      <c r="P177" s="267"/>
      <c r="Q177" s="267"/>
      <c r="R177" s="267"/>
      <c r="S177" s="267"/>
      <c r="T177" s="268"/>
      <c r="U177" s="179"/>
      <c r="V177" s="179"/>
      <c r="W177" s="179"/>
      <c r="X177" s="179"/>
      <c r="Y177" s="179"/>
      <c r="Z177" s="179"/>
      <c r="AA177" s="179"/>
      <c r="AB177" s="179"/>
      <c r="AC177" s="179"/>
      <c r="AD177" s="179"/>
      <c r="AE177" s="179"/>
      <c r="AT177" s="172" t="s">
        <v>137</v>
      </c>
      <c r="AU177" s="172" t="s">
        <v>78</v>
      </c>
    </row>
    <row r="178" spans="1:65" s="271" customFormat="1" ht="22.5" x14ac:dyDescent="0.2">
      <c r="B178" s="272"/>
      <c r="D178" s="263" t="s">
        <v>139</v>
      </c>
      <c r="E178" s="273" t="s">
        <v>3</v>
      </c>
      <c r="F178" s="274" t="s">
        <v>704</v>
      </c>
      <c r="H178" s="275">
        <v>1.4630000000000001</v>
      </c>
      <c r="L178" s="272"/>
      <c r="M178" s="276"/>
      <c r="N178" s="277"/>
      <c r="O178" s="277"/>
      <c r="P178" s="277"/>
      <c r="Q178" s="277"/>
      <c r="R178" s="277"/>
      <c r="S178" s="277"/>
      <c r="T178" s="278"/>
      <c r="AT178" s="273" t="s">
        <v>139</v>
      </c>
      <c r="AU178" s="273" t="s">
        <v>78</v>
      </c>
      <c r="AV178" s="271" t="s">
        <v>78</v>
      </c>
      <c r="AW178" s="271" t="s">
        <v>30</v>
      </c>
      <c r="AX178" s="271" t="s">
        <v>69</v>
      </c>
      <c r="AY178" s="273" t="s">
        <v>125</v>
      </c>
    </row>
    <row r="179" spans="1:65" s="279" customFormat="1" x14ac:dyDescent="0.2">
      <c r="B179" s="280"/>
      <c r="D179" s="263" t="s">
        <v>139</v>
      </c>
      <c r="E179" s="281" t="s">
        <v>3</v>
      </c>
      <c r="F179" s="282" t="s">
        <v>141</v>
      </c>
      <c r="H179" s="283">
        <v>1.4630000000000001</v>
      </c>
      <c r="L179" s="280"/>
      <c r="M179" s="284"/>
      <c r="N179" s="285"/>
      <c r="O179" s="285"/>
      <c r="P179" s="285"/>
      <c r="Q179" s="285"/>
      <c r="R179" s="285"/>
      <c r="S179" s="285"/>
      <c r="T179" s="286"/>
      <c r="AT179" s="281" t="s">
        <v>139</v>
      </c>
      <c r="AU179" s="281" t="s">
        <v>78</v>
      </c>
      <c r="AV179" s="279" t="s">
        <v>133</v>
      </c>
      <c r="AW179" s="279" t="s">
        <v>30</v>
      </c>
      <c r="AX179" s="279" t="s">
        <v>76</v>
      </c>
      <c r="AY179" s="281" t="s">
        <v>125</v>
      </c>
    </row>
    <row r="180" spans="1:65" s="182" customFormat="1" ht="16.5" customHeight="1" x14ac:dyDescent="0.2">
      <c r="A180" s="179"/>
      <c r="B180" s="180"/>
      <c r="C180" s="251" t="s">
        <v>133</v>
      </c>
      <c r="D180" s="251" t="s">
        <v>128</v>
      </c>
      <c r="E180" s="252" t="s">
        <v>705</v>
      </c>
      <c r="F180" s="253" t="s">
        <v>706</v>
      </c>
      <c r="G180" s="254" t="s">
        <v>131</v>
      </c>
      <c r="H180" s="255">
        <v>1.17</v>
      </c>
      <c r="I180" s="170">
        <v>0</v>
      </c>
      <c r="J180" s="256">
        <f>ROUND(I180*H180,2)</f>
        <v>0</v>
      </c>
      <c r="K180" s="253" t="s">
        <v>132</v>
      </c>
      <c r="L180" s="180"/>
      <c r="M180" s="257" t="s">
        <v>3</v>
      </c>
      <c r="N180" s="258" t="s">
        <v>40</v>
      </c>
      <c r="O180" s="259">
        <v>8.9329999999999998</v>
      </c>
      <c r="P180" s="259">
        <f>O180*H180</f>
        <v>10.451609999999999</v>
      </c>
      <c r="Q180" s="259">
        <v>0</v>
      </c>
      <c r="R180" s="259">
        <f>Q180*H180</f>
        <v>0</v>
      </c>
      <c r="S180" s="259">
        <v>2.4</v>
      </c>
      <c r="T180" s="260">
        <f>S180*H180</f>
        <v>2.8079999999999998</v>
      </c>
      <c r="U180" s="179"/>
      <c r="V180" s="179"/>
      <c r="W180" s="179"/>
      <c r="X180" s="179"/>
      <c r="Y180" s="179"/>
      <c r="Z180" s="179"/>
      <c r="AA180" s="179"/>
      <c r="AB180" s="179"/>
      <c r="AC180" s="179"/>
      <c r="AD180" s="179"/>
      <c r="AE180" s="179"/>
      <c r="AR180" s="261" t="s">
        <v>133</v>
      </c>
      <c r="AT180" s="261" t="s">
        <v>128</v>
      </c>
      <c r="AU180" s="261" t="s">
        <v>78</v>
      </c>
      <c r="AY180" s="172" t="s">
        <v>125</v>
      </c>
      <c r="BE180" s="262">
        <f>IF(N180="základní",J180,0)</f>
        <v>0</v>
      </c>
      <c r="BF180" s="262">
        <f>IF(N180="snížená",J180,0)</f>
        <v>0</v>
      </c>
      <c r="BG180" s="262">
        <f>IF(N180="zákl. přenesená",J180,0)</f>
        <v>0</v>
      </c>
      <c r="BH180" s="262">
        <f>IF(N180="sníž. přenesená",J180,0)</f>
        <v>0</v>
      </c>
      <c r="BI180" s="262">
        <f>IF(N180="nulová",J180,0)</f>
        <v>0</v>
      </c>
      <c r="BJ180" s="172" t="s">
        <v>76</v>
      </c>
      <c r="BK180" s="262">
        <f>ROUND(I180*H180,2)</f>
        <v>0</v>
      </c>
      <c r="BL180" s="172" t="s">
        <v>133</v>
      </c>
      <c r="BM180" s="261" t="s">
        <v>707</v>
      </c>
    </row>
    <row r="181" spans="1:65" s="182" customFormat="1" x14ac:dyDescent="0.2">
      <c r="A181" s="179"/>
      <c r="B181" s="180"/>
      <c r="C181" s="179"/>
      <c r="D181" s="263" t="s">
        <v>135</v>
      </c>
      <c r="E181" s="179"/>
      <c r="F181" s="264" t="s">
        <v>708</v>
      </c>
      <c r="G181" s="179"/>
      <c r="H181" s="179"/>
      <c r="I181" s="179"/>
      <c r="J181" s="179"/>
      <c r="K181" s="179"/>
      <c r="L181" s="180"/>
      <c r="M181" s="265"/>
      <c r="N181" s="266"/>
      <c r="O181" s="267"/>
      <c r="P181" s="267"/>
      <c r="Q181" s="267"/>
      <c r="R181" s="267"/>
      <c r="S181" s="267"/>
      <c r="T181" s="268"/>
      <c r="U181" s="179"/>
      <c r="V181" s="179"/>
      <c r="W181" s="179"/>
      <c r="X181" s="179"/>
      <c r="Y181" s="179"/>
      <c r="Z181" s="179"/>
      <c r="AA181" s="179"/>
      <c r="AB181" s="179"/>
      <c r="AC181" s="179"/>
      <c r="AD181" s="179"/>
      <c r="AE181" s="179"/>
      <c r="AT181" s="172" t="s">
        <v>135</v>
      </c>
      <c r="AU181" s="172" t="s">
        <v>78</v>
      </c>
    </row>
    <row r="182" spans="1:65" s="182" customFormat="1" x14ac:dyDescent="0.2">
      <c r="A182" s="179"/>
      <c r="B182" s="180"/>
      <c r="C182" s="179"/>
      <c r="D182" s="269" t="s">
        <v>137</v>
      </c>
      <c r="E182" s="179"/>
      <c r="F182" s="270" t="s">
        <v>709</v>
      </c>
      <c r="G182" s="179"/>
      <c r="H182" s="179"/>
      <c r="I182" s="179"/>
      <c r="J182" s="179"/>
      <c r="K182" s="179"/>
      <c r="L182" s="180"/>
      <c r="M182" s="265"/>
      <c r="N182" s="266"/>
      <c r="O182" s="267"/>
      <c r="P182" s="267"/>
      <c r="Q182" s="267"/>
      <c r="R182" s="267"/>
      <c r="S182" s="267"/>
      <c r="T182" s="268"/>
      <c r="U182" s="179"/>
      <c r="V182" s="179"/>
      <c r="W182" s="179"/>
      <c r="X182" s="179"/>
      <c r="Y182" s="179"/>
      <c r="Z182" s="179"/>
      <c r="AA182" s="179"/>
      <c r="AB182" s="179"/>
      <c r="AC182" s="179"/>
      <c r="AD182" s="179"/>
      <c r="AE182" s="179"/>
      <c r="AT182" s="172" t="s">
        <v>137</v>
      </c>
      <c r="AU182" s="172" t="s">
        <v>78</v>
      </c>
    </row>
    <row r="183" spans="1:65" s="271" customFormat="1" x14ac:dyDescent="0.2">
      <c r="B183" s="272"/>
      <c r="D183" s="263" t="s">
        <v>139</v>
      </c>
      <c r="E183" s="273" t="s">
        <v>3</v>
      </c>
      <c r="F183" s="274" t="s">
        <v>710</v>
      </c>
      <c r="H183" s="275">
        <v>1.17</v>
      </c>
      <c r="L183" s="272"/>
      <c r="M183" s="276"/>
      <c r="N183" s="277"/>
      <c r="O183" s="277"/>
      <c r="P183" s="277"/>
      <c r="Q183" s="277"/>
      <c r="R183" s="277"/>
      <c r="S183" s="277"/>
      <c r="T183" s="278"/>
      <c r="AT183" s="273" t="s">
        <v>139</v>
      </c>
      <c r="AU183" s="273" t="s">
        <v>78</v>
      </c>
      <c r="AV183" s="271" t="s">
        <v>78</v>
      </c>
      <c r="AW183" s="271" t="s">
        <v>30</v>
      </c>
      <c r="AX183" s="271" t="s">
        <v>69</v>
      </c>
      <c r="AY183" s="273" t="s">
        <v>125</v>
      </c>
    </row>
    <row r="184" spans="1:65" s="279" customFormat="1" x14ac:dyDescent="0.2">
      <c r="B184" s="280"/>
      <c r="D184" s="263" t="s">
        <v>139</v>
      </c>
      <c r="E184" s="281" t="s">
        <v>3</v>
      </c>
      <c r="F184" s="282" t="s">
        <v>141</v>
      </c>
      <c r="H184" s="283">
        <v>1.17</v>
      </c>
      <c r="L184" s="280"/>
      <c r="M184" s="284"/>
      <c r="N184" s="285"/>
      <c r="O184" s="285"/>
      <c r="P184" s="285"/>
      <c r="Q184" s="285"/>
      <c r="R184" s="285"/>
      <c r="S184" s="285"/>
      <c r="T184" s="286"/>
      <c r="AT184" s="281" t="s">
        <v>139</v>
      </c>
      <c r="AU184" s="281" t="s">
        <v>78</v>
      </c>
      <c r="AV184" s="279" t="s">
        <v>133</v>
      </c>
      <c r="AW184" s="279" t="s">
        <v>30</v>
      </c>
      <c r="AX184" s="279" t="s">
        <v>76</v>
      </c>
      <c r="AY184" s="281" t="s">
        <v>125</v>
      </c>
    </row>
    <row r="185" spans="1:65" s="182" customFormat="1" ht="24.2" customHeight="1" x14ac:dyDescent="0.2">
      <c r="A185" s="179"/>
      <c r="B185" s="180"/>
      <c r="C185" s="251" t="s">
        <v>78</v>
      </c>
      <c r="D185" s="251" t="s">
        <v>128</v>
      </c>
      <c r="E185" s="252" t="s">
        <v>711</v>
      </c>
      <c r="F185" s="253" t="s">
        <v>712</v>
      </c>
      <c r="G185" s="254" t="s">
        <v>265</v>
      </c>
      <c r="H185" s="255">
        <v>57.024999999999999</v>
      </c>
      <c r="I185" s="170">
        <v>0</v>
      </c>
      <c r="J185" s="256">
        <f>ROUND(I185*H185,2)</f>
        <v>0</v>
      </c>
      <c r="K185" s="253" t="s">
        <v>132</v>
      </c>
      <c r="L185" s="180"/>
      <c r="M185" s="257" t="s">
        <v>3</v>
      </c>
      <c r="N185" s="258" t="s">
        <v>40</v>
      </c>
      <c r="O185" s="259">
        <v>0.32</v>
      </c>
      <c r="P185" s="259">
        <f>O185*H185</f>
        <v>18.248000000000001</v>
      </c>
      <c r="Q185" s="259">
        <v>0</v>
      </c>
      <c r="R185" s="259">
        <f>Q185*H185</f>
        <v>0</v>
      </c>
      <c r="S185" s="259">
        <v>0.06</v>
      </c>
      <c r="T185" s="260">
        <f>S185*H185</f>
        <v>3.4215</v>
      </c>
      <c r="U185" s="179"/>
      <c r="V185" s="179"/>
      <c r="W185" s="179"/>
      <c r="X185" s="179"/>
      <c r="Y185" s="179"/>
      <c r="Z185" s="179"/>
      <c r="AA185" s="179"/>
      <c r="AB185" s="179"/>
      <c r="AC185" s="179"/>
      <c r="AD185" s="179"/>
      <c r="AE185" s="179"/>
      <c r="AR185" s="261" t="s">
        <v>133</v>
      </c>
      <c r="AT185" s="261" t="s">
        <v>128</v>
      </c>
      <c r="AU185" s="261" t="s">
        <v>78</v>
      </c>
      <c r="AY185" s="172" t="s">
        <v>125</v>
      </c>
      <c r="BE185" s="262">
        <f>IF(N185="základní",J185,0)</f>
        <v>0</v>
      </c>
      <c r="BF185" s="262">
        <f>IF(N185="snížená",J185,0)</f>
        <v>0</v>
      </c>
      <c r="BG185" s="262">
        <f>IF(N185="zákl. přenesená",J185,0)</f>
        <v>0</v>
      </c>
      <c r="BH185" s="262">
        <f>IF(N185="sníž. přenesená",J185,0)</f>
        <v>0</v>
      </c>
      <c r="BI185" s="262">
        <f>IF(N185="nulová",J185,0)</f>
        <v>0</v>
      </c>
      <c r="BJ185" s="172" t="s">
        <v>76</v>
      </c>
      <c r="BK185" s="262">
        <f>ROUND(I185*H185,2)</f>
        <v>0</v>
      </c>
      <c r="BL185" s="172" t="s">
        <v>133</v>
      </c>
      <c r="BM185" s="261" t="s">
        <v>713</v>
      </c>
    </row>
    <row r="186" spans="1:65" s="182" customFormat="1" ht="29.25" x14ac:dyDescent="0.2">
      <c r="A186" s="179"/>
      <c r="B186" s="180"/>
      <c r="C186" s="179"/>
      <c r="D186" s="263" t="s">
        <v>135</v>
      </c>
      <c r="E186" s="179"/>
      <c r="F186" s="264" t="s">
        <v>714</v>
      </c>
      <c r="G186" s="179"/>
      <c r="H186" s="179"/>
      <c r="I186" s="179"/>
      <c r="J186" s="179"/>
      <c r="K186" s="179"/>
      <c r="L186" s="180"/>
      <c r="M186" s="265"/>
      <c r="N186" s="266"/>
      <c r="O186" s="267"/>
      <c r="P186" s="267"/>
      <c r="Q186" s="267"/>
      <c r="R186" s="267"/>
      <c r="S186" s="267"/>
      <c r="T186" s="268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T186" s="172" t="s">
        <v>135</v>
      </c>
      <c r="AU186" s="172" t="s">
        <v>78</v>
      </c>
    </row>
    <row r="187" spans="1:65" s="182" customFormat="1" x14ac:dyDescent="0.2">
      <c r="A187" s="179"/>
      <c r="B187" s="180"/>
      <c r="C187" s="179"/>
      <c r="D187" s="269" t="s">
        <v>137</v>
      </c>
      <c r="E187" s="179"/>
      <c r="F187" s="270" t="s">
        <v>715</v>
      </c>
      <c r="G187" s="179"/>
      <c r="H187" s="179"/>
      <c r="I187" s="179"/>
      <c r="J187" s="179"/>
      <c r="K187" s="179"/>
      <c r="L187" s="180"/>
      <c r="M187" s="265"/>
      <c r="N187" s="266"/>
      <c r="O187" s="267"/>
      <c r="P187" s="267"/>
      <c r="Q187" s="267"/>
      <c r="R187" s="267"/>
      <c r="S187" s="267"/>
      <c r="T187" s="268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T187" s="172" t="s">
        <v>137</v>
      </c>
      <c r="AU187" s="172" t="s">
        <v>78</v>
      </c>
    </row>
    <row r="188" spans="1:65" s="271" customFormat="1" x14ac:dyDescent="0.2">
      <c r="B188" s="272"/>
      <c r="D188" s="263" t="s">
        <v>139</v>
      </c>
      <c r="E188" s="273" t="s">
        <v>3</v>
      </c>
      <c r="F188" s="274" t="s">
        <v>716</v>
      </c>
      <c r="H188" s="275">
        <v>53.02</v>
      </c>
      <c r="L188" s="272"/>
      <c r="M188" s="276"/>
      <c r="N188" s="277"/>
      <c r="O188" s="277"/>
      <c r="P188" s="277"/>
      <c r="Q188" s="277"/>
      <c r="R188" s="277"/>
      <c r="S188" s="277"/>
      <c r="T188" s="278"/>
      <c r="AT188" s="273" t="s">
        <v>139</v>
      </c>
      <c r="AU188" s="273" t="s">
        <v>78</v>
      </c>
      <c r="AV188" s="271" t="s">
        <v>78</v>
      </c>
      <c r="AW188" s="271" t="s">
        <v>30</v>
      </c>
      <c r="AX188" s="271" t="s">
        <v>69</v>
      </c>
      <c r="AY188" s="273" t="s">
        <v>125</v>
      </c>
    </row>
    <row r="189" spans="1:65" s="271" customFormat="1" x14ac:dyDescent="0.2">
      <c r="B189" s="272"/>
      <c r="D189" s="263" t="s">
        <v>139</v>
      </c>
      <c r="E189" s="273" t="s">
        <v>3</v>
      </c>
      <c r="F189" s="274" t="s">
        <v>717</v>
      </c>
      <c r="H189" s="275">
        <v>4.0049999999999999</v>
      </c>
      <c r="L189" s="272"/>
      <c r="M189" s="276"/>
      <c r="N189" s="277"/>
      <c r="O189" s="277"/>
      <c r="P189" s="277"/>
      <c r="Q189" s="277"/>
      <c r="R189" s="277"/>
      <c r="S189" s="277"/>
      <c r="T189" s="278"/>
      <c r="AT189" s="273" t="s">
        <v>139</v>
      </c>
      <c r="AU189" s="273" t="s">
        <v>78</v>
      </c>
      <c r="AV189" s="271" t="s">
        <v>78</v>
      </c>
      <c r="AW189" s="271" t="s">
        <v>30</v>
      </c>
      <c r="AX189" s="271" t="s">
        <v>69</v>
      </c>
      <c r="AY189" s="273" t="s">
        <v>125</v>
      </c>
    </row>
    <row r="190" spans="1:65" s="279" customFormat="1" x14ac:dyDescent="0.2">
      <c r="B190" s="280"/>
      <c r="D190" s="263" t="s">
        <v>139</v>
      </c>
      <c r="E190" s="281" t="s">
        <v>3</v>
      </c>
      <c r="F190" s="282" t="s">
        <v>141</v>
      </c>
      <c r="H190" s="283">
        <v>57.025000000000006</v>
      </c>
      <c r="L190" s="280"/>
      <c r="M190" s="284"/>
      <c r="N190" s="285"/>
      <c r="O190" s="285"/>
      <c r="P190" s="285"/>
      <c r="Q190" s="285"/>
      <c r="R190" s="285"/>
      <c r="S190" s="285"/>
      <c r="T190" s="286"/>
      <c r="AT190" s="281" t="s">
        <v>139</v>
      </c>
      <c r="AU190" s="281" t="s">
        <v>78</v>
      </c>
      <c r="AV190" s="279" t="s">
        <v>133</v>
      </c>
      <c r="AW190" s="279" t="s">
        <v>30</v>
      </c>
      <c r="AX190" s="279" t="s">
        <v>76</v>
      </c>
      <c r="AY190" s="281" t="s">
        <v>125</v>
      </c>
    </row>
    <row r="191" spans="1:65" s="182" customFormat="1" ht="24.2" customHeight="1" x14ac:dyDescent="0.2">
      <c r="A191" s="179"/>
      <c r="B191" s="180"/>
      <c r="C191" s="251" t="s">
        <v>404</v>
      </c>
      <c r="D191" s="251" t="s">
        <v>128</v>
      </c>
      <c r="E191" s="252" t="s">
        <v>718</v>
      </c>
      <c r="F191" s="253" t="s">
        <v>719</v>
      </c>
      <c r="G191" s="254" t="s">
        <v>265</v>
      </c>
      <c r="H191" s="255">
        <v>70</v>
      </c>
      <c r="I191" s="170">
        <v>0</v>
      </c>
      <c r="J191" s="256">
        <f>ROUND(I191*H191,2)</f>
        <v>0</v>
      </c>
      <c r="K191" s="253" t="s">
        <v>132</v>
      </c>
      <c r="L191" s="180"/>
      <c r="M191" s="257" t="s">
        <v>3</v>
      </c>
      <c r="N191" s="258" t="s">
        <v>40</v>
      </c>
      <c r="O191" s="259">
        <v>0.28699999999999998</v>
      </c>
      <c r="P191" s="259">
        <f>O191*H191</f>
        <v>20.09</v>
      </c>
      <c r="Q191" s="259">
        <v>0</v>
      </c>
      <c r="R191" s="259">
        <f>Q191*H191</f>
        <v>0</v>
      </c>
      <c r="S191" s="259">
        <v>9.2499999999999995E-3</v>
      </c>
      <c r="T191" s="260">
        <f>S191*H191</f>
        <v>0.64749999999999996</v>
      </c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R191" s="261" t="s">
        <v>133</v>
      </c>
      <c r="AT191" s="261" t="s">
        <v>128</v>
      </c>
      <c r="AU191" s="261" t="s">
        <v>78</v>
      </c>
      <c r="AY191" s="172" t="s">
        <v>125</v>
      </c>
      <c r="BE191" s="262">
        <f>IF(N191="základní",J191,0)</f>
        <v>0</v>
      </c>
      <c r="BF191" s="262">
        <f>IF(N191="snížená",J191,0)</f>
        <v>0</v>
      </c>
      <c r="BG191" s="262">
        <f>IF(N191="zákl. přenesená",J191,0)</f>
        <v>0</v>
      </c>
      <c r="BH191" s="262">
        <f>IF(N191="sníž. přenesená",J191,0)</f>
        <v>0</v>
      </c>
      <c r="BI191" s="262">
        <f>IF(N191="nulová",J191,0)</f>
        <v>0</v>
      </c>
      <c r="BJ191" s="172" t="s">
        <v>76</v>
      </c>
      <c r="BK191" s="262">
        <f>ROUND(I191*H191,2)</f>
        <v>0</v>
      </c>
      <c r="BL191" s="172" t="s">
        <v>133</v>
      </c>
      <c r="BM191" s="261" t="s">
        <v>720</v>
      </c>
    </row>
    <row r="192" spans="1:65" s="182" customFormat="1" ht="19.5" x14ac:dyDescent="0.2">
      <c r="A192" s="179"/>
      <c r="B192" s="180"/>
      <c r="C192" s="179"/>
      <c r="D192" s="263" t="s">
        <v>135</v>
      </c>
      <c r="E192" s="179"/>
      <c r="F192" s="264" t="s">
        <v>721</v>
      </c>
      <c r="G192" s="179"/>
      <c r="H192" s="179"/>
      <c r="I192" s="179"/>
      <c r="J192" s="179"/>
      <c r="K192" s="179"/>
      <c r="L192" s="180"/>
      <c r="M192" s="265"/>
      <c r="N192" s="266"/>
      <c r="O192" s="267"/>
      <c r="P192" s="267"/>
      <c r="Q192" s="267"/>
      <c r="R192" s="267"/>
      <c r="S192" s="267"/>
      <c r="T192" s="268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T192" s="172" t="s">
        <v>135</v>
      </c>
      <c r="AU192" s="172" t="s">
        <v>78</v>
      </c>
    </row>
    <row r="193" spans="1:65" s="182" customFormat="1" x14ac:dyDescent="0.2">
      <c r="A193" s="179"/>
      <c r="B193" s="180"/>
      <c r="C193" s="179"/>
      <c r="D193" s="269" t="s">
        <v>137</v>
      </c>
      <c r="E193" s="179"/>
      <c r="F193" s="270" t="s">
        <v>722</v>
      </c>
      <c r="G193" s="179"/>
      <c r="H193" s="179"/>
      <c r="I193" s="179"/>
      <c r="J193" s="179"/>
      <c r="K193" s="179"/>
      <c r="L193" s="180"/>
      <c r="M193" s="265"/>
      <c r="N193" s="266"/>
      <c r="O193" s="267"/>
      <c r="P193" s="267"/>
      <c r="Q193" s="267"/>
      <c r="R193" s="267"/>
      <c r="S193" s="267"/>
      <c r="T193" s="268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T193" s="172" t="s">
        <v>137</v>
      </c>
      <c r="AU193" s="172" t="s">
        <v>78</v>
      </c>
    </row>
    <row r="194" spans="1:65" s="182" customFormat="1" ht="19.5" x14ac:dyDescent="0.2">
      <c r="A194" s="179"/>
      <c r="B194" s="180"/>
      <c r="C194" s="179"/>
      <c r="D194" s="263" t="s">
        <v>148</v>
      </c>
      <c r="E194" s="179"/>
      <c r="F194" s="287" t="s">
        <v>723</v>
      </c>
      <c r="G194" s="179"/>
      <c r="H194" s="179"/>
      <c r="I194" s="179"/>
      <c r="J194" s="179"/>
      <c r="K194" s="179"/>
      <c r="L194" s="180"/>
      <c r="M194" s="265"/>
      <c r="N194" s="266"/>
      <c r="O194" s="267"/>
      <c r="P194" s="267"/>
      <c r="Q194" s="267"/>
      <c r="R194" s="267"/>
      <c r="S194" s="267"/>
      <c r="T194" s="268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T194" s="172" t="s">
        <v>148</v>
      </c>
      <c r="AU194" s="172" t="s">
        <v>78</v>
      </c>
    </row>
    <row r="195" spans="1:65" s="271" customFormat="1" x14ac:dyDescent="0.2">
      <c r="B195" s="272"/>
      <c r="D195" s="263" t="s">
        <v>139</v>
      </c>
      <c r="E195" s="273" t="s">
        <v>3</v>
      </c>
      <c r="F195" s="274" t="s">
        <v>724</v>
      </c>
      <c r="H195" s="275">
        <v>70</v>
      </c>
      <c r="L195" s="272"/>
      <c r="M195" s="276"/>
      <c r="N195" s="277"/>
      <c r="O195" s="277"/>
      <c r="P195" s="277"/>
      <c r="Q195" s="277"/>
      <c r="R195" s="277"/>
      <c r="S195" s="277"/>
      <c r="T195" s="278"/>
      <c r="AT195" s="273" t="s">
        <v>139</v>
      </c>
      <c r="AU195" s="273" t="s">
        <v>78</v>
      </c>
      <c r="AV195" s="271" t="s">
        <v>78</v>
      </c>
      <c r="AW195" s="271" t="s">
        <v>30</v>
      </c>
      <c r="AX195" s="271" t="s">
        <v>69</v>
      </c>
      <c r="AY195" s="273" t="s">
        <v>125</v>
      </c>
    </row>
    <row r="196" spans="1:65" s="279" customFormat="1" x14ac:dyDescent="0.2">
      <c r="B196" s="280"/>
      <c r="D196" s="263" t="s">
        <v>139</v>
      </c>
      <c r="E196" s="281" t="s">
        <v>3</v>
      </c>
      <c r="F196" s="282" t="s">
        <v>141</v>
      </c>
      <c r="H196" s="283">
        <v>70</v>
      </c>
      <c r="L196" s="280"/>
      <c r="M196" s="284"/>
      <c r="N196" s="285"/>
      <c r="O196" s="285"/>
      <c r="P196" s="285"/>
      <c r="Q196" s="285"/>
      <c r="R196" s="285"/>
      <c r="S196" s="285"/>
      <c r="T196" s="286"/>
      <c r="AT196" s="281" t="s">
        <v>139</v>
      </c>
      <c r="AU196" s="281" t="s">
        <v>78</v>
      </c>
      <c r="AV196" s="279" t="s">
        <v>133</v>
      </c>
      <c r="AW196" s="279" t="s">
        <v>30</v>
      </c>
      <c r="AX196" s="279" t="s">
        <v>76</v>
      </c>
      <c r="AY196" s="281" t="s">
        <v>125</v>
      </c>
    </row>
    <row r="197" spans="1:65" s="238" customFormat="1" ht="22.9" customHeight="1" x14ac:dyDescent="0.2">
      <c r="B197" s="239"/>
      <c r="D197" s="240" t="s">
        <v>68</v>
      </c>
      <c r="E197" s="249" t="s">
        <v>725</v>
      </c>
      <c r="F197" s="249" t="s">
        <v>726</v>
      </c>
      <c r="J197" s="250">
        <f>BK197</f>
        <v>0</v>
      </c>
      <c r="L197" s="239"/>
      <c r="M197" s="243"/>
      <c r="N197" s="244"/>
      <c r="O197" s="244"/>
      <c r="P197" s="245">
        <f>SUM(P198:P218)</f>
        <v>14.188104000000001</v>
      </c>
      <c r="Q197" s="244"/>
      <c r="R197" s="245">
        <f>SUM(R198:R218)</f>
        <v>0</v>
      </c>
      <c r="S197" s="244"/>
      <c r="T197" s="246">
        <f>SUM(T198:T218)</f>
        <v>0</v>
      </c>
      <c r="AR197" s="240" t="s">
        <v>76</v>
      </c>
      <c r="AT197" s="247" t="s">
        <v>68</v>
      </c>
      <c r="AU197" s="247" t="s">
        <v>76</v>
      </c>
      <c r="AY197" s="240" t="s">
        <v>125</v>
      </c>
      <c r="BK197" s="248">
        <f>SUM(BK198:BK218)</f>
        <v>0</v>
      </c>
    </row>
    <row r="198" spans="1:65" s="182" customFormat="1" ht="24.2" customHeight="1" x14ac:dyDescent="0.2">
      <c r="A198" s="179"/>
      <c r="B198" s="180"/>
      <c r="C198" s="251" t="s">
        <v>508</v>
      </c>
      <c r="D198" s="251" t="s">
        <v>128</v>
      </c>
      <c r="E198" s="252" t="s">
        <v>727</v>
      </c>
      <c r="F198" s="253" t="s">
        <v>728</v>
      </c>
      <c r="G198" s="254" t="s">
        <v>211</v>
      </c>
      <c r="H198" s="255">
        <v>10.388</v>
      </c>
      <c r="I198" s="170">
        <v>0</v>
      </c>
      <c r="J198" s="256">
        <f>ROUND(I198*H198,2)</f>
        <v>0</v>
      </c>
      <c r="K198" s="253" t="s">
        <v>132</v>
      </c>
      <c r="L198" s="180"/>
      <c r="M198" s="257" t="s">
        <v>3</v>
      </c>
      <c r="N198" s="258" t="s">
        <v>40</v>
      </c>
      <c r="O198" s="259">
        <v>1.1679999999999999</v>
      </c>
      <c r="P198" s="259">
        <f>O198*H198</f>
        <v>12.133184</v>
      </c>
      <c r="Q198" s="259">
        <v>0</v>
      </c>
      <c r="R198" s="259">
        <f>Q198*H198</f>
        <v>0</v>
      </c>
      <c r="S198" s="259">
        <v>0</v>
      </c>
      <c r="T198" s="260">
        <f>S198*H198</f>
        <v>0</v>
      </c>
      <c r="U198" s="179"/>
      <c r="V198" s="179"/>
      <c r="W198" s="179"/>
      <c r="X198" s="179"/>
      <c r="Y198" s="179"/>
      <c r="Z198" s="179"/>
      <c r="AA198" s="179"/>
      <c r="AB198" s="179"/>
      <c r="AC198" s="179"/>
      <c r="AD198" s="179"/>
      <c r="AE198" s="179"/>
      <c r="AR198" s="261" t="s">
        <v>133</v>
      </c>
      <c r="AT198" s="261" t="s">
        <v>128</v>
      </c>
      <c r="AU198" s="261" t="s">
        <v>78</v>
      </c>
      <c r="AY198" s="172" t="s">
        <v>125</v>
      </c>
      <c r="BE198" s="262">
        <f>IF(N198="základní",J198,0)</f>
        <v>0</v>
      </c>
      <c r="BF198" s="262">
        <f>IF(N198="snížená",J198,0)</f>
        <v>0</v>
      </c>
      <c r="BG198" s="262">
        <f>IF(N198="zákl. přenesená",J198,0)</f>
        <v>0</v>
      </c>
      <c r="BH198" s="262">
        <f>IF(N198="sníž. přenesená",J198,0)</f>
        <v>0</v>
      </c>
      <c r="BI198" s="262">
        <f>IF(N198="nulová",J198,0)</f>
        <v>0</v>
      </c>
      <c r="BJ198" s="172" t="s">
        <v>76</v>
      </c>
      <c r="BK198" s="262">
        <f>ROUND(I198*H198,2)</f>
        <v>0</v>
      </c>
      <c r="BL198" s="172" t="s">
        <v>133</v>
      </c>
      <c r="BM198" s="261" t="s">
        <v>729</v>
      </c>
    </row>
    <row r="199" spans="1:65" s="182" customFormat="1" ht="19.5" x14ac:dyDescent="0.2">
      <c r="A199" s="179"/>
      <c r="B199" s="180"/>
      <c r="C199" s="179"/>
      <c r="D199" s="263" t="s">
        <v>135</v>
      </c>
      <c r="E199" s="179"/>
      <c r="F199" s="264" t="s">
        <v>730</v>
      </c>
      <c r="G199" s="179"/>
      <c r="H199" s="179"/>
      <c r="I199" s="179"/>
      <c r="J199" s="179"/>
      <c r="K199" s="179"/>
      <c r="L199" s="180"/>
      <c r="M199" s="265"/>
      <c r="N199" s="266"/>
      <c r="O199" s="267"/>
      <c r="P199" s="267"/>
      <c r="Q199" s="267"/>
      <c r="R199" s="267"/>
      <c r="S199" s="267"/>
      <c r="T199" s="268"/>
      <c r="U199" s="179"/>
      <c r="V199" s="179"/>
      <c r="W199" s="179"/>
      <c r="X199" s="179"/>
      <c r="Y199" s="179"/>
      <c r="Z199" s="179"/>
      <c r="AA199" s="179"/>
      <c r="AB199" s="179"/>
      <c r="AC199" s="179"/>
      <c r="AD199" s="179"/>
      <c r="AE199" s="179"/>
      <c r="AT199" s="172" t="s">
        <v>135</v>
      </c>
      <c r="AU199" s="172" t="s">
        <v>78</v>
      </c>
    </row>
    <row r="200" spans="1:65" s="182" customFormat="1" x14ac:dyDescent="0.2">
      <c r="A200" s="179"/>
      <c r="B200" s="180"/>
      <c r="C200" s="179"/>
      <c r="D200" s="269" t="s">
        <v>137</v>
      </c>
      <c r="E200" s="179"/>
      <c r="F200" s="270" t="s">
        <v>731</v>
      </c>
      <c r="G200" s="179"/>
      <c r="H200" s="179"/>
      <c r="I200" s="179"/>
      <c r="J200" s="179"/>
      <c r="K200" s="179"/>
      <c r="L200" s="180"/>
      <c r="M200" s="265"/>
      <c r="N200" s="266"/>
      <c r="O200" s="267"/>
      <c r="P200" s="267"/>
      <c r="Q200" s="267"/>
      <c r="R200" s="267"/>
      <c r="S200" s="267"/>
      <c r="T200" s="268"/>
      <c r="U200" s="179"/>
      <c r="V200" s="179"/>
      <c r="W200" s="179"/>
      <c r="X200" s="179"/>
      <c r="Y200" s="179"/>
      <c r="Z200" s="179"/>
      <c r="AA200" s="179"/>
      <c r="AB200" s="179"/>
      <c r="AC200" s="179"/>
      <c r="AD200" s="179"/>
      <c r="AE200" s="179"/>
      <c r="AT200" s="172" t="s">
        <v>137</v>
      </c>
      <c r="AU200" s="172" t="s">
        <v>78</v>
      </c>
    </row>
    <row r="201" spans="1:65" s="182" customFormat="1" ht="24.2" customHeight="1" x14ac:dyDescent="0.2">
      <c r="A201" s="179"/>
      <c r="B201" s="180"/>
      <c r="C201" s="251" t="s">
        <v>732</v>
      </c>
      <c r="D201" s="251" t="s">
        <v>128</v>
      </c>
      <c r="E201" s="252" t="s">
        <v>733</v>
      </c>
      <c r="F201" s="253" t="s">
        <v>734</v>
      </c>
      <c r="G201" s="254" t="s">
        <v>211</v>
      </c>
      <c r="H201" s="255">
        <v>10.388</v>
      </c>
      <c r="I201" s="170">
        <v>0</v>
      </c>
      <c r="J201" s="256">
        <f>ROUND(I201*H201,2)</f>
        <v>0</v>
      </c>
      <c r="K201" s="253" t="s">
        <v>132</v>
      </c>
      <c r="L201" s="180"/>
      <c r="M201" s="257" t="s">
        <v>3</v>
      </c>
      <c r="N201" s="258" t="s">
        <v>40</v>
      </c>
      <c r="O201" s="259">
        <v>0.125</v>
      </c>
      <c r="P201" s="259">
        <f>O201*H201</f>
        <v>1.2985</v>
      </c>
      <c r="Q201" s="259">
        <v>0</v>
      </c>
      <c r="R201" s="259">
        <f>Q201*H201</f>
        <v>0</v>
      </c>
      <c r="S201" s="259">
        <v>0</v>
      </c>
      <c r="T201" s="260">
        <f>S201*H201</f>
        <v>0</v>
      </c>
      <c r="U201" s="179"/>
      <c r="V201" s="179"/>
      <c r="W201" s="179"/>
      <c r="X201" s="179"/>
      <c r="Y201" s="179"/>
      <c r="Z201" s="179"/>
      <c r="AA201" s="179"/>
      <c r="AB201" s="179"/>
      <c r="AC201" s="179"/>
      <c r="AD201" s="179"/>
      <c r="AE201" s="179"/>
      <c r="AR201" s="261" t="s">
        <v>133</v>
      </c>
      <c r="AT201" s="261" t="s">
        <v>128</v>
      </c>
      <c r="AU201" s="261" t="s">
        <v>78</v>
      </c>
      <c r="AY201" s="172" t="s">
        <v>125</v>
      </c>
      <c r="BE201" s="262">
        <f>IF(N201="základní",J201,0)</f>
        <v>0</v>
      </c>
      <c r="BF201" s="262">
        <f>IF(N201="snížená",J201,0)</f>
        <v>0</v>
      </c>
      <c r="BG201" s="262">
        <f>IF(N201="zákl. přenesená",J201,0)</f>
        <v>0</v>
      </c>
      <c r="BH201" s="262">
        <f>IF(N201="sníž. přenesená",J201,0)</f>
        <v>0</v>
      </c>
      <c r="BI201" s="262">
        <f>IF(N201="nulová",J201,0)</f>
        <v>0</v>
      </c>
      <c r="BJ201" s="172" t="s">
        <v>76</v>
      </c>
      <c r="BK201" s="262">
        <f>ROUND(I201*H201,2)</f>
        <v>0</v>
      </c>
      <c r="BL201" s="172" t="s">
        <v>133</v>
      </c>
      <c r="BM201" s="261" t="s">
        <v>735</v>
      </c>
    </row>
    <row r="202" spans="1:65" s="182" customFormat="1" ht="19.5" x14ac:dyDescent="0.2">
      <c r="A202" s="179"/>
      <c r="B202" s="180"/>
      <c r="C202" s="179"/>
      <c r="D202" s="263" t="s">
        <v>135</v>
      </c>
      <c r="E202" s="179"/>
      <c r="F202" s="264" t="s">
        <v>736</v>
      </c>
      <c r="G202" s="179"/>
      <c r="H202" s="179"/>
      <c r="I202" s="179"/>
      <c r="J202" s="179"/>
      <c r="K202" s="179"/>
      <c r="L202" s="180"/>
      <c r="M202" s="265"/>
      <c r="N202" s="266"/>
      <c r="O202" s="267"/>
      <c r="P202" s="267"/>
      <c r="Q202" s="267"/>
      <c r="R202" s="267"/>
      <c r="S202" s="267"/>
      <c r="T202" s="268"/>
      <c r="U202" s="179"/>
      <c r="V202" s="179"/>
      <c r="W202" s="179"/>
      <c r="X202" s="179"/>
      <c r="Y202" s="179"/>
      <c r="Z202" s="179"/>
      <c r="AA202" s="179"/>
      <c r="AB202" s="179"/>
      <c r="AC202" s="179"/>
      <c r="AD202" s="179"/>
      <c r="AE202" s="179"/>
      <c r="AT202" s="172" t="s">
        <v>135</v>
      </c>
      <c r="AU202" s="172" t="s">
        <v>78</v>
      </c>
    </row>
    <row r="203" spans="1:65" s="182" customFormat="1" x14ac:dyDescent="0.2">
      <c r="A203" s="179"/>
      <c r="B203" s="180"/>
      <c r="C203" s="179"/>
      <c r="D203" s="269" t="s">
        <v>137</v>
      </c>
      <c r="E203" s="179"/>
      <c r="F203" s="270" t="s">
        <v>737</v>
      </c>
      <c r="G203" s="179"/>
      <c r="H203" s="179"/>
      <c r="I203" s="179"/>
      <c r="J203" s="179"/>
      <c r="K203" s="179"/>
      <c r="L203" s="180"/>
      <c r="M203" s="265"/>
      <c r="N203" s="266"/>
      <c r="O203" s="267"/>
      <c r="P203" s="267"/>
      <c r="Q203" s="267"/>
      <c r="R203" s="267"/>
      <c r="S203" s="267"/>
      <c r="T203" s="268"/>
      <c r="U203" s="179"/>
      <c r="V203" s="179"/>
      <c r="W203" s="179"/>
      <c r="X203" s="179"/>
      <c r="Y203" s="179"/>
      <c r="Z203" s="179"/>
      <c r="AA203" s="179"/>
      <c r="AB203" s="179"/>
      <c r="AC203" s="179"/>
      <c r="AD203" s="179"/>
      <c r="AE203" s="179"/>
      <c r="AT203" s="172" t="s">
        <v>137</v>
      </c>
      <c r="AU203" s="172" t="s">
        <v>78</v>
      </c>
    </row>
    <row r="204" spans="1:65" s="182" customFormat="1" ht="24.2" customHeight="1" x14ac:dyDescent="0.2">
      <c r="A204" s="179"/>
      <c r="B204" s="180"/>
      <c r="C204" s="251" t="s">
        <v>512</v>
      </c>
      <c r="D204" s="251" t="s">
        <v>128</v>
      </c>
      <c r="E204" s="252" t="s">
        <v>738</v>
      </c>
      <c r="F204" s="253" t="s">
        <v>739</v>
      </c>
      <c r="G204" s="254" t="s">
        <v>211</v>
      </c>
      <c r="H204" s="255">
        <v>126.07</v>
      </c>
      <c r="I204" s="170">
        <v>0</v>
      </c>
      <c r="J204" s="256">
        <f>ROUND(I204*H204,2)</f>
        <v>0</v>
      </c>
      <c r="K204" s="253" t="s">
        <v>132</v>
      </c>
      <c r="L204" s="180"/>
      <c r="M204" s="257" t="s">
        <v>3</v>
      </c>
      <c r="N204" s="258" t="s">
        <v>40</v>
      </c>
      <c r="O204" s="259">
        <v>6.0000000000000001E-3</v>
      </c>
      <c r="P204" s="259">
        <f>O204*H204</f>
        <v>0.75641999999999998</v>
      </c>
      <c r="Q204" s="259">
        <v>0</v>
      </c>
      <c r="R204" s="259">
        <f>Q204*H204</f>
        <v>0</v>
      </c>
      <c r="S204" s="259">
        <v>0</v>
      </c>
      <c r="T204" s="260">
        <f>S204*H204</f>
        <v>0</v>
      </c>
      <c r="U204" s="179"/>
      <c r="V204" s="179"/>
      <c r="W204" s="179"/>
      <c r="X204" s="179"/>
      <c r="Y204" s="179"/>
      <c r="Z204" s="179"/>
      <c r="AA204" s="179"/>
      <c r="AB204" s="179"/>
      <c r="AC204" s="179"/>
      <c r="AD204" s="179"/>
      <c r="AE204" s="179"/>
      <c r="AR204" s="261" t="s">
        <v>133</v>
      </c>
      <c r="AT204" s="261" t="s">
        <v>128</v>
      </c>
      <c r="AU204" s="261" t="s">
        <v>78</v>
      </c>
      <c r="AY204" s="172" t="s">
        <v>125</v>
      </c>
      <c r="BE204" s="262">
        <f>IF(N204="základní",J204,0)</f>
        <v>0</v>
      </c>
      <c r="BF204" s="262">
        <f>IF(N204="snížená",J204,0)</f>
        <v>0</v>
      </c>
      <c r="BG204" s="262">
        <f>IF(N204="zákl. přenesená",J204,0)</f>
        <v>0</v>
      </c>
      <c r="BH204" s="262">
        <f>IF(N204="sníž. přenesená",J204,0)</f>
        <v>0</v>
      </c>
      <c r="BI204" s="262">
        <f>IF(N204="nulová",J204,0)</f>
        <v>0</v>
      </c>
      <c r="BJ204" s="172" t="s">
        <v>76</v>
      </c>
      <c r="BK204" s="262">
        <f>ROUND(I204*H204,2)</f>
        <v>0</v>
      </c>
      <c r="BL204" s="172" t="s">
        <v>133</v>
      </c>
      <c r="BM204" s="261" t="s">
        <v>740</v>
      </c>
    </row>
    <row r="205" spans="1:65" s="182" customFormat="1" ht="29.25" x14ac:dyDescent="0.2">
      <c r="A205" s="179"/>
      <c r="B205" s="180"/>
      <c r="C205" s="179"/>
      <c r="D205" s="263" t="s">
        <v>135</v>
      </c>
      <c r="E205" s="179"/>
      <c r="F205" s="264" t="s">
        <v>741</v>
      </c>
      <c r="G205" s="179"/>
      <c r="H205" s="179"/>
      <c r="I205" s="179"/>
      <c r="J205" s="179"/>
      <c r="K205" s="179"/>
      <c r="L205" s="180"/>
      <c r="M205" s="265"/>
      <c r="N205" s="266"/>
      <c r="O205" s="267"/>
      <c r="P205" s="267"/>
      <c r="Q205" s="267"/>
      <c r="R205" s="267"/>
      <c r="S205" s="267"/>
      <c r="T205" s="268"/>
      <c r="U205" s="179"/>
      <c r="V205" s="179"/>
      <c r="W205" s="179"/>
      <c r="X205" s="179"/>
      <c r="Y205" s="179"/>
      <c r="Z205" s="179"/>
      <c r="AA205" s="179"/>
      <c r="AB205" s="179"/>
      <c r="AC205" s="179"/>
      <c r="AD205" s="179"/>
      <c r="AE205" s="179"/>
      <c r="AT205" s="172" t="s">
        <v>135</v>
      </c>
      <c r="AU205" s="172" t="s">
        <v>78</v>
      </c>
    </row>
    <row r="206" spans="1:65" s="182" customFormat="1" x14ac:dyDescent="0.2">
      <c r="A206" s="179"/>
      <c r="B206" s="180"/>
      <c r="C206" s="179"/>
      <c r="D206" s="269" t="s">
        <v>137</v>
      </c>
      <c r="E206" s="179"/>
      <c r="F206" s="270" t="s">
        <v>742</v>
      </c>
      <c r="G206" s="179"/>
      <c r="H206" s="179"/>
      <c r="I206" s="179"/>
      <c r="J206" s="179"/>
      <c r="K206" s="179"/>
      <c r="L206" s="180"/>
      <c r="M206" s="265"/>
      <c r="N206" s="266"/>
      <c r="O206" s="267"/>
      <c r="P206" s="267"/>
      <c r="Q206" s="267"/>
      <c r="R206" s="267"/>
      <c r="S206" s="267"/>
      <c r="T206" s="268"/>
      <c r="U206" s="179"/>
      <c r="V206" s="179"/>
      <c r="W206" s="179"/>
      <c r="X206" s="179"/>
      <c r="Y206" s="179"/>
      <c r="Z206" s="179"/>
      <c r="AA206" s="179"/>
      <c r="AB206" s="179"/>
      <c r="AC206" s="179"/>
      <c r="AD206" s="179"/>
      <c r="AE206" s="179"/>
      <c r="AT206" s="172" t="s">
        <v>137</v>
      </c>
      <c r="AU206" s="172" t="s">
        <v>78</v>
      </c>
    </row>
    <row r="207" spans="1:65" s="271" customFormat="1" x14ac:dyDescent="0.2">
      <c r="B207" s="272"/>
      <c r="D207" s="263" t="s">
        <v>139</v>
      </c>
      <c r="E207" s="273" t="s">
        <v>3</v>
      </c>
      <c r="F207" s="274" t="s">
        <v>743</v>
      </c>
      <c r="H207" s="275">
        <v>126.07</v>
      </c>
      <c r="L207" s="272"/>
      <c r="M207" s="276"/>
      <c r="N207" s="277"/>
      <c r="O207" s="277"/>
      <c r="P207" s="277"/>
      <c r="Q207" s="277"/>
      <c r="R207" s="277"/>
      <c r="S207" s="277"/>
      <c r="T207" s="278"/>
      <c r="AT207" s="273" t="s">
        <v>139</v>
      </c>
      <c r="AU207" s="273" t="s">
        <v>78</v>
      </c>
      <c r="AV207" s="271" t="s">
        <v>78</v>
      </c>
      <c r="AW207" s="271" t="s">
        <v>30</v>
      </c>
      <c r="AX207" s="271" t="s">
        <v>69</v>
      </c>
      <c r="AY207" s="273" t="s">
        <v>125</v>
      </c>
    </row>
    <row r="208" spans="1:65" s="279" customFormat="1" x14ac:dyDescent="0.2">
      <c r="B208" s="280"/>
      <c r="D208" s="263" t="s">
        <v>139</v>
      </c>
      <c r="E208" s="281" t="s">
        <v>3</v>
      </c>
      <c r="F208" s="282" t="s">
        <v>141</v>
      </c>
      <c r="H208" s="283">
        <v>126.07</v>
      </c>
      <c r="L208" s="280"/>
      <c r="M208" s="284"/>
      <c r="N208" s="285"/>
      <c r="O208" s="285"/>
      <c r="P208" s="285"/>
      <c r="Q208" s="285"/>
      <c r="R208" s="285"/>
      <c r="S208" s="285"/>
      <c r="T208" s="286"/>
      <c r="AT208" s="281" t="s">
        <v>139</v>
      </c>
      <c r="AU208" s="281" t="s">
        <v>78</v>
      </c>
      <c r="AV208" s="279" t="s">
        <v>133</v>
      </c>
      <c r="AW208" s="279" t="s">
        <v>30</v>
      </c>
      <c r="AX208" s="279" t="s">
        <v>76</v>
      </c>
      <c r="AY208" s="281" t="s">
        <v>125</v>
      </c>
    </row>
    <row r="209" spans="1:65" s="182" customFormat="1" ht="37.9" customHeight="1" x14ac:dyDescent="0.2">
      <c r="A209" s="179"/>
      <c r="B209" s="180"/>
      <c r="C209" s="251" t="s">
        <v>553</v>
      </c>
      <c r="D209" s="251" t="s">
        <v>128</v>
      </c>
      <c r="E209" s="252" t="s">
        <v>744</v>
      </c>
      <c r="F209" s="253" t="s">
        <v>745</v>
      </c>
      <c r="G209" s="254" t="s">
        <v>211</v>
      </c>
      <c r="H209" s="255">
        <v>6.319</v>
      </c>
      <c r="I209" s="170">
        <v>0</v>
      </c>
      <c r="J209" s="256">
        <f>ROUND(I209*H209,2)</f>
        <v>0</v>
      </c>
      <c r="K209" s="253" t="s">
        <v>132</v>
      </c>
      <c r="L209" s="180"/>
      <c r="M209" s="257" t="s">
        <v>3</v>
      </c>
      <c r="N209" s="258" t="s">
        <v>40</v>
      </c>
      <c r="O209" s="259">
        <v>0</v>
      </c>
      <c r="P209" s="259">
        <f>O209*H209</f>
        <v>0</v>
      </c>
      <c r="Q209" s="259">
        <v>0</v>
      </c>
      <c r="R209" s="259">
        <f>Q209*H209</f>
        <v>0</v>
      </c>
      <c r="S209" s="259">
        <v>0</v>
      </c>
      <c r="T209" s="260">
        <f>S209*H209</f>
        <v>0</v>
      </c>
      <c r="U209" s="179"/>
      <c r="V209" s="179"/>
      <c r="W209" s="179"/>
      <c r="X209" s="179"/>
      <c r="Y209" s="179"/>
      <c r="Z209" s="179"/>
      <c r="AA209" s="179"/>
      <c r="AB209" s="179"/>
      <c r="AC209" s="179"/>
      <c r="AD209" s="179"/>
      <c r="AE209" s="179"/>
      <c r="AR209" s="261" t="s">
        <v>133</v>
      </c>
      <c r="AT209" s="261" t="s">
        <v>128</v>
      </c>
      <c r="AU209" s="261" t="s">
        <v>78</v>
      </c>
      <c r="AY209" s="172" t="s">
        <v>125</v>
      </c>
      <c r="BE209" s="262">
        <f>IF(N209="základní",J209,0)</f>
        <v>0</v>
      </c>
      <c r="BF209" s="262">
        <f>IF(N209="snížená",J209,0)</f>
        <v>0</v>
      </c>
      <c r="BG209" s="262">
        <f>IF(N209="zákl. přenesená",J209,0)</f>
        <v>0</v>
      </c>
      <c r="BH209" s="262">
        <f>IF(N209="sníž. přenesená",J209,0)</f>
        <v>0</v>
      </c>
      <c r="BI209" s="262">
        <f>IF(N209="nulová",J209,0)</f>
        <v>0</v>
      </c>
      <c r="BJ209" s="172" t="s">
        <v>76</v>
      </c>
      <c r="BK209" s="262">
        <f>ROUND(I209*H209,2)</f>
        <v>0</v>
      </c>
      <c r="BL209" s="172" t="s">
        <v>133</v>
      </c>
      <c r="BM209" s="261" t="s">
        <v>746</v>
      </c>
    </row>
    <row r="210" spans="1:65" s="182" customFormat="1" ht="29.25" x14ac:dyDescent="0.2">
      <c r="A210" s="179"/>
      <c r="B210" s="180"/>
      <c r="C210" s="179"/>
      <c r="D210" s="263" t="s">
        <v>135</v>
      </c>
      <c r="E210" s="179"/>
      <c r="F210" s="264" t="s">
        <v>747</v>
      </c>
      <c r="G210" s="179"/>
      <c r="H210" s="179"/>
      <c r="I210" s="179"/>
      <c r="J210" s="179"/>
      <c r="K210" s="179"/>
      <c r="L210" s="180"/>
      <c r="M210" s="265"/>
      <c r="N210" s="266"/>
      <c r="O210" s="267"/>
      <c r="P210" s="267"/>
      <c r="Q210" s="267"/>
      <c r="R210" s="267"/>
      <c r="S210" s="267"/>
      <c r="T210" s="268"/>
      <c r="U210" s="179"/>
      <c r="V210" s="179"/>
      <c r="W210" s="179"/>
      <c r="X210" s="179"/>
      <c r="Y210" s="179"/>
      <c r="Z210" s="179"/>
      <c r="AA210" s="179"/>
      <c r="AB210" s="179"/>
      <c r="AC210" s="179"/>
      <c r="AD210" s="179"/>
      <c r="AE210" s="179"/>
      <c r="AT210" s="172" t="s">
        <v>135</v>
      </c>
      <c r="AU210" s="172" t="s">
        <v>78</v>
      </c>
    </row>
    <row r="211" spans="1:65" s="182" customFormat="1" x14ac:dyDescent="0.2">
      <c r="A211" s="179"/>
      <c r="B211" s="180"/>
      <c r="C211" s="179"/>
      <c r="D211" s="269" t="s">
        <v>137</v>
      </c>
      <c r="E211" s="179"/>
      <c r="F211" s="270" t="s">
        <v>748</v>
      </c>
      <c r="G211" s="179"/>
      <c r="H211" s="179"/>
      <c r="I211" s="179"/>
      <c r="J211" s="179"/>
      <c r="K211" s="179"/>
      <c r="L211" s="180"/>
      <c r="M211" s="265"/>
      <c r="N211" s="266"/>
      <c r="O211" s="267"/>
      <c r="P211" s="267"/>
      <c r="Q211" s="267"/>
      <c r="R211" s="267"/>
      <c r="S211" s="267"/>
      <c r="T211" s="268"/>
      <c r="U211" s="179"/>
      <c r="V211" s="179"/>
      <c r="W211" s="179"/>
      <c r="X211" s="179"/>
      <c r="Y211" s="179"/>
      <c r="Z211" s="179"/>
      <c r="AA211" s="179"/>
      <c r="AB211" s="179"/>
      <c r="AC211" s="179"/>
      <c r="AD211" s="179"/>
      <c r="AE211" s="179"/>
      <c r="AT211" s="172" t="s">
        <v>137</v>
      </c>
      <c r="AU211" s="172" t="s">
        <v>78</v>
      </c>
    </row>
    <row r="212" spans="1:65" s="271" customFormat="1" x14ac:dyDescent="0.2">
      <c r="B212" s="272"/>
      <c r="D212" s="263" t="s">
        <v>139</v>
      </c>
      <c r="E212" s="273" t="s">
        <v>3</v>
      </c>
      <c r="F212" s="274" t="s">
        <v>749</v>
      </c>
      <c r="H212" s="275">
        <v>6.319</v>
      </c>
      <c r="L212" s="272"/>
      <c r="M212" s="276"/>
      <c r="N212" s="277"/>
      <c r="O212" s="277"/>
      <c r="P212" s="277"/>
      <c r="Q212" s="277"/>
      <c r="R212" s="277"/>
      <c r="S212" s="277"/>
      <c r="T212" s="278"/>
      <c r="AT212" s="273" t="s">
        <v>139</v>
      </c>
      <c r="AU212" s="273" t="s">
        <v>78</v>
      </c>
      <c r="AV212" s="271" t="s">
        <v>78</v>
      </c>
      <c r="AW212" s="271" t="s">
        <v>30</v>
      </c>
      <c r="AX212" s="271" t="s">
        <v>69</v>
      </c>
      <c r="AY212" s="273" t="s">
        <v>125</v>
      </c>
    </row>
    <row r="213" spans="1:65" s="279" customFormat="1" x14ac:dyDescent="0.2">
      <c r="B213" s="280"/>
      <c r="D213" s="263" t="s">
        <v>139</v>
      </c>
      <c r="E213" s="281" t="s">
        <v>3</v>
      </c>
      <c r="F213" s="282" t="s">
        <v>141</v>
      </c>
      <c r="H213" s="283">
        <v>6.319</v>
      </c>
      <c r="L213" s="280"/>
      <c r="M213" s="284"/>
      <c r="N213" s="285"/>
      <c r="O213" s="285"/>
      <c r="P213" s="285"/>
      <c r="Q213" s="285"/>
      <c r="R213" s="285"/>
      <c r="S213" s="285"/>
      <c r="T213" s="286"/>
      <c r="AT213" s="281" t="s">
        <v>139</v>
      </c>
      <c r="AU213" s="281" t="s">
        <v>78</v>
      </c>
      <c r="AV213" s="279" t="s">
        <v>133</v>
      </c>
      <c r="AW213" s="279" t="s">
        <v>30</v>
      </c>
      <c r="AX213" s="279" t="s">
        <v>76</v>
      </c>
      <c r="AY213" s="281" t="s">
        <v>125</v>
      </c>
    </row>
    <row r="214" spans="1:65" s="182" customFormat="1" ht="33" customHeight="1" x14ac:dyDescent="0.2">
      <c r="A214" s="179"/>
      <c r="B214" s="180"/>
      <c r="C214" s="251" t="s">
        <v>520</v>
      </c>
      <c r="D214" s="251" t="s">
        <v>128</v>
      </c>
      <c r="E214" s="252" t="s">
        <v>750</v>
      </c>
      <c r="F214" s="253" t="s">
        <v>751</v>
      </c>
      <c r="G214" s="254" t="s">
        <v>211</v>
      </c>
      <c r="H214" s="255">
        <v>5.641</v>
      </c>
      <c r="I214" s="170">
        <v>0</v>
      </c>
      <c r="J214" s="256">
        <f>ROUND(I214*H214,2)</f>
        <v>0</v>
      </c>
      <c r="K214" s="253" t="s">
        <v>132</v>
      </c>
      <c r="L214" s="180"/>
      <c r="M214" s="257" t="s">
        <v>3</v>
      </c>
      <c r="N214" s="258" t="s">
        <v>40</v>
      </c>
      <c r="O214" s="259">
        <v>0</v>
      </c>
      <c r="P214" s="259">
        <f>O214*H214</f>
        <v>0</v>
      </c>
      <c r="Q214" s="259">
        <v>0</v>
      </c>
      <c r="R214" s="259">
        <f>Q214*H214</f>
        <v>0</v>
      </c>
      <c r="S214" s="259">
        <v>0</v>
      </c>
      <c r="T214" s="260">
        <f>S214*H214</f>
        <v>0</v>
      </c>
      <c r="U214" s="179"/>
      <c r="V214" s="179"/>
      <c r="W214" s="179"/>
      <c r="X214" s="179"/>
      <c r="Y214" s="179"/>
      <c r="Z214" s="179"/>
      <c r="AA214" s="179"/>
      <c r="AB214" s="179"/>
      <c r="AC214" s="179"/>
      <c r="AD214" s="179"/>
      <c r="AE214" s="179"/>
      <c r="AR214" s="261" t="s">
        <v>133</v>
      </c>
      <c r="AT214" s="261" t="s">
        <v>128</v>
      </c>
      <c r="AU214" s="261" t="s">
        <v>78</v>
      </c>
      <c r="AY214" s="172" t="s">
        <v>125</v>
      </c>
      <c r="BE214" s="262">
        <f>IF(N214="základní",J214,0)</f>
        <v>0</v>
      </c>
      <c r="BF214" s="262">
        <f>IF(N214="snížená",J214,0)</f>
        <v>0</v>
      </c>
      <c r="BG214" s="262">
        <f>IF(N214="zákl. přenesená",J214,0)</f>
        <v>0</v>
      </c>
      <c r="BH214" s="262">
        <f>IF(N214="sníž. přenesená",J214,0)</f>
        <v>0</v>
      </c>
      <c r="BI214" s="262">
        <f>IF(N214="nulová",J214,0)</f>
        <v>0</v>
      </c>
      <c r="BJ214" s="172" t="s">
        <v>76</v>
      </c>
      <c r="BK214" s="262">
        <f>ROUND(I214*H214,2)</f>
        <v>0</v>
      </c>
      <c r="BL214" s="172" t="s">
        <v>133</v>
      </c>
      <c r="BM214" s="261" t="s">
        <v>752</v>
      </c>
    </row>
    <row r="215" spans="1:65" s="182" customFormat="1" ht="19.5" x14ac:dyDescent="0.2">
      <c r="A215" s="179"/>
      <c r="B215" s="180"/>
      <c r="C215" s="179"/>
      <c r="D215" s="263" t="s">
        <v>135</v>
      </c>
      <c r="E215" s="179"/>
      <c r="F215" s="264" t="s">
        <v>753</v>
      </c>
      <c r="G215" s="179"/>
      <c r="H215" s="179"/>
      <c r="I215" s="179"/>
      <c r="J215" s="179"/>
      <c r="K215" s="179"/>
      <c r="L215" s="180"/>
      <c r="M215" s="265"/>
      <c r="N215" s="266"/>
      <c r="O215" s="267"/>
      <c r="P215" s="267"/>
      <c r="Q215" s="267"/>
      <c r="R215" s="267"/>
      <c r="S215" s="267"/>
      <c r="T215" s="268"/>
      <c r="U215" s="179"/>
      <c r="V215" s="179"/>
      <c r="W215" s="179"/>
      <c r="X215" s="179"/>
      <c r="Y215" s="179"/>
      <c r="Z215" s="179"/>
      <c r="AA215" s="179"/>
      <c r="AB215" s="179"/>
      <c r="AC215" s="179"/>
      <c r="AD215" s="179"/>
      <c r="AE215" s="179"/>
      <c r="AT215" s="172" t="s">
        <v>135</v>
      </c>
      <c r="AU215" s="172" t="s">
        <v>78</v>
      </c>
    </row>
    <row r="216" spans="1:65" s="182" customFormat="1" x14ac:dyDescent="0.2">
      <c r="A216" s="179"/>
      <c r="B216" s="180"/>
      <c r="C216" s="179"/>
      <c r="D216" s="269" t="s">
        <v>137</v>
      </c>
      <c r="E216" s="179"/>
      <c r="F216" s="270" t="s">
        <v>754</v>
      </c>
      <c r="G216" s="179"/>
      <c r="H216" s="179"/>
      <c r="I216" s="179"/>
      <c r="J216" s="179"/>
      <c r="K216" s="179"/>
      <c r="L216" s="180"/>
      <c r="M216" s="265"/>
      <c r="N216" s="266"/>
      <c r="O216" s="267"/>
      <c r="P216" s="267"/>
      <c r="Q216" s="267"/>
      <c r="R216" s="267"/>
      <c r="S216" s="267"/>
      <c r="T216" s="268"/>
      <c r="U216" s="179"/>
      <c r="V216" s="179"/>
      <c r="W216" s="179"/>
      <c r="X216" s="179"/>
      <c r="Y216" s="179"/>
      <c r="Z216" s="179"/>
      <c r="AA216" s="179"/>
      <c r="AB216" s="179"/>
      <c r="AC216" s="179"/>
      <c r="AD216" s="179"/>
      <c r="AE216" s="179"/>
      <c r="AT216" s="172" t="s">
        <v>137</v>
      </c>
      <c r="AU216" s="172" t="s">
        <v>78</v>
      </c>
    </row>
    <row r="217" spans="1:65" s="271" customFormat="1" x14ac:dyDescent="0.2">
      <c r="B217" s="272"/>
      <c r="D217" s="263" t="s">
        <v>139</v>
      </c>
      <c r="E217" s="273" t="s">
        <v>3</v>
      </c>
      <c r="F217" s="274" t="s">
        <v>755</v>
      </c>
      <c r="H217" s="275">
        <v>5.641</v>
      </c>
      <c r="L217" s="272"/>
      <c r="M217" s="276"/>
      <c r="N217" s="277"/>
      <c r="O217" s="277"/>
      <c r="P217" s="277"/>
      <c r="Q217" s="277"/>
      <c r="R217" s="277"/>
      <c r="S217" s="277"/>
      <c r="T217" s="278"/>
      <c r="AT217" s="273" t="s">
        <v>139</v>
      </c>
      <c r="AU217" s="273" t="s">
        <v>78</v>
      </c>
      <c r="AV217" s="271" t="s">
        <v>78</v>
      </c>
      <c r="AW217" s="271" t="s">
        <v>30</v>
      </c>
      <c r="AX217" s="271" t="s">
        <v>69</v>
      </c>
      <c r="AY217" s="273" t="s">
        <v>125</v>
      </c>
    </row>
    <row r="218" spans="1:65" s="279" customFormat="1" x14ac:dyDescent="0.2">
      <c r="B218" s="280"/>
      <c r="D218" s="263" t="s">
        <v>139</v>
      </c>
      <c r="E218" s="281" t="s">
        <v>3</v>
      </c>
      <c r="F218" s="282" t="s">
        <v>141</v>
      </c>
      <c r="H218" s="283">
        <v>5.641</v>
      </c>
      <c r="L218" s="280"/>
      <c r="M218" s="284"/>
      <c r="N218" s="285"/>
      <c r="O218" s="285"/>
      <c r="P218" s="285"/>
      <c r="Q218" s="285"/>
      <c r="R218" s="285"/>
      <c r="S218" s="285"/>
      <c r="T218" s="286"/>
      <c r="AT218" s="281" t="s">
        <v>139</v>
      </c>
      <c r="AU218" s="281" t="s">
        <v>78</v>
      </c>
      <c r="AV218" s="279" t="s">
        <v>133</v>
      </c>
      <c r="AW218" s="279" t="s">
        <v>30</v>
      </c>
      <c r="AX218" s="279" t="s">
        <v>76</v>
      </c>
      <c r="AY218" s="281" t="s">
        <v>125</v>
      </c>
    </row>
    <row r="219" spans="1:65" s="238" customFormat="1" ht="22.9" customHeight="1" x14ac:dyDescent="0.2">
      <c r="B219" s="239"/>
      <c r="D219" s="240" t="s">
        <v>68</v>
      </c>
      <c r="E219" s="249" t="s">
        <v>480</v>
      </c>
      <c r="F219" s="249" t="s">
        <v>481</v>
      </c>
      <c r="J219" s="250">
        <f>BK219</f>
        <v>0</v>
      </c>
      <c r="L219" s="239"/>
      <c r="M219" s="243"/>
      <c r="N219" s="244"/>
      <c r="O219" s="244"/>
      <c r="P219" s="245">
        <f>SUM(P220:P222)</f>
        <v>19.311500000000002</v>
      </c>
      <c r="Q219" s="244"/>
      <c r="R219" s="245">
        <f>SUM(R220:R222)</f>
        <v>0</v>
      </c>
      <c r="S219" s="244"/>
      <c r="T219" s="246">
        <f>SUM(T220:T222)</f>
        <v>0</v>
      </c>
      <c r="AR219" s="240" t="s">
        <v>76</v>
      </c>
      <c r="AT219" s="247" t="s">
        <v>68</v>
      </c>
      <c r="AU219" s="247" t="s">
        <v>76</v>
      </c>
      <c r="AY219" s="240" t="s">
        <v>125</v>
      </c>
      <c r="BK219" s="248">
        <f>SUM(BK220:BK222)</f>
        <v>0</v>
      </c>
    </row>
    <row r="220" spans="1:65" s="182" customFormat="1" ht="24.2" customHeight="1" x14ac:dyDescent="0.2">
      <c r="A220" s="179"/>
      <c r="B220" s="180"/>
      <c r="C220" s="251" t="s">
        <v>525</v>
      </c>
      <c r="D220" s="251" t="s">
        <v>128</v>
      </c>
      <c r="E220" s="252" t="s">
        <v>756</v>
      </c>
      <c r="F220" s="253" t="s">
        <v>757</v>
      </c>
      <c r="G220" s="254" t="s">
        <v>211</v>
      </c>
      <c r="H220" s="255">
        <v>29.71</v>
      </c>
      <c r="I220" s="170">
        <v>0</v>
      </c>
      <c r="J220" s="256">
        <f>ROUND(I220*H220,2)</f>
        <v>0</v>
      </c>
      <c r="K220" s="253" t="s">
        <v>132</v>
      </c>
      <c r="L220" s="180"/>
      <c r="M220" s="257" t="s">
        <v>3</v>
      </c>
      <c r="N220" s="258" t="s">
        <v>40</v>
      </c>
      <c r="O220" s="259">
        <v>0.65</v>
      </c>
      <c r="P220" s="259">
        <f>O220*H220</f>
        <v>19.311500000000002</v>
      </c>
      <c r="Q220" s="259">
        <v>0</v>
      </c>
      <c r="R220" s="259">
        <f>Q220*H220</f>
        <v>0</v>
      </c>
      <c r="S220" s="259">
        <v>0</v>
      </c>
      <c r="T220" s="260">
        <f>S220*H220</f>
        <v>0</v>
      </c>
      <c r="U220" s="179"/>
      <c r="V220" s="179"/>
      <c r="W220" s="179"/>
      <c r="X220" s="179"/>
      <c r="Y220" s="179"/>
      <c r="Z220" s="179"/>
      <c r="AA220" s="179"/>
      <c r="AB220" s="179"/>
      <c r="AC220" s="179"/>
      <c r="AD220" s="179"/>
      <c r="AE220" s="179"/>
      <c r="AR220" s="261" t="s">
        <v>133</v>
      </c>
      <c r="AT220" s="261" t="s">
        <v>128</v>
      </c>
      <c r="AU220" s="261" t="s">
        <v>78</v>
      </c>
      <c r="AY220" s="172" t="s">
        <v>125</v>
      </c>
      <c r="BE220" s="262">
        <f>IF(N220="základní",J220,0)</f>
        <v>0</v>
      </c>
      <c r="BF220" s="262">
        <f>IF(N220="snížená",J220,0)</f>
        <v>0</v>
      </c>
      <c r="BG220" s="262">
        <f>IF(N220="zákl. přenesená",J220,0)</f>
        <v>0</v>
      </c>
      <c r="BH220" s="262">
        <f>IF(N220="sníž. přenesená",J220,0)</f>
        <v>0</v>
      </c>
      <c r="BI220" s="262">
        <f>IF(N220="nulová",J220,0)</f>
        <v>0</v>
      </c>
      <c r="BJ220" s="172" t="s">
        <v>76</v>
      </c>
      <c r="BK220" s="262">
        <f>ROUND(I220*H220,2)</f>
        <v>0</v>
      </c>
      <c r="BL220" s="172" t="s">
        <v>133</v>
      </c>
      <c r="BM220" s="261" t="s">
        <v>758</v>
      </c>
    </row>
    <row r="221" spans="1:65" s="182" customFormat="1" ht="29.25" x14ac:dyDescent="0.2">
      <c r="A221" s="179"/>
      <c r="B221" s="180"/>
      <c r="C221" s="179"/>
      <c r="D221" s="263" t="s">
        <v>135</v>
      </c>
      <c r="E221" s="179"/>
      <c r="F221" s="264" t="s">
        <v>759</v>
      </c>
      <c r="G221" s="179"/>
      <c r="H221" s="179"/>
      <c r="I221" s="179"/>
      <c r="J221" s="179"/>
      <c r="K221" s="179"/>
      <c r="L221" s="180"/>
      <c r="M221" s="265"/>
      <c r="N221" s="266"/>
      <c r="O221" s="267"/>
      <c r="P221" s="267"/>
      <c r="Q221" s="267"/>
      <c r="R221" s="267"/>
      <c r="S221" s="267"/>
      <c r="T221" s="268"/>
      <c r="U221" s="179"/>
      <c r="V221" s="179"/>
      <c r="W221" s="179"/>
      <c r="X221" s="179"/>
      <c r="Y221" s="179"/>
      <c r="Z221" s="179"/>
      <c r="AA221" s="179"/>
      <c r="AB221" s="179"/>
      <c r="AC221" s="179"/>
      <c r="AD221" s="179"/>
      <c r="AE221" s="179"/>
      <c r="AT221" s="172" t="s">
        <v>135</v>
      </c>
      <c r="AU221" s="172" t="s">
        <v>78</v>
      </c>
    </row>
    <row r="222" spans="1:65" s="182" customFormat="1" x14ac:dyDescent="0.2">
      <c r="A222" s="179"/>
      <c r="B222" s="180"/>
      <c r="C222" s="179"/>
      <c r="D222" s="269" t="s">
        <v>137</v>
      </c>
      <c r="E222" s="179"/>
      <c r="F222" s="270" t="s">
        <v>760</v>
      </c>
      <c r="G222" s="179"/>
      <c r="H222" s="179"/>
      <c r="I222" s="179"/>
      <c r="J222" s="179"/>
      <c r="K222" s="179"/>
      <c r="L222" s="180"/>
      <c r="M222" s="265"/>
      <c r="N222" s="266"/>
      <c r="O222" s="267"/>
      <c r="P222" s="267"/>
      <c r="Q222" s="267"/>
      <c r="R222" s="267"/>
      <c r="S222" s="267"/>
      <c r="T222" s="268"/>
      <c r="U222" s="179"/>
      <c r="V222" s="179"/>
      <c r="W222" s="179"/>
      <c r="X222" s="179"/>
      <c r="Y222" s="179"/>
      <c r="Z222" s="179"/>
      <c r="AA222" s="179"/>
      <c r="AB222" s="179"/>
      <c r="AC222" s="179"/>
      <c r="AD222" s="179"/>
      <c r="AE222" s="179"/>
      <c r="AT222" s="172" t="s">
        <v>137</v>
      </c>
      <c r="AU222" s="172" t="s">
        <v>78</v>
      </c>
    </row>
    <row r="223" spans="1:65" s="238" customFormat="1" ht="25.9" customHeight="1" x14ac:dyDescent="0.2">
      <c r="B223" s="239"/>
      <c r="D223" s="240" t="s">
        <v>68</v>
      </c>
      <c r="E223" s="241" t="s">
        <v>487</v>
      </c>
      <c r="F223" s="241" t="s">
        <v>488</v>
      </c>
      <c r="J223" s="242">
        <f>BK223</f>
        <v>0</v>
      </c>
      <c r="L223" s="239"/>
      <c r="M223" s="243"/>
      <c r="N223" s="244"/>
      <c r="O223" s="244"/>
      <c r="P223" s="245">
        <f>P224+P243+P263</f>
        <v>78.327821999999998</v>
      </c>
      <c r="Q223" s="244"/>
      <c r="R223" s="245">
        <f>R224+R243+R263</f>
        <v>3.20321276</v>
      </c>
      <c r="S223" s="244"/>
      <c r="T223" s="246">
        <f>T224+T243+T263</f>
        <v>0</v>
      </c>
      <c r="AR223" s="240" t="s">
        <v>78</v>
      </c>
      <c r="AT223" s="247" t="s">
        <v>68</v>
      </c>
      <c r="AU223" s="247" t="s">
        <v>69</v>
      </c>
      <c r="AY223" s="240" t="s">
        <v>125</v>
      </c>
      <c r="BK223" s="248">
        <f>BK224+BK243+BK263</f>
        <v>0</v>
      </c>
    </row>
    <row r="224" spans="1:65" s="238" customFormat="1" ht="22.9" customHeight="1" x14ac:dyDescent="0.2">
      <c r="B224" s="239"/>
      <c r="D224" s="240" t="s">
        <v>68</v>
      </c>
      <c r="E224" s="249" t="s">
        <v>489</v>
      </c>
      <c r="F224" s="249" t="s">
        <v>490</v>
      </c>
      <c r="J224" s="250">
        <f>BK224</f>
        <v>0</v>
      </c>
      <c r="L224" s="239"/>
      <c r="M224" s="243"/>
      <c r="N224" s="244"/>
      <c r="O224" s="244"/>
      <c r="P224" s="245">
        <f>SUM(P225:P242)</f>
        <v>28.801749999999998</v>
      </c>
      <c r="Q224" s="244"/>
      <c r="R224" s="245">
        <f>SUM(R225:R242)</f>
        <v>3.1240000000000001</v>
      </c>
      <c r="S224" s="244"/>
      <c r="T224" s="246">
        <f>SUM(T225:T242)</f>
        <v>0</v>
      </c>
      <c r="AR224" s="240" t="s">
        <v>78</v>
      </c>
      <c r="AT224" s="247" t="s">
        <v>68</v>
      </c>
      <c r="AU224" s="247" t="s">
        <v>76</v>
      </c>
      <c r="AY224" s="240" t="s">
        <v>125</v>
      </c>
      <c r="BK224" s="248">
        <f>SUM(BK225:BK242)</f>
        <v>0</v>
      </c>
    </row>
    <row r="225" spans="1:65" s="182" customFormat="1" ht="16.5" customHeight="1" x14ac:dyDescent="0.2">
      <c r="A225" s="179"/>
      <c r="B225" s="180"/>
      <c r="C225" s="251" t="s">
        <v>208</v>
      </c>
      <c r="D225" s="251" t="s">
        <v>128</v>
      </c>
      <c r="E225" s="252" t="s">
        <v>492</v>
      </c>
      <c r="F225" s="253" t="s">
        <v>493</v>
      </c>
      <c r="G225" s="254" t="s">
        <v>494</v>
      </c>
      <c r="H225" s="255">
        <v>1</v>
      </c>
      <c r="I225" s="170">
        <v>0</v>
      </c>
      <c r="J225" s="256">
        <f>ROUND(I225*H225,2)</f>
        <v>0</v>
      </c>
      <c r="K225" s="253" t="s">
        <v>3</v>
      </c>
      <c r="L225" s="180"/>
      <c r="M225" s="257" t="s">
        <v>3</v>
      </c>
      <c r="N225" s="258" t="s">
        <v>40</v>
      </c>
      <c r="O225" s="259">
        <v>1</v>
      </c>
      <c r="P225" s="259">
        <f>O225*H225</f>
        <v>1</v>
      </c>
      <c r="Q225" s="259">
        <v>0</v>
      </c>
      <c r="R225" s="259">
        <f>Q225*H225</f>
        <v>0</v>
      </c>
      <c r="S225" s="259">
        <v>0</v>
      </c>
      <c r="T225" s="260">
        <f>S225*H225</f>
        <v>0</v>
      </c>
      <c r="U225" s="179"/>
      <c r="V225" s="179"/>
      <c r="W225" s="179"/>
      <c r="X225" s="179"/>
      <c r="Y225" s="179"/>
      <c r="Z225" s="179"/>
      <c r="AA225" s="179"/>
      <c r="AB225" s="179"/>
      <c r="AC225" s="179"/>
      <c r="AD225" s="179"/>
      <c r="AE225" s="179"/>
      <c r="AR225" s="261" t="s">
        <v>495</v>
      </c>
      <c r="AT225" s="261" t="s">
        <v>128</v>
      </c>
      <c r="AU225" s="261" t="s">
        <v>78</v>
      </c>
      <c r="AY225" s="172" t="s">
        <v>125</v>
      </c>
      <c r="BE225" s="262">
        <f>IF(N225="základní",J225,0)</f>
        <v>0</v>
      </c>
      <c r="BF225" s="262">
        <f>IF(N225="snížená",J225,0)</f>
        <v>0</v>
      </c>
      <c r="BG225" s="262">
        <f>IF(N225="zákl. přenesená",J225,0)</f>
        <v>0</v>
      </c>
      <c r="BH225" s="262">
        <f>IF(N225="sníž. přenesená",J225,0)</f>
        <v>0</v>
      </c>
      <c r="BI225" s="262">
        <f>IF(N225="nulová",J225,0)</f>
        <v>0</v>
      </c>
      <c r="BJ225" s="172" t="s">
        <v>76</v>
      </c>
      <c r="BK225" s="262">
        <f>ROUND(I225*H225,2)</f>
        <v>0</v>
      </c>
      <c r="BL225" s="172" t="s">
        <v>495</v>
      </c>
      <c r="BM225" s="261" t="s">
        <v>761</v>
      </c>
    </row>
    <row r="226" spans="1:65" s="182" customFormat="1" x14ac:dyDescent="0.2">
      <c r="A226" s="179"/>
      <c r="B226" s="180"/>
      <c r="C226" s="179"/>
      <c r="D226" s="263" t="s">
        <v>135</v>
      </c>
      <c r="E226" s="179"/>
      <c r="F226" s="264" t="s">
        <v>493</v>
      </c>
      <c r="G226" s="179"/>
      <c r="H226" s="179"/>
      <c r="I226" s="179"/>
      <c r="J226" s="179"/>
      <c r="K226" s="179"/>
      <c r="L226" s="180"/>
      <c r="M226" s="265"/>
      <c r="N226" s="266"/>
      <c r="O226" s="267"/>
      <c r="P226" s="267"/>
      <c r="Q226" s="267"/>
      <c r="R226" s="267"/>
      <c r="S226" s="267"/>
      <c r="T226" s="268"/>
      <c r="U226" s="179"/>
      <c r="V226" s="179"/>
      <c r="W226" s="179"/>
      <c r="X226" s="179"/>
      <c r="Y226" s="179"/>
      <c r="Z226" s="179"/>
      <c r="AA226" s="179"/>
      <c r="AB226" s="179"/>
      <c r="AC226" s="179"/>
      <c r="AD226" s="179"/>
      <c r="AE226" s="179"/>
      <c r="AT226" s="172" t="s">
        <v>135</v>
      </c>
      <c r="AU226" s="172" t="s">
        <v>78</v>
      </c>
    </row>
    <row r="227" spans="1:65" s="182" customFormat="1" ht="16.5" customHeight="1" x14ac:dyDescent="0.2">
      <c r="A227" s="179"/>
      <c r="B227" s="180"/>
      <c r="C227" s="251" t="s">
        <v>216</v>
      </c>
      <c r="D227" s="251" t="s">
        <v>128</v>
      </c>
      <c r="E227" s="252" t="s">
        <v>498</v>
      </c>
      <c r="F227" s="253" t="s">
        <v>499</v>
      </c>
      <c r="G227" s="254" t="s">
        <v>494</v>
      </c>
      <c r="H227" s="255">
        <v>1</v>
      </c>
      <c r="I227" s="170">
        <v>0</v>
      </c>
      <c r="J227" s="256">
        <f>ROUND(I227*H227,2)</f>
        <v>0</v>
      </c>
      <c r="K227" s="253" t="s">
        <v>3</v>
      </c>
      <c r="L227" s="180"/>
      <c r="M227" s="257" t="s">
        <v>3</v>
      </c>
      <c r="N227" s="258" t="s">
        <v>40</v>
      </c>
      <c r="O227" s="259">
        <v>1</v>
      </c>
      <c r="P227" s="259">
        <f>O227*H227</f>
        <v>1</v>
      </c>
      <c r="Q227" s="259">
        <v>0</v>
      </c>
      <c r="R227" s="259">
        <f>Q227*H227</f>
        <v>0</v>
      </c>
      <c r="S227" s="259">
        <v>0</v>
      </c>
      <c r="T227" s="260">
        <f>S227*H227</f>
        <v>0</v>
      </c>
      <c r="U227" s="179"/>
      <c r="V227" s="179"/>
      <c r="W227" s="179"/>
      <c r="X227" s="179"/>
      <c r="Y227" s="179"/>
      <c r="Z227" s="179"/>
      <c r="AA227" s="179"/>
      <c r="AB227" s="179"/>
      <c r="AC227" s="179"/>
      <c r="AD227" s="179"/>
      <c r="AE227" s="179"/>
      <c r="AR227" s="261" t="s">
        <v>495</v>
      </c>
      <c r="AT227" s="261" t="s">
        <v>128</v>
      </c>
      <c r="AU227" s="261" t="s">
        <v>78</v>
      </c>
      <c r="AY227" s="172" t="s">
        <v>125</v>
      </c>
      <c r="BE227" s="262">
        <f>IF(N227="základní",J227,0)</f>
        <v>0</v>
      </c>
      <c r="BF227" s="262">
        <f>IF(N227="snížená",J227,0)</f>
        <v>0</v>
      </c>
      <c r="BG227" s="262">
        <f>IF(N227="zákl. přenesená",J227,0)</f>
        <v>0</v>
      </c>
      <c r="BH227" s="262">
        <f>IF(N227="sníž. přenesená",J227,0)</f>
        <v>0</v>
      </c>
      <c r="BI227" s="262">
        <f>IF(N227="nulová",J227,0)</f>
        <v>0</v>
      </c>
      <c r="BJ227" s="172" t="s">
        <v>76</v>
      </c>
      <c r="BK227" s="262">
        <f>ROUND(I227*H227,2)</f>
        <v>0</v>
      </c>
      <c r="BL227" s="172" t="s">
        <v>495</v>
      </c>
      <c r="BM227" s="261" t="s">
        <v>762</v>
      </c>
    </row>
    <row r="228" spans="1:65" s="182" customFormat="1" x14ac:dyDescent="0.2">
      <c r="A228" s="179"/>
      <c r="B228" s="180"/>
      <c r="C228" s="179"/>
      <c r="D228" s="263" t="s">
        <v>135</v>
      </c>
      <c r="E228" s="179"/>
      <c r="F228" s="264" t="s">
        <v>499</v>
      </c>
      <c r="G228" s="179"/>
      <c r="H228" s="179"/>
      <c r="I228" s="179"/>
      <c r="J228" s="179"/>
      <c r="K228" s="179"/>
      <c r="L228" s="180"/>
      <c r="M228" s="265"/>
      <c r="N228" s="266"/>
      <c r="O228" s="267"/>
      <c r="P228" s="267"/>
      <c r="Q228" s="267"/>
      <c r="R228" s="267"/>
      <c r="S228" s="267"/>
      <c r="T228" s="268"/>
      <c r="U228" s="179"/>
      <c r="V228" s="179"/>
      <c r="W228" s="179"/>
      <c r="X228" s="179"/>
      <c r="Y228" s="179"/>
      <c r="Z228" s="179"/>
      <c r="AA228" s="179"/>
      <c r="AB228" s="179"/>
      <c r="AC228" s="179"/>
      <c r="AD228" s="179"/>
      <c r="AE228" s="179"/>
      <c r="AT228" s="172" t="s">
        <v>135</v>
      </c>
      <c r="AU228" s="172" t="s">
        <v>78</v>
      </c>
    </row>
    <row r="229" spans="1:65" s="182" customFormat="1" ht="24.2" customHeight="1" x14ac:dyDescent="0.2">
      <c r="A229" s="179"/>
      <c r="B229" s="180"/>
      <c r="C229" s="288" t="s">
        <v>245</v>
      </c>
      <c r="D229" s="288" t="s">
        <v>231</v>
      </c>
      <c r="E229" s="289" t="s">
        <v>763</v>
      </c>
      <c r="F229" s="290" t="s">
        <v>764</v>
      </c>
      <c r="G229" s="291" t="s">
        <v>211</v>
      </c>
      <c r="H229" s="292">
        <v>2.7360000000000002</v>
      </c>
      <c r="I229" s="171">
        <v>0</v>
      </c>
      <c r="J229" s="293">
        <f>ROUND(I229*H229,2)</f>
        <v>0</v>
      </c>
      <c r="K229" s="290" t="s">
        <v>132</v>
      </c>
      <c r="L229" s="294"/>
      <c r="M229" s="295" t="s">
        <v>3</v>
      </c>
      <c r="N229" s="296" t="s">
        <v>40</v>
      </c>
      <c r="O229" s="259">
        <v>0</v>
      </c>
      <c r="P229" s="259">
        <f>O229*H229</f>
        <v>0</v>
      </c>
      <c r="Q229" s="259">
        <v>1</v>
      </c>
      <c r="R229" s="259">
        <f>Q229*H229</f>
        <v>2.7360000000000002</v>
      </c>
      <c r="S229" s="259">
        <v>0</v>
      </c>
      <c r="T229" s="260">
        <f>S229*H229</f>
        <v>0</v>
      </c>
      <c r="U229" s="179"/>
      <c r="V229" s="179"/>
      <c r="W229" s="179"/>
      <c r="X229" s="179"/>
      <c r="Y229" s="179"/>
      <c r="Z229" s="179"/>
      <c r="AA229" s="179"/>
      <c r="AB229" s="179"/>
      <c r="AC229" s="179"/>
      <c r="AD229" s="179"/>
      <c r="AE229" s="179"/>
      <c r="AR229" s="261" t="s">
        <v>180</v>
      </c>
      <c r="AT229" s="261" t="s">
        <v>231</v>
      </c>
      <c r="AU229" s="261" t="s">
        <v>78</v>
      </c>
      <c r="AY229" s="172" t="s">
        <v>125</v>
      </c>
      <c r="BE229" s="262">
        <f>IF(N229="základní",J229,0)</f>
        <v>0</v>
      </c>
      <c r="BF229" s="262">
        <f>IF(N229="snížená",J229,0)</f>
        <v>0</v>
      </c>
      <c r="BG229" s="262">
        <f>IF(N229="zákl. přenesená",J229,0)</f>
        <v>0</v>
      </c>
      <c r="BH229" s="262">
        <f>IF(N229="sníž. přenesená",J229,0)</f>
        <v>0</v>
      </c>
      <c r="BI229" s="262">
        <f>IF(N229="nulová",J229,0)</f>
        <v>0</v>
      </c>
      <c r="BJ229" s="172" t="s">
        <v>76</v>
      </c>
      <c r="BK229" s="262">
        <f>ROUND(I229*H229,2)</f>
        <v>0</v>
      </c>
      <c r="BL229" s="172" t="s">
        <v>133</v>
      </c>
      <c r="BM229" s="261" t="s">
        <v>765</v>
      </c>
    </row>
    <row r="230" spans="1:65" s="182" customFormat="1" ht="19.5" x14ac:dyDescent="0.2">
      <c r="A230" s="179"/>
      <c r="B230" s="180"/>
      <c r="C230" s="179"/>
      <c r="D230" s="263" t="s">
        <v>135</v>
      </c>
      <c r="E230" s="179"/>
      <c r="F230" s="264" t="s">
        <v>764</v>
      </c>
      <c r="G230" s="179"/>
      <c r="H230" s="179"/>
      <c r="I230" s="179"/>
      <c r="J230" s="179"/>
      <c r="K230" s="179"/>
      <c r="L230" s="180"/>
      <c r="M230" s="265"/>
      <c r="N230" s="266"/>
      <c r="O230" s="267"/>
      <c r="P230" s="267"/>
      <c r="Q230" s="267"/>
      <c r="R230" s="267"/>
      <c r="S230" s="267"/>
      <c r="T230" s="268"/>
      <c r="U230" s="179"/>
      <c r="V230" s="179"/>
      <c r="W230" s="179"/>
      <c r="X230" s="179"/>
      <c r="Y230" s="179"/>
      <c r="Z230" s="179"/>
      <c r="AA230" s="179"/>
      <c r="AB230" s="179"/>
      <c r="AC230" s="179"/>
      <c r="AD230" s="179"/>
      <c r="AE230" s="179"/>
      <c r="AT230" s="172" t="s">
        <v>135</v>
      </c>
      <c r="AU230" s="172" t="s">
        <v>78</v>
      </c>
    </row>
    <row r="231" spans="1:65" s="271" customFormat="1" x14ac:dyDescent="0.2">
      <c r="B231" s="272"/>
      <c r="D231" s="263" t="s">
        <v>139</v>
      </c>
      <c r="E231" s="273" t="s">
        <v>3</v>
      </c>
      <c r="F231" s="274" t="s">
        <v>766</v>
      </c>
      <c r="H231" s="275">
        <v>2.7360000000000002</v>
      </c>
      <c r="L231" s="272"/>
      <c r="M231" s="276"/>
      <c r="N231" s="277"/>
      <c r="O231" s="277"/>
      <c r="P231" s="277"/>
      <c r="Q231" s="277"/>
      <c r="R231" s="277"/>
      <c r="S231" s="277"/>
      <c r="T231" s="278"/>
      <c r="AT231" s="273" t="s">
        <v>139</v>
      </c>
      <c r="AU231" s="273" t="s">
        <v>78</v>
      </c>
      <c r="AV231" s="271" t="s">
        <v>78</v>
      </c>
      <c r="AW231" s="271" t="s">
        <v>30</v>
      </c>
      <c r="AX231" s="271" t="s">
        <v>69</v>
      </c>
      <c r="AY231" s="273" t="s">
        <v>125</v>
      </c>
    </row>
    <row r="232" spans="1:65" s="279" customFormat="1" x14ac:dyDescent="0.2">
      <c r="B232" s="280"/>
      <c r="D232" s="263" t="s">
        <v>139</v>
      </c>
      <c r="E232" s="281" t="s">
        <v>3</v>
      </c>
      <c r="F232" s="282" t="s">
        <v>141</v>
      </c>
      <c r="H232" s="283">
        <v>2.7360000000000002</v>
      </c>
      <c r="L232" s="280"/>
      <c r="M232" s="284"/>
      <c r="N232" s="285"/>
      <c r="O232" s="285"/>
      <c r="P232" s="285"/>
      <c r="Q232" s="285"/>
      <c r="R232" s="285"/>
      <c r="S232" s="285"/>
      <c r="T232" s="286"/>
      <c r="AT232" s="281" t="s">
        <v>139</v>
      </c>
      <c r="AU232" s="281" t="s">
        <v>78</v>
      </c>
      <c r="AV232" s="279" t="s">
        <v>133</v>
      </c>
      <c r="AW232" s="279" t="s">
        <v>30</v>
      </c>
      <c r="AX232" s="279" t="s">
        <v>76</v>
      </c>
      <c r="AY232" s="281" t="s">
        <v>125</v>
      </c>
    </row>
    <row r="233" spans="1:65" s="182" customFormat="1" ht="24.2" customHeight="1" x14ac:dyDescent="0.2">
      <c r="A233" s="179"/>
      <c r="B233" s="180"/>
      <c r="C233" s="288" t="s">
        <v>254</v>
      </c>
      <c r="D233" s="288" t="s">
        <v>231</v>
      </c>
      <c r="E233" s="289" t="s">
        <v>767</v>
      </c>
      <c r="F233" s="290" t="s">
        <v>768</v>
      </c>
      <c r="G233" s="291" t="s">
        <v>211</v>
      </c>
      <c r="H233" s="292">
        <v>0.38800000000000001</v>
      </c>
      <c r="I233" s="171">
        <v>0</v>
      </c>
      <c r="J233" s="293">
        <f>ROUND(I233*H233,2)</f>
        <v>0</v>
      </c>
      <c r="K233" s="290" t="s">
        <v>132</v>
      </c>
      <c r="L233" s="294"/>
      <c r="M233" s="295" t="s">
        <v>3</v>
      </c>
      <c r="N233" s="296" t="s">
        <v>40</v>
      </c>
      <c r="O233" s="259">
        <v>0</v>
      </c>
      <c r="P233" s="259">
        <f>O233*H233</f>
        <v>0</v>
      </c>
      <c r="Q233" s="259">
        <v>1</v>
      </c>
      <c r="R233" s="259">
        <f>Q233*H233</f>
        <v>0.38800000000000001</v>
      </c>
      <c r="S233" s="259">
        <v>0</v>
      </c>
      <c r="T233" s="260">
        <f>S233*H233</f>
        <v>0</v>
      </c>
      <c r="U233" s="179"/>
      <c r="V233" s="179"/>
      <c r="W233" s="179"/>
      <c r="X233" s="179"/>
      <c r="Y233" s="179"/>
      <c r="Z233" s="179"/>
      <c r="AA233" s="179"/>
      <c r="AB233" s="179"/>
      <c r="AC233" s="179"/>
      <c r="AD233" s="179"/>
      <c r="AE233" s="179"/>
      <c r="AR233" s="261" t="s">
        <v>180</v>
      </c>
      <c r="AT233" s="261" t="s">
        <v>231</v>
      </c>
      <c r="AU233" s="261" t="s">
        <v>78</v>
      </c>
      <c r="AY233" s="172" t="s">
        <v>125</v>
      </c>
      <c r="BE233" s="262">
        <f>IF(N233="základní",J233,0)</f>
        <v>0</v>
      </c>
      <c r="BF233" s="262">
        <f>IF(N233="snížená",J233,0)</f>
        <v>0</v>
      </c>
      <c r="BG233" s="262">
        <f>IF(N233="zákl. přenesená",J233,0)</f>
        <v>0</v>
      </c>
      <c r="BH233" s="262">
        <f>IF(N233="sníž. přenesená",J233,0)</f>
        <v>0</v>
      </c>
      <c r="BI233" s="262">
        <f>IF(N233="nulová",J233,0)</f>
        <v>0</v>
      </c>
      <c r="BJ233" s="172" t="s">
        <v>76</v>
      </c>
      <c r="BK233" s="262">
        <f>ROUND(I233*H233,2)</f>
        <v>0</v>
      </c>
      <c r="BL233" s="172" t="s">
        <v>133</v>
      </c>
      <c r="BM233" s="261" t="s">
        <v>769</v>
      </c>
    </row>
    <row r="234" spans="1:65" s="182" customFormat="1" x14ac:dyDescent="0.2">
      <c r="A234" s="179"/>
      <c r="B234" s="180"/>
      <c r="C234" s="179"/>
      <c r="D234" s="263" t="s">
        <v>135</v>
      </c>
      <c r="E234" s="179"/>
      <c r="F234" s="264" t="s">
        <v>768</v>
      </c>
      <c r="G234" s="179"/>
      <c r="H234" s="179"/>
      <c r="I234" s="179"/>
      <c r="J234" s="179"/>
      <c r="K234" s="179"/>
      <c r="L234" s="180"/>
      <c r="M234" s="265"/>
      <c r="N234" s="266"/>
      <c r="O234" s="267"/>
      <c r="P234" s="267"/>
      <c r="Q234" s="267"/>
      <c r="R234" s="267"/>
      <c r="S234" s="267"/>
      <c r="T234" s="268"/>
      <c r="U234" s="179"/>
      <c r="V234" s="179"/>
      <c r="W234" s="179"/>
      <c r="X234" s="179"/>
      <c r="Y234" s="179"/>
      <c r="Z234" s="179"/>
      <c r="AA234" s="179"/>
      <c r="AB234" s="179"/>
      <c r="AC234" s="179"/>
      <c r="AD234" s="179"/>
      <c r="AE234" s="179"/>
      <c r="AT234" s="172" t="s">
        <v>135</v>
      </c>
      <c r="AU234" s="172" t="s">
        <v>78</v>
      </c>
    </row>
    <row r="235" spans="1:65" s="271" customFormat="1" x14ac:dyDescent="0.2">
      <c r="B235" s="272"/>
      <c r="D235" s="263" t="s">
        <v>139</v>
      </c>
      <c r="E235" s="273" t="s">
        <v>3</v>
      </c>
      <c r="F235" s="274" t="s">
        <v>770</v>
      </c>
      <c r="H235" s="275">
        <v>0.38800000000000001</v>
      </c>
      <c r="L235" s="272"/>
      <c r="M235" s="276"/>
      <c r="N235" s="277"/>
      <c r="O235" s="277"/>
      <c r="P235" s="277"/>
      <c r="Q235" s="277"/>
      <c r="R235" s="277"/>
      <c r="S235" s="277"/>
      <c r="T235" s="278"/>
      <c r="AT235" s="273" t="s">
        <v>139</v>
      </c>
      <c r="AU235" s="273" t="s">
        <v>78</v>
      </c>
      <c r="AV235" s="271" t="s">
        <v>78</v>
      </c>
      <c r="AW235" s="271" t="s">
        <v>30</v>
      </c>
      <c r="AX235" s="271" t="s">
        <v>69</v>
      </c>
      <c r="AY235" s="273" t="s">
        <v>125</v>
      </c>
    </row>
    <row r="236" spans="1:65" s="279" customFormat="1" x14ac:dyDescent="0.2">
      <c r="B236" s="280"/>
      <c r="D236" s="263" t="s">
        <v>139</v>
      </c>
      <c r="E236" s="281" t="s">
        <v>3</v>
      </c>
      <c r="F236" s="282" t="s">
        <v>141</v>
      </c>
      <c r="H236" s="283">
        <v>0.38800000000000001</v>
      </c>
      <c r="L236" s="280"/>
      <c r="M236" s="284"/>
      <c r="N236" s="285"/>
      <c r="O236" s="285"/>
      <c r="P236" s="285"/>
      <c r="Q236" s="285"/>
      <c r="R236" s="285"/>
      <c r="S236" s="285"/>
      <c r="T236" s="286"/>
      <c r="AT236" s="281" t="s">
        <v>139</v>
      </c>
      <c r="AU236" s="281" t="s">
        <v>78</v>
      </c>
      <c r="AV236" s="279" t="s">
        <v>133</v>
      </c>
      <c r="AW236" s="279" t="s">
        <v>30</v>
      </c>
      <c r="AX236" s="279" t="s">
        <v>76</v>
      </c>
      <c r="AY236" s="281" t="s">
        <v>125</v>
      </c>
    </row>
    <row r="237" spans="1:65" s="182" customFormat="1" ht="33" customHeight="1" x14ac:dyDescent="0.2">
      <c r="A237" s="179"/>
      <c r="B237" s="180"/>
      <c r="C237" s="251" t="s">
        <v>230</v>
      </c>
      <c r="D237" s="251" t="s">
        <v>128</v>
      </c>
      <c r="E237" s="252" t="s">
        <v>771</v>
      </c>
      <c r="F237" s="253" t="s">
        <v>772</v>
      </c>
      <c r="G237" s="254" t="s">
        <v>265</v>
      </c>
      <c r="H237" s="255">
        <v>57.024999999999999</v>
      </c>
      <c r="I237" s="170">
        <v>0</v>
      </c>
      <c r="J237" s="256">
        <f>ROUND(I237*H237,2)</f>
        <v>0</v>
      </c>
      <c r="K237" s="253" t="s">
        <v>132</v>
      </c>
      <c r="L237" s="180"/>
      <c r="M237" s="257" t="s">
        <v>3</v>
      </c>
      <c r="N237" s="258" t="s">
        <v>40</v>
      </c>
      <c r="O237" s="259">
        <v>0.47</v>
      </c>
      <c r="P237" s="259">
        <f>O237*H237</f>
        <v>26.801749999999998</v>
      </c>
      <c r="Q237" s="259">
        <v>0</v>
      </c>
      <c r="R237" s="259">
        <f>Q237*H237</f>
        <v>0</v>
      </c>
      <c r="S237" s="259">
        <v>0</v>
      </c>
      <c r="T237" s="260">
        <f>S237*H237</f>
        <v>0</v>
      </c>
      <c r="U237" s="179"/>
      <c r="V237" s="179"/>
      <c r="W237" s="179"/>
      <c r="X237" s="179"/>
      <c r="Y237" s="179"/>
      <c r="Z237" s="179"/>
      <c r="AA237" s="179"/>
      <c r="AB237" s="179"/>
      <c r="AC237" s="179"/>
      <c r="AD237" s="179"/>
      <c r="AE237" s="179"/>
      <c r="AR237" s="261" t="s">
        <v>133</v>
      </c>
      <c r="AT237" s="261" t="s">
        <v>128</v>
      </c>
      <c r="AU237" s="261" t="s">
        <v>78</v>
      </c>
      <c r="AY237" s="172" t="s">
        <v>125</v>
      </c>
      <c r="BE237" s="262">
        <f>IF(N237="základní",J237,0)</f>
        <v>0</v>
      </c>
      <c r="BF237" s="262">
        <f>IF(N237="snížená",J237,0)</f>
        <v>0</v>
      </c>
      <c r="BG237" s="262">
        <f>IF(N237="zákl. přenesená",J237,0)</f>
        <v>0</v>
      </c>
      <c r="BH237" s="262">
        <f>IF(N237="sníž. přenesená",J237,0)</f>
        <v>0</v>
      </c>
      <c r="BI237" s="262">
        <f>IF(N237="nulová",J237,0)</f>
        <v>0</v>
      </c>
      <c r="BJ237" s="172" t="s">
        <v>76</v>
      </c>
      <c r="BK237" s="262">
        <f>ROUND(I237*H237,2)</f>
        <v>0</v>
      </c>
      <c r="BL237" s="172" t="s">
        <v>133</v>
      </c>
      <c r="BM237" s="261" t="s">
        <v>773</v>
      </c>
    </row>
    <row r="238" spans="1:65" s="182" customFormat="1" ht="19.5" x14ac:dyDescent="0.2">
      <c r="A238" s="179"/>
      <c r="B238" s="180"/>
      <c r="C238" s="179"/>
      <c r="D238" s="263" t="s">
        <v>135</v>
      </c>
      <c r="E238" s="179"/>
      <c r="F238" s="264" t="s">
        <v>774</v>
      </c>
      <c r="G238" s="179"/>
      <c r="H238" s="179"/>
      <c r="I238" s="179"/>
      <c r="J238" s="179"/>
      <c r="K238" s="179"/>
      <c r="L238" s="180"/>
      <c r="M238" s="265"/>
      <c r="N238" s="266"/>
      <c r="O238" s="267"/>
      <c r="P238" s="267"/>
      <c r="Q238" s="267"/>
      <c r="R238" s="267"/>
      <c r="S238" s="267"/>
      <c r="T238" s="268"/>
      <c r="U238" s="179"/>
      <c r="V238" s="179"/>
      <c r="W238" s="179"/>
      <c r="X238" s="179"/>
      <c r="Y238" s="179"/>
      <c r="Z238" s="179"/>
      <c r="AA238" s="179"/>
      <c r="AB238" s="179"/>
      <c r="AC238" s="179"/>
      <c r="AD238" s="179"/>
      <c r="AE238" s="179"/>
      <c r="AT238" s="172" t="s">
        <v>135</v>
      </c>
      <c r="AU238" s="172" t="s">
        <v>78</v>
      </c>
    </row>
    <row r="239" spans="1:65" s="182" customFormat="1" x14ac:dyDescent="0.2">
      <c r="A239" s="179"/>
      <c r="B239" s="180"/>
      <c r="C239" s="179"/>
      <c r="D239" s="269" t="s">
        <v>137</v>
      </c>
      <c r="E239" s="179"/>
      <c r="F239" s="270" t="s">
        <v>775</v>
      </c>
      <c r="G239" s="179"/>
      <c r="H239" s="179"/>
      <c r="I239" s="179"/>
      <c r="J239" s="179"/>
      <c r="K239" s="179"/>
      <c r="L239" s="180"/>
      <c r="M239" s="265"/>
      <c r="N239" s="266"/>
      <c r="O239" s="267"/>
      <c r="P239" s="267"/>
      <c r="Q239" s="267"/>
      <c r="R239" s="267"/>
      <c r="S239" s="267"/>
      <c r="T239" s="268"/>
      <c r="U239" s="179"/>
      <c r="V239" s="179"/>
      <c r="W239" s="179"/>
      <c r="X239" s="179"/>
      <c r="Y239" s="179"/>
      <c r="Z239" s="179"/>
      <c r="AA239" s="179"/>
      <c r="AB239" s="179"/>
      <c r="AC239" s="179"/>
      <c r="AD239" s="179"/>
      <c r="AE239" s="179"/>
      <c r="AT239" s="172" t="s">
        <v>137</v>
      </c>
      <c r="AU239" s="172" t="s">
        <v>78</v>
      </c>
    </row>
    <row r="240" spans="1:65" s="271" customFormat="1" x14ac:dyDescent="0.2">
      <c r="B240" s="272"/>
      <c r="D240" s="263" t="s">
        <v>139</v>
      </c>
      <c r="E240" s="273" t="s">
        <v>3</v>
      </c>
      <c r="F240" s="274" t="s">
        <v>776</v>
      </c>
      <c r="H240" s="275">
        <v>53.02</v>
      </c>
      <c r="L240" s="272"/>
      <c r="M240" s="276"/>
      <c r="N240" s="277"/>
      <c r="O240" s="277"/>
      <c r="P240" s="277"/>
      <c r="Q240" s="277"/>
      <c r="R240" s="277"/>
      <c r="S240" s="277"/>
      <c r="T240" s="278"/>
      <c r="AT240" s="273" t="s">
        <v>139</v>
      </c>
      <c r="AU240" s="273" t="s">
        <v>78</v>
      </c>
      <c r="AV240" s="271" t="s">
        <v>78</v>
      </c>
      <c r="AW240" s="271" t="s">
        <v>30</v>
      </c>
      <c r="AX240" s="271" t="s">
        <v>69</v>
      </c>
      <c r="AY240" s="273" t="s">
        <v>125</v>
      </c>
    </row>
    <row r="241" spans="1:65" s="271" customFormat="1" x14ac:dyDescent="0.2">
      <c r="B241" s="272"/>
      <c r="D241" s="263" t="s">
        <v>139</v>
      </c>
      <c r="E241" s="273" t="s">
        <v>3</v>
      </c>
      <c r="F241" s="274" t="s">
        <v>717</v>
      </c>
      <c r="H241" s="275">
        <v>4.0049999999999999</v>
      </c>
      <c r="L241" s="272"/>
      <c r="M241" s="276"/>
      <c r="N241" s="277"/>
      <c r="O241" s="277"/>
      <c r="P241" s="277"/>
      <c r="Q241" s="277"/>
      <c r="R241" s="277"/>
      <c r="S241" s="277"/>
      <c r="T241" s="278"/>
      <c r="AT241" s="273" t="s">
        <v>139</v>
      </c>
      <c r="AU241" s="273" t="s">
        <v>78</v>
      </c>
      <c r="AV241" s="271" t="s">
        <v>78</v>
      </c>
      <c r="AW241" s="271" t="s">
        <v>30</v>
      </c>
      <c r="AX241" s="271" t="s">
        <v>69</v>
      </c>
      <c r="AY241" s="273" t="s">
        <v>125</v>
      </c>
    </row>
    <row r="242" spans="1:65" s="279" customFormat="1" x14ac:dyDescent="0.2">
      <c r="B242" s="280"/>
      <c r="D242" s="263" t="s">
        <v>139</v>
      </c>
      <c r="E242" s="281" t="s">
        <v>3</v>
      </c>
      <c r="F242" s="282" t="s">
        <v>141</v>
      </c>
      <c r="H242" s="283">
        <v>57.025000000000006</v>
      </c>
      <c r="L242" s="280"/>
      <c r="M242" s="284"/>
      <c r="N242" s="285"/>
      <c r="O242" s="285"/>
      <c r="P242" s="285"/>
      <c r="Q242" s="285"/>
      <c r="R242" s="285"/>
      <c r="S242" s="285"/>
      <c r="T242" s="286"/>
      <c r="AT242" s="281" t="s">
        <v>139</v>
      </c>
      <c r="AU242" s="281" t="s">
        <v>78</v>
      </c>
      <c r="AV242" s="279" t="s">
        <v>133</v>
      </c>
      <c r="AW242" s="279" t="s">
        <v>30</v>
      </c>
      <c r="AX242" s="279" t="s">
        <v>76</v>
      </c>
      <c r="AY242" s="281" t="s">
        <v>125</v>
      </c>
    </row>
    <row r="243" spans="1:65" s="238" customFormat="1" ht="22.9" customHeight="1" x14ac:dyDescent="0.2">
      <c r="B243" s="239"/>
      <c r="D243" s="240" t="s">
        <v>68</v>
      </c>
      <c r="E243" s="249" t="s">
        <v>777</v>
      </c>
      <c r="F243" s="249" t="s">
        <v>778</v>
      </c>
      <c r="J243" s="250">
        <f>BK243</f>
        <v>0</v>
      </c>
      <c r="L243" s="239"/>
      <c r="M243" s="243"/>
      <c r="N243" s="244"/>
      <c r="O243" s="244"/>
      <c r="P243" s="245">
        <f>SUM(P244:P262)</f>
        <v>8.9596500000000017</v>
      </c>
      <c r="Q243" s="244"/>
      <c r="R243" s="245">
        <f>SUM(R244:R262)</f>
        <v>4.5079999999999999E-3</v>
      </c>
      <c r="S243" s="244"/>
      <c r="T243" s="246">
        <f>SUM(T244:T262)</f>
        <v>0</v>
      </c>
      <c r="AR243" s="240" t="s">
        <v>78</v>
      </c>
      <c r="AT243" s="247" t="s">
        <v>68</v>
      </c>
      <c r="AU243" s="247" t="s">
        <v>76</v>
      </c>
      <c r="AY243" s="240" t="s">
        <v>125</v>
      </c>
      <c r="BK243" s="248">
        <f>SUM(BK244:BK262)</f>
        <v>0</v>
      </c>
    </row>
    <row r="244" spans="1:65" s="182" customFormat="1" ht="24.2" customHeight="1" x14ac:dyDescent="0.2">
      <c r="A244" s="179"/>
      <c r="B244" s="180"/>
      <c r="C244" s="251" t="s">
        <v>188</v>
      </c>
      <c r="D244" s="251" t="s">
        <v>128</v>
      </c>
      <c r="E244" s="252" t="s">
        <v>779</v>
      </c>
      <c r="F244" s="253" t="s">
        <v>780</v>
      </c>
      <c r="G244" s="254" t="s">
        <v>183</v>
      </c>
      <c r="H244" s="255">
        <v>8.0500000000000007</v>
      </c>
      <c r="I244" s="170">
        <v>0</v>
      </c>
      <c r="J244" s="256">
        <f>ROUND(I244*H244,2)</f>
        <v>0</v>
      </c>
      <c r="K244" s="253" t="s">
        <v>132</v>
      </c>
      <c r="L244" s="180"/>
      <c r="M244" s="257" t="s">
        <v>3</v>
      </c>
      <c r="N244" s="258" t="s">
        <v>40</v>
      </c>
      <c r="O244" s="259">
        <v>0.249</v>
      </c>
      <c r="P244" s="259">
        <f>O244*H244</f>
        <v>2.0044500000000003</v>
      </c>
      <c r="Q244" s="259">
        <v>1.1E-4</v>
      </c>
      <c r="R244" s="259">
        <f>Q244*H244</f>
        <v>8.8550000000000011E-4</v>
      </c>
      <c r="S244" s="259">
        <v>0</v>
      </c>
      <c r="T244" s="260">
        <f>S244*H244</f>
        <v>0</v>
      </c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R244" s="261" t="s">
        <v>230</v>
      </c>
      <c r="AT244" s="261" t="s">
        <v>128</v>
      </c>
      <c r="AU244" s="261" t="s">
        <v>78</v>
      </c>
      <c r="AY244" s="172" t="s">
        <v>125</v>
      </c>
      <c r="BE244" s="262">
        <f>IF(N244="základní",J244,0)</f>
        <v>0</v>
      </c>
      <c r="BF244" s="262">
        <f>IF(N244="snížená",J244,0)</f>
        <v>0</v>
      </c>
      <c r="BG244" s="262">
        <f>IF(N244="zákl. přenesená",J244,0)</f>
        <v>0</v>
      </c>
      <c r="BH244" s="262">
        <f>IF(N244="sníž. přenesená",J244,0)</f>
        <v>0</v>
      </c>
      <c r="BI244" s="262">
        <f>IF(N244="nulová",J244,0)</f>
        <v>0</v>
      </c>
      <c r="BJ244" s="172" t="s">
        <v>76</v>
      </c>
      <c r="BK244" s="262">
        <f>ROUND(I244*H244,2)</f>
        <v>0</v>
      </c>
      <c r="BL244" s="172" t="s">
        <v>230</v>
      </c>
      <c r="BM244" s="261" t="s">
        <v>781</v>
      </c>
    </row>
    <row r="245" spans="1:65" s="182" customFormat="1" ht="19.5" x14ac:dyDescent="0.2">
      <c r="A245" s="179"/>
      <c r="B245" s="180"/>
      <c r="C245" s="179"/>
      <c r="D245" s="263" t="s">
        <v>135</v>
      </c>
      <c r="E245" s="179"/>
      <c r="F245" s="264" t="s">
        <v>782</v>
      </c>
      <c r="G245" s="179"/>
      <c r="H245" s="179"/>
      <c r="I245" s="179"/>
      <c r="J245" s="179"/>
      <c r="K245" s="179"/>
      <c r="L245" s="180"/>
      <c r="M245" s="265"/>
      <c r="N245" s="266"/>
      <c r="O245" s="267"/>
      <c r="P245" s="267"/>
      <c r="Q245" s="267"/>
      <c r="R245" s="267"/>
      <c r="S245" s="267"/>
      <c r="T245" s="268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T245" s="172" t="s">
        <v>135</v>
      </c>
      <c r="AU245" s="172" t="s">
        <v>78</v>
      </c>
    </row>
    <row r="246" spans="1:65" s="182" customFormat="1" x14ac:dyDescent="0.2">
      <c r="A246" s="179"/>
      <c r="B246" s="180"/>
      <c r="C246" s="179"/>
      <c r="D246" s="269" t="s">
        <v>137</v>
      </c>
      <c r="E246" s="179"/>
      <c r="F246" s="270" t="s">
        <v>783</v>
      </c>
      <c r="G246" s="179"/>
      <c r="H246" s="179"/>
      <c r="I246" s="179"/>
      <c r="J246" s="179"/>
      <c r="K246" s="179"/>
      <c r="L246" s="180"/>
      <c r="M246" s="265"/>
      <c r="N246" s="266"/>
      <c r="O246" s="267"/>
      <c r="P246" s="267"/>
      <c r="Q246" s="267"/>
      <c r="R246" s="267"/>
      <c r="S246" s="267"/>
      <c r="T246" s="268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T246" s="172" t="s">
        <v>137</v>
      </c>
      <c r="AU246" s="172" t="s">
        <v>78</v>
      </c>
    </row>
    <row r="247" spans="1:65" s="271" customFormat="1" x14ac:dyDescent="0.2">
      <c r="B247" s="272"/>
      <c r="D247" s="263" t="s">
        <v>139</v>
      </c>
      <c r="E247" s="273" t="s">
        <v>3</v>
      </c>
      <c r="F247" s="274" t="s">
        <v>784</v>
      </c>
      <c r="H247" s="275">
        <v>8.0500000000000007</v>
      </c>
      <c r="L247" s="272"/>
      <c r="M247" s="276"/>
      <c r="N247" s="277"/>
      <c r="O247" s="277"/>
      <c r="P247" s="277"/>
      <c r="Q247" s="277"/>
      <c r="R247" s="277"/>
      <c r="S247" s="277"/>
      <c r="T247" s="278"/>
      <c r="AT247" s="273" t="s">
        <v>139</v>
      </c>
      <c r="AU247" s="273" t="s">
        <v>78</v>
      </c>
      <c r="AV247" s="271" t="s">
        <v>78</v>
      </c>
      <c r="AW247" s="271" t="s">
        <v>30</v>
      </c>
      <c r="AX247" s="271" t="s">
        <v>69</v>
      </c>
      <c r="AY247" s="273" t="s">
        <v>125</v>
      </c>
    </row>
    <row r="248" spans="1:65" s="279" customFormat="1" x14ac:dyDescent="0.2">
      <c r="B248" s="280"/>
      <c r="D248" s="263" t="s">
        <v>139</v>
      </c>
      <c r="E248" s="281" t="s">
        <v>3</v>
      </c>
      <c r="F248" s="282" t="s">
        <v>141</v>
      </c>
      <c r="H248" s="283">
        <v>8.0500000000000007</v>
      </c>
      <c r="L248" s="280"/>
      <c r="M248" s="284"/>
      <c r="N248" s="285"/>
      <c r="O248" s="285"/>
      <c r="P248" s="285"/>
      <c r="Q248" s="285"/>
      <c r="R248" s="285"/>
      <c r="S248" s="285"/>
      <c r="T248" s="286"/>
      <c r="AT248" s="281" t="s">
        <v>139</v>
      </c>
      <c r="AU248" s="281" t="s">
        <v>78</v>
      </c>
      <c r="AV248" s="279" t="s">
        <v>133</v>
      </c>
      <c r="AW248" s="279" t="s">
        <v>30</v>
      </c>
      <c r="AX248" s="279" t="s">
        <v>76</v>
      </c>
      <c r="AY248" s="281" t="s">
        <v>125</v>
      </c>
    </row>
    <row r="249" spans="1:65" s="182" customFormat="1" ht="24.2" customHeight="1" x14ac:dyDescent="0.2">
      <c r="A249" s="179"/>
      <c r="B249" s="180"/>
      <c r="C249" s="251" t="s">
        <v>196</v>
      </c>
      <c r="D249" s="251" t="s">
        <v>128</v>
      </c>
      <c r="E249" s="252" t="s">
        <v>785</v>
      </c>
      <c r="F249" s="253" t="s">
        <v>786</v>
      </c>
      <c r="G249" s="254" t="s">
        <v>183</v>
      </c>
      <c r="H249" s="255">
        <v>8.0500000000000007</v>
      </c>
      <c r="I249" s="170">
        <v>0</v>
      </c>
      <c r="J249" s="256">
        <f>ROUND(I249*H249,2)</f>
        <v>0</v>
      </c>
      <c r="K249" s="253" t="s">
        <v>132</v>
      </c>
      <c r="L249" s="180"/>
      <c r="M249" s="257" t="s">
        <v>3</v>
      </c>
      <c r="N249" s="258" t="s">
        <v>40</v>
      </c>
      <c r="O249" s="259">
        <v>0.34200000000000003</v>
      </c>
      <c r="P249" s="259">
        <f>O249*H249</f>
        <v>2.7531000000000003</v>
      </c>
      <c r="Q249" s="259">
        <v>0</v>
      </c>
      <c r="R249" s="259">
        <f>Q249*H249</f>
        <v>0</v>
      </c>
      <c r="S249" s="259">
        <v>0</v>
      </c>
      <c r="T249" s="260">
        <f>S249*H249</f>
        <v>0</v>
      </c>
      <c r="U249" s="179"/>
      <c r="V249" s="179"/>
      <c r="W249" s="179"/>
      <c r="X249" s="179"/>
      <c r="Y249" s="179"/>
      <c r="Z249" s="179"/>
      <c r="AA249" s="179"/>
      <c r="AB249" s="179"/>
      <c r="AC249" s="179"/>
      <c r="AD249" s="179"/>
      <c r="AE249" s="179"/>
      <c r="AR249" s="261" t="s">
        <v>230</v>
      </c>
      <c r="AT249" s="261" t="s">
        <v>128</v>
      </c>
      <c r="AU249" s="261" t="s">
        <v>78</v>
      </c>
      <c r="AY249" s="172" t="s">
        <v>125</v>
      </c>
      <c r="BE249" s="262">
        <f>IF(N249="základní",J249,0)</f>
        <v>0</v>
      </c>
      <c r="BF249" s="262">
        <f>IF(N249="snížená",J249,0)</f>
        <v>0</v>
      </c>
      <c r="BG249" s="262">
        <f>IF(N249="zákl. přenesená",J249,0)</f>
        <v>0</v>
      </c>
      <c r="BH249" s="262">
        <f>IF(N249="sníž. přenesená",J249,0)</f>
        <v>0</v>
      </c>
      <c r="BI249" s="262">
        <f>IF(N249="nulová",J249,0)</f>
        <v>0</v>
      </c>
      <c r="BJ249" s="172" t="s">
        <v>76</v>
      </c>
      <c r="BK249" s="262">
        <f>ROUND(I249*H249,2)</f>
        <v>0</v>
      </c>
      <c r="BL249" s="172" t="s">
        <v>230</v>
      </c>
      <c r="BM249" s="261" t="s">
        <v>787</v>
      </c>
    </row>
    <row r="250" spans="1:65" s="182" customFormat="1" x14ac:dyDescent="0.2">
      <c r="A250" s="179"/>
      <c r="B250" s="180"/>
      <c r="C250" s="179"/>
      <c r="D250" s="263" t="s">
        <v>135</v>
      </c>
      <c r="E250" s="179"/>
      <c r="F250" s="264" t="s">
        <v>788</v>
      </c>
      <c r="G250" s="179"/>
      <c r="H250" s="179"/>
      <c r="I250" s="179"/>
      <c r="J250" s="179"/>
      <c r="K250" s="179"/>
      <c r="L250" s="180"/>
      <c r="M250" s="265"/>
      <c r="N250" s="266"/>
      <c r="O250" s="267"/>
      <c r="P250" s="267"/>
      <c r="Q250" s="267"/>
      <c r="R250" s="267"/>
      <c r="S250" s="267"/>
      <c r="T250" s="268"/>
      <c r="U250" s="179"/>
      <c r="V250" s="179"/>
      <c r="W250" s="179"/>
      <c r="X250" s="179"/>
      <c r="Y250" s="179"/>
      <c r="Z250" s="179"/>
      <c r="AA250" s="179"/>
      <c r="AB250" s="179"/>
      <c r="AC250" s="179"/>
      <c r="AD250" s="179"/>
      <c r="AE250" s="179"/>
      <c r="AT250" s="172" t="s">
        <v>135</v>
      </c>
      <c r="AU250" s="172" t="s">
        <v>78</v>
      </c>
    </row>
    <row r="251" spans="1:65" s="182" customFormat="1" x14ac:dyDescent="0.2">
      <c r="A251" s="179"/>
      <c r="B251" s="180"/>
      <c r="C251" s="179"/>
      <c r="D251" s="269" t="s">
        <v>137</v>
      </c>
      <c r="E251" s="179"/>
      <c r="F251" s="270" t="s">
        <v>789</v>
      </c>
      <c r="G251" s="179"/>
      <c r="H251" s="179"/>
      <c r="I251" s="179"/>
      <c r="J251" s="179"/>
      <c r="K251" s="179"/>
      <c r="L251" s="180"/>
      <c r="M251" s="265"/>
      <c r="N251" s="266"/>
      <c r="O251" s="267"/>
      <c r="P251" s="267"/>
      <c r="Q251" s="267"/>
      <c r="R251" s="267"/>
      <c r="S251" s="267"/>
      <c r="T251" s="268"/>
      <c r="U251" s="179"/>
      <c r="V251" s="179"/>
      <c r="W251" s="179"/>
      <c r="X251" s="179"/>
      <c r="Y251" s="179"/>
      <c r="Z251" s="179"/>
      <c r="AA251" s="179"/>
      <c r="AB251" s="179"/>
      <c r="AC251" s="179"/>
      <c r="AD251" s="179"/>
      <c r="AE251" s="179"/>
      <c r="AT251" s="172" t="s">
        <v>137</v>
      </c>
      <c r="AU251" s="172" t="s">
        <v>78</v>
      </c>
    </row>
    <row r="252" spans="1:65" s="182" customFormat="1" ht="24.2" customHeight="1" x14ac:dyDescent="0.2">
      <c r="A252" s="179"/>
      <c r="B252" s="180"/>
      <c r="C252" s="251" t="s">
        <v>172</v>
      </c>
      <c r="D252" s="251" t="s">
        <v>128</v>
      </c>
      <c r="E252" s="252" t="s">
        <v>790</v>
      </c>
      <c r="F252" s="253" t="s">
        <v>791</v>
      </c>
      <c r="G252" s="254" t="s">
        <v>183</v>
      </c>
      <c r="H252" s="255">
        <v>8.0500000000000007</v>
      </c>
      <c r="I252" s="170">
        <v>0</v>
      </c>
      <c r="J252" s="256">
        <f>ROUND(I252*H252,2)</f>
        <v>0</v>
      </c>
      <c r="K252" s="253" t="s">
        <v>132</v>
      </c>
      <c r="L252" s="180"/>
      <c r="M252" s="257" t="s">
        <v>3</v>
      </c>
      <c r="N252" s="258" t="s">
        <v>40</v>
      </c>
      <c r="O252" s="259">
        <v>0.184</v>
      </c>
      <c r="P252" s="259">
        <f>O252*H252</f>
        <v>1.4812000000000001</v>
      </c>
      <c r="Q252" s="259">
        <v>1.7000000000000001E-4</v>
      </c>
      <c r="R252" s="259">
        <f>Q252*H252</f>
        <v>1.3685000000000001E-3</v>
      </c>
      <c r="S252" s="259">
        <v>0</v>
      </c>
      <c r="T252" s="260">
        <f>S252*H252</f>
        <v>0</v>
      </c>
      <c r="U252" s="179"/>
      <c r="V252" s="179"/>
      <c r="W252" s="179"/>
      <c r="X252" s="179"/>
      <c r="Y252" s="179"/>
      <c r="Z252" s="179"/>
      <c r="AA252" s="179"/>
      <c r="AB252" s="179"/>
      <c r="AC252" s="179"/>
      <c r="AD252" s="179"/>
      <c r="AE252" s="179"/>
      <c r="AR252" s="261" t="s">
        <v>230</v>
      </c>
      <c r="AT252" s="261" t="s">
        <v>128</v>
      </c>
      <c r="AU252" s="261" t="s">
        <v>78</v>
      </c>
      <c r="AY252" s="172" t="s">
        <v>125</v>
      </c>
      <c r="BE252" s="262">
        <f>IF(N252="základní",J252,0)</f>
        <v>0</v>
      </c>
      <c r="BF252" s="262">
        <f>IF(N252="snížená",J252,0)</f>
        <v>0</v>
      </c>
      <c r="BG252" s="262">
        <f>IF(N252="zákl. přenesená",J252,0)</f>
        <v>0</v>
      </c>
      <c r="BH252" s="262">
        <f>IF(N252="sníž. přenesená",J252,0)</f>
        <v>0</v>
      </c>
      <c r="BI252" s="262">
        <f>IF(N252="nulová",J252,0)</f>
        <v>0</v>
      </c>
      <c r="BJ252" s="172" t="s">
        <v>76</v>
      </c>
      <c r="BK252" s="262">
        <f>ROUND(I252*H252,2)</f>
        <v>0</v>
      </c>
      <c r="BL252" s="172" t="s">
        <v>230</v>
      </c>
      <c r="BM252" s="261" t="s">
        <v>792</v>
      </c>
    </row>
    <row r="253" spans="1:65" s="182" customFormat="1" ht="19.5" x14ac:dyDescent="0.2">
      <c r="A253" s="179"/>
      <c r="B253" s="180"/>
      <c r="C253" s="179"/>
      <c r="D253" s="263" t="s">
        <v>135</v>
      </c>
      <c r="E253" s="179"/>
      <c r="F253" s="264" t="s">
        <v>793</v>
      </c>
      <c r="G253" s="179"/>
      <c r="H253" s="179"/>
      <c r="I253" s="179"/>
      <c r="J253" s="179"/>
      <c r="K253" s="179"/>
      <c r="L253" s="180"/>
      <c r="M253" s="265"/>
      <c r="N253" s="266"/>
      <c r="O253" s="267"/>
      <c r="P253" s="267"/>
      <c r="Q253" s="267"/>
      <c r="R253" s="267"/>
      <c r="S253" s="267"/>
      <c r="T253" s="268"/>
      <c r="U253" s="179"/>
      <c r="V253" s="179"/>
      <c r="W253" s="179"/>
      <c r="X253" s="179"/>
      <c r="Y253" s="179"/>
      <c r="Z253" s="179"/>
      <c r="AA253" s="179"/>
      <c r="AB253" s="179"/>
      <c r="AC253" s="179"/>
      <c r="AD253" s="179"/>
      <c r="AE253" s="179"/>
      <c r="AT253" s="172" t="s">
        <v>135</v>
      </c>
      <c r="AU253" s="172" t="s">
        <v>78</v>
      </c>
    </row>
    <row r="254" spans="1:65" s="182" customFormat="1" x14ac:dyDescent="0.2">
      <c r="A254" s="179"/>
      <c r="B254" s="180"/>
      <c r="C254" s="179"/>
      <c r="D254" s="269" t="s">
        <v>137</v>
      </c>
      <c r="E254" s="179"/>
      <c r="F254" s="270" t="s">
        <v>794</v>
      </c>
      <c r="G254" s="179"/>
      <c r="H254" s="179"/>
      <c r="I254" s="179"/>
      <c r="J254" s="179"/>
      <c r="K254" s="179"/>
      <c r="L254" s="180"/>
      <c r="M254" s="265"/>
      <c r="N254" s="266"/>
      <c r="O254" s="267"/>
      <c r="P254" s="267"/>
      <c r="Q254" s="267"/>
      <c r="R254" s="267"/>
      <c r="S254" s="267"/>
      <c r="T254" s="268"/>
      <c r="U254" s="179"/>
      <c r="V254" s="179"/>
      <c r="W254" s="179"/>
      <c r="X254" s="179"/>
      <c r="Y254" s="179"/>
      <c r="Z254" s="179"/>
      <c r="AA254" s="179"/>
      <c r="AB254" s="179"/>
      <c r="AC254" s="179"/>
      <c r="AD254" s="179"/>
      <c r="AE254" s="179"/>
      <c r="AT254" s="172" t="s">
        <v>137</v>
      </c>
      <c r="AU254" s="172" t="s">
        <v>78</v>
      </c>
    </row>
    <row r="255" spans="1:65" s="182" customFormat="1" ht="24.2" customHeight="1" x14ac:dyDescent="0.2">
      <c r="A255" s="179"/>
      <c r="B255" s="180"/>
      <c r="C255" s="251" t="s">
        <v>180</v>
      </c>
      <c r="D255" s="251" t="s">
        <v>128</v>
      </c>
      <c r="E255" s="252" t="s">
        <v>795</v>
      </c>
      <c r="F255" s="253" t="s">
        <v>796</v>
      </c>
      <c r="G255" s="254" t="s">
        <v>183</v>
      </c>
      <c r="H255" s="255">
        <v>8.0500000000000007</v>
      </c>
      <c r="I255" s="170">
        <v>0</v>
      </c>
      <c r="J255" s="256">
        <f>ROUND(I255*H255,2)</f>
        <v>0</v>
      </c>
      <c r="K255" s="253" t="s">
        <v>132</v>
      </c>
      <c r="L255" s="180"/>
      <c r="M255" s="257" t="s">
        <v>3</v>
      </c>
      <c r="N255" s="258" t="s">
        <v>40</v>
      </c>
      <c r="O255" s="259">
        <v>0.16600000000000001</v>
      </c>
      <c r="P255" s="259">
        <f>O255*H255</f>
        <v>1.3363000000000003</v>
      </c>
      <c r="Q255" s="259">
        <v>1.3999999999999999E-4</v>
      </c>
      <c r="R255" s="259">
        <f>Q255*H255</f>
        <v>1.127E-3</v>
      </c>
      <c r="S255" s="259">
        <v>0</v>
      </c>
      <c r="T255" s="260">
        <f>S255*H255</f>
        <v>0</v>
      </c>
      <c r="U255" s="179"/>
      <c r="V255" s="179"/>
      <c r="W255" s="179"/>
      <c r="X255" s="179"/>
      <c r="Y255" s="179"/>
      <c r="Z255" s="179"/>
      <c r="AA255" s="179"/>
      <c r="AB255" s="179"/>
      <c r="AC255" s="179"/>
      <c r="AD255" s="179"/>
      <c r="AE255" s="179"/>
      <c r="AR255" s="261" t="s">
        <v>230</v>
      </c>
      <c r="AT255" s="261" t="s">
        <v>128</v>
      </c>
      <c r="AU255" s="261" t="s">
        <v>78</v>
      </c>
      <c r="AY255" s="172" t="s">
        <v>125</v>
      </c>
      <c r="BE255" s="262">
        <f>IF(N255="základní",J255,0)</f>
        <v>0</v>
      </c>
      <c r="BF255" s="262">
        <f>IF(N255="snížená",J255,0)</f>
        <v>0</v>
      </c>
      <c r="BG255" s="262">
        <f>IF(N255="zákl. přenesená",J255,0)</f>
        <v>0</v>
      </c>
      <c r="BH255" s="262">
        <f>IF(N255="sníž. přenesená",J255,0)</f>
        <v>0</v>
      </c>
      <c r="BI255" s="262">
        <f>IF(N255="nulová",J255,0)</f>
        <v>0</v>
      </c>
      <c r="BJ255" s="172" t="s">
        <v>76</v>
      </c>
      <c r="BK255" s="262">
        <f>ROUND(I255*H255,2)</f>
        <v>0</v>
      </c>
      <c r="BL255" s="172" t="s">
        <v>230</v>
      </c>
      <c r="BM255" s="261" t="s">
        <v>797</v>
      </c>
    </row>
    <row r="256" spans="1:65" s="182" customFormat="1" ht="19.5" x14ac:dyDescent="0.2">
      <c r="A256" s="179"/>
      <c r="B256" s="180"/>
      <c r="C256" s="179"/>
      <c r="D256" s="263" t="s">
        <v>135</v>
      </c>
      <c r="E256" s="179"/>
      <c r="F256" s="264" t="s">
        <v>798</v>
      </c>
      <c r="G256" s="179"/>
      <c r="H256" s="179"/>
      <c r="I256" s="179"/>
      <c r="J256" s="179"/>
      <c r="K256" s="179"/>
      <c r="L256" s="180"/>
      <c r="M256" s="265"/>
      <c r="N256" s="266"/>
      <c r="O256" s="267"/>
      <c r="P256" s="267"/>
      <c r="Q256" s="267"/>
      <c r="R256" s="267"/>
      <c r="S256" s="267"/>
      <c r="T256" s="268"/>
      <c r="U256" s="179"/>
      <c r="V256" s="179"/>
      <c r="W256" s="179"/>
      <c r="X256" s="179"/>
      <c r="Y256" s="179"/>
      <c r="Z256" s="179"/>
      <c r="AA256" s="179"/>
      <c r="AB256" s="179"/>
      <c r="AC256" s="179"/>
      <c r="AD256" s="179"/>
      <c r="AE256" s="179"/>
      <c r="AT256" s="172" t="s">
        <v>135</v>
      </c>
      <c r="AU256" s="172" t="s">
        <v>78</v>
      </c>
    </row>
    <row r="257" spans="1:65" s="182" customFormat="1" x14ac:dyDescent="0.2">
      <c r="A257" s="179"/>
      <c r="B257" s="180"/>
      <c r="C257" s="179"/>
      <c r="D257" s="269" t="s">
        <v>137</v>
      </c>
      <c r="E257" s="179"/>
      <c r="F257" s="270" t="s">
        <v>799</v>
      </c>
      <c r="G257" s="179"/>
      <c r="H257" s="179"/>
      <c r="I257" s="179"/>
      <c r="J257" s="179"/>
      <c r="K257" s="179"/>
      <c r="L257" s="180"/>
      <c r="M257" s="265"/>
      <c r="N257" s="266"/>
      <c r="O257" s="267"/>
      <c r="P257" s="267"/>
      <c r="Q257" s="267"/>
      <c r="R257" s="267"/>
      <c r="S257" s="267"/>
      <c r="T257" s="268"/>
      <c r="U257" s="179"/>
      <c r="V257" s="179"/>
      <c r="W257" s="179"/>
      <c r="X257" s="179"/>
      <c r="Y257" s="179"/>
      <c r="Z257" s="179"/>
      <c r="AA257" s="179"/>
      <c r="AB257" s="179"/>
      <c r="AC257" s="179"/>
      <c r="AD257" s="179"/>
      <c r="AE257" s="179"/>
      <c r="AT257" s="172" t="s">
        <v>137</v>
      </c>
      <c r="AU257" s="172" t="s">
        <v>78</v>
      </c>
    </row>
    <row r="258" spans="1:65" s="271" customFormat="1" x14ac:dyDescent="0.2">
      <c r="B258" s="272"/>
      <c r="D258" s="263" t="s">
        <v>139</v>
      </c>
      <c r="E258" s="273" t="s">
        <v>3</v>
      </c>
      <c r="F258" s="274" t="s">
        <v>784</v>
      </c>
      <c r="H258" s="275">
        <v>8.0500000000000007</v>
      </c>
      <c r="L258" s="272"/>
      <c r="M258" s="276"/>
      <c r="N258" s="277"/>
      <c r="O258" s="277"/>
      <c r="P258" s="277"/>
      <c r="Q258" s="277"/>
      <c r="R258" s="277"/>
      <c r="S258" s="277"/>
      <c r="T258" s="278"/>
      <c r="AT258" s="273" t="s">
        <v>139</v>
      </c>
      <c r="AU258" s="273" t="s">
        <v>78</v>
      </c>
      <c r="AV258" s="271" t="s">
        <v>78</v>
      </c>
      <c r="AW258" s="271" t="s">
        <v>30</v>
      </c>
      <c r="AX258" s="271" t="s">
        <v>69</v>
      </c>
      <c r="AY258" s="273" t="s">
        <v>125</v>
      </c>
    </row>
    <row r="259" spans="1:65" s="279" customFormat="1" x14ac:dyDescent="0.2">
      <c r="B259" s="280"/>
      <c r="D259" s="263" t="s">
        <v>139</v>
      </c>
      <c r="E259" s="281" t="s">
        <v>3</v>
      </c>
      <c r="F259" s="282" t="s">
        <v>141</v>
      </c>
      <c r="H259" s="283">
        <v>8.0500000000000007</v>
      </c>
      <c r="L259" s="280"/>
      <c r="M259" s="284"/>
      <c r="N259" s="285"/>
      <c r="O259" s="285"/>
      <c r="P259" s="285"/>
      <c r="Q259" s="285"/>
      <c r="R259" s="285"/>
      <c r="S259" s="285"/>
      <c r="T259" s="286"/>
      <c r="AT259" s="281" t="s">
        <v>139</v>
      </c>
      <c r="AU259" s="281" t="s">
        <v>78</v>
      </c>
      <c r="AV259" s="279" t="s">
        <v>133</v>
      </c>
      <c r="AW259" s="279" t="s">
        <v>30</v>
      </c>
      <c r="AX259" s="279" t="s">
        <v>76</v>
      </c>
      <c r="AY259" s="281" t="s">
        <v>125</v>
      </c>
    </row>
    <row r="260" spans="1:65" s="182" customFormat="1" ht="24.2" customHeight="1" x14ac:dyDescent="0.2">
      <c r="A260" s="179"/>
      <c r="B260" s="180"/>
      <c r="C260" s="251" t="s">
        <v>142</v>
      </c>
      <c r="D260" s="251" t="s">
        <v>128</v>
      </c>
      <c r="E260" s="252" t="s">
        <v>800</v>
      </c>
      <c r="F260" s="253" t="s">
        <v>801</v>
      </c>
      <c r="G260" s="254" t="s">
        <v>183</v>
      </c>
      <c r="H260" s="255">
        <v>8.0500000000000007</v>
      </c>
      <c r="I260" s="170">
        <v>0</v>
      </c>
      <c r="J260" s="256">
        <f>ROUND(I260*H260,2)</f>
        <v>0</v>
      </c>
      <c r="K260" s="253" t="s">
        <v>132</v>
      </c>
      <c r="L260" s="180"/>
      <c r="M260" s="257" t="s">
        <v>3</v>
      </c>
      <c r="N260" s="258" t="s">
        <v>40</v>
      </c>
      <c r="O260" s="259">
        <v>0.17199999999999999</v>
      </c>
      <c r="P260" s="259">
        <f>O260*H260</f>
        <v>1.3846000000000001</v>
      </c>
      <c r="Q260" s="259">
        <v>1.3999999999999999E-4</v>
      </c>
      <c r="R260" s="259">
        <f>Q260*H260</f>
        <v>1.127E-3</v>
      </c>
      <c r="S260" s="259">
        <v>0</v>
      </c>
      <c r="T260" s="260">
        <f>S260*H260</f>
        <v>0</v>
      </c>
      <c r="U260" s="179"/>
      <c r="V260" s="179"/>
      <c r="W260" s="179"/>
      <c r="X260" s="179"/>
      <c r="Y260" s="179"/>
      <c r="Z260" s="179"/>
      <c r="AA260" s="179"/>
      <c r="AB260" s="179"/>
      <c r="AC260" s="179"/>
      <c r="AD260" s="179"/>
      <c r="AE260" s="179"/>
      <c r="AR260" s="261" t="s">
        <v>230</v>
      </c>
      <c r="AT260" s="261" t="s">
        <v>128</v>
      </c>
      <c r="AU260" s="261" t="s">
        <v>78</v>
      </c>
      <c r="AY260" s="172" t="s">
        <v>125</v>
      </c>
      <c r="BE260" s="262">
        <f>IF(N260="základní",J260,0)</f>
        <v>0</v>
      </c>
      <c r="BF260" s="262">
        <f>IF(N260="snížená",J260,0)</f>
        <v>0</v>
      </c>
      <c r="BG260" s="262">
        <f>IF(N260="zákl. přenesená",J260,0)</f>
        <v>0</v>
      </c>
      <c r="BH260" s="262">
        <f>IF(N260="sníž. přenesená",J260,0)</f>
        <v>0</v>
      </c>
      <c r="BI260" s="262">
        <f>IF(N260="nulová",J260,0)</f>
        <v>0</v>
      </c>
      <c r="BJ260" s="172" t="s">
        <v>76</v>
      </c>
      <c r="BK260" s="262">
        <f>ROUND(I260*H260,2)</f>
        <v>0</v>
      </c>
      <c r="BL260" s="172" t="s">
        <v>230</v>
      </c>
      <c r="BM260" s="261" t="s">
        <v>802</v>
      </c>
    </row>
    <row r="261" spans="1:65" s="182" customFormat="1" ht="19.5" x14ac:dyDescent="0.2">
      <c r="A261" s="179"/>
      <c r="B261" s="180"/>
      <c r="C261" s="179"/>
      <c r="D261" s="263" t="s">
        <v>135</v>
      </c>
      <c r="E261" s="179"/>
      <c r="F261" s="264" t="s">
        <v>803</v>
      </c>
      <c r="G261" s="179"/>
      <c r="H261" s="179"/>
      <c r="I261" s="179"/>
      <c r="J261" s="179"/>
      <c r="K261" s="179"/>
      <c r="L261" s="180"/>
      <c r="M261" s="265"/>
      <c r="N261" s="266"/>
      <c r="O261" s="267"/>
      <c r="P261" s="267"/>
      <c r="Q261" s="267"/>
      <c r="R261" s="267"/>
      <c r="S261" s="267"/>
      <c r="T261" s="268"/>
      <c r="U261" s="179"/>
      <c r="V261" s="179"/>
      <c r="W261" s="179"/>
      <c r="X261" s="179"/>
      <c r="Y261" s="179"/>
      <c r="Z261" s="179"/>
      <c r="AA261" s="179"/>
      <c r="AB261" s="179"/>
      <c r="AC261" s="179"/>
      <c r="AD261" s="179"/>
      <c r="AE261" s="179"/>
      <c r="AT261" s="172" t="s">
        <v>135</v>
      </c>
      <c r="AU261" s="172" t="s">
        <v>78</v>
      </c>
    </row>
    <row r="262" spans="1:65" s="182" customFormat="1" x14ac:dyDescent="0.2">
      <c r="A262" s="179"/>
      <c r="B262" s="180"/>
      <c r="C262" s="179"/>
      <c r="D262" s="269" t="s">
        <v>137</v>
      </c>
      <c r="E262" s="179"/>
      <c r="F262" s="270" t="s">
        <v>804</v>
      </c>
      <c r="G262" s="179"/>
      <c r="H262" s="179"/>
      <c r="I262" s="179"/>
      <c r="J262" s="179"/>
      <c r="K262" s="179"/>
      <c r="L262" s="180"/>
      <c r="M262" s="265"/>
      <c r="N262" s="266"/>
      <c r="O262" s="267"/>
      <c r="P262" s="267"/>
      <c r="Q262" s="267"/>
      <c r="R262" s="267"/>
      <c r="S262" s="267"/>
      <c r="T262" s="268"/>
      <c r="U262" s="179"/>
      <c r="V262" s="179"/>
      <c r="W262" s="179"/>
      <c r="X262" s="179"/>
      <c r="Y262" s="179"/>
      <c r="Z262" s="179"/>
      <c r="AA262" s="179"/>
      <c r="AB262" s="179"/>
      <c r="AC262" s="179"/>
      <c r="AD262" s="179"/>
      <c r="AE262" s="179"/>
      <c r="AT262" s="172" t="s">
        <v>137</v>
      </c>
      <c r="AU262" s="172" t="s">
        <v>78</v>
      </c>
    </row>
    <row r="263" spans="1:65" s="238" customFormat="1" ht="22.9" customHeight="1" x14ac:dyDescent="0.2">
      <c r="B263" s="239"/>
      <c r="D263" s="240" t="s">
        <v>68</v>
      </c>
      <c r="E263" s="249" t="s">
        <v>805</v>
      </c>
      <c r="F263" s="249" t="s">
        <v>806</v>
      </c>
      <c r="J263" s="250">
        <f>BK263</f>
        <v>0</v>
      </c>
      <c r="L263" s="239"/>
      <c r="M263" s="243"/>
      <c r="N263" s="244"/>
      <c r="O263" s="244"/>
      <c r="P263" s="245">
        <f>SUM(P264:P270)</f>
        <v>40.566422000000003</v>
      </c>
      <c r="Q263" s="244"/>
      <c r="R263" s="245">
        <f>SUM(R264:R270)</f>
        <v>7.4704759999999995E-2</v>
      </c>
      <c r="S263" s="244"/>
      <c r="T263" s="246">
        <f>SUM(T264:T270)</f>
        <v>0</v>
      </c>
      <c r="AR263" s="240" t="s">
        <v>78</v>
      </c>
      <c r="AT263" s="247" t="s">
        <v>68</v>
      </c>
      <c r="AU263" s="247" t="s">
        <v>76</v>
      </c>
      <c r="AY263" s="240" t="s">
        <v>125</v>
      </c>
      <c r="BK263" s="248">
        <f>SUM(BK264:BK270)</f>
        <v>0</v>
      </c>
    </row>
    <row r="264" spans="1:65" s="182" customFormat="1" ht="24.2" customHeight="1" x14ac:dyDescent="0.2">
      <c r="A264" s="179"/>
      <c r="B264" s="180"/>
      <c r="C264" s="251" t="s">
        <v>271</v>
      </c>
      <c r="D264" s="251" t="s">
        <v>128</v>
      </c>
      <c r="E264" s="252" t="s">
        <v>807</v>
      </c>
      <c r="F264" s="253" t="s">
        <v>808</v>
      </c>
      <c r="G264" s="254" t="s">
        <v>183</v>
      </c>
      <c r="H264" s="255">
        <v>86.866</v>
      </c>
      <c r="I264" s="170">
        <v>0</v>
      </c>
      <c r="J264" s="256">
        <f>ROUND(I264*H264,2)</f>
        <v>0</v>
      </c>
      <c r="K264" s="253" t="s">
        <v>132</v>
      </c>
      <c r="L264" s="180"/>
      <c r="M264" s="257" t="s">
        <v>3</v>
      </c>
      <c r="N264" s="258" t="s">
        <v>40</v>
      </c>
      <c r="O264" s="259">
        <v>0.46700000000000003</v>
      </c>
      <c r="P264" s="259">
        <f>O264*H264</f>
        <v>40.566422000000003</v>
      </c>
      <c r="Q264" s="259">
        <v>8.5999999999999998E-4</v>
      </c>
      <c r="R264" s="259">
        <f>Q264*H264</f>
        <v>7.4704759999999995E-2</v>
      </c>
      <c r="S264" s="259">
        <v>0</v>
      </c>
      <c r="T264" s="260">
        <f>S264*H264</f>
        <v>0</v>
      </c>
      <c r="U264" s="179"/>
      <c r="V264" s="179"/>
      <c r="W264" s="179"/>
      <c r="X264" s="179"/>
      <c r="Y264" s="179"/>
      <c r="Z264" s="179"/>
      <c r="AA264" s="179"/>
      <c r="AB264" s="179"/>
      <c r="AC264" s="179"/>
      <c r="AD264" s="179"/>
      <c r="AE264" s="179"/>
      <c r="AR264" s="261" t="s">
        <v>230</v>
      </c>
      <c r="AT264" s="261" t="s">
        <v>128</v>
      </c>
      <c r="AU264" s="261" t="s">
        <v>78</v>
      </c>
      <c r="AY264" s="172" t="s">
        <v>125</v>
      </c>
      <c r="BE264" s="262">
        <f>IF(N264="základní",J264,0)</f>
        <v>0</v>
      </c>
      <c r="BF264" s="262">
        <f>IF(N264="snížená",J264,0)</f>
        <v>0</v>
      </c>
      <c r="BG264" s="262">
        <f>IF(N264="zákl. přenesená",J264,0)</f>
        <v>0</v>
      </c>
      <c r="BH264" s="262">
        <f>IF(N264="sníž. přenesená",J264,0)</f>
        <v>0</v>
      </c>
      <c r="BI264" s="262">
        <f>IF(N264="nulová",J264,0)</f>
        <v>0</v>
      </c>
      <c r="BJ264" s="172" t="s">
        <v>76</v>
      </c>
      <c r="BK264" s="262">
        <f>ROUND(I264*H264,2)</f>
        <v>0</v>
      </c>
      <c r="BL264" s="172" t="s">
        <v>230</v>
      </c>
      <c r="BM264" s="261" t="s">
        <v>809</v>
      </c>
    </row>
    <row r="265" spans="1:65" s="182" customFormat="1" ht="19.5" x14ac:dyDescent="0.2">
      <c r="A265" s="179"/>
      <c r="B265" s="180"/>
      <c r="C265" s="179"/>
      <c r="D265" s="263" t="s">
        <v>135</v>
      </c>
      <c r="E265" s="179"/>
      <c r="F265" s="264" t="s">
        <v>810</v>
      </c>
      <c r="G265" s="179"/>
      <c r="H265" s="179"/>
      <c r="I265" s="179"/>
      <c r="J265" s="179"/>
      <c r="K265" s="179"/>
      <c r="L265" s="180"/>
      <c r="M265" s="265"/>
      <c r="N265" s="266"/>
      <c r="O265" s="267"/>
      <c r="P265" s="267"/>
      <c r="Q265" s="267"/>
      <c r="R265" s="267"/>
      <c r="S265" s="267"/>
      <c r="T265" s="268"/>
      <c r="U265" s="179"/>
      <c r="V265" s="179"/>
      <c r="W265" s="179"/>
      <c r="X265" s="179"/>
      <c r="Y265" s="179"/>
      <c r="Z265" s="179"/>
      <c r="AA265" s="179"/>
      <c r="AB265" s="179"/>
      <c r="AC265" s="179"/>
      <c r="AD265" s="179"/>
      <c r="AE265" s="179"/>
      <c r="AT265" s="172" t="s">
        <v>135</v>
      </c>
      <c r="AU265" s="172" t="s">
        <v>78</v>
      </c>
    </row>
    <row r="266" spans="1:65" s="182" customFormat="1" x14ac:dyDescent="0.2">
      <c r="A266" s="179"/>
      <c r="B266" s="180"/>
      <c r="C266" s="179"/>
      <c r="D266" s="269" t="s">
        <v>137</v>
      </c>
      <c r="E266" s="179"/>
      <c r="F266" s="270" t="s">
        <v>811</v>
      </c>
      <c r="G266" s="179"/>
      <c r="H266" s="179"/>
      <c r="I266" s="179"/>
      <c r="J266" s="179"/>
      <c r="K266" s="179"/>
      <c r="L266" s="180"/>
      <c r="M266" s="265"/>
      <c r="N266" s="266"/>
      <c r="O266" s="267"/>
      <c r="P266" s="267"/>
      <c r="Q266" s="267"/>
      <c r="R266" s="267"/>
      <c r="S266" s="267"/>
      <c r="T266" s="268"/>
      <c r="U266" s="179"/>
      <c r="V266" s="179"/>
      <c r="W266" s="179"/>
      <c r="X266" s="179"/>
      <c r="Y266" s="179"/>
      <c r="Z266" s="179"/>
      <c r="AA266" s="179"/>
      <c r="AB266" s="179"/>
      <c r="AC266" s="179"/>
      <c r="AD266" s="179"/>
      <c r="AE266" s="179"/>
      <c r="AT266" s="172" t="s">
        <v>137</v>
      </c>
      <c r="AU266" s="172" t="s">
        <v>78</v>
      </c>
    </row>
    <row r="267" spans="1:65" s="271" customFormat="1" x14ac:dyDescent="0.2">
      <c r="B267" s="272"/>
      <c r="D267" s="263" t="s">
        <v>139</v>
      </c>
      <c r="E267" s="273" t="s">
        <v>3</v>
      </c>
      <c r="F267" s="274" t="s">
        <v>812</v>
      </c>
      <c r="H267" s="275">
        <v>79.53</v>
      </c>
      <c r="L267" s="272"/>
      <c r="M267" s="276"/>
      <c r="N267" s="277"/>
      <c r="O267" s="277"/>
      <c r="P267" s="277"/>
      <c r="Q267" s="277"/>
      <c r="R267" s="277"/>
      <c r="S267" s="277"/>
      <c r="T267" s="278"/>
      <c r="AT267" s="273" t="s">
        <v>139</v>
      </c>
      <c r="AU267" s="273" t="s">
        <v>78</v>
      </c>
      <c r="AV267" s="271" t="s">
        <v>78</v>
      </c>
      <c r="AW267" s="271" t="s">
        <v>30</v>
      </c>
      <c r="AX267" s="271" t="s">
        <v>69</v>
      </c>
      <c r="AY267" s="273" t="s">
        <v>125</v>
      </c>
    </row>
    <row r="268" spans="1:65" s="271" customFormat="1" x14ac:dyDescent="0.2">
      <c r="B268" s="272"/>
      <c r="D268" s="263" t="s">
        <v>139</v>
      </c>
      <c r="E268" s="273" t="s">
        <v>3</v>
      </c>
      <c r="F268" s="274" t="s">
        <v>813</v>
      </c>
      <c r="H268" s="275">
        <v>3.5179999999999998</v>
      </c>
      <c r="L268" s="272"/>
      <c r="M268" s="276"/>
      <c r="N268" s="277"/>
      <c r="O268" s="277"/>
      <c r="P268" s="277"/>
      <c r="Q268" s="277"/>
      <c r="R268" s="277"/>
      <c r="S268" s="277"/>
      <c r="T268" s="278"/>
      <c r="AT268" s="273" t="s">
        <v>139</v>
      </c>
      <c r="AU268" s="273" t="s">
        <v>78</v>
      </c>
      <c r="AV268" s="271" t="s">
        <v>78</v>
      </c>
      <c r="AW268" s="271" t="s">
        <v>30</v>
      </c>
      <c r="AX268" s="271" t="s">
        <v>69</v>
      </c>
      <c r="AY268" s="273" t="s">
        <v>125</v>
      </c>
    </row>
    <row r="269" spans="1:65" s="271" customFormat="1" x14ac:dyDescent="0.2">
      <c r="B269" s="272"/>
      <c r="D269" s="263" t="s">
        <v>139</v>
      </c>
      <c r="E269" s="273" t="s">
        <v>3</v>
      </c>
      <c r="F269" s="274" t="s">
        <v>814</v>
      </c>
      <c r="H269" s="275">
        <v>3.8180000000000001</v>
      </c>
      <c r="L269" s="272"/>
      <c r="M269" s="276"/>
      <c r="N269" s="277"/>
      <c r="O269" s="277"/>
      <c r="P269" s="277"/>
      <c r="Q269" s="277"/>
      <c r="R269" s="277"/>
      <c r="S269" s="277"/>
      <c r="T269" s="278"/>
      <c r="AT269" s="273" t="s">
        <v>139</v>
      </c>
      <c r="AU269" s="273" t="s">
        <v>78</v>
      </c>
      <c r="AV269" s="271" t="s">
        <v>78</v>
      </c>
      <c r="AW269" s="271" t="s">
        <v>30</v>
      </c>
      <c r="AX269" s="271" t="s">
        <v>69</v>
      </c>
      <c r="AY269" s="273" t="s">
        <v>125</v>
      </c>
    </row>
    <row r="270" spans="1:65" s="279" customFormat="1" x14ac:dyDescent="0.2">
      <c r="B270" s="280"/>
      <c r="D270" s="263" t="s">
        <v>139</v>
      </c>
      <c r="E270" s="281" t="s">
        <v>3</v>
      </c>
      <c r="F270" s="282" t="s">
        <v>141</v>
      </c>
      <c r="H270" s="283">
        <v>86.866</v>
      </c>
      <c r="L270" s="280"/>
      <c r="M270" s="284"/>
      <c r="N270" s="285"/>
      <c r="O270" s="285"/>
      <c r="P270" s="285"/>
      <c r="Q270" s="285"/>
      <c r="R270" s="285"/>
      <c r="S270" s="285"/>
      <c r="T270" s="286"/>
      <c r="AT270" s="281" t="s">
        <v>139</v>
      </c>
      <c r="AU270" s="281" t="s">
        <v>78</v>
      </c>
      <c r="AV270" s="279" t="s">
        <v>133</v>
      </c>
      <c r="AW270" s="279" t="s">
        <v>30</v>
      </c>
      <c r="AX270" s="279" t="s">
        <v>76</v>
      </c>
      <c r="AY270" s="281" t="s">
        <v>125</v>
      </c>
    </row>
    <row r="271" spans="1:65" s="238" customFormat="1" ht="25.9" customHeight="1" x14ac:dyDescent="0.2">
      <c r="B271" s="239"/>
      <c r="D271" s="240" t="s">
        <v>68</v>
      </c>
      <c r="E271" s="241" t="s">
        <v>564</v>
      </c>
      <c r="F271" s="241" t="s">
        <v>565</v>
      </c>
      <c r="J271" s="242">
        <f>BK271</f>
        <v>0</v>
      </c>
      <c r="L271" s="239"/>
      <c r="M271" s="243"/>
      <c r="N271" s="244"/>
      <c r="O271" s="244"/>
      <c r="P271" s="245">
        <f>P272+P275+P278+P282+P285</f>
        <v>0</v>
      </c>
      <c r="Q271" s="244"/>
      <c r="R271" s="245">
        <f>R272+R275+R278+R282+R285</f>
        <v>0</v>
      </c>
      <c r="S271" s="244"/>
      <c r="T271" s="246">
        <f>T272+T275+T278+T282+T285</f>
        <v>0</v>
      </c>
      <c r="AR271" s="240" t="s">
        <v>127</v>
      </c>
      <c r="AT271" s="247" t="s">
        <v>68</v>
      </c>
      <c r="AU271" s="247" t="s">
        <v>69</v>
      </c>
      <c r="AY271" s="240" t="s">
        <v>125</v>
      </c>
      <c r="BK271" s="248">
        <f>BK272+BK275+BK278+BK282+BK285</f>
        <v>0</v>
      </c>
    </row>
    <row r="272" spans="1:65" s="238" customFormat="1" ht="22.9" customHeight="1" x14ac:dyDescent="0.2">
      <c r="B272" s="239"/>
      <c r="D272" s="240" t="s">
        <v>68</v>
      </c>
      <c r="E272" s="249" t="s">
        <v>566</v>
      </c>
      <c r="F272" s="249" t="s">
        <v>567</v>
      </c>
      <c r="J272" s="250">
        <f>BK272</f>
        <v>0</v>
      </c>
      <c r="L272" s="239"/>
      <c r="M272" s="243"/>
      <c r="N272" s="244"/>
      <c r="O272" s="244"/>
      <c r="P272" s="245">
        <f>SUM(P273:P274)</f>
        <v>0</v>
      </c>
      <c r="Q272" s="244"/>
      <c r="R272" s="245">
        <f>SUM(R273:R274)</f>
        <v>0</v>
      </c>
      <c r="S272" s="244"/>
      <c r="T272" s="246">
        <f>SUM(T273:T274)</f>
        <v>0</v>
      </c>
      <c r="AR272" s="240" t="s">
        <v>127</v>
      </c>
      <c r="AT272" s="247" t="s">
        <v>68</v>
      </c>
      <c r="AU272" s="247" t="s">
        <v>76</v>
      </c>
      <c r="AY272" s="240" t="s">
        <v>125</v>
      </c>
      <c r="BK272" s="248">
        <f>SUM(BK273:BK274)</f>
        <v>0</v>
      </c>
    </row>
    <row r="273" spans="1:65" s="182" customFormat="1" ht="16.5" customHeight="1" x14ac:dyDescent="0.2">
      <c r="A273" s="179"/>
      <c r="B273" s="180"/>
      <c r="C273" s="251" t="s">
        <v>516</v>
      </c>
      <c r="D273" s="251" t="s">
        <v>128</v>
      </c>
      <c r="E273" s="252" t="s">
        <v>569</v>
      </c>
      <c r="F273" s="253" t="s">
        <v>570</v>
      </c>
      <c r="G273" s="254" t="s">
        <v>571</v>
      </c>
      <c r="H273" s="255">
        <v>1</v>
      </c>
      <c r="I273" s="170">
        <v>0</v>
      </c>
      <c r="J273" s="256">
        <f>ROUND(I273*H273,2)</f>
        <v>0</v>
      </c>
      <c r="K273" s="253" t="s">
        <v>3</v>
      </c>
      <c r="L273" s="180"/>
      <c r="M273" s="257" t="s">
        <v>3</v>
      </c>
      <c r="N273" s="258" t="s">
        <v>40</v>
      </c>
      <c r="O273" s="259">
        <v>0</v>
      </c>
      <c r="P273" s="259">
        <f>O273*H273</f>
        <v>0</v>
      </c>
      <c r="Q273" s="259">
        <v>0</v>
      </c>
      <c r="R273" s="259">
        <f>Q273*H273</f>
        <v>0</v>
      </c>
      <c r="S273" s="259">
        <v>0</v>
      </c>
      <c r="T273" s="260">
        <f>S273*H273</f>
        <v>0</v>
      </c>
      <c r="U273" s="179"/>
      <c r="V273" s="179"/>
      <c r="W273" s="179"/>
      <c r="X273" s="179"/>
      <c r="Y273" s="179"/>
      <c r="Z273" s="179"/>
      <c r="AA273" s="179"/>
      <c r="AB273" s="179"/>
      <c r="AC273" s="179"/>
      <c r="AD273" s="179"/>
      <c r="AE273" s="179"/>
      <c r="AR273" s="261" t="s">
        <v>133</v>
      </c>
      <c r="AT273" s="261" t="s">
        <v>128</v>
      </c>
      <c r="AU273" s="261" t="s">
        <v>78</v>
      </c>
      <c r="AY273" s="172" t="s">
        <v>125</v>
      </c>
      <c r="BE273" s="262">
        <f>IF(N273="základní",J273,0)</f>
        <v>0</v>
      </c>
      <c r="BF273" s="262">
        <f>IF(N273="snížená",J273,0)</f>
        <v>0</v>
      </c>
      <c r="BG273" s="262">
        <f>IF(N273="zákl. přenesená",J273,0)</f>
        <v>0</v>
      </c>
      <c r="BH273" s="262">
        <f>IF(N273="sníž. přenesená",J273,0)</f>
        <v>0</v>
      </c>
      <c r="BI273" s="262">
        <f>IF(N273="nulová",J273,0)</f>
        <v>0</v>
      </c>
      <c r="BJ273" s="172" t="s">
        <v>76</v>
      </c>
      <c r="BK273" s="262">
        <f>ROUND(I273*H273,2)</f>
        <v>0</v>
      </c>
      <c r="BL273" s="172" t="s">
        <v>133</v>
      </c>
      <c r="BM273" s="261" t="s">
        <v>815</v>
      </c>
    </row>
    <row r="274" spans="1:65" s="182" customFormat="1" x14ac:dyDescent="0.2">
      <c r="A274" s="179"/>
      <c r="B274" s="180"/>
      <c r="C274" s="179"/>
      <c r="D274" s="263" t="s">
        <v>135</v>
      </c>
      <c r="E274" s="179"/>
      <c r="F274" s="264" t="s">
        <v>570</v>
      </c>
      <c r="G274" s="179"/>
      <c r="H274" s="179"/>
      <c r="I274" s="179"/>
      <c r="J274" s="179"/>
      <c r="K274" s="179"/>
      <c r="L274" s="180"/>
      <c r="M274" s="265"/>
      <c r="N274" s="266"/>
      <c r="O274" s="267"/>
      <c r="P274" s="267"/>
      <c r="Q274" s="267"/>
      <c r="R274" s="267"/>
      <c r="S274" s="267"/>
      <c r="T274" s="268"/>
      <c r="U274" s="179"/>
      <c r="V274" s="179"/>
      <c r="W274" s="179"/>
      <c r="X274" s="179"/>
      <c r="Y274" s="179"/>
      <c r="Z274" s="179"/>
      <c r="AA274" s="179"/>
      <c r="AB274" s="179"/>
      <c r="AC274" s="179"/>
      <c r="AD274" s="179"/>
      <c r="AE274" s="179"/>
      <c r="AT274" s="172" t="s">
        <v>135</v>
      </c>
      <c r="AU274" s="172" t="s">
        <v>78</v>
      </c>
    </row>
    <row r="275" spans="1:65" s="238" customFormat="1" ht="22.9" customHeight="1" x14ac:dyDescent="0.2">
      <c r="B275" s="239"/>
      <c r="D275" s="240" t="s">
        <v>68</v>
      </c>
      <c r="E275" s="249" t="s">
        <v>573</v>
      </c>
      <c r="F275" s="249" t="s">
        <v>574</v>
      </c>
      <c r="J275" s="250">
        <f>BK275</f>
        <v>0</v>
      </c>
      <c r="L275" s="239"/>
      <c r="M275" s="243"/>
      <c r="N275" s="244"/>
      <c r="O275" s="244"/>
      <c r="P275" s="245">
        <f>SUM(P276:P277)</f>
        <v>0</v>
      </c>
      <c r="Q275" s="244"/>
      <c r="R275" s="245">
        <f>SUM(R276:R277)</f>
        <v>0</v>
      </c>
      <c r="S275" s="244"/>
      <c r="T275" s="246">
        <f>SUM(T276:T277)</f>
        <v>0</v>
      </c>
      <c r="AR275" s="240" t="s">
        <v>127</v>
      </c>
      <c r="AT275" s="247" t="s">
        <v>68</v>
      </c>
      <c r="AU275" s="247" t="s">
        <v>76</v>
      </c>
      <c r="AY275" s="240" t="s">
        <v>125</v>
      </c>
      <c r="BK275" s="248">
        <f>SUM(BK276:BK277)</f>
        <v>0</v>
      </c>
    </row>
    <row r="276" spans="1:65" s="182" customFormat="1" ht="16.5" customHeight="1" x14ac:dyDescent="0.2">
      <c r="A276" s="179"/>
      <c r="B276" s="180"/>
      <c r="C276" s="251" t="s">
        <v>531</v>
      </c>
      <c r="D276" s="251" t="s">
        <v>128</v>
      </c>
      <c r="E276" s="252" t="s">
        <v>576</v>
      </c>
      <c r="F276" s="253" t="s">
        <v>574</v>
      </c>
      <c r="G276" s="254" t="s">
        <v>571</v>
      </c>
      <c r="H276" s="255">
        <v>1</v>
      </c>
      <c r="I276" s="170">
        <v>0</v>
      </c>
      <c r="J276" s="256">
        <f>ROUND(I276*H276,2)</f>
        <v>0</v>
      </c>
      <c r="K276" s="253" t="s">
        <v>3</v>
      </c>
      <c r="L276" s="180"/>
      <c r="M276" s="257" t="s">
        <v>3</v>
      </c>
      <c r="N276" s="258" t="s">
        <v>40</v>
      </c>
      <c r="O276" s="259">
        <v>0</v>
      </c>
      <c r="P276" s="259">
        <f>O276*H276</f>
        <v>0</v>
      </c>
      <c r="Q276" s="259">
        <v>0</v>
      </c>
      <c r="R276" s="259">
        <f>Q276*H276</f>
        <v>0</v>
      </c>
      <c r="S276" s="259">
        <v>0</v>
      </c>
      <c r="T276" s="260">
        <f>S276*H276</f>
        <v>0</v>
      </c>
      <c r="U276" s="179"/>
      <c r="V276" s="179"/>
      <c r="W276" s="179"/>
      <c r="X276" s="179"/>
      <c r="Y276" s="179"/>
      <c r="Z276" s="179"/>
      <c r="AA276" s="179"/>
      <c r="AB276" s="179"/>
      <c r="AC276" s="179"/>
      <c r="AD276" s="179"/>
      <c r="AE276" s="179"/>
      <c r="AR276" s="261" t="s">
        <v>133</v>
      </c>
      <c r="AT276" s="261" t="s">
        <v>128</v>
      </c>
      <c r="AU276" s="261" t="s">
        <v>78</v>
      </c>
      <c r="AY276" s="172" t="s">
        <v>125</v>
      </c>
      <c r="BE276" s="262">
        <f>IF(N276="základní",J276,0)</f>
        <v>0</v>
      </c>
      <c r="BF276" s="262">
        <f>IF(N276="snížená",J276,0)</f>
        <v>0</v>
      </c>
      <c r="BG276" s="262">
        <f>IF(N276="zákl. přenesená",J276,0)</f>
        <v>0</v>
      </c>
      <c r="BH276" s="262">
        <f>IF(N276="sníž. přenesená",J276,0)</f>
        <v>0</v>
      </c>
      <c r="BI276" s="262">
        <f>IF(N276="nulová",J276,0)</f>
        <v>0</v>
      </c>
      <c r="BJ276" s="172" t="s">
        <v>76</v>
      </c>
      <c r="BK276" s="262">
        <f>ROUND(I276*H276,2)</f>
        <v>0</v>
      </c>
      <c r="BL276" s="172" t="s">
        <v>133</v>
      </c>
      <c r="BM276" s="261" t="s">
        <v>816</v>
      </c>
    </row>
    <row r="277" spans="1:65" s="182" customFormat="1" x14ac:dyDescent="0.2">
      <c r="A277" s="179"/>
      <c r="B277" s="180"/>
      <c r="C277" s="179"/>
      <c r="D277" s="263" t="s">
        <v>135</v>
      </c>
      <c r="E277" s="179"/>
      <c r="F277" s="264" t="s">
        <v>574</v>
      </c>
      <c r="G277" s="179"/>
      <c r="H277" s="179"/>
      <c r="I277" s="179"/>
      <c r="J277" s="179"/>
      <c r="K277" s="179"/>
      <c r="L277" s="180"/>
      <c r="M277" s="265"/>
      <c r="N277" s="266"/>
      <c r="O277" s="267"/>
      <c r="P277" s="267"/>
      <c r="Q277" s="267"/>
      <c r="R277" s="267"/>
      <c r="S277" s="267"/>
      <c r="T277" s="268"/>
      <c r="U277" s="179"/>
      <c r="V277" s="179"/>
      <c r="W277" s="179"/>
      <c r="X277" s="179"/>
      <c r="Y277" s="179"/>
      <c r="Z277" s="179"/>
      <c r="AA277" s="179"/>
      <c r="AB277" s="179"/>
      <c r="AC277" s="179"/>
      <c r="AD277" s="179"/>
      <c r="AE277" s="179"/>
      <c r="AT277" s="172" t="s">
        <v>135</v>
      </c>
      <c r="AU277" s="172" t="s">
        <v>78</v>
      </c>
    </row>
    <row r="278" spans="1:65" s="238" customFormat="1" ht="22.9" customHeight="1" x14ac:dyDescent="0.2">
      <c r="B278" s="239"/>
      <c r="D278" s="240" t="s">
        <v>68</v>
      </c>
      <c r="E278" s="249" t="s">
        <v>578</v>
      </c>
      <c r="F278" s="249" t="s">
        <v>579</v>
      </c>
      <c r="I278" s="301"/>
      <c r="J278" s="250">
        <f>BK278</f>
        <v>0</v>
      </c>
      <c r="L278" s="239"/>
      <c r="M278" s="243"/>
      <c r="N278" s="244"/>
      <c r="O278" s="244"/>
      <c r="P278" s="245">
        <f>SUM(P279:P281)</f>
        <v>0</v>
      </c>
      <c r="Q278" s="244"/>
      <c r="R278" s="245">
        <f>SUM(R279:R281)</f>
        <v>0</v>
      </c>
      <c r="S278" s="244"/>
      <c r="T278" s="246">
        <f>SUM(T279:T281)</f>
        <v>0</v>
      </c>
      <c r="AR278" s="240" t="s">
        <v>127</v>
      </c>
      <c r="AT278" s="247" t="s">
        <v>68</v>
      </c>
      <c r="AU278" s="247" t="s">
        <v>76</v>
      </c>
      <c r="AY278" s="240" t="s">
        <v>125</v>
      </c>
      <c r="BK278" s="248">
        <f>SUM(BK279:BK281)</f>
        <v>0</v>
      </c>
    </row>
    <row r="279" spans="1:65" s="182" customFormat="1" ht="16.5" customHeight="1" x14ac:dyDescent="0.2">
      <c r="A279" s="179"/>
      <c r="B279" s="180"/>
      <c r="C279" s="251" t="s">
        <v>536</v>
      </c>
      <c r="D279" s="251" t="s">
        <v>128</v>
      </c>
      <c r="E279" s="252" t="s">
        <v>581</v>
      </c>
      <c r="F279" s="253" t="s">
        <v>582</v>
      </c>
      <c r="G279" s="254" t="s">
        <v>560</v>
      </c>
      <c r="H279" s="255">
        <v>3</v>
      </c>
      <c r="I279" s="170">
        <v>0</v>
      </c>
      <c r="J279" s="256">
        <f>ROUND(I279*H279,2)</f>
        <v>0</v>
      </c>
      <c r="K279" s="253" t="s">
        <v>534</v>
      </c>
      <c r="L279" s="180"/>
      <c r="M279" s="257" t="s">
        <v>3</v>
      </c>
      <c r="N279" s="258" t="s">
        <v>40</v>
      </c>
      <c r="O279" s="259">
        <v>0</v>
      </c>
      <c r="P279" s="259">
        <f>O279*H279</f>
        <v>0</v>
      </c>
      <c r="Q279" s="259">
        <v>0</v>
      </c>
      <c r="R279" s="259">
        <f>Q279*H279</f>
        <v>0</v>
      </c>
      <c r="S279" s="259">
        <v>0</v>
      </c>
      <c r="T279" s="260">
        <f>S279*H279</f>
        <v>0</v>
      </c>
      <c r="U279" s="179"/>
      <c r="V279" s="179"/>
      <c r="W279" s="179"/>
      <c r="X279" s="179"/>
      <c r="Y279" s="179"/>
      <c r="Z279" s="179"/>
      <c r="AA279" s="179"/>
      <c r="AB279" s="179"/>
      <c r="AC279" s="179"/>
      <c r="AD279" s="179"/>
      <c r="AE279" s="179"/>
      <c r="AR279" s="261" t="s">
        <v>583</v>
      </c>
      <c r="AT279" s="261" t="s">
        <v>128</v>
      </c>
      <c r="AU279" s="261" t="s">
        <v>78</v>
      </c>
      <c r="AY279" s="172" t="s">
        <v>125</v>
      </c>
      <c r="BE279" s="262">
        <f>IF(N279="základní",J279,0)</f>
        <v>0</v>
      </c>
      <c r="BF279" s="262">
        <f>IF(N279="snížená",J279,0)</f>
        <v>0</v>
      </c>
      <c r="BG279" s="262">
        <f>IF(N279="zákl. přenesená",J279,0)</f>
        <v>0</v>
      </c>
      <c r="BH279" s="262">
        <f>IF(N279="sníž. přenesená",J279,0)</f>
        <v>0</v>
      </c>
      <c r="BI279" s="262">
        <f>IF(N279="nulová",J279,0)</f>
        <v>0</v>
      </c>
      <c r="BJ279" s="172" t="s">
        <v>76</v>
      </c>
      <c r="BK279" s="262">
        <f>ROUND(I279*H279,2)</f>
        <v>0</v>
      </c>
      <c r="BL279" s="172" t="s">
        <v>583</v>
      </c>
      <c r="BM279" s="261" t="s">
        <v>817</v>
      </c>
    </row>
    <row r="280" spans="1:65" s="182" customFormat="1" x14ac:dyDescent="0.2">
      <c r="A280" s="179"/>
      <c r="B280" s="180"/>
      <c r="C280" s="179"/>
      <c r="D280" s="263" t="s">
        <v>135</v>
      </c>
      <c r="E280" s="179"/>
      <c r="F280" s="264" t="s">
        <v>582</v>
      </c>
      <c r="G280" s="179"/>
      <c r="H280" s="179"/>
      <c r="I280" s="179"/>
      <c r="J280" s="179"/>
      <c r="K280" s="179"/>
      <c r="L280" s="180"/>
      <c r="M280" s="265"/>
      <c r="N280" s="266"/>
      <c r="O280" s="267"/>
      <c r="P280" s="267"/>
      <c r="Q280" s="267"/>
      <c r="R280" s="267"/>
      <c r="S280" s="267"/>
      <c r="T280" s="268"/>
      <c r="U280" s="179"/>
      <c r="V280" s="179"/>
      <c r="W280" s="179"/>
      <c r="X280" s="179"/>
      <c r="Y280" s="179"/>
      <c r="Z280" s="179"/>
      <c r="AA280" s="179"/>
      <c r="AB280" s="179"/>
      <c r="AC280" s="179"/>
      <c r="AD280" s="179"/>
      <c r="AE280" s="179"/>
      <c r="AT280" s="172" t="s">
        <v>135</v>
      </c>
      <c r="AU280" s="172" t="s">
        <v>78</v>
      </c>
    </row>
    <row r="281" spans="1:65" s="182" customFormat="1" x14ac:dyDescent="0.2">
      <c r="A281" s="179"/>
      <c r="B281" s="180"/>
      <c r="C281" s="179"/>
      <c r="D281" s="269" t="s">
        <v>137</v>
      </c>
      <c r="E281" s="179"/>
      <c r="F281" s="270" t="s">
        <v>585</v>
      </c>
      <c r="G281" s="179"/>
      <c r="H281" s="179"/>
      <c r="I281" s="179"/>
      <c r="J281" s="179"/>
      <c r="K281" s="179"/>
      <c r="L281" s="180"/>
      <c r="M281" s="265"/>
      <c r="N281" s="266"/>
      <c r="O281" s="267"/>
      <c r="P281" s="267"/>
      <c r="Q281" s="267"/>
      <c r="R281" s="267"/>
      <c r="S281" s="267"/>
      <c r="T281" s="268"/>
      <c r="U281" s="179"/>
      <c r="V281" s="179"/>
      <c r="W281" s="179"/>
      <c r="X281" s="179"/>
      <c r="Y281" s="179"/>
      <c r="Z281" s="179"/>
      <c r="AA281" s="179"/>
      <c r="AB281" s="179"/>
      <c r="AC281" s="179"/>
      <c r="AD281" s="179"/>
      <c r="AE281" s="179"/>
      <c r="AT281" s="172" t="s">
        <v>137</v>
      </c>
      <c r="AU281" s="172" t="s">
        <v>78</v>
      </c>
    </row>
    <row r="282" spans="1:65" s="238" customFormat="1" ht="22.9" customHeight="1" x14ac:dyDescent="0.2">
      <c r="B282" s="239"/>
      <c r="D282" s="240" t="s">
        <v>68</v>
      </c>
      <c r="E282" s="249" t="s">
        <v>586</v>
      </c>
      <c r="F282" s="249" t="s">
        <v>587</v>
      </c>
      <c r="J282" s="250">
        <f>BK282</f>
        <v>0</v>
      </c>
      <c r="L282" s="239"/>
      <c r="M282" s="243"/>
      <c r="N282" s="244"/>
      <c r="O282" s="244"/>
      <c r="P282" s="245">
        <f>SUM(P283:P284)</f>
        <v>0</v>
      </c>
      <c r="Q282" s="244"/>
      <c r="R282" s="245">
        <f>SUM(R283:R284)</f>
        <v>0</v>
      </c>
      <c r="S282" s="244"/>
      <c r="T282" s="246">
        <f>SUM(T283:T284)</f>
        <v>0</v>
      </c>
      <c r="AR282" s="240" t="s">
        <v>127</v>
      </c>
      <c r="AT282" s="247" t="s">
        <v>68</v>
      </c>
      <c r="AU282" s="247" t="s">
        <v>76</v>
      </c>
      <c r="AY282" s="240" t="s">
        <v>125</v>
      </c>
      <c r="BK282" s="248">
        <f>SUM(BK283:BK284)</f>
        <v>0</v>
      </c>
    </row>
    <row r="283" spans="1:65" s="182" customFormat="1" ht="16.5" customHeight="1" x14ac:dyDescent="0.2">
      <c r="A283" s="179"/>
      <c r="B283" s="180"/>
      <c r="C283" s="251" t="s">
        <v>540</v>
      </c>
      <c r="D283" s="251" t="s">
        <v>128</v>
      </c>
      <c r="E283" s="252" t="s">
        <v>589</v>
      </c>
      <c r="F283" s="253" t="s">
        <v>590</v>
      </c>
      <c r="G283" s="254" t="s">
        <v>560</v>
      </c>
      <c r="H283" s="255">
        <v>2</v>
      </c>
      <c r="I283" s="170">
        <v>0</v>
      </c>
      <c r="J283" s="256">
        <f>ROUND(I283*H283,2)</f>
        <v>0</v>
      </c>
      <c r="K283" s="253" t="s">
        <v>3</v>
      </c>
      <c r="L283" s="180"/>
      <c r="M283" s="257" t="s">
        <v>3</v>
      </c>
      <c r="N283" s="258" t="s">
        <v>40</v>
      </c>
      <c r="O283" s="259">
        <v>0</v>
      </c>
      <c r="P283" s="259">
        <f>O283*H283</f>
        <v>0</v>
      </c>
      <c r="Q283" s="259">
        <v>0</v>
      </c>
      <c r="R283" s="259">
        <f>Q283*H283</f>
        <v>0</v>
      </c>
      <c r="S283" s="259">
        <v>0</v>
      </c>
      <c r="T283" s="260">
        <f>S283*H283</f>
        <v>0</v>
      </c>
      <c r="U283" s="179"/>
      <c r="V283" s="179"/>
      <c r="W283" s="179"/>
      <c r="X283" s="179"/>
      <c r="Y283" s="179"/>
      <c r="Z283" s="179"/>
      <c r="AA283" s="179"/>
      <c r="AB283" s="179"/>
      <c r="AC283" s="179"/>
      <c r="AD283" s="179"/>
      <c r="AE283" s="179"/>
      <c r="AR283" s="261" t="s">
        <v>133</v>
      </c>
      <c r="AT283" s="261" t="s">
        <v>128</v>
      </c>
      <c r="AU283" s="261" t="s">
        <v>78</v>
      </c>
      <c r="AY283" s="172" t="s">
        <v>125</v>
      </c>
      <c r="BE283" s="262">
        <f>IF(N283="základní",J283,0)</f>
        <v>0</v>
      </c>
      <c r="BF283" s="262">
        <f>IF(N283="snížená",J283,0)</f>
        <v>0</v>
      </c>
      <c r="BG283" s="262">
        <f>IF(N283="zákl. přenesená",J283,0)</f>
        <v>0</v>
      </c>
      <c r="BH283" s="262">
        <f>IF(N283="sníž. přenesená",J283,0)</f>
        <v>0</v>
      </c>
      <c r="BI283" s="262">
        <f>IF(N283="nulová",J283,0)</f>
        <v>0</v>
      </c>
      <c r="BJ283" s="172" t="s">
        <v>76</v>
      </c>
      <c r="BK283" s="262">
        <f>ROUND(I283*H283,2)</f>
        <v>0</v>
      </c>
      <c r="BL283" s="172" t="s">
        <v>133</v>
      </c>
      <c r="BM283" s="261" t="s">
        <v>818</v>
      </c>
    </row>
    <row r="284" spans="1:65" s="182" customFormat="1" x14ac:dyDescent="0.2">
      <c r="A284" s="179"/>
      <c r="B284" s="180"/>
      <c r="C284" s="179"/>
      <c r="D284" s="263" t="s">
        <v>135</v>
      </c>
      <c r="E284" s="179"/>
      <c r="F284" s="264" t="s">
        <v>590</v>
      </c>
      <c r="G284" s="179"/>
      <c r="H284" s="179"/>
      <c r="I284" s="179"/>
      <c r="J284" s="179"/>
      <c r="K284" s="179"/>
      <c r="L284" s="180"/>
      <c r="M284" s="265"/>
      <c r="N284" s="266"/>
      <c r="O284" s="267"/>
      <c r="P284" s="267"/>
      <c r="Q284" s="267"/>
      <c r="R284" s="267"/>
      <c r="S284" s="267"/>
      <c r="T284" s="268"/>
      <c r="U284" s="179"/>
      <c r="V284" s="179"/>
      <c r="W284" s="179"/>
      <c r="X284" s="179"/>
      <c r="Y284" s="179"/>
      <c r="Z284" s="179"/>
      <c r="AA284" s="179"/>
      <c r="AB284" s="179"/>
      <c r="AC284" s="179"/>
      <c r="AD284" s="179"/>
      <c r="AE284" s="179"/>
      <c r="AT284" s="172" t="s">
        <v>135</v>
      </c>
      <c r="AU284" s="172" t="s">
        <v>78</v>
      </c>
    </row>
    <row r="285" spans="1:65" s="238" customFormat="1" ht="22.9" customHeight="1" x14ac:dyDescent="0.2">
      <c r="B285" s="239"/>
      <c r="D285" s="240" t="s">
        <v>68</v>
      </c>
      <c r="E285" s="249" t="s">
        <v>592</v>
      </c>
      <c r="F285" s="249" t="s">
        <v>593</v>
      </c>
      <c r="J285" s="250">
        <f>BK285</f>
        <v>0</v>
      </c>
      <c r="L285" s="239"/>
      <c r="M285" s="243"/>
      <c r="N285" s="244"/>
      <c r="O285" s="244"/>
      <c r="P285" s="245">
        <f>SUM(P286:P288)</f>
        <v>0</v>
      </c>
      <c r="Q285" s="244"/>
      <c r="R285" s="245">
        <f>SUM(R286:R288)</f>
        <v>0</v>
      </c>
      <c r="S285" s="244"/>
      <c r="T285" s="246">
        <f>SUM(T286:T288)</f>
        <v>0</v>
      </c>
      <c r="AR285" s="240" t="s">
        <v>127</v>
      </c>
      <c r="AT285" s="247" t="s">
        <v>68</v>
      </c>
      <c r="AU285" s="247" t="s">
        <v>76</v>
      </c>
      <c r="AY285" s="240" t="s">
        <v>125</v>
      </c>
      <c r="BK285" s="248">
        <f>SUM(BK286:BK288)</f>
        <v>0</v>
      </c>
    </row>
    <row r="286" spans="1:65" s="182" customFormat="1" ht="16.5" customHeight="1" x14ac:dyDescent="0.2">
      <c r="A286" s="179"/>
      <c r="B286" s="180"/>
      <c r="C286" s="251" t="s">
        <v>544</v>
      </c>
      <c r="D286" s="251" t="s">
        <v>128</v>
      </c>
      <c r="E286" s="252" t="s">
        <v>595</v>
      </c>
      <c r="F286" s="253" t="s">
        <v>596</v>
      </c>
      <c r="G286" s="254" t="s">
        <v>560</v>
      </c>
      <c r="H286" s="255">
        <v>1</v>
      </c>
      <c r="I286" s="170">
        <v>0</v>
      </c>
      <c r="J286" s="256">
        <f>ROUND(I286*H286,2)</f>
        <v>0</v>
      </c>
      <c r="K286" s="253" t="s">
        <v>534</v>
      </c>
      <c r="L286" s="180"/>
      <c r="M286" s="257" t="s">
        <v>3</v>
      </c>
      <c r="N286" s="258" t="s">
        <v>40</v>
      </c>
      <c r="O286" s="259">
        <v>0</v>
      </c>
      <c r="P286" s="259">
        <f>O286*H286</f>
        <v>0</v>
      </c>
      <c r="Q286" s="259">
        <v>0</v>
      </c>
      <c r="R286" s="259">
        <f>Q286*H286</f>
        <v>0</v>
      </c>
      <c r="S286" s="259">
        <v>0</v>
      </c>
      <c r="T286" s="260">
        <f>S286*H286</f>
        <v>0</v>
      </c>
      <c r="U286" s="179"/>
      <c r="V286" s="179"/>
      <c r="W286" s="179"/>
      <c r="X286" s="179"/>
      <c r="Y286" s="179"/>
      <c r="Z286" s="179"/>
      <c r="AA286" s="179"/>
      <c r="AB286" s="179"/>
      <c r="AC286" s="179"/>
      <c r="AD286" s="179"/>
      <c r="AE286" s="179"/>
      <c r="AR286" s="261" t="s">
        <v>583</v>
      </c>
      <c r="AT286" s="261" t="s">
        <v>128</v>
      </c>
      <c r="AU286" s="261" t="s">
        <v>78</v>
      </c>
      <c r="AY286" s="172" t="s">
        <v>125</v>
      </c>
      <c r="BE286" s="262">
        <f>IF(N286="základní",J286,0)</f>
        <v>0</v>
      </c>
      <c r="BF286" s="262">
        <f>IF(N286="snížená",J286,0)</f>
        <v>0</v>
      </c>
      <c r="BG286" s="262">
        <f>IF(N286="zákl. přenesená",J286,0)</f>
        <v>0</v>
      </c>
      <c r="BH286" s="262">
        <f>IF(N286="sníž. přenesená",J286,0)</f>
        <v>0</v>
      </c>
      <c r="BI286" s="262">
        <f>IF(N286="nulová",J286,0)</f>
        <v>0</v>
      </c>
      <c r="BJ286" s="172" t="s">
        <v>76</v>
      </c>
      <c r="BK286" s="262">
        <f>ROUND(I286*H286,2)</f>
        <v>0</v>
      </c>
      <c r="BL286" s="172" t="s">
        <v>583</v>
      </c>
      <c r="BM286" s="261" t="s">
        <v>819</v>
      </c>
    </row>
    <row r="287" spans="1:65" s="182" customFormat="1" x14ac:dyDescent="0.2">
      <c r="A287" s="179"/>
      <c r="B287" s="180"/>
      <c r="C287" s="179"/>
      <c r="D287" s="263" t="s">
        <v>135</v>
      </c>
      <c r="E287" s="179"/>
      <c r="F287" s="264" t="s">
        <v>596</v>
      </c>
      <c r="G287" s="179"/>
      <c r="H287" s="179"/>
      <c r="I287" s="179"/>
      <c r="J287" s="179"/>
      <c r="K287" s="179"/>
      <c r="L287" s="180"/>
      <c r="M287" s="265"/>
      <c r="N287" s="266"/>
      <c r="O287" s="267"/>
      <c r="P287" s="267"/>
      <c r="Q287" s="267"/>
      <c r="R287" s="267"/>
      <c r="S287" s="267"/>
      <c r="T287" s="268"/>
      <c r="U287" s="179"/>
      <c r="V287" s="179"/>
      <c r="W287" s="179"/>
      <c r="X287" s="179"/>
      <c r="Y287" s="179"/>
      <c r="Z287" s="179"/>
      <c r="AA287" s="179"/>
      <c r="AB287" s="179"/>
      <c r="AC287" s="179"/>
      <c r="AD287" s="179"/>
      <c r="AE287" s="179"/>
      <c r="AT287" s="172" t="s">
        <v>135</v>
      </c>
      <c r="AU287" s="172" t="s">
        <v>78</v>
      </c>
    </row>
    <row r="288" spans="1:65" s="182" customFormat="1" x14ac:dyDescent="0.2">
      <c r="A288" s="179"/>
      <c r="B288" s="180"/>
      <c r="C288" s="179"/>
      <c r="D288" s="269" t="s">
        <v>137</v>
      </c>
      <c r="E288" s="179"/>
      <c r="F288" s="270" t="s">
        <v>598</v>
      </c>
      <c r="G288" s="179"/>
      <c r="H288" s="179"/>
      <c r="I288" s="179"/>
      <c r="J288" s="179"/>
      <c r="K288" s="179"/>
      <c r="L288" s="180"/>
      <c r="M288" s="297"/>
      <c r="N288" s="298"/>
      <c r="O288" s="299"/>
      <c r="P288" s="299"/>
      <c r="Q288" s="299"/>
      <c r="R288" s="299"/>
      <c r="S288" s="299"/>
      <c r="T288" s="300"/>
      <c r="U288" s="179"/>
      <c r="V288" s="179"/>
      <c r="W288" s="179"/>
      <c r="X288" s="179"/>
      <c r="Y288" s="179"/>
      <c r="Z288" s="179"/>
      <c r="AA288" s="179"/>
      <c r="AB288" s="179"/>
      <c r="AC288" s="179"/>
      <c r="AD288" s="179"/>
      <c r="AE288" s="179"/>
      <c r="AT288" s="172" t="s">
        <v>137</v>
      </c>
      <c r="AU288" s="172" t="s">
        <v>78</v>
      </c>
    </row>
    <row r="289" spans="1:31" s="182" customFormat="1" ht="6.95" customHeight="1" x14ac:dyDescent="0.2">
      <c r="A289" s="179"/>
      <c r="B289" s="203"/>
      <c r="C289" s="204"/>
      <c r="D289" s="204"/>
      <c r="E289" s="204"/>
      <c r="F289" s="204"/>
      <c r="G289" s="204"/>
      <c r="H289" s="204"/>
      <c r="I289" s="204"/>
      <c r="J289" s="204"/>
      <c r="K289" s="204"/>
      <c r="L289" s="180"/>
      <c r="M289" s="179"/>
      <c r="O289" s="179"/>
      <c r="P289" s="179"/>
      <c r="Q289" s="179"/>
      <c r="R289" s="179"/>
      <c r="S289" s="179"/>
      <c r="T289" s="179"/>
      <c r="U289" s="179"/>
      <c r="V289" s="179"/>
      <c r="W289" s="179"/>
      <c r="X289" s="179"/>
      <c r="Y289" s="179"/>
      <c r="Z289" s="179"/>
      <c r="AA289" s="179"/>
      <c r="AB289" s="179"/>
      <c r="AC289" s="179"/>
      <c r="AD289" s="179"/>
      <c r="AE289" s="179"/>
    </row>
  </sheetData>
  <sheetProtection algorithmName="SHA-512" hashValue="8/4fMnVbm6zNJA12phZ7QlPSz9QULnfIW95zZYTK2LNwjvI8rUIRwpuBVxtiQamZkCKmcpU0AL8X8t+Wirqtxw==" saltValue="SVqG91Bviq0zGYKyt/nOiQ==" spinCount="100000" sheet="1" objects="1" scenarios="1" selectLockedCells="1"/>
  <autoFilter ref="C100:K288" xr:uid="{00000000-0009-0000-0000-000002000000}"/>
  <mergeCells count="11">
    <mergeCell ref="L2:V2"/>
    <mergeCell ref="E52:H52"/>
    <mergeCell ref="E54:H54"/>
    <mergeCell ref="E89:H89"/>
    <mergeCell ref="E91:H91"/>
    <mergeCell ref="E93:H93"/>
    <mergeCell ref="E7:H7"/>
    <mergeCell ref="E9:H9"/>
    <mergeCell ref="E11:H11"/>
    <mergeCell ref="E29:H29"/>
    <mergeCell ref="E50:H50"/>
  </mergeCells>
  <hyperlinks>
    <hyperlink ref="F106" r:id="rId1" xr:uid="{00000000-0004-0000-0200-000000000000}"/>
    <hyperlink ref="F113" r:id="rId2" xr:uid="{00000000-0004-0000-0200-000001000000}"/>
    <hyperlink ref="F116" r:id="rId3" xr:uid="{00000000-0004-0000-0200-000002000000}"/>
    <hyperlink ref="F119" r:id="rId4" xr:uid="{00000000-0004-0000-0200-000003000000}"/>
    <hyperlink ref="F123" r:id="rId5" xr:uid="{00000000-0004-0000-0200-000004000000}"/>
    <hyperlink ref="F135" r:id="rId6" xr:uid="{00000000-0004-0000-0200-000005000000}"/>
    <hyperlink ref="F140" r:id="rId7" xr:uid="{00000000-0004-0000-0200-000006000000}"/>
    <hyperlink ref="F145" r:id="rId8" xr:uid="{00000000-0004-0000-0200-000007000000}"/>
    <hyperlink ref="F148" r:id="rId9" xr:uid="{00000000-0004-0000-0200-000008000000}"/>
    <hyperlink ref="F157" r:id="rId10" xr:uid="{00000000-0004-0000-0200-000009000000}"/>
    <hyperlink ref="F165" r:id="rId11" xr:uid="{00000000-0004-0000-0200-00000A000000}"/>
    <hyperlink ref="F177" r:id="rId12" xr:uid="{00000000-0004-0000-0200-00000B000000}"/>
    <hyperlink ref="F182" r:id="rId13" xr:uid="{00000000-0004-0000-0200-00000C000000}"/>
    <hyperlink ref="F187" r:id="rId14" xr:uid="{00000000-0004-0000-0200-00000D000000}"/>
    <hyperlink ref="F193" r:id="rId15" xr:uid="{00000000-0004-0000-0200-00000E000000}"/>
    <hyperlink ref="F200" r:id="rId16" xr:uid="{00000000-0004-0000-0200-00000F000000}"/>
    <hyperlink ref="F203" r:id="rId17" xr:uid="{00000000-0004-0000-0200-000010000000}"/>
    <hyperlink ref="F206" r:id="rId18" xr:uid="{00000000-0004-0000-0200-000011000000}"/>
    <hyperlink ref="F211" r:id="rId19" xr:uid="{00000000-0004-0000-0200-000012000000}"/>
    <hyperlink ref="F216" r:id="rId20" xr:uid="{00000000-0004-0000-0200-000013000000}"/>
    <hyperlink ref="F222" r:id="rId21" xr:uid="{00000000-0004-0000-0200-000014000000}"/>
    <hyperlink ref="F239" r:id="rId22" xr:uid="{00000000-0004-0000-0200-000015000000}"/>
    <hyperlink ref="F246" r:id="rId23" xr:uid="{00000000-0004-0000-0200-000016000000}"/>
    <hyperlink ref="F251" r:id="rId24" xr:uid="{00000000-0004-0000-0200-000017000000}"/>
    <hyperlink ref="F254" r:id="rId25" xr:uid="{00000000-0004-0000-0200-000018000000}"/>
    <hyperlink ref="F257" r:id="rId26" xr:uid="{00000000-0004-0000-0200-000019000000}"/>
    <hyperlink ref="F262" r:id="rId27" xr:uid="{00000000-0004-0000-0200-00001A000000}"/>
    <hyperlink ref="F266" r:id="rId28" xr:uid="{00000000-0004-0000-0200-00001B000000}"/>
    <hyperlink ref="F281" r:id="rId29" xr:uid="{00000000-0004-0000-0200-00001C000000}"/>
    <hyperlink ref="F288" r:id="rId30" xr:uid="{00000000-0004-0000-0200-00001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67" zoomScale="110" zoomScaleNormal="110" workbookViewId="0">
      <selection activeCell="A67" sqref="A1:XFD1048576"/>
    </sheetView>
  </sheetViews>
  <sheetFormatPr defaultRowHeight="11.25" x14ac:dyDescent="0.2"/>
  <cols>
    <col min="1" max="1" width="8.33203125" style="74" customWidth="1"/>
    <col min="2" max="2" width="1.6640625" style="74" customWidth="1"/>
    <col min="3" max="4" width="5" style="74" customWidth="1"/>
    <col min="5" max="5" width="11.6640625" style="74" customWidth="1"/>
    <col min="6" max="6" width="9.1640625" style="74" customWidth="1"/>
    <col min="7" max="7" width="5" style="74" customWidth="1"/>
    <col min="8" max="8" width="77.83203125" style="74" customWidth="1"/>
    <col min="9" max="10" width="20" style="74" customWidth="1"/>
    <col min="11" max="11" width="1.6640625" style="74" customWidth="1"/>
  </cols>
  <sheetData>
    <row r="1" spans="2:11" s="1" customFormat="1" ht="37.5" customHeight="1" x14ac:dyDescent="0.2"/>
    <row r="2" spans="2:11" s="1" customFormat="1" ht="7.5" customHeight="1" x14ac:dyDescent="0.2">
      <c r="B2" s="75"/>
      <c r="C2" s="76"/>
      <c r="D2" s="76"/>
      <c r="E2" s="76"/>
      <c r="F2" s="76"/>
      <c r="G2" s="76"/>
      <c r="H2" s="76"/>
      <c r="I2" s="76"/>
      <c r="J2" s="76"/>
      <c r="K2" s="77"/>
    </row>
    <row r="3" spans="2:11" s="5" customFormat="1" ht="45" customHeight="1" x14ac:dyDescent="0.2">
      <c r="B3" s="78"/>
      <c r="C3" s="348" t="s">
        <v>820</v>
      </c>
      <c r="D3" s="348"/>
      <c r="E3" s="348"/>
      <c r="F3" s="348"/>
      <c r="G3" s="348"/>
      <c r="H3" s="348"/>
      <c r="I3" s="348"/>
      <c r="J3" s="348"/>
      <c r="K3" s="79"/>
    </row>
    <row r="4" spans="2:11" s="1" customFormat="1" ht="25.5" customHeight="1" x14ac:dyDescent="0.3">
      <c r="B4" s="80"/>
      <c r="C4" s="347" t="s">
        <v>821</v>
      </c>
      <c r="D4" s="347"/>
      <c r="E4" s="347"/>
      <c r="F4" s="347"/>
      <c r="G4" s="347"/>
      <c r="H4" s="347"/>
      <c r="I4" s="347"/>
      <c r="J4" s="347"/>
      <c r="K4" s="81"/>
    </row>
    <row r="5" spans="2:11" s="1" customFormat="1" ht="5.25" customHeight="1" x14ac:dyDescent="0.2">
      <c r="B5" s="80"/>
      <c r="C5" s="82"/>
      <c r="D5" s="82"/>
      <c r="E5" s="82"/>
      <c r="F5" s="82"/>
      <c r="G5" s="82"/>
      <c r="H5" s="82"/>
      <c r="I5" s="82"/>
      <c r="J5" s="82"/>
      <c r="K5" s="81"/>
    </row>
    <row r="6" spans="2:11" s="1" customFormat="1" ht="15" customHeight="1" x14ac:dyDescent="0.2">
      <c r="B6" s="80"/>
      <c r="C6" s="346" t="s">
        <v>822</v>
      </c>
      <c r="D6" s="346"/>
      <c r="E6" s="346"/>
      <c r="F6" s="346"/>
      <c r="G6" s="346"/>
      <c r="H6" s="346"/>
      <c r="I6" s="346"/>
      <c r="J6" s="346"/>
      <c r="K6" s="81"/>
    </row>
    <row r="7" spans="2:11" s="1" customFormat="1" ht="15" customHeight="1" x14ac:dyDescent="0.2">
      <c r="B7" s="84"/>
      <c r="C7" s="346" t="s">
        <v>823</v>
      </c>
      <c r="D7" s="346"/>
      <c r="E7" s="346"/>
      <c r="F7" s="346"/>
      <c r="G7" s="346"/>
      <c r="H7" s="346"/>
      <c r="I7" s="346"/>
      <c r="J7" s="346"/>
      <c r="K7" s="81"/>
    </row>
    <row r="8" spans="2:11" s="1" customFormat="1" ht="12.75" customHeight="1" x14ac:dyDescent="0.2">
      <c r="B8" s="84"/>
      <c r="C8" s="83"/>
      <c r="D8" s="83"/>
      <c r="E8" s="83"/>
      <c r="F8" s="83"/>
      <c r="G8" s="83"/>
      <c r="H8" s="83"/>
      <c r="I8" s="83"/>
      <c r="J8" s="83"/>
      <c r="K8" s="81"/>
    </row>
    <row r="9" spans="2:11" s="1" customFormat="1" ht="15" customHeight="1" x14ac:dyDescent="0.2">
      <c r="B9" s="84"/>
      <c r="C9" s="346" t="s">
        <v>824</v>
      </c>
      <c r="D9" s="346"/>
      <c r="E9" s="346"/>
      <c r="F9" s="346"/>
      <c r="G9" s="346"/>
      <c r="H9" s="346"/>
      <c r="I9" s="346"/>
      <c r="J9" s="346"/>
      <c r="K9" s="81"/>
    </row>
    <row r="10" spans="2:11" s="1" customFormat="1" ht="15" customHeight="1" x14ac:dyDescent="0.2">
      <c r="B10" s="84"/>
      <c r="C10" s="83"/>
      <c r="D10" s="346" t="s">
        <v>825</v>
      </c>
      <c r="E10" s="346"/>
      <c r="F10" s="346"/>
      <c r="G10" s="346"/>
      <c r="H10" s="346"/>
      <c r="I10" s="346"/>
      <c r="J10" s="346"/>
      <c r="K10" s="81"/>
    </row>
    <row r="11" spans="2:11" s="1" customFormat="1" ht="15" customHeight="1" x14ac:dyDescent="0.2">
      <c r="B11" s="84"/>
      <c r="C11" s="85"/>
      <c r="D11" s="346" t="s">
        <v>826</v>
      </c>
      <c r="E11" s="346"/>
      <c r="F11" s="346"/>
      <c r="G11" s="346"/>
      <c r="H11" s="346"/>
      <c r="I11" s="346"/>
      <c r="J11" s="346"/>
      <c r="K11" s="81"/>
    </row>
    <row r="12" spans="2:11" s="1" customFormat="1" ht="15" customHeight="1" x14ac:dyDescent="0.2">
      <c r="B12" s="84"/>
      <c r="C12" s="85"/>
      <c r="D12" s="83"/>
      <c r="E12" s="83"/>
      <c r="F12" s="83"/>
      <c r="G12" s="83"/>
      <c r="H12" s="83"/>
      <c r="I12" s="83"/>
      <c r="J12" s="83"/>
      <c r="K12" s="81"/>
    </row>
    <row r="13" spans="2:11" s="1" customFormat="1" ht="15" customHeight="1" x14ac:dyDescent="0.2">
      <c r="B13" s="84"/>
      <c r="C13" s="85"/>
      <c r="D13" s="86" t="s">
        <v>827</v>
      </c>
      <c r="E13" s="83"/>
      <c r="F13" s="83"/>
      <c r="G13" s="83"/>
      <c r="H13" s="83"/>
      <c r="I13" s="83"/>
      <c r="J13" s="83"/>
      <c r="K13" s="81"/>
    </row>
    <row r="14" spans="2:11" s="1" customFormat="1" ht="12.75" customHeight="1" x14ac:dyDescent="0.2">
      <c r="B14" s="84"/>
      <c r="C14" s="85"/>
      <c r="D14" s="85"/>
      <c r="E14" s="85"/>
      <c r="F14" s="85"/>
      <c r="G14" s="85"/>
      <c r="H14" s="85"/>
      <c r="I14" s="85"/>
      <c r="J14" s="85"/>
      <c r="K14" s="81"/>
    </row>
    <row r="15" spans="2:11" s="1" customFormat="1" ht="15" customHeight="1" x14ac:dyDescent="0.2">
      <c r="B15" s="84"/>
      <c r="C15" s="85"/>
      <c r="D15" s="346" t="s">
        <v>828</v>
      </c>
      <c r="E15" s="346"/>
      <c r="F15" s="346"/>
      <c r="G15" s="346"/>
      <c r="H15" s="346"/>
      <c r="I15" s="346"/>
      <c r="J15" s="346"/>
      <c r="K15" s="81"/>
    </row>
    <row r="16" spans="2:11" s="1" customFormat="1" ht="15" customHeight="1" x14ac:dyDescent="0.2">
      <c r="B16" s="84"/>
      <c r="C16" s="85"/>
      <c r="D16" s="346" t="s">
        <v>829</v>
      </c>
      <c r="E16" s="346"/>
      <c r="F16" s="346"/>
      <c r="G16" s="346"/>
      <c r="H16" s="346"/>
      <c r="I16" s="346"/>
      <c r="J16" s="346"/>
      <c r="K16" s="81"/>
    </row>
    <row r="17" spans="2:11" s="1" customFormat="1" ht="15" customHeight="1" x14ac:dyDescent="0.2">
      <c r="B17" s="84"/>
      <c r="C17" s="85"/>
      <c r="D17" s="346" t="s">
        <v>830</v>
      </c>
      <c r="E17" s="346"/>
      <c r="F17" s="346"/>
      <c r="G17" s="346"/>
      <c r="H17" s="346"/>
      <c r="I17" s="346"/>
      <c r="J17" s="346"/>
      <c r="K17" s="81"/>
    </row>
    <row r="18" spans="2:11" s="1" customFormat="1" ht="15" customHeight="1" x14ac:dyDescent="0.2">
      <c r="B18" s="84"/>
      <c r="C18" s="85"/>
      <c r="D18" s="85"/>
      <c r="E18" s="87" t="s">
        <v>75</v>
      </c>
      <c r="F18" s="346" t="s">
        <v>831</v>
      </c>
      <c r="G18" s="346"/>
      <c r="H18" s="346"/>
      <c r="I18" s="346"/>
      <c r="J18" s="346"/>
      <c r="K18" s="81"/>
    </row>
    <row r="19" spans="2:11" s="1" customFormat="1" ht="15" customHeight="1" x14ac:dyDescent="0.2">
      <c r="B19" s="84"/>
      <c r="C19" s="85"/>
      <c r="D19" s="85"/>
      <c r="E19" s="87" t="s">
        <v>832</v>
      </c>
      <c r="F19" s="346" t="s">
        <v>833</v>
      </c>
      <c r="G19" s="346"/>
      <c r="H19" s="346"/>
      <c r="I19" s="346"/>
      <c r="J19" s="346"/>
      <c r="K19" s="81"/>
    </row>
    <row r="20" spans="2:11" s="1" customFormat="1" ht="15" customHeight="1" x14ac:dyDescent="0.2">
      <c r="B20" s="84"/>
      <c r="C20" s="85"/>
      <c r="D20" s="85"/>
      <c r="E20" s="87" t="s">
        <v>834</v>
      </c>
      <c r="F20" s="346" t="s">
        <v>835</v>
      </c>
      <c r="G20" s="346"/>
      <c r="H20" s="346"/>
      <c r="I20" s="346"/>
      <c r="J20" s="346"/>
      <c r="K20" s="81"/>
    </row>
    <row r="21" spans="2:11" s="1" customFormat="1" ht="15" customHeight="1" x14ac:dyDescent="0.2">
      <c r="B21" s="84"/>
      <c r="C21" s="85"/>
      <c r="D21" s="85"/>
      <c r="E21" s="87" t="s">
        <v>836</v>
      </c>
      <c r="F21" s="346" t="s">
        <v>837</v>
      </c>
      <c r="G21" s="346"/>
      <c r="H21" s="346"/>
      <c r="I21" s="346"/>
      <c r="J21" s="346"/>
      <c r="K21" s="81"/>
    </row>
    <row r="22" spans="2:11" s="1" customFormat="1" ht="15" customHeight="1" x14ac:dyDescent="0.2">
      <c r="B22" s="84"/>
      <c r="C22" s="85"/>
      <c r="D22" s="85"/>
      <c r="E22" s="87" t="s">
        <v>838</v>
      </c>
      <c r="F22" s="346" t="s">
        <v>839</v>
      </c>
      <c r="G22" s="346"/>
      <c r="H22" s="346"/>
      <c r="I22" s="346"/>
      <c r="J22" s="346"/>
      <c r="K22" s="81"/>
    </row>
    <row r="23" spans="2:11" s="1" customFormat="1" ht="15" customHeight="1" x14ac:dyDescent="0.2">
      <c r="B23" s="84"/>
      <c r="C23" s="85"/>
      <c r="D23" s="85"/>
      <c r="E23" s="87" t="s">
        <v>82</v>
      </c>
      <c r="F23" s="346" t="s">
        <v>840</v>
      </c>
      <c r="G23" s="346"/>
      <c r="H23" s="346"/>
      <c r="I23" s="346"/>
      <c r="J23" s="346"/>
      <c r="K23" s="81"/>
    </row>
    <row r="24" spans="2:11" s="1" customFormat="1" ht="12.75" customHeight="1" x14ac:dyDescent="0.2">
      <c r="B24" s="84"/>
      <c r="C24" s="85"/>
      <c r="D24" s="85"/>
      <c r="E24" s="85"/>
      <c r="F24" s="85"/>
      <c r="G24" s="85"/>
      <c r="H24" s="85"/>
      <c r="I24" s="85"/>
      <c r="J24" s="85"/>
      <c r="K24" s="81"/>
    </row>
    <row r="25" spans="2:11" s="1" customFormat="1" ht="15" customHeight="1" x14ac:dyDescent="0.2">
      <c r="B25" s="84"/>
      <c r="C25" s="346" t="s">
        <v>841</v>
      </c>
      <c r="D25" s="346"/>
      <c r="E25" s="346"/>
      <c r="F25" s="346"/>
      <c r="G25" s="346"/>
      <c r="H25" s="346"/>
      <c r="I25" s="346"/>
      <c r="J25" s="346"/>
      <c r="K25" s="81"/>
    </row>
    <row r="26" spans="2:11" s="1" customFormat="1" ht="15" customHeight="1" x14ac:dyDescent="0.2">
      <c r="B26" s="84"/>
      <c r="C26" s="346" t="s">
        <v>842</v>
      </c>
      <c r="D26" s="346"/>
      <c r="E26" s="346"/>
      <c r="F26" s="346"/>
      <c r="G26" s="346"/>
      <c r="H26" s="346"/>
      <c r="I26" s="346"/>
      <c r="J26" s="346"/>
      <c r="K26" s="81"/>
    </row>
    <row r="27" spans="2:11" s="1" customFormat="1" ht="15" customHeight="1" x14ac:dyDescent="0.2">
      <c r="B27" s="84"/>
      <c r="C27" s="83"/>
      <c r="D27" s="346" t="s">
        <v>843</v>
      </c>
      <c r="E27" s="346"/>
      <c r="F27" s="346"/>
      <c r="G27" s="346"/>
      <c r="H27" s="346"/>
      <c r="I27" s="346"/>
      <c r="J27" s="346"/>
      <c r="K27" s="81"/>
    </row>
    <row r="28" spans="2:11" s="1" customFormat="1" ht="15" customHeight="1" x14ac:dyDescent="0.2">
      <c r="B28" s="84"/>
      <c r="C28" s="85"/>
      <c r="D28" s="346" t="s">
        <v>844</v>
      </c>
      <c r="E28" s="346"/>
      <c r="F28" s="346"/>
      <c r="G28" s="346"/>
      <c r="H28" s="346"/>
      <c r="I28" s="346"/>
      <c r="J28" s="346"/>
      <c r="K28" s="81"/>
    </row>
    <row r="29" spans="2:11" s="1" customFormat="1" ht="12.75" customHeight="1" x14ac:dyDescent="0.2">
      <c r="B29" s="84"/>
      <c r="C29" s="85"/>
      <c r="D29" s="85"/>
      <c r="E29" s="85"/>
      <c r="F29" s="85"/>
      <c r="G29" s="85"/>
      <c r="H29" s="85"/>
      <c r="I29" s="85"/>
      <c r="J29" s="85"/>
      <c r="K29" s="81"/>
    </row>
    <row r="30" spans="2:11" s="1" customFormat="1" ht="15" customHeight="1" x14ac:dyDescent="0.2">
      <c r="B30" s="84"/>
      <c r="C30" s="85"/>
      <c r="D30" s="346" t="s">
        <v>845</v>
      </c>
      <c r="E30" s="346"/>
      <c r="F30" s="346"/>
      <c r="G30" s="346"/>
      <c r="H30" s="346"/>
      <c r="I30" s="346"/>
      <c r="J30" s="346"/>
      <c r="K30" s="81"/>
    </row>
    <row r="31" spans="2:11" s="1" customFormat="1" ht="15" customHeight="1" x14ac:dyDescent="0.2">
      <c r="B31" s="84"/>
      <c r="C31" s="85"/>
      <c r="D31" s="346" t="s">
        <v>846</v>
      </c>
      <c r="E31" s="346"/>
      <c r="F31" s="346"/>
      <c r="G31" s="346"/>
      <c r="H31" s="346"/>
      <c r="I31" s="346"/>
      <c r="J31" s="346"/>
      <c r="K31" s="81"/>
    </row>
    <row r="32" spans="2:11" s="1" customFormat="1" ht="12.75" customHeight="1" x14ac:dyDescent="0.2">
      <c r="B32" s="84"/>
      <c r="C32" s="85"/>
      <c r="D32" s="85"/>
      <c r="E32" s="85"/>
      <c r="F32" s="85"/>
      <c r="G32" s="85"/>
      <c r="H32" s="85"/>
      <c r="I32" s="85"/>
      <c r="J32" s="85"/>
      <c r="K32" s="81"/>
    </row>
    <row r="33" spans="2:11" s="1" customFormat="1" ht="15" customHeight="1" x14ac:dyDescent="0.2">
      <c r="B33" s="84"/>
      <c r="C33" s="85"/>
      <c r="D33" s="346" t="s">
        <v>847</v>
      </c>
      <c r="E33" s="346"/>
      <c r="F33" s="346"/>
      <c r="G33" s="346"/>
      <c r="H33" s="346"/>
      <c r="I33" s="346"/>
      <c r="J33" s="346"/>
      <c r="K33" s="81"/>
    </row>
    <row r="34" spans="2:11" s="1" customFormat="1" ht="15" customHeight="1" x14ac:dyDescent="0.2">
      <c r="B34" s="84"/>
      <c r="C34" s="85"/>
      <c r="D34" s="346" t="s">
        <v>848</v>
      </c>
      <c r="E34" s="346"/>
      <c r="F34" s="346"/>
      <c r="G34" s="346"/>
      <c r="H34" s="346"/>
      <c r="I34" s="346"/>
      <c r="J34" s="346"/>
      <c r="K34" s="81"/>
    </row>
    <row r="35" spans="2:11" s="1" customFormat="1" ht="15" customHeight="1" x14ac:dyDescent="0.2">
      <c r="B35" s="84"/>
      <c r="C35" s="85"/>
      <c r="D35" s="346" t="s">
        <v>849</v>
      </c>
      <c r="E35" s="346"/>
      <c r="F35" s="346"/>
      <c r="G35" s="346"/>
      <c r="H35" s="346"/>
      <c r="I35" s="346"/>
      <c r="J35" s="346"/>
      <c r="K35" s="81"/>
    </row>
    <row r="36" spans="2:11" s="1" customFormat="1" ht="15" customHeight="1" x14ac:dyDescent="0.2">
      <c r="B36" s="84"/>
      <c r="C36" s="85"/>
      <c r="D36" s="83"/>
      <c r="E36" s="86" t="s">
        <v>111</v>
      </c>
      <c r="F36" s="83"/>
      <c r="G36" s="346" t="s">
        <v>850</v>
      </c>
      <c r="H36" s="346"/>
      <c r="I36" s="346"/>
      <c r="J36" s="346"/>
      <c r="K36" s="81"/>
    </row>
    <row r="37" spans="2:11" s="1" customFormat="1" ht="30.75" customHeight="1" x14ac:dyDescent="0.2">
      <c r="B37" s="84"/>
      <c r="C37" s="85"/>
      <c r="D37" s="83"/>
      <c r="E37" s="86" t="s">
        <v>851</v>
      </c>
      <c r="F37" s="83"/>
      <c r="G37" s="346" t="s">
        <v>852</v>
      </c>
      <c r="H37" s="346"/>
      <c r="I37" s="346"/>
      <c r="J37" s="346"/>
      <c r="K37" s="81"/>
    </row>
    <row r="38" spans="2:11" s="1" customFormat="1" ht="15" customHeight="1" x14ac:dyDescent="0.2">
      <c r="B38" s="84"/>
      <c r="C38" s="85"/>
      <c r="D38" s="83"/>
      <c r="E38" s="86" t="s">
        <v>50</v>
      </c>
      <c r="F38" s="83"/>
      <c r="G38" s="346" t="s">
        <v>853</v>
      </c>
      <c r="H38" s="346"/>
      <c r="I38" s="346"/>
      <c r="J38" s="346"/>
      <c r="K38" s="81"/>
    </row>
    <row r="39" spans="2:11" s="1" customFormat="1" ht="15" customHeight="1" x14ac:dyDescent="0.2">
      <c r="B39" s="84"/>
      <c r="C39" s="85"/>
      <c r="D39" s="83"/>
      <c r="E39" s="86" t="s">
        <v>51</v>
      </c>
      <c r="F39" s="83"/>
      <c r="G39" s="346" t="s">
        <v>854</v>
      </c>
      <c r="H39" s="346"/>
      <c r="I39" s="346"/>
      <c r="J39" s="346"/>
      <c r="K39" s="81"/>
    </row>
    <row r="40" spans="2:11" s="1" customFormat="1" ht="15" customHeight="1" x14ac:dyDescent="0.2">
      <c r="B40" s="84"/>
      <c r="C40" s="85"/>
      <c r="D40" s="83"/>
      <c r="E40" s="86" t="s">
        <v>112</v>
      </c>
      <c r="F40" s="83"/>
      <c r="G40" s="346" t="s">
        <v>855</v>
      </c>
      <c r="H40" s="346"/>
      <c r="I40" s="346"/>
      <c r="J40" s="346"/>
      <c r="K40" s="81"/>
    </row>
    <row r="41" spans="2:11" s="1" customFormat="1" ht="15" customHeight="1" x14ac:dyDescent="0.2">
      <c r="B41" s="84"/>
      <c r="C41" s="85"/>
      <c r="D41" s="83"/>
      <c r="E41" s="86" t="s">
        <v>113</v>
      </c>
      <c r="F41" s="83"/>
      <c r="G41" s="346" t="s">
        <v>856</v>
      </c>
      <c r="H41" s="346"/>
      <c r="I41" s="346"/>
      <c r="J41" s="346"/>
      <c r="K41" s="81"/>
    </row>
    <row r="42" spans="2:11" s="1" customFormat="1" ht="15" customHeight="1" x14ac:dyDescent="0.2">
      <c r="B42" s="84"/>
      <c r="C42" s="85"/>
      <c r="D42" s="83"/>
      <c r="E42" s="86" t="s">
        <v>857</v>
      </c>
      <c r="F42" s="83"/>
      <c r="G42" s="346" t="s">
        <v>858</v>
      </c>
      <c r="H42" s="346"/>
      <c r="I42" s="346"/>
      <c r="J42" s="346"/>
      <c r="K42" s="81"/>
    </row>
    <row r="43" spans="2:11" s="1" customFormat="1" ht="15" customHeight="1" x14ac:dyDescent="0.2">
      <c r="B43" s="84"/>
      <c r="C43" s="85"/>
      <c r="D43" s="83"/>
      <c r="E43" s="86"/>
      <c r="F43" s="83"/>
      <c r="G43" s="346" t="s">
        <v>859</v>
      </c>
      <c r="H43" s="346"/>
      <c r="I43" s="346"/>
      <c r="J43" s="346"/>
      <c r="K43" s="81"/>
    </row>
    <row r="44" spans="2:11" s="1" customFormat="1" ht="15" customHeight="1" x14ac:dyDescent="0.2">
      <c r="B44" s="84"/>
      <c r="C44" s="85"/>
      <c r="D44" s="83"/>
      <c r="E44" s="86" t="s">
        <v>860</v>
      </c>
      <c r="F44" s="83"/>
      <c r="G44" s="346" t="s">
        <v>861</v>
      </c>
      <c r="H44" s="346"/>
      <c r="I44" s="346"/>
      <c r="J44" s="346"/>
      <c r="K44" s="81"/>
    </row>
    <row r="45" spans="2:11" s="1" customFormat="1" ht="15" customHeight="1" x14ac:dyDescent="0.2">
      <c r="B45" s="84"/>
      <c r="C45" s="85"/>
      <c r="D45" s="83"/>
      <c r="E45" s="86" t="s">
        <v>115</v>
      </c>
      <c r="F45" s="83"/>
      <c r="G45" s="346" t="s">
        <v>862</v>
      </c>
      <c r="H45" s="346"/>
      <c r="I45" s="346"/>
      <c r="J45" s="346"/>
      <c r="K45" s="81"/>
    </row>
    <row r="46" spans="2:11" s="1" customFormat="1" ht="12.75" customHeight="1" x14ac:dyDescent="0.2">
      <c r="B46" s="84"/>
      <c r="C46" s="85"/>
      <c r="D46" s="83"/>
      <c r="E46" s="83"/>
      <c r="F46" s="83"/>
      <c r="G46" s="83"/>
      <c r="H46" s="83"/>
      <c r="I46" s="83"/>
      <c r="J46" s="83"/>
      <c r="K46" s="81"/>
    </row>
    <row r="47" spans="2:11" s="1" customFormat="1" ht="15" customHeight="1" x14ac:dyDescent="0.2">
      <c r="B47" s="84"/>
      <c r="C47" s="85"/>
      <c r="D47" s="346" t="s">
        <v>863</v>
      </c>
      <c r="E47" s="346"/>
      <c r="F47" s="346"/>
      <c r="G47" s="346"/>
      <c r="H47" s="346"/>
      <c r="I47" s="346"/>
      <c r="J47" s="346"/>
      <c r="K47" s="81"/>
    </row>
    <row r="48" spans="2:11" s="1" customFormat="1" ht="15" customHeight="1" x14ac:dyDescent="0.2">
      <c r="B48" s="84"/>
      <c r="C48" s="85"/>
      <c r="D48" s="85"/>
      <c r="E48" s="346" t="s">
        <v>864</v>
      </c>
      <c r="F48" s="346"/>
      <c r="G48" s="346"/>
      <c r="H48" s="346"/>
      <c r="I48" s="346"/>
      <c r="J48" s="346"/>
      <c r="K48" s="81"/>
    </row>
    <row r="49" spans="2:11" s="1" customFormat="1" ht="15" customHeight="1" x14ac:dyDescent="0.2">
      <c r="B49" s="84"/>
      <c r="C49" s="85"/>
      <c r="D49" s="85"/>
      <c r="E49" s="346" t="s">
        <v>865</v>
      </c>
      <c r="F49" s="346"/>
      <c r="G49" s="346"/>
      <c r="H49" s="346"/>
      <c r="I49" s="346"/>
      <c r="J49" s="346"/>
      <c r="K49" s="81"/>
    </row>
    <row r="50" spans="2:11" s="1" customFormat="1" ht="15" customHeight="1" x14ac:dyDescent="0.2">
      <c r="B50" s="84"/>
      <c r="C50" s="85"/>
      <c r="D50" s="85"/>
      <c r="E50" s="346" t="s">
        <v>866</v>
      </c>
      <c r="F50" s="346"/>
      <c r="G50" s="346"/>
      <c r="H50" s="346"/>
      <c r="I50" s="346"/>
      <c r="J50" s="346"/>
      <c r="K50" s="81"/>
    </row>
    <row r="51" spans="2:11" s="1" customFormat="1" ht="15" customHeight="1" x14ac:dyDescent="0.2">
      <c r="B51" s="84"/>
      <c r="C51" s="85"/>
      <c r="D51" s="346" t="s">
        <v>867</v>
      </c>
      <c r="E51" s="346"/>
      <c r="F51" s="346"/>
      <c r="G51" s="346"/>
      <c r="H51" s="346"/>
      <c r="I51" s="346"/>
      <c r="J51" s="346"/>
      <c r="K51" s="81"/>
    </row>
    <row r="52" spans="2:11" s="1" customFormat="1" ht="25.5" customHeight="1" x14ac:dyDescent="0.3">
      <c r="B52" s="80"/>
      <c r="C52" s="347" t="s">
        <v>868</v>
      </c>
      <c r="D52" s="347"/>
      <c r="E52" s="347"/>
      <c r="F52" s="347"/>
      <c r="G52" s="347"/>
      <c r="H52" s="347"/>
      <c r="I52" s="347"/>
      <c r="J52" s="347"/>
      <c r="K52" s="81"/>
    </row>
    <row r="53" spans="2:11" s="1" customFormat="1" ht="5.25" customHeight="1" x14ac:dyDescent="0.2">
      <c r="B53" s="80"/>
      <c r="C53" s="82"/>
      <c r="D53" s="82"/>
      <c r="E53" s="82"/>
      <c r="F53" s="82"/>
      <c r="G53" s="82"/>
      <c r="H53" s="82"/>
      <c r="I53" s="82"/>
      <c r="J53" s="82"/>
      <c r="K53" s="81"/>
    </row>
    <row r="54" spans="2:11" s="1" customFormat="1" ht="15" customHeight="1" x14ac:dyDescent="0.2">
      <c r="B54" s="80"/>
      <c r="C54" s="346" t="s">
        <v>869</v>
      </c>
      <c r="D54" s="346"/>
      <c r="E54" s="346"/>
      <c r="F54" s="346"/>
      <c r="G54" s="346"/>
      <c r="H54" s="346"/>
      <c r="I54" s="346"/>
      <c r="J54" s="346"/>
      <c r="K54" s="81"/>
    </row>
    <row r="55" spans="2:11" s="1" customFormat="1" ht="15" customHeight="1" x14ac:dyDescent="0.2">
      <c r="B55" s="80"/>
      <c r="C55" s="346" t="s">
        <v>870</v>
      </c>
      <c r="D55" s="346"/>
      <c r="E55" s="346"/>
      <c r="F55" s="346"/>
      <c r="G55" s="346"/>
      <c r="H55" s="346"/>
      <c r="I55" s="346"/>
      <c r="J55" s="346"/>
      <c r="K55" s="81"/>
    </row>
    <row r="56" spans="2:11" s="1" customFormat="1" ht="12.75" customHeight="1" x14ac:dyDescent="0.2">
      <c r="B56" s="80"/>
      <c r="C56" s="83"/>
      <c r="D56" s="83"/>
      <c r="E56" s="83"/>
      <c r="F56" s="83"/>
      <c r="G56" s="83"/>
      <c r="H56" s="83"/>
      <c r="I56" s="83"/>
      <c r="J56" s="83"/>
      <c r="K56" s="81"/>
    </row>
    <row r="57" spans="2:11" s="1" customFormat="1" ht="15" customHeight="1" x14ac:dyDescent="0.2">
      <c r="B57" s="80"/>
      <c r="C57" s="346" t="s">
        <v>871</v>
      </c>
      <c r="D57" s="346"/>
      <c r="E57" s="346"/>
      <c r="F57" s="346"/>
      <c r="G57" s="346"/>
      <c r="H57" s="346"/>
      <c r="I57" s="346"/>
      <c r="J57" s="346"/>
      <c r="K57" s="81"/>
    </row>
    <row r="58" spans="2:11" s="1" customFormat="1" ht="15" customHeight="1" x14ac:dyDescent="0.2">
      <c r="B58" s="80"/>
      <c r="C58" s="85"/>
      <c r="D58" s="346" t="s">
        <v>872</v>
      </c>
      <c r="E58" s="346"/>
      <c r="F58" s="346"/>
      <c r="G58" s="346"/>
      <c r="H58" s="346"/>
      <c r="I58" s="346"/>
      <c r="J58" s="346"/>
      <c r="K58" s="81"/>
    </row>
    <row r="59" spans="2:11" s="1" customFormat="1" ht="15" customHeight="1" x14ac:dyDescent="0.2">
      <c r="B59" s="80"/>
      <c r="C59" s="85"/>
      <c r="D59" s="346" t="s">
        <v>873</v>
      </c>
      <c r="E59" s="346"/>
      <c r="F59" s="346"/>
      <c r="G59" s="346"/>
      <c r="H59" s="346"/>
      <c r="I59" s="346"/>
      <c r="J59" s="346"/>
      <c r="K59" s="81"/>
    </row>
    <row r="60" spans="2:11" s="1" customFormat="1" ht="15" customHeight="1" x14ac:dyDescent="0.2">
      <c r="B60" s="80"/>
      <c r="C60" s="85"/>
      <c r="D60" s="346" t="s">
        <v>874</v>
      </c>
      <c r="E60" s="346"/>
      <c r="F60" s="346"/>
      <c r="G60" s="346"/>
      <c r="H60" s="346"/>
      <c r="I60" s="346"/>
      <c r="J60" s="346"/>
      <c r="K60" s="81"/>
    </row>
    <row r="61" spans="2:11" s="1" customFormat="1" ht="15" customHeight="1" x14ac:dyDescent="0.2">
      <c r="B61" s="80"/>
      <c r="C61" s="85"/>
      <c r="D61" s="346" t="s">
        <v>875</v>
      </c>
      <c r="E61" s="346"/>
      <c r="F61" s="346"/>
      <c r="G61" s="346"/>
      <c r="H61" s="346"/>
      <c r="I61" s="346"/>
      <c r="J61" s="346"/>
      <c r="K61" s="81"/>
    </row>
    <row r="62" spans="2:11" s="1" customFormat="1" ht="15" customHeight="1" x14ac:dyDescent="0.2">
      <c r="B62" s="80"/>
      <c r="C62" s="85"/>
      <c r="D62" s="349" t="s">
        <v>876</v>
      </c>
      <c r="E62" s="349"/>
      <c r="F62" s="349"/>
      <c r="G62" s="349"/>
      <c r="H62" s="349"/>
      <c r="I62" s="349"/>
      <c r="J62" s="349"/>
      <c r="K62" s="81"/>
    </row>
    <row r="63" spans="2:11" s="1" customFormat="1" ht="15" customHeight="1" x14ac:dyDescent="0.2">
      <c r="B63" s="80"/>
      <c r="C63" s="85"/>
      <c r="D63" s="346" t="s">
        <v>877</v>
      </c>
      <c r="E63" s="346"/>
      <c r="F63" s="346"/>
      <c r="G63" s="346"/>
      <c r="H63" s="346"/>
      <c r="I63" s="346"/>
      <c r="J63" s="346"/>
      <c r="K63" s="81"/>
    </row>
    <row r="64" spans="2:11" s="1" customFormat="1" ht="12.75" customHeight="1" x14ac:dyDescent="0.2">
      <c r="B64" s="80"/>
      <c r="C64" s="85"/>
      <c r="D64" s="85"/>
      <c r="E64" s="88"/>
      <c r="F64" s="85"/>
      <c r="G64" s="85"/>
      <c r="H64" s="85"/>
      <c r="I64" s="85"/>
      <c r="J64" s="85"/>
      <c r="K64" s="81"/>
    </row>
    <row r="65" spans="2:11" s="1" customFormat="1" ht="15" customHeight="1" x14ac:dyDescent="0.2">
      <c r="B65" s="80"/>
      <c r="C65" s="85"/>
      <c r="D65" s="346" t="s">
        <v>878</v>
      </c>
      <c r="E65" s="346"/>
      <c r="F65" s="346"/>
      <c r="G65" s="346"/>
      <c r="H65" s="346"/>
      <c r="I65" s="346"/>
      <c r="J65" s="346"/>
      <c r="K65" s="81"/>
    </row>
    <row r="66" spans="2:11" s="1" customFormat="1" ht="15" customHeight="1" x14ac:dyDescent="0.2">
      <c r="B66" s="80"/>
      <c r="C66" s="85"/>
      <c r="D66" s="349" t="s">
        <v>879</v>
      </c>
      <c r="E66" s="349"/>
      <c r="F66" s="349"/>
      <c r="G66" s="349"/>
      <c r="H66" s="349"/>
      <c r="I66" s="349"/>
      <c r="J66" s="349"/>
      <c r="K66" s="81"/>
    </row>
    <row r="67" spans="2:11" s="1" customFormat="1" ht="15" customHeight="1" x14ac:dyDescent="0.2">
      <c r="B67" s="80"/>
      <c r="C67" s="85"/>
      <c r="D67" s="346" t="s">
        <v>880</v>
      </c>
      <c r="E67" s="346"/>
      <c r="F67" s="346"/>
      <c r="G67" s="346"/>
      <c r="H67" s="346"/>
      <c r="I67" s="346"/>
      <c r="J67" s="346"/>
      <c r="K67" s="81"/>
    </row>
    <row r="68" spans="2:11" s="1" customFormat="1" ht="15" customHeight="1" x14ac:dyDescent="0.2">
      <c r="B68" s="80"/>
      <c r="C68" s="85"/>
      <c r="D68" s="346" t="s">
        <v>881</v>
      </c>
      <c r="E68" s="346"/>
      <c r="F68" s="346"/>
      <c r="G68" s="346"/>
      <c r="H68" s="346"/>
      <c r="I68" s="346"/>
      <c r="J68" s="346"/>
      <c r="K68" s="81"/>
    </row>
    <row r="69" spans="2:11" s="1" customFormat="1" ht="15" customHeight="1" x14ac:dyDescent="0.2">
      <c r="B69" s="80"/>
      <c r="C69" s="85"/>
      <c r="D69" s="346" t="s">
        <v>882</v>
      </c>
      <c r="E69" s="346"/>
      <c r="F69" s="346"/>
      <c r="G69" s="346"/>
      <c r="H69" s="346"/>
      <c r="I69" s="346"/>
      <c r="J69" s="346"/>
      <c r="K69" s="81"/>
    </row>
    <row r="70" spans="2:11" s="1" customFormat="1" ht="15" customHeight="1" x14ac:dyDescent="0.2">
      <c r="B70" s="80"/>
      <c r="C70" s="85"/>
      <c r="D70" s="346" t="s">
        <v>883</v>
      </c>
      <c r="E70" s="346"/>
      <c r="F70" s="346"/>
      <c r="G70" s="346"/>
      <c r="H70" s="346"/>
      <c r="I70" s="346"/>
      <c r="J70" s="346"/>
      <c r="K70" s="81"/>
    </row>
    <row r="71" spans="2:11" s="1" customFormat="1" ht="12.75" customHeight="1" x14ac:dyDescent="0.2">
      <c r="B71" s="89"/>
      <c r="C71" s="90"/>
      <c r="D71" s="90"/>
      <c r="E71" s="90"/>
      <c r="F71" s="90"/>
      <c r="G71" s="90"/>
      <c r="H71" s="90"/>
      <c r="I71" s="90"/>
      <c r="J71" s="90"/>
      <c r="K71" s="91"/>
    </row>
    <row r="72" spans="2:11" s="1" customFormat="1" ht="18.75" customHeight="1" x14ac:dyDescent="0.2">
      <c r="B72" s="92"/>
      <c r="C72" s="92"/>
      <c r="D72" s="92"/>
      <c r="E72" s="92"/>
      <c r="F72" s="92"/>
      <c r="G72" s="92"/>
      <c r="H72" s="92"/>
      <c r="I72" s="92"/>
      <c r="J72" s="92"/>
      <c r="K72" s="93"/>
    </row>
    <row r="73" spans="2:11" s="1" customFormat="1" ht="18.75" customHeight="1" x14ac:dyDescent="0.2"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2:11" s="1" customFormat="1" ht="7.5" customHeight="1" x14ac:dyDescent="0.2">
      <c r="B74" s="94"/>
      <c r="C74" s="95"/>
      <c r="D74" s="95"/>
      <c r="E74" s="95"/>
      <c r="F74" s="95"/>
      <c r="G74" s="95"/>
      <c r="H74" s="95"/>
      <c r="I74" s="95"/>
      <c r="J74" s="95"/>
      <c r="K74" s="96"/>
    </row>
    <row r="75" spans="2:11" s="1" customFormat="1" ht="45" customHeight="1" x14ac:dyDescent="0.2">
      <c r="B75" s="97"/>
      <c r="C75" s="350" t="s">
        <v>884</v>
      </c>
      <c r="D75" s="350"/>
      <c r="E75" s="350"/>
      <c r="F75" s="350"/>
      <c r="G75" s="350"/>
      <c r="H75" s="350"/>
      <c r="I75" s="350"/>
      <c r="J75" s="350"/>
      <c r="K75" s="98"/>
    </row>
    <row r="76" spans="2:11" s="1" customFormat="1" ht="17.25" customHeight="1" x14ac:dyDescent="0.2">
      <c r="B76" s="97"/>
      <c r="C76" s="99" t="s">
        <v>885</v>
      </c>
      <c r="D76" s="99"/>
      <c r="E76" s="99"/>
      <c r="F76" s="99" t="s">
        <v>886</v>
      </c>
      <c r="G76" s="100"/>
      <c r="H76" s="99" t="s">
        <v>51</v>
      </c>
      <c r="I76" s="99" t="s">
        <v>54</v>
      </c>
      <c r="J76" s="99" t="s">
        <v>887</v>
      </c>
      <c r="K76" s="98"/>
    </row>
    <row r="77" spans="2:11" s="1" customFormat="1" ht="17.25" customHeight="1" x14ac:dyDescent="0.2">
      <c r="B77" s="97"/>
      <c r="C77" s="101" t="s">
        <v>888</v>
      </c>
      <c r="D77" s="101"/>
      <c r="E77" s="101"/>
      <c r="F77" s="102" t="s">
        <v>889</v>
      </c>
      <c r="G77" s="103"/>
      <c r="H77" s="101"/>
      <c r="I77" s="101"/>
      <c r="J77" s="101" t="s">
        <v>890</v>
      </c>
      <c r="K77" s="98"/>
    </row>
    <row r="78" spans="2:11" s="1" customFormat="1" ht="5.25" customHeight="1" x14ac:dyDescent="0.2">
      <c r="B78" s="97"/>
      <c r="C78" s="104"/>
      <c r="D78" s="104"/>
      <c r="E78" s="104"/>
      <c r="F78" s="104"/>
      <c r="G78" s="105"/>
      <c r="H78" s="104"/>
      <c r="I78" s="104"/>
      <c r="J78" s="104"/>
      <c r="K78" s="98"/>
    </row>
    <row r="79" spans="2:11" s="1" customFormat="1" ht="15" customHeight="1" x14ac:dyDescent="0.2">
      <c r="B79" s="97"/>
      <c r="C79" s="86" t="s">
        <v>50</v>
      </c>
      <c r="D79" s="106"/>
      <c r="E79" s="106"/>
      <c r="F79" s="107" t="s">
        <v>891</v>
      </c>
      <c r="G79" s="108"/>
      <c r="H79" s="86" t="s">
        <v>892</v>
      </c>
      <c r="I79" s="86" t="s">
        <v>893</v>
      </c>
      <c r="J79" s="86">
        <v>20</v>
      </c>
      <c r="K79" s="98"/>
    </row>
    <row r="80" spans="2:11" s="1" customFormat="1" ht="15" customHeight="1" x14ac:dyDescent="0.2">
      <c r="B80" s="97"/>
      <c r="C80" s="86" t="s">
        <v>894</v>
      </c>
      <c r="D80" s="86"/>
      <c r="E80" s="86"/>
      <c r="F80" s="107" t="s">
        <v>891</v>
      </c>
      <c r="G80" s="108"/>
      <c r="H80" s="86" t="s">
        <v>895</v>
      </c>
      <c r="I80" s="86" t="s">
        <v>893</v>
      </c>
      <c r="J80" s="86">
        <v>120</v>
      </c>
      <c r="K80" s="98"/>
    </row>
    <row r="81" spans="2:11" s="1" customFormat="1" ht="15" customHeight="1" x14ac:dyDescent="0.2">
      <c r="B81" s="109"/>
      <c r="C81" s="86" t="s">
        <v>896</v>
      </c>
      <c r="D81" s="86"/>
      <c r="E81" s="86"/>
      <c r="F81" s="107" t="s">
        <v>897</v>
      </c>
      <c r="G81" s="108"/>
      <c r="H81" s="86" t="s">
        <v>898</v>
      </c>
      <c r="I81" s="86" t="s">
        <v>893</v>
      </c>
      <c r="J81" s="86">
        <v>50</v>
      </c>
      <c r="K81" s="98"/>
    </row>
    <row r="82" spans="2:11" s="1" customFormat="1" ht="15" customHeight="1" x14ac:dyDescent="0.2">
      <c r="B82" s="109"/>
      <c r="C82" s="86" t="s">
        <v>899</v>
      </c>
      <c r="D82" s="86"/>
      <c r="E82" s="86"/>
      <c r="F82" s="107" t="s">
        <v>891</v>
      </c>
      <c r="G82" s="108"/>
      <c r="H82" s="86" t="s">
        <v>900</v>
      </c>
      <c r="I82" s="86" t="s">
        <v>901</v>
      </c>
      <c r="J82" s="86"/>
      <c r="K82" s="98"/>
    </row>
    <row r="83" spans="2:11" s="1" customFormat="1" ht="15" customHeight="1" x14ac:dyDescent="0.2">
      <c r="B83" s="109"/>
      <c r="C83" s="110" t="s">
        <v>902</v>
      </c>
      <c r="D83" s="110"/>
      <c r="E83" s="110"/>
      <c r="F83" s="111" t="s">
        <v>897</v>
      </c>
      <c r="G83" s="110"/>
      <c r="H83" s="110" t="s">
        <v>903</v>
      </c>
      <c r="I83" s="110" t="s">
        <v>893</v>
      </c>
      <c r="J83" s="110">
        <v>15</v>
      </c>
      <c r="K83" s="98"/>
    </row>
    <row r="84" spans="2:11" s="1" customFormat="1" ht="15" customHeight="1" x14ac:dyDescent="0.2">
      <c r="B84" s="109"/>
      <c r="C84" s="110" t="s">
        <v>904</v>
      </c>
      <c r="D84" s="110"/>
      <c r="E84" s="110"/>
      <c r="F84" s="111" t="s">
        <v>897</v>
      </c>
      <c r="G84" s="110"/>
      <c r="H84" s="110" t="s">
        <v>905</v>
      </c>
      <c r="I84" s="110" t="s">
        <v>893</v>
      </c>
      <c r="J84" s="110">
        <v>15</v>
      </c>
      <c r="K84" s="98"/>
    </row>
    <row r="85" spans="2:11" s="1" customFormat="1" ht="15" customHeight="1" x14ac:dyDescent="0.2">
      <c r="B85" s="109"/>
      <c r="C85" s="110" t="s">
        <v>906</v>
      </c>
      <c r="D85" s="110"/>
      <c r="E85" s="110"/>
      <c r="F85" s="111" t="s">
        <v>897</v>
      </c>
      <c r="G85" s="110"/>
      <c r="H85" s="110" t="s">
        <v>907</v>
      </c>
      <c r="I85" s="110" t="s">
        <v>893</v>
      </c>
      <c r="J85" s="110">
        <v>20</v>
      </c>
      <c r="K85" s="98"/>
    </row>
    <row r="86" spans="2:11" s="1" customFormat="1" ht="15" customHeight="1" x14ac:dyDescent="0.2">
      <c r="B86" s="109"/>
      <c r="C86" s="110" t="s">
        <v>908</v>
      </c>
      <c r="D86" s="110"/>
      <c r="E86" s="110"/>
      <c r="F86" s="111" t="s">
        <v>897</v>
      </c>
      <c r="G86" s="110"/>
      <c r="H86" s="110" t="s">
        <v>909</v>
      </c>
      <c r="I86" s="110" t="s">
        <v>893</v>
      </c>
      <c r="J86" s="110">
        <v>20</v>
      </c>
      <c r="K86" s="98"/>
    </row>
    <row r="87" spans="2:11" s="1" customFormat="1" ht="15" customHeight="1" x14ac:dyDescent="0.2">
      <c r="B87" s="109"/>
      <c r="C87" s="86" t="s">
        <v>910</v>
      </c>
      <c r="D87" s="86"/>
      <c r="E87" s="86"/>
      <c r="F87" s="107" t="s">
        <v>897</v>
      </c>
      <c r="G87" s="108"/>
      <c r="H87" s="86" t="s">
        <v>911</v>
      </c>
      <c r="I87" s="86" t="s">
        <v>893</v>
      </c>
      <c r="J87" s="86">
        <v>50</v>
      </c>
      <c r="K87" s="98"/>
    </row>
    <row r="88" spans="2:11" s="1" customFormat="1" ht="15" customHeight="1" x14ac:dyDescent="0.2">
      <c r="B88" s="109"/>
      <c r="C88" s="86" t="s">
        <v>912</v>
      </c>
      <c r="D88" s="86"/>
      <c r="E88" s="86"/>
      <c r="F88" s="107" t="s">
        <v>897</v>
      </c>
      <c r="G88" s="108"/>
      <c r="H88" s="86" t="s">
        <v>913</v>
      </c>
      <c r="I88" s="86" t="s">
        <v>893</v>
      </c>
      <c r="J88" s="86">
        <v>20</v>
      </c>
      <c r="K88" s="98"/>
    </row>
    <row r="89" spans="2:11" s="1" customFormat="1" ht="15" customHeight="1" x14ac:dyDescent="0.2">
      <c r="B89" s="109"/>
      <c r="C89" s="86" t="s">
        <v>914</v>
      </c>
      <c r="D89" s="86"/>
      <c r="E89" s="86"/>
      <c r="F89" s="107" t="s">
        <v>897</v>
      </c>
      <c r="G89" s="108"/>
      <c r="H89" s="86" t="s">
        <v>915</v>
      </c>
      <c r="I89" s="86" t="s">
        <v>893</v>
      </c>
      <c r="J89" s="86">
        <v>20</v>
      </c>
      <c r="K89" s="98"/>
    </row>
    <row r="90" spans="2:11" s="1" customFormat="1" ht="15" customHeight="1" x14ac:dyDescent="0.2">
      <c r="B90" s="109"/>
      <c r="C90" s="86" t="s">
        <v>916</v>
      </c>
      <c r="D90" s="86"/>
      <c r="E90" s="86"/>
      <c r="F90" s="107" t="s">
        <v>897</v>
      </c>
      <c r="G90" s="108"/>
      <c r="H90" s="86" t="s">
        <v>917</v>
      </c>
      <c r="I90" s="86" t="s">
        <v>893</v>
      </c>
      <c r="J90" s="86">
        <v>50</v>
      </c>
      <c r="K90" s="98"/>
    </row>
    <row r="91" spans="2:11" s="1" customFormat="1" ht="15" customHeight="1" x14ac:dyDescent="0.2">
      <c r="B91" s="109"/>
      <c r="C91" s="86" t="s">
        <v>918</v>
      </c>
      <c r="D91" s="86"/>
      <c r="E91" s="86"/>
      <c r="F91" s="107" t="s">
        <v>897</v>
      </c>
      <c r="G91" s="108"/>
      <c r="H91" s="86" t="s">
        <v>918</v>
      </c>
      <c r="I91" s="86" t="s">
        <v>893</v>
      </c>
      <c r="J91" s="86">
        <v>50</v>
      </c>
      <c r="K91" s="98"/>
    </row>
    <row r="92" spans="2:11" s="1" customFormat="1" ht="15" customHeight="1" x14ac:dyDescent="0.2">
      <c r="B92" s="109"/>
      <c r="C92" s="86" t="s">
        <v>919</v>
      </c>
      <c r="D92" s="86"/>
      <c r="E92" s="86"/>
      <c r="F92" s="107" t="s">
        <v>897</v>
      </c>
      <c r="G92" s="108"/>
      <c r="H92" s="86" t="s">
        <v>920</v>
      </c>
      <c r="I92" s="86" t="s">
        <v>893</v>
      </c>
      <c r="J92" s="86">
        <v>255</v>
      </c>
      <c r="K92" s="98"/>
    </row>
    <row r="93" spans="2:11" s="1" customFormat="1" ht="15" customHeight="1" x14ac:dyDescent="0.2">
      <c r="B93" s="109"/>
      <c r="C93" s="86" t="s">
        <v>921</v>
      </c>
      <c r="D93" s="86"/>
      <c r="E93" s="86"/>
      <c r="F93" s="107" t="s">
        <v>891</v>
      </c>
      <c r="G93" s="108"/>
      <c r="H93" s="86" t="s">
        <v>922</v>
      </c>
      <c r="I93" s="86" t="s">
        <v>923</v>
      </c>
      <c r="J93" s="86"/>
      <c r="K93" s="98"/>
    </row>
    <row r="94" spans="2:11" s="1" customFormat="1" ht="15" customHeight="1" x14ac:dyDescent="0.2">
      <c r="B94" s="109"/>
      <c r="C94" s="86" t="s">
        <v>924</v>
      </c>
      <c r="D94" s="86"/>
      <c r="E94" s="86"/>
      <c r="F94" s="107" t="s">
        <v>891</v>
      </c>
      <c r="G94" s="108"/>
      <c r="H94" s="86" t="s">
        <v>925</v>
      </c>
      <c r="I94" s="86" t="s">
        <v>926</v>
      </c>
      <c r="J94" s="86"/>
      <c r="K94" s="98"/>
    </row>
    <row r="95" spans="2:11" s="1" customFormat="1" ht="15" customHeight="1" x14ac:dyDescent="0.2">
      <c r="B95" s="109"/>
      <c r="C95" s="86" t="s">
        <v>927</v>
      </c>
      <c r="D95" s="86"/>
      <c r="E95" s="86"/>
      <c r="F95" s="107" t="s">
        <v>891</v>
      </c>
      <c r="G95" s="108"/>
      <c r="H95" s="86" t="s">
        <v>927</v>
      </c>
      <c r="I95" s="86" t="s">
        <v>926</v>
      </c>
      <c r="J95" s="86"/>
      <c r="K95" s="98"/>
    </row>
    <row r="96" spans="2:11" s="1" customFormat="1" ht="15" customHeight="1" x14ac:dyDescent="0.2">
      <c r="B96" s="109"/>
      <c r="C96" s="86" t="s">
        <v>35</v>
      </c>
      <c r="D96" s="86"/>
      <c r="E96" s="86"/>
      <c r="F96" s="107" t="s">
        <v>891</v>
      </c>
      <c r="G96" s="108"/>
      <c r="H96" s="86" t="s">
        <v>928</v>
      </c>
      <c r="I96" s="86" t="s">
        <v>926</v>
      </c>
      <c r="J96" s="86"/>
      <c r="K96" s="98"/>
    </row>
    <row r="97" spans="2:11" s="1" customFormat="1" ht="15" customHeight="1" x14ac:dyDescent="0.2">
      <c r="B97" s="109"/>
      <c r="C97" s="86" t="s">
        <v>45</v>
      </c>
      <c r="D97" s="86"/>
      <c r="E97" s="86"/>
      <c r="F97" s="107" t="s">
        <v>891</v>
      </c>
      <c r="G97" s="108"/>
      <c r="H97" s="86" t="s">
        <v>929</v>
      </c>
      <c r="I97" s="86" t="s">
        <v>926</v>
      </c>
      <c r="J97" s="86"/>
      <c r="K97" s="98"/>
    </row>
    <row r="98" spans="2:11" s="1" customFormat="1" ht="15" customHeight="1" x14ac:dyDescent="0.2">
      <c r="B98" s="112"/>
      <c r="C98" s="113"/>
      <c r="D98" s="113"/>
      <c r="E98" s="113"/>
      <c r="F98" s="113"/>
      <c r="G98" s="113"/>
      <c r="H98" s="113"/>
      <c r="I98" s="113"/>
      <c r="J98" s="113"/>
      <c r="K98" s="114"/>
    </row>
    <row r="99" spans="2:11" s="1" customFormat="1" ht="18.75" customHeight="1" x14ac:dyDescent="0.2">
      <c r="B99" s="115"/>
      <c r="C99" s="116"/>
      <c r="D99" s="116"/>
      <c r="E99" s="116"/>
      <c r="F99" s="116"/>
      <c r="G99" s="116"/>
      <c r="H99" s="116"/>
      <c r="I99" s="116"/>
      <c r="J99" s="116"/>
      <c r="K99" s="115"/>
    </row>
    <row r="100" spans="2:11" s="1" customFormat="1" ht="18.75" customHeight="1" x14ac:dyDescent="0.2"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2:11" s="1" customFormat="1" ht="7.5" customHeight="1" x14ac:dyDescent="0.2">
      <c r="B101" s="94"/>
      <c r="C101" s="95"/>
      <c r="D101" s="95"/>
      <c r="E101" s="95"/>
      <c r="F101" s="95"/>
      <c r="G101" s="95"/>
      <c r="H101" s="95"/>
      <c r="I101" s="95"/>
      <c r="J101" s="95"/>
      <c r="K101" s="96"/>
    </row>
    <row r="102" spans="2:11" s="1" customFormat="1" ht="45" customHeight="1" x14ac:dyDescent="0.2">
      <c r="B102" s="97"/>
      <c r="C102" s="350" t="s">
        <v>930</v>
      </c>
      <c r="D102" s="350"/>
      <c r="E102" s="350"/>
      <c r="F102" s="350"/>
      <c r="G102" s="350"/>
      <c r="H102" s="350"/>
      <c r="I102" s="350"/>
      <c r="J102" s="350"/>
      <c r="K102" s="98"/>
    </row>
    <row r="103" spans="2:11" s="1" customFormat="1" ht="17.25" customHeight="1" x14ac:dyDescent="0.2">
      <c r="B103" s="97"/>
      <c r="C103" s="99" t="s">
        <v>885</v>
      </c>
      <c r="D103" s="99"/>
      <c r="E103" s="99"/>
      <c r="F103" s="99" t="s">
        <v>886</v>
      </c>
      <c r="G103" s="100"/>
      <c r="H103" s="99" t="s">
        <v>51</v>
      </c>
      <c r="I103" s="99" t="s">
        <v>54</v>
      </c>
      <c r="J103" s="99" t="s">
        <v>887</v>
      </c>
      <c r="K103" s="98"/>
    </row>
    <row r="104" spans="2:11" s="1" customFormat="1" ht="17.25" customHeight="1" x14ac:dyDescent="0.2">
      <c r="B104" s="97"/>
      <c r="C104" s="101" t="s">
        <v>888</v>
      </c>
      <c r="D104" s="101"/>
      <c r="E104" s="101"/>
      <c r="F104" s="102" t="s">
        <v>889</v>
      </c>
      <c r="G104" s="103"/>
      <c r="H104" s="101"/>
      <c r="I104" s="101"/>
      <c r="J104" s="101" t="s">
        <v>890</v>
      </c>
      <c r="K104" s="98"/>
    </row>
    <row r="105" spans="2:11" s="1" customFormat="1" ht="5.25" customHeight="1" x14ac:dyDescent="0.2">
      <c r="B105" s="97"/>
      <c r="C105" s="99"/>
      <c r="D105" s="99"/>
      <c r="E105" s="99"/>
      <c r="F105" s="99"/>
      <c r="G105" s="117"/>
      <c r="H105" s="99"/>
      <c r="I105" s="99"/>
      <c r="J105" s="99"/>
      <c r="K105" s="98"/>
    </row>
    <row r="106" spans="2:11" s="1" customFormat="1" ht="15" customHeight="1" x14ac:dyDescent="0.2">
      <c r="B106" s="97"/>
      <c r="C106" s="86" t="s">
        <v>50</v>
      </c>
      <c r="D106" s="106"/>
      <c r="E106" s="106"/>
      <c r="F106" s="107" t="s">
        <v>891</v>
      </c>
      <c r="G106" s="86"/>
      <c r="H106" s="86" t="s">
        <v>931</v>
      </c>
      <c r="I106" s="86" t="s">
        <v>893</v>
      </c>
      <c r="J106" s="86">
        <v>20</v>
      </c>
      <c r="K106" s="98"/>
    </row>
    <row r="107" spans="2:11" s="1" customFormat="1" ht="15" customHeight="1" x14ac:dyDescent="0.2">
      <c r="B107" s="97"/>
      <c r="C107" s="86" t="s">
        <v>894</v>
      </c>
      <c r="D107" s="86"/>
      <c r="E107" s="86"/>
      <c r="F107" s="107" t="s">
        <v>891</v>
      </c>
      <c r="G107" s="86"/>
      <c r="H107" s="86" t="s">
        <v>931</v>
      </c>
      <c r="I107" s="86" t="s">
        <v>893</v>
      </c>
      <c r="J107" s="86">
        <v>120</v>
      </c>
      <c r="K107" s="98"/>
    </row>
    <row r="108" spans="2:11" s="1" customFormat="1" ht="15" customHeight="1" x14ac:dyDescent="0.2">
      <c r="B108" s="109"/>
      <c r="C108" s="86" t="s">
        <v>896</v>
      </c>
      <c r="D108" s="86"/>
      <c r="E108" s="86"/>
      <c r="F108" s="107" t="s">
        <v>897</v>
      </c>
      <c r="G108" s="86"/>
      <c r="H108" s="86" t="s">
        <v>931</v>
      </c>
      <c r="I108" s="86" t="s">
        <v>893</v>
      </c>
      <c r="J108" s="86">
        <v>50</v>
      </c>
      <c r="K108" s="98"/>
    </row>
    <row r="109" spans="2:11" s="1" customFormat="1" ht="15" customHeight="1" x14ac:dyDescent="0.2">
      <c r="B109" s="109"/>
      <c r="C109" s="86" t="s">
        <v>899</v>
      </c>
      <c r="D109" s="86"/>
      <c r="E109" s="86"/>
      <c r="F109" s="107" t="s">
        <v>891</v>
      </c>
      <c r="G109" s="86"/>
      <c r="H109" s="86" t="s">
        <v>931</v>
      </c>
      <c r="I109" s="86" t="s">
        <v>901</v>
      </c>
      <c r="J109" s="86"/>
      <c r="K109" s="98"/>
    </row>
    <row r="110" spans="2:11" s="1" customFormat="1" ht="15" customHeight="1" x14ac:dyDescent="0.2">
      <c r="B110" s="109"/>
      <c r="C110" s="86" t="s">
        <v>910</v>
      </c>
      <c r="D110" s="86"/>
      <c r="E110" s="86"/>
      <c r="F110" s="107" t="s">
        <v>897</v>
      </c>
      <c r="G110" s="86"/>
      <c r="H110" s="86" t="s">
        <v>931</v>
      </c>
      <c r="I110" s="86" t="s">
        <v>893</v>
      </c>
      <c r="J110" s="86">
        <v>50</v>
      </c>
      <c r="K110" s="98"/>
    </row>
    <row r="111" spans="2:11" s="1" customFormat="1" ht="15" customHeight="1" x14ac:dyDescent="0.2">
      <c r="B111" s="109"/>
      <c r="C111" s="86" t="s">
        <v>918</v>
      </c>
      <c r="D111" s="86"/>
      <c r="E111" s="86"/>
      <c r="F111" s="107" t="s">
        <v>897</v>
      </c>
      <c r="G111" s="86"/>
      <c r="H111" s="86" t="s">
        <v>931</v>
      </c>
      <c r="I111" s="86" t="s">
        <v>893</v>
      </c>
      <c r="J111" s="86">
        <v>50</v>
      </c>
      <c r="K111" s="98"/>
    </row>
    <row r="112" spans="2:11" s="1" customFormat="1" ht="15" customHeight="1" x14ac:dyDescent="0.2">
      <c r="B112" s="109"/>
      <c r="C112" s="86" t="s">
        <v>916</v>
      </c>
      <c r="D112" s="86"/>
      <c r="E112" s="86"/>
      <c r="F112" s="107" t="s">
        <v>897</v>
      </c>
      <c r="G112" s="86"/>
      <c r="H112" s="86" t="s">
        <v>931</v>
      </c>
      <c r="I112" s="86" t="s">
        <v>893</v>
      </c>
      <c r="J112" s="86">
        <v>50</v>
      </c>
      <c r="K112" s="98"/>
    </row>
    <row r="113" spans="2:11" s="1" customFormat="1" ht="15" customHeight="1" x14ac:dyDescent="0.2">
      <c r="B113" s="109"/>
      <c r="C113" s="86" t="s">
        <v>50</v>
      </c>
      <c r="D113" s="86"/>
      <c r="E113" s="86"/>
      <c r="F113" s="107" t="s">
        <v>891</v>
      </c>
      <c r="G113" s="86"/>
      <c r="H113" s="86" t="s">
        <v>932</v>
      </c>
      <c r="I113" s="86" t="s">
        <v>893</v>
      </c>
      <c r="J113" s="86">
        <v>20</v>
      </c>
      <c r="K113" s="98"/>
    </row>
    <row r="114" spans="2:11" s="1" customFormat="1" ht="15" customHeight="1" x14ac:dyDescent="0.2">
      <c r="B114" s="109"/>
      <c r="C114" s="86" t="s">
        <v>933</v>
      </c>
      <c r="D114" s="86"/>
      <c r="E114" s="86"/>
      <c r="F114" s="107" t="s">
        <v>891</v>
      </c>
      <c r="G114" s="86"/>
      <c r="H114" s="86" t="s">
        <v>934</v>
      </c>
      <c r="I114" s="86" t="s">
        <v>893</v>
      </c>
      <c r="J114" s="86">
        <v>120</v>
      </c>
      <c r="K114" s="98"/>
    </row>
    <row r="115" spans="2:11" s="1" customFormat="1" ht="15" customHeight="1" x14ac:dyDescent="0.2">
      <c r="B115" s="109"/>
      <c r="C115" s="86" t="s">
        <v>35</v>
      </c>
      <c r="D115" s="86"/>
      <c r="E115" s="86"/>
      <c r="F115" s="107" t="s">
        <v>891</v>
      </c>
      <c r="G115" s="86"/>
      <c r="H115" s="86" t="s">
        <v>935</v>
      </c>
      <c r="I115" s="86" t="s">
        <v>926</v>
      </c>
      <c r="J115" s="86"/>
      <c r="K115" s="98"/>
    </row>
    <row r="116" spans="2:11" s="1" customFormat="1" ht="15" customHeight="1" x14ac:dyDescent="0.2">
      <c r="B116" s="109"/>
      <c r="C116" s="86" t="s">
        <v>45</v>
      </c>
      <c r="D116" s="86"/>
      <c r="E116" s="86"/>
      <c r="F116" s="107" t="s">
        <v>891</v>
      </c>
      <c r="G116" s="86"/>
      <c r="H116" s="86" t="s">
        <v>936</v>
      </c>
      <c r="I116" s="86" t="s">
        <v>926</v>
      </c>
      <c r="J116" s="86"/>
      <c r="K116" s="98"/>
    </row>
    <row r="117" spans="2:11" s="1" customFormat="1" ht="15" customHeight="1" x14ac:dyDescent="0.2">
      <c r="B117" s="109"/>
      <c r="C117" s="86" t="s">
        <v>54</v>
      </c>
      <c r="D117" s="86"/>
      <c r="E117" s="86"/>
      <c r="F117" s="107" t="s">
        <v>891</v>
      </c>
      <c r="G117" s="86"/>
      <c r="H117" s="86" t="s">
        <v>937</v>
      </c>
      <c r="I117" s="86" t="s">
        <v>938</v>
      </c>
      <c r="J117" s="86"/>
      <c r="K117" s="98"/>
    </row>
    <row r="118" spans="2:11" s="1" customFormat="1" ht="15" customHeight="1" x14ac:dyDescent="0.2">
      <c r="B118" s="112"/>
      <c r="C118" s="118"/>
      <c r="D118" s="118"/>
      <c r="E118" s="118"/>
      <c r="F118" s="118"/>
      <c r="G118" s="118"/>
      <c r="H118" s="118"/>
      <c r="I118" s="118"/>
      <c r="J118" s="118"/>
      <c r="K118" s="114"/>
    </row>
    <row r="119" spans="2:11" s="1" customFormat="1" ht="18.75" customHeight="1" x14ac:dyDescent="0.2">
      <c r="B119" s="119"/>
      <c r="C119" s="120"/>
      <c r="D119" s="120"/>
      <c r="E119" s="120"/>
      <c r="F119" s="121"/>
      <c r="G119" s="120"/>
      <c r="H119" s="120"/>
      <c r="I119" s="120"/>
      <c r="J119" s="120"/>
      <c r="K119" s="119"/>
    </row>
    <row r="120" spans="2:11" s="1" customFormat="1" ht="18.75" customHeight="1" x14ac:dyDescent="0.2">
      <c r="B120" s="93"/>
      <c r="C120" s="93"/>
      <c r="D120" s="93"/>
      <c r="E120" s="93"/>
      <c r="F120" s="93"/>
      <c r="G120" s="93"/>
      <c r="H120" s="93"/>
      <c r="I120" s="93"/>
      <c r="J120" s="93"/>
      <c r="K120" s="93"/>
    </row>
    <row r="121" spans="2:11" s="1" customFormat="1" ht="7.5" customHeight="1" x14ac:dyDescent="0.2">
      <c r="B121" s="122"/>
      <c r="C121" s="123"/>
      <c r="D121" s="123"/>
      <c r="E121" s="123"/>
      <c r="F121" s="123"/>
      <c r="G121" s="123"/>
      <c r="H121" s="123"/>
      <c r="I121" s="123"/>
      <c r="J121" s="123"/>
      <c r="K121" s="124"/>
    </row>
    <row r="122" spans="2:11" s="1" customFormat="1" ht="45" customHeight="1" x14ac:dyDescent="0.2">
      <c r="B122" s="125"/>
      <c r="C122" s="348" t="s">
        <v>939</v>
      </c>
      <c r="D122" s="348"/>
      <c r="E122" s="348"/>
      <c r="F122" s="348"/>
      <c r="G122" s="348"/>
      <c r="H122" s="348"/>
      <c r="I122" s="348"/>
      <c r="J122" s="348"/>
      <c r="K122" s="126"/>
    </row>
    <row r="123" spans="2:11" s="1" customFormat="1" ht="17.25" customHeight="1" x14ac:dyDescent="0.2">
      <c r="B123" s="127"/>
      <c r="C123" s="99" t="s">
        <v>885</v>
      </c>
      <c r="D123" s="99"/>
      <c r="E123" s="99"/>
      <c r="F123" s="99" t="s">
        <v>886</v>
      </c>
      <c r="G123" s="100"/>
      <c r="H123" s="99" t="s">
        <v>51</v>
      </c>
      <c r="I123" s="99" t="s">
        <v>54</v>
      </c>
      <c r="J123" s="99" t="s">
        <v>887</v>
      </c>
      <c r="K123" s="128"/>
    </row>
    <row r="124" spans="2:11" s="1" customFormat="1" ht="17.25" customHeight="1" x14ac:dyDescent="0.2">
      <c r="B124" s="127"/>
      <c r="C124" s="101" t="s">
        <v>888</v>
      </c>
      <c r="D124" s="101"/>
      <c r="E124" s="101"/>
      <c r="F124" s="102" t="s">
        <v>889</v>
      </c>
      <c r="G124" s="103"/>
      <c r="H124" s="101"/>
      <c r="I124" s="101"/>
      <c r="J124" s="101" t="s">
        <v>890</v>
      </c>
      <c r="K124" s="128"/>
    </row>
    <row r="125" spans="2:11" s="1" customFormat="1" ht="5.25" customHeight="1" x14ac:dyDescent="0.2">
      <c r="B125" s="129"/>
      <c r="C125" s="104"/>
      <c r="D125" s="104"/>
      <c r="E125" s="104"/>
      <c r="F125" s="104"/>
      <c r="G125" s="130"/>
      <c r="H125" s="104"/>
      <c r="I125" s="104"/>
      <c r="J125" s="104"/>
      <c r="K125" s="131"/>
    </row>
    <row r="126" spans="2:11" s="1" customFormat="1" ht="15" customHeight="1" x14ac:dyDescent="0.2">
      <c r="B126" s="129"/>
      <c r="C126" s="86" t="s">
        <v>894</v>
      </c>
      <c r="D126" s="106"/>
      <c r="E126" s="106"/>
      <c r="F126" s="107" t="s">
        <v>891</v>
      </c>
      <c r="G126" s="86"/>
      <c r="H126" s="86" t="s">
        <v>931</v>
      </c>
      <c r="I126" s="86" t="s">
        <v>893</v>
      </c>
      <c r="J126" s="86">
        <v>120</v>
      </c>
      <c r="K126" s="132"/>
    </row>
    <row r="127" spans="2:11" s="1" customFormat="1" ht="15" customHeight="1" x14ac:dyDescent="0.2">
      <c r="B127" s="129"/>
      <c r="C127" s="86" t="s">
        <v>940</v>
      </c>
      <c r="D127" s="86"/>
      <c r="E127" s="86"/>
      <c r="F127" s="107" t="s">
        <v>891</v>
      </c>
      <c r="G127" s="86"/>
      <c r="H127" s="86" t="s">
        <v>941</v>
      </c>
      <c r="I127" s="86" t="s">
        <v>893</v>
      </c>
      <c r="J127" s="86" t="s">
        <v>942</v>
      </c>
      <c r="K127" s="132"/>
    </row>
    <row r="128" spans="2:11" s="1" customFormat="1" ht="15" customHeight="1" x14ac:dyDescent="0.2">
      <c r="B128" s="129"/>
      <c r="C128" s="86" t="s">
        <v>82</v>
      </c>
      <c r="D128" s="86"/>
      <c r="E128" s="86"/>
      <c r="F128" s="107" t="s">
        <v>891</v>
      </c>
      <c r="G128" s="86"/>
      <c r="H128" s="86" t="s">
        <v>943</v>
      </c>
      <c r="I128" s="86" t="s">
        <v>893</v>
      </c>
      <c r="J128" s="86" t="s">
        <v>942</v>
      </c>
      <c r="K128" s="132"/>
    </row>
    <row r="129" spans="2:11" s="1" customFormat="1" ht="15" customHeight="1" x14ac:dyDescent="0.2">
      <c r="B129" s="129"/>
      <c r="C129" s="86" t="s">
        <v>902</v>
      </c>
      <c r="D129" s="86"/>
      <c r="E129" s="86"/>
      <c r="F129" s="107" t="s">
        <v>897</v>
      </c>
      <c r="G129" s="86"/>
      <c r="H129" s="86" t="s">
        <v>903</v>
      </c>
      <c r="I129" s="86" t="s">
        <v>893</v>
      </c>
      <c r="J129" s="86">
        <v>15</v>
      </c>
      <c r="K129" s="132"/>
    </row>
    <row r="130" spans="2:11" s="1" customFormat="1" ht="15" customHeight="1" x14ac:dyDescent="0.2">
      <c r="B130" s="129"/>
      <c r="C130" s="110" t="s">
        <v>904</v>
      </c>
      <c r="D130" s="110"/>
      <c r="E130" s="110"/>
      <c r="F130" s="111" t="s">
        <v>897</v>
      </c>
      <c r="G130" s="110"/>
      <c r="H130" s="110" t="s">
        <v>905</v>
      </c>
      <c r="I130" s="110" t="s">
        <v>893</v>
      </c>
      <c r="J130" s="110">
        <v>15</v>
      </c>
      <c r="K130" s="132"/>
    </row>
    <row r="131" spans="2:11" s="1" customFormat="1" ht="15" customHeight="1" x14ac:dyDescent="0.2">
      <c r="B131" s="129"/>
      <c r="C131" s="110" t="s">
        <v>906</v>
      </c>
      <c r="D131" s="110"/>
      <c r="E131" s="110"/>
      <c r="F131" s="111" t="s">
        <v>897</v>
      </c>
      <c r="G131" s="110"/>
      <c r="H131" s="110" t="s">
        <v>907</v>
      </c>
      <c r="I131" s="110" t="s">
        <v>893</v>
      </c>
      <c r="J131" s="110">
        <v>20</v>
      </c>
      <c r="K131" s="132"/>
    </row>
    <row r="132" spans="2:11" s="1" customFormat="1" ht="15" customHeight="1" x14ac:dyDescent="0.2">
      <c r="B132" s="129"/>
      <c r="C132" s="110" t="s">
        <v>908</v>
      </c>
      <c r="D132" s="110"/>
      <c r="E132" s="110"/>
      <c r="F132" s="111" t="s">
        <v>897</v>
      </c>
      <c r="G132" s="110"/>
      <c r="H132" s="110" t="s">
        <v>909</v>
      </c>
      <c r="I132" s="110" t="s">
        <v>893</v>
      </c>
      <c r="J132" s="110">
        <v>20</v>
      </c>
      <c r="K132" s="132"/>
    </row>
    <row r="133" spans="2:11" s="1" customFormat="1" ht="15" customHeight="1" x14ac:dyDescent="0.2">
      <c r="B133" s="129"/>
      <c r="C133" s="86" t="s">
        <v>896</v>
      </c>
      <c r="D133" s="86"/>
      <c r="E133" s="86"/>
      <c r="F133" s="107" t="s">
        <v>897</v>
      </c>
      <c r="G133" s="86"/>
      <c r="H133" s="86" t="s">
        <v>931</v>
      </c>
      <c r="I133" s="86" t="s">
        <v>893</v>
      </c>
      <c r="J133" s="86">
        <v>50</v>
      </c>
      <c r="K133" s="132"/>
    </row>
    <row r="134" spans="2:11" s="1" customFormat="1" ht="15" customHeight="1" x14ac:dyDescent="0.2">
      <c r="B134" s="129"/>
      <c r="C134" s="86" t="s">
        <v>910</v>
      </c>
      <c r="D134" s="86"/>
      <c r="E134" s="86"/>
      <c r="F134" s="107" t="s">
        <v>897</v>
      </c>
      <c r="G134" s="86"/>
      <c r="H134" s="86" t="s">
        <v>931</v>
      </c>
      <c r="I134" s="86" t="s">
        <v>893</v>
      </c>
      <c r="J134" s="86">
        <v>50</v>
      </c>
      <c r="K134" s="132"/>
    </row>
    <row r="135" spans="2:11" s="1" customFormat="1" ht="15" customHeight="1" x14ac:dyDescent="0.2">
      <c r="B135" s="129"/>
      <c r="C135" s="86" t="s">
        <v>916</v>
      </c>
      <c r="D135" s="86"/>
      <c r="E135" s="86"/>
      <c r="F135" s="107" t="s">
        <v>897</v>
      </c>
      <c r="G135" s="86"/>
      <c r="H135" s="86" t="s">
        <v>931</v>
      </c>
      <c r="I135" s="86" t="s">
        <v>893</v>
      </c>
      <c r="J135" s="86">
        <v>50</v>
      </c>
      <c r="K135" s="132"/>
    </row>
    <row r="136" spans="2:11" s="1" customFormat="1" ht="15" customHeight="1" x14ac:dyDescent="0.2">
      <c r="B136" s="129"/>
      <c r="C136" s="86" t="s">
        <v>918</v>
      </c>
      <c r="D136" s="86"/>
      <c r="E136" s="86"/>
      <c r="F136" s="107" t="s">
        <v>897</v>
      </c>
      <c r="G136" s="86"/>
      <c r="H136" s="86" t="s">
        <v>931</v>
      </c>
      <c r="I136" s="86" t="s">
        <v>893</v>
      </c>
      <c r="J136" s="86">
        <v>50</v>
      </c>
      <c r="K136" s="132"/>
    </row>
    <row r="137" spans="2:11" s="1" customFormat="1" ht="15" customHeight="1" x14ac:dyDescent="0.2">
      <c r="B137" s="129"/>
      <c r="C137" s="86" t="s">
        <v>919</v>
      </c>
      <c r="D137" s="86"/>
      <c r="E137" s="86"/>
      <c r="F137" s="107" t="s">
        <v>897</v>
      </c>
      <c r="G137" s="86"/>
      <c r="H137" s="86" t="s">
        <v>944</v>
      </c>
      <c r="I137" s="86" t="s">
        <v>893</v>
      </c>
      <c r="J137" s="86">
        <v>255</v>
      </c>
      <c r="K137" s="132"/>
    </row>
    <row r="138" spans="2:11" s="1" customFormat="1" ht="15" customHeight="1" x14ac:dyDescent="0.2">
      <c r="B138" s="129"/>
      <c r="C138" s="86" t="s">
        <v>921</v>
      </c>
      <c r="D138" s="86"/>
      <c r="E138" s="86"/>
      <c r="F138" s="107" t="s">
        <v>891</v>
      </c>
      <c r="G138" s="86"/>
      <c r="H138" s="86" t="s">
        <v>945</v>
      </c>
      <c r="I138" s="86" t="s">
        <v>923</v>
      </c>
      <c r="J138" s="86"/>
      <c r="K138" s="132"/>
    </row>
    <row r="139" spans="2:11" s="1" customFormat="1" ht="15" customHeight="1" x14ac:dyDescent="0.2">
      <c r="B139" s="129"/>
      <c r="C139" s="86" t="s">
        <v>924</v>
      </c>
      <c r="D139" s="86"/>
      <c r="E139" s="86"/>
      <c r="F139" s="107" t="s">
        <v>891</v>
      </c>
      <c r="G139" s="86"/>
      <c r="H139" s="86" t="s">
        <v>946</v>
      </c>
      <c r="I139" s="86" t="s">
        <v>926</v>
      </c>
      <c r="J139" s="86"/>
      <c r="K139" s="132"/>
    </row>
    <row r="140" spans="2:11" s="1" customFormat="1" ht="15" customHeight="1" x14ac:dyDescent="0.2">
      <c r="B140" s="129"/>
      <c r="C140" s="86" t="s">
        <v>927</v>
      </c>
      <c r="D140" s="86"/>
      <c r="E140" s="86"/>
      <c r="F140" s="107" t="s">
        <v>891</v>
      </c>
      <c r="G140" s="86"/>
      <c r="H140" s="86" t="s">
        <v>927</v>
      </c>
      <c r="I140" s="86" t="s">
        <v>926</v>
      </c>
      <c r="J140" s="86"/>
      <c r="K140" s="132"/>
    </row>
    <row r="141" spans="2:11" s="1" customFormat="1" ht="15" customHeight="1" x14ac:dyDescent="0.2">
      <c r="B141" s="129"/>
      <c r="C141" s="86" t="s">
        <v>35</v>
      </c>
      <c r="D141" s="86"/>
      <c r="E141" s="86"/>
      <c r="F141" s="107" t="s">
        <v>891</v>
      </c>
      <c r="G141" s="86"/>
      <c r="H141" s="86" t="s">
        <v>947</v>
      </c>
      <c r="I141" s="86" t="s">
        <v>926</v>
      </c>
      <c r="J141" s="86"/>
      <c r="K141" s="132"/>
    </row>
    <row r="142" spans="2:11" s="1" customFormat="1" ht="15" customHeight="1" x14ac:dyDescent="0.2">
      <c r="B142" s="129"/>
      <c r="C142" s="86" t="s">
        <v>948</v>
      </c>
      <c r="D142" s="86"/>
      <c r="E142" s="86"/>
      <c r="F142" s="107" t="s">
        <v>891</v>
      </c>
      <c r="G142" s="86"/>
      <c r="H142" s="86" t="s">
        <v>949</v>
      </c>
      <c r="I142" s="86" t="s">
        <v>926</v>
      </c>
      <c r="J142" s="86"/>
      <c r="K142" s="132"/>
    </row>
    <row r="143" spans="2:11" s="1" customFormat="1" ht="15" customHeight="1" x14ac:dyDescent="0.2">
      <c r="B143" s="133"/>
      <c r="C143" s="134"/>
      <c r="D143" s="134"/>
      <c r="E143" s="134"/>
      <c r="F143" s="134"/>
      <c r="G143" s="134"/>
      <c r="H143" s="134"/>
      <c r="I143" s="134"/>
      <c r="J143" s="134"/>
      <c r="K143" s="135"/>
    </row>
    <row r="144" spans="2:11" s="1" customFormat="1" ht="18.75" customHeight="1" x14ac:dyDescent="0.2">
      <c r="B144" s="120"/>
      <c r="C144" s="120"/>
      <c r="D144" s="120"/>
      <c r="E144" s="120"/>
      <c r="F144" s="121"/>
      <c r="G144" s="120"/>
      <c r="H144" s="120"/>
      <c r="I144" s="120"/>
      <c r="J144" s="120"/>
      <c r="K144" s="120"/>
    </row>
    <row r="145" spans="2:11" s="1" customFormat="1" ht="18.75" customHeight="1" x14ac:dyDescent="0.2">
      <c r="B145" s="93"/>
      <c r="C145" s="93"/>
      <c r="D145" s="93"/>
      <c r="E145" s="93"/>
      <c r="F145" s="93"/>
      <c r="G145" s="93"/>
      <c r="H145" s="93"/>
      <c r="I145" s="93"/>
      <c r="J145" s="93"/>
      <c r="K145" s="93"/>
    </row>
    <row r="146" spans="2:11" s="1" customFormat="1" ht="7.5" customHeight="1" x14ac:dyDescent="0.2">
      <c r="B146" s="94"/>
      <c r="C146" s="95"/>
      <c r="D146" s="95"/>
      <c r="E146" s="95"/>
      <c r="F146" s="95"/>
      <c r="G146" s="95"/>
      <c r="H146" s="95"/>
      <c r="I146" s="95"/>
      <c r="J146" s="95"/>
      <c r="K146" s="96"/>
    </row>
    <row r="147" spans="2:11" s="1" customFormat="1" ht="45" customHeight="1" x14ac:dyDescent="0.2">
      <c r="B147" s="97"/>
      <c r="C147" s="350" t="s">
        <v>950</v>
      </c>
      <c r="D147" s="350"/>
      <c r="E147" s="350"/>
      <c r="F147" s="350"/>
      <c r="G147" s="350"/>
      <c r="H147" s="350"/>
      <c r="I147" s="350"/>
      <c r="J147" s="350"/>
      <c r="K147" s="98"/>
    </row>
    <row r="148" spans="2:11" s="1" customFormat="1" ht="17.25" customHeight="1" x14ac:dyDescent="0.2">
      <c r="B148" s="97"/>
      <c r="C148" s="99" t="s">
        <v>885</v>
      </c>
      <c r="D148" s="99"/>
      <c r="E148" s="99"/>
      <c r="F148" s="99" t="s">
        <v>886</v>
      </c>
      <c r="G148" s="100"/>
      <c r="H148" s="99" t="s">
        <v>51</v>
      </c>
      <c r="I148" s="99" t="s">
        <v>54</v>
      </c>
      <c r="J148" s="99" t="s">
        <v>887</v>
      </c>
      <c r="K148" s="98"/>
    </row>
    <row r="149" spans="2:11" s="1" customFormat="1" ht="17.25" customHeight="1" x14ac:dyDescent="0.2">
      <c r="B149" s="97"/>
      <c r="C149" s="101" t="s">
        <v>888</v>
      </c>
      <c r="D149" s="101"/>
      <c r="E149" s="101"/>
      <c r="F149" s="102" t="s">
        <v>889</v>
      </c>
      <c r="G149" s="103"/>
      <c r="H149" s="101"/>
      <c r="I149" s="101"/>
      <c r="J149" s="101" t="s">
        <v>890</v>
      </c>
      <c r="K149" s="98"/>
    </row>
    <row r="150" spans="2:11" s="1" customFormat="1" ht="5.25" customHeight="1" x14ac:dyDescent="0.2">
      <c r="B150" s="109"/>
      <c r="C150" s="104"/>
      <c r="D150" s="104"/>
      <c r="E150" s="104"/>
      <c r="F150" s="104"/>
      <c r="G150" s="105"/>
      <c r="H150" s="104"/>
      <c r="I150" s="104"/>
      <c r="J150" s="104"/>
      <c r="K150" s="132"/>
    </row>
    <row r="151" spans="2:11" s="1" customFormat="1" ht="15" customHeight="1" x14ac:dyDescent="0.2">
      <c r="B151" s="109"/>
      <c r="C151" s="136" t="s">
        <v>894</v>
      </c>
      <c r="D151" s="86"/>
      <c r="E151" s="86"/>
      <c r="F151" s="137" t="s">
        <v>891</v>
      </c>
      <c r="G151" s="86"/>
      <c r="H151" s="136" t="s">
        <v>931</v>
      </c>
      <c r="I151" s="136" t="s">
        <v>893</v>
      </c>
      <c r="J151" s="136">
        <v>120</v>
      </c>
      <c r="K151" s="132"/>
    </row>
    <row r="152" spans="2:11" s="1" customFormat="1" ht="15" customHeight="1" x14ac:dyDescent="0.2">
      <c r="B152" s="109"/>
      <c r="C152" s="136" t="s">
        <v>940</v>
      </c>
      <c r="D152" s="86"/>
      <c r="E152" s="86"/>
      <c r="F152" s="137" t="s">
        <v>891</v>
      </c>
      <c r="G152" s="86"/>
      <c r="H152" s="136" t="s">
        <v>951</v>
      </c>
      <c r="I152" s="136" t="s">
        <v>893</v>
      </c>
      <c r="J152" s="136" t="s">
        <v>942</v>
      </c>
      <c r="K152" s="132"/>
    </row>
    <row r="153" spans="2:11" s="1" customFormat="1" ht="15" customHeight="1" x14ac:dyDescent="0.2">
      <c r="B153" s="109"/>
      <c r="C153" s="136" t="s">
        <v>82</v>
      </c>
      <c r="D153" s="86"/>
      <c r="E153" s="86"/>
      <c r="F153" s="137" t="s">
        <v>891</v>
      </c>
      <c r="G153" s="86"/>
      <c r="H153" s="136" t="s">
        <v>952</v>
      </c>
      <c r="I153" s="136" t="s">
        <v>893</v>
      </c>
      <c r="J153" s="136" t="s">
        <v>942</v>
      </c>
      <c r="K153" s="132"/>
    </row>
    <row r="154" spans="2:11" s="1" customFormat="1" ht="15" customHeight="1" x14ac:dyDescent="0.2">
      <c r="B154" s="109"/>
      <c r="C154" s="136" t="s">
        <v>896</v>
      </c>
      <c r="D154" s="86"/>
      <c r="E154" s="86"/>
      <c r="F154" s="137" t="s">
        <v>897</v>
      </c>
      <c r="G154" s="86"/>
      <c r="H154" s="136" t="s">
        <v>931</v>
      </c>
      <c r="I154" s="136" t="s">
        <v>893</v>
      </c>
      <c r="J154" s="136">
        <v>50</v>
      </c>
      <c r="K154" s="132"/>
    </row>
    <row r="155" spans="2:11" s="1" customFormat="1" ht="15" customHeight="1" x14ac:dyDescent="0.2">
      <c r="B155" s="109"/>
      <c r="C155" s="136" t="s">
        <v>899</v>
      </c>
      <c r="D155" s="86"/>
      <c r="E155" s="86"/>
      <c r="F155" s="137" t="s">
        <v>891</v>
      </c>
      <c r="G155" s="86"/>
      <c r="H155" s="136" t="s">
        <v>931</v>
      </c>
      <c r="I155" s="136" t="s">
        <v>901</v>
      </c>
      <c r="J155" s="136"/>
      <c r="K155" s="132"/>
    </row>
    <row r="156" spans="2:11" s="1" customFormat="1" ht="15" customHeight="1" x14ac:dyDescent="0.2">
      <c r="B156" s="109"/>
      <c r="C156" s="136" t="s">
        <v>910</v>
      </c>
      <c r="D156" s="86"/>
      <c r="E156" s="86"/>
      <c r="F156" s="137" t="s">
        <v>897</v>
      </c>
      <c r="G156" s="86"/>
      <c r="H156" s="136" t="s">
        <v>931</v>
      </c>
      <c r="I156" s="136" t="s">
        <v>893</v>
      </c>
      <c r="J156" s="136">
        <v>50</v>
      </c>
      <c r="K156" s="132"/>
    </row>
    <row r="157" spans="2:11" s="1" customFormat="1" ht="15" customHeight="1" x14ac:dyDescent="0.2">
      <c r="B157" s="109"/>
      <c r="C157" s="136" t="s">
        <v>918</v>
      </c>
      <c r="D157" s="86"/>
      <c r="E157" s="86"/>
      <c r="F157" s="137" t="s">
        <v>897</v>
      </c>
      <c r="G157" s="86"/>
      <c r="H157" s="136" t="s">
        <v>931</v>
      </c>
      <c r="I157" s="136" t="s">
        <v>893</v>
      </c>
      <c r="J157" s="136">
        <v>50</v>
      </c>
      <c r="K157" s="132"/>
    </row>
    <row r="158" spans="2:11" s="1" customFormat="1" ht="15" customHeight="1" x14ac:dyDescent="0.2">
      <c r="B158" s="109"/>
      <c r="C158" s="136" t="s">
        <v>916</v>
      </c>
      <c r="D158" s="86"/>
      <c r="E158" s="86"/>
      <c r="F158" s="137" t="s">
        <v>897</v>
      </c>
      <c r="G158" s="86"/>
      <c r="H158" s="136" t="s">
        <v>931</v>
      </c>
      <c r="I158" s="136" t="s">
        <v>893</v>
      </c>
      <c r="J158" s="136">
        <v>50</v>
      </c>
      <c r="K158" s="132"/>
    </row>
    <row r="159" spans="2:11" s="1" customFormat="1" ht="15" customHeight="1" x14ac:dyDescent="0.2">
      <c r="B159" s="109"/>
      <c r="C159" s="136" t="s">
        <v>93</v>
      </c>
      <c r="D159" s="86"/>
      <c r="E159" s="86"/>
      <c r="F159" s="137" t="s">
        <v>891</v>
      </c>
      <c r="G159" s="86"/>
      <c r="H159" s="136" t="s">
        <v>953</v>
      </c>
      <c r="I159" s="136" t="s">
        <v>893</v>
      </c>
      <c r="J159" s="136" t="s">
        <v>954</v>
      </c>
      <c r="K159" s="132"/>
    </row>
    <row r="160" spans="2:11" s="1" customFormat="1" ht="15" customHeight="1" x14ac:dyDescent="0.2">
      <c r="B160" s="109"/>
      <c r="C160" s="136" t="s">
        <v>955</v>
      </c>
      <c r="D160" s="86"/>
      <c r="E160" s="86"/>
      <c r="F160" s="137" t="s">
        <v>891</v>
      </c>
      <c r="G160" s="86"/>
      <c r="H160" s="136" t="s">
        <v>956</v>
      </c>
      <c r="I160" s="136" t="s">
        <v>926</v>
      </c>
      <c r="J160" s="136"/>
      <c r="K160" s="132"/>
    </row>
    <row r="161" spans="2:11" s="1" customFormat="1" ht="15" customHeight="1" x14ac:dyDescent="0.2">
      <c r="B161" s="138"/>
      <c r="C161" s="118"/>
      <c r="D161" s="118"/>
      <c r="E161" s="118"/>
      <c r="F161" s="118"/>
      <c r="G161" s="118"/>
      <c r="H161" s="118"/>
      <c r="I161" s="118"/>
      <c r="J161" s="118"/>
      <c r="K161" s="139"/>
    </row>
    <row r="162" spans="2:11" s="1" customFormat="1" ht="18.75" customHeight="1" x14ac:dyDescent="0.2">
      <c r="B162" s="120"/>
      <c r="C162" s="130"/>
      <c r="D162" s="130"/>
      <c r="E162" s="130"/>
      <c r="F162" s="140"/>
      <c r="G162" s="130"/>
      <c r="H162" s="130"/>
      <c r="I162" s="130"/>
      <c r="J162" s="130"/>
      <c r="K162" s="120"/>
    </row>
    <row r="163" spans="2:11" s="1" customFormat="1" ht="18.75" customHeight="1" x14ac:dyDescent="0.2">
      <c r="B163" s="93"/>
      <c r="C163" s="93"/>
      <c r="D163" s="93"/>
      <c r="E163" s="93"/>
      <c r="F163" s="93"/>
      <c r="G163" s="93"/>
      <c r="H163" s="93"/>
      <c r="I163" s="93"/>
      <c r="J163" s="93"/>
      <c r="K163" s="93"/>
    </row>
    <row r="164" spans="2:11" s="1" customFormat="1" ht="7.5" customHeight="1" x14ac:dyDescent="0.2">
      <c r="B164" s="75"/>
      <c r="C164" s="76"/>
      <c r="D164" s="76"/>
      <c r="E164" s="76"/>
      <c r="F164" s="76"/>
      <c r="G164" s="76"/>
      <c r="H164" s="76"/>
      <c r="I164" s="76"/>
      <c r="J164" s="76"/>
      <c r="K164" s="77"/>
    </row>
    <row r="165" spans="2:11" s="1" customFormat="1" ht="45" customHeight="1" x14ac:dyDescent="0.2">
      <c r="B165" s="78"/>
      <c r="C165" s="348" t="s">
        <v>957</v>
      </c>
      <c r="D165" s="348"/>
      <c r="E165" s="348"/>
      <c r="F165" s="348"/>
      <c r="G165" s="348"/>
      <c r="H165" s="348"/>
      <c r="I165" s="348"/>
      <c r="J165" s="348"/>
      <c r="K165" s="79"/>
    </row>
    <row r="166" spans="2:11" s="1" customFormat="1" ht="17.25" customHeight="1" x14ac:dyDescent="0.2">
      <c r="B166" s="78"/>
      <c r="C166" s="99" t="s">
        <v>885</v>
      </c>
      <c r="D166" s="99"/>
      <c r="E166" s="99"/>
      <c r="F166" s="99" t="s">
        <v>886</v>
      </c>
      <c r="G166" s="141"/>
      <c r="H166" s="142" t="s">
        <v>51</v>
      </c>
      <c r="I166" s="142" t="s">
        <v>54</v>
      </c>
      <c r="J166" s="99" t="s">
        <v>887</v>
      </c>
      <c r="K166" s="79"/>
    </row>
    <row r="167" spans="2:11" s="1" customFormat="1" ht="17.25" customHeight="1" x14ac:dyDescent="0.2">
      <c r="B167" s="80"/>
      <c r="C167" s="101" t="s">
        <v>888</v>
      </c>
      <c r="D167" s="101"/>
      <c r="E167" s="101"/>
      <c r="F167" s="102" t="s">
        <v>889</v>
      </c>
      <c r="G167" s="143"/>
      <c r="H167" s="144"/>
      <c r="I167" s="144"/>
      <c r="J167" s="101" t="s">
        <v>890</v>
      </c>
      <c r="K167" s="81"/>
    </row>
    <row r="168" spans="2:11" s="1" customFormat="1" ht="5.25" customHeight="1" x14ac:dyDescent="0.2">
      <c r="B168" s="109"/>
      <c r="C168" s="104"/>
      <c r="D168" s="104"/>
      <c r="E168" s="104"/>
      <c r="F168" s="104"/>
      <c r="G168" s="105"/>
      <c r="H168" s="104"/>
      <c r="I168" s="104"/>
      <c r="J168" s="104"/>
      <c r="K168" s="132"/>
    </row>
    <row r="169" spans="2:11" s="1" customFormat="1" ht="15" customHeight="1" x14ac:dyDescent="0.2">
      <c r="B169" s="109"/>
      <c r="C169" s="86" t="s">
        <v>894</v>
      </c>
      <c r="D169" s="86"/>
      <c r="E169" s="86"/>
      <c r="F169" s="107" t="s">
        <v>891</v>
      </c>
      <c r="G169" s="86"/>
      <c r="H169" s="86" t="s">
        <v>931</v>
      </c>
      <c r="I169" s="86" t="s">
        <v>893</v>
      </c>
      <c r="J169" s="86">
        <v>120</v>
      </c>
      <c r="K169" s="132"/>
    </row>
    <row r="170" spans="2:11" s="1" customFormat="1" ht="15" customHeight="1" x14ac:dyDescent="0.2">
      <c r="B170" s="109"/>
      <c r="C170" s="86" t="s">
        <v>940</v>
      </c>
      <c r="D170" s="86"/>
      <c r="E170" s="86"/>
      <c r="F170" s="107" t="s">
        <v>891</v>
      </c>
      <c r="G170" s="86"/>
      <c r="H170" s="86" t="s">
        <v>941</v>
      </c>
      <c r="I170" s="86" t="s">
        <v>893</v>
      </c>
      <c r="J170" s="86" t="s">
        <v>942</v>
      </c>
      <c r="K170" s="132"/>
    </row>
    <row r="171" spans="2:11" s="1" customFormat="1" ht="15" customHeight="1" x14ac:dyDescent="0.2">
      <c r="B171" s="109"/>
      <c r="C171" s="86" t="s">
        <v>82</v>
      </c>
      <c r="D171" s="86"/>
      <c r="E171" s="86"/>
      <c r="F171" s="107" t="s">
        <v>891</v>
      </c>
      <c r="G171" s="86"/>
      <c r="H171" s="86" t="s">
        <v>958</v>
      </c>
      <c r="I171" s="86" t="s">
        <v>893</v>
      </c>
      <c r="J171" s="86" t="s">
        <v>942</v>
      </c>
      <c r="K171" s="132"/>
    </row>
    <row r="172" spans="2:11" s="1" customFormat="1" ht="15" customHeight="1" x14ac:dyDescent="0.2">
      <c r="B172" s="109"/>
      <c r="C172" s="86" t="s">
        <v>896</v>
      </c>
      <c r="D172" s="86"/>
      <c r="E172" s="86"/>
      <c r="F172" s="107" t="s">
        <v>897</v>
      </c>
      <c r="G172" s="86"/>
      <c r="H172" s="86" t="s">
        <v>958</v>
      </c>
      <c r="I172" s="86" t="s">
        <v>893</v>
      </c>
      <c r="J172" s="86">
        <v>50</v>
      </c>
      <c r="K172" s="132"/>
    </row>
    <row r="173" spans="2:11" s="1" customFormat="1" ht="15" customHeight="1" x14ac:dyDescent="0.2">
      <c r="B173" s="109"/>
      <c r="C173" s="86" t="s">
        <v>899</v>
      </c>
      <c r="D173" s="86"/>
      <c r="E173" s="86"/>
      <c r="F173" s="107" t="s">
        <v>891</v>
      </c>
      <c r="G173" s="86"/>
      <c r="H173" s="86" t="s">
        <v>958</v>
      </c>
      <c r="I173" s="86" t="s">
        <v>901</v>
      </c>
      <c r="J173" s="86"/>
      <c r="K173" s="132"/>
    </row>
    <row r="174" spans="2:11" s="1" customFormat="1" ht="15" customHeight="1" x14ac:dyDescent="0.2">
      <c r="B174" s="109"/>
      <c r="C174" s="86" t="s">
        <v>910</v>
      </c>
      <c r="D174" s="86"/>
      <c r="E174" s="86"/>
      <c r="F174" s="107" t="s">
        <v>897</v>
      </c>
      <c r="G174" s="86"/>
      <c r="H174" s="86" t="s">
        <v>958</v>
      </c>
      <c r="I174" s="86" t="s">
        <v>893</v>
      </c>
      <c r="J174" s="86">
        <v>50</v>
      </c>
      <c r="K174" s="132"/>
    </row>
    <row r="175" spans="2:11" s="1" customFormat="1" ht="15" customHeight="1" x14ac:dyDescent="0.2">
      <c r="B175" s="109"/>
      <c r="C175" s="86" t="s">
        <v>918</v>
      </c>
      <c r="D175" s="86"/>
      <c r="E175" s="86"/>
      <c r="F175" s="107" t="s">
        <v>897</v>
      </c>
      <c r="G175" s="86"/>
      <c r="H175" s="86" t="s">
        <v>958</v>
      </c>
      <c r="I175" s="86" t="s">
        <v>893</v>
      </c>
      <c r="J175" s="86">
        <v>50</v>
      </c>
      <c r="K175" s="132"/>
    </row>
    <row r="176" spans="2:11" s="1" customFormat="1" ht="15" customHeight="1" x14ac:dyDescent="0.2">
      <c r="B176" s="109"/>
      <c r="C176" s="86" t="s">
        <v>916</v>
      </c>
      <c r="D176" s="86"/>
      <c r="E176" s="86"/>
      <c r="F176" s="107" t="s">
        <v>897</v>
      </c>
      <c r="G176" s="86"/>
      <c r="H176" s="86" t="s">
        <v>958</v>
      </c>
      <c r="I176" s="86" t="s">
        <v>893</v>
      </c>
      <c r="J176" s="86">
        <v>50</v>
      </c>
      <c r="K176" s="132"/>
    </row>
    <row r="177" spans="2:11" s="1" customFormat="1" ht="15" customHeight="1" x14ac:dyDescent="0.2">
      <c r="B177" s="109"/>
      <c r="C177" s="86" t="s">
        <v>111</v>
      </c>
      <c r="D177" s="86"/>
      <c r="E177" s="86"/>
      <c r="F177" s="107" t="s">
        <v>891</v>
      </c>
      <c r="G177" s="86"/>
      <c r="H177" s="86" t="s">
        <v>959</v>
      </c>
      <c r="I177" s="86" t="s">
        <v>960</v>
      </c>
      <c r="J177" s="86"/>
      <c r="K177" s="132"/>
    </row>
    <row r="178" spans="2:11" s="1" customFormat="1" ht="15" customHeight="1" x14ac:dyDescent="0.2">
      <c r="B178" s="109"/>
      <c r="C178" s="86" t="s">
        <v>54</v>
      </c>
      <c r="D178" s="86"/>
      <c r="E178" s="86"/>
      <c r="F178" s="107" t="s">
        <v>891</v>
      </c>
      <c r="G178" s="86"/>
      <c r="H178" s="86" t="s">
        <v>961</v>
      </c>
      <c r="I178" s="86" t="s">
        <v>962</v>
      </c>
      <c r="J178" s="86">
        <v>1</v>
      </c>
      <c r="K178" s="132"/>
    </row>
    <row r="179" spans="2:11" s="1" customFormat="1" ht="15" customHeight="1" x14ac:dyDescent="0.2">
      <c r="B179" s="109"/>
      <c r="C179" s="86" t="s">
        <v>50</v>
      </c>
      <c r="D179" s="86"/>
      <c r="E179" s="86"/>
      <c r="F179" s="107" t="s">
        <v>891</v>
      </c>
      <c r="G179" s="86"/>
      <c r="H179" s="86" t="s">
        <v>963</v>
      </c>
      <c r="I179" s="86" t="s">
        <v>893</v>
      </c>
      <c r="J179" s="86">
        <v>20</v>
      </c>
      <c r="K179" s="132"/>
    </row>
    <row r="180" spans="2:11" s="1" customFormat="1" ht="15" customHeight="1" x14ac:dyDescent="0.2">
      <c r="B180" s="109"/>
      <c r="C180" s="86" t="s">
        <v>51</v>
      </c>
      <c r="D180" s="86"/>
      <c r="E180" s="86"/>
      <c r="F180" s="107" t="s">
        <v>891</v>
      </c>
      <c r="G180" s="86"/>
      <c r="H180" s="86" t="s">
        <v>964</v>
      </c>
      <c r="I180" s="86" t="s">
        <v>893</v>
      </c>
      <c r="J180" s="86">
        <v>255</v>
      </c>
      <c r="K180" s="132"/>
    </row>
    <row r="181" spans="2:11" s="1" customFormat="1" ht="15" customHeight="1" x14ac:dyDescent="0.2">
      <c r="B181" s="109"/>
      <c r="C181" s="86" t="s">
        <v>112</v>
      </c>
      <c r="D181" s="86"/>
      <c r="E181" s="86"/>
      <c r="F181" s="107" t="s">
        <v>891</v>
      </c>
      <c r="G181" s="86"/>
      <c r="H181" s="86" t="s">
        <v>855</v>
      </c>
      <c r="I181" s="86" t="s">
        <v>893</v>
      </c>
      <c r="J181" s="86">
        <v>10</v>
      </c>
      <c r="K181" s="132"/>
    </row>
    <row r="182" spans="2:11" s="1" customFormat="1" ht="15" customHeight="1" x14ac:dyDescent="0.2">
      <c r="B182" s="109"/>
      <c r="C182" s="86" t="s">
        <v>113</v>
      </c>
      <c r="D182" s="86"/>
      <c r="E182" s="86"/>
      <c r="F182" s="107" t="s">
        <v>891</v>
      </c>
      <c r="G182" s="86"/>
      <c r="H182" s="86" t="s">
        <v>965</v>
      </c>
      <c r="I182" s="86" t="s">
        <v>926</v>
      </c>
      <c r="J182" s="86"/>
      <c r="K182" s="132"/>
    </row>
    <row r="183" spans="2:11" s="1" customFormat="1" ht="15" customHeight="1" x14ac:dyDescent="0.2">
      <c r="B183" s="109"/>
      <c r="C183" s="86" t="s">
        <v>966</v>
      </c>
      <c r="D183" s="86"/>
      <c r="E183" s="86"/>
      <c r="F183" s="107" t="s">
        <v>891</v>
      </c>
      <c r="G183" s="86"/>
      <c r="H183" s="86" t="s">
        <v>967</v>
      </c>
      <c r="I183" s="86" t="s">
        <v>926</v>
      </c>
      <c r="J183" s="86"/>
      <c r="K183" s="132"/>
    </row>
    <row r="184" spans="2:11" s="1" customFormat="1" ht="15" customHeight="1" x14ac:dyDescent="0.2">
      <c r="B184" s="109"/>
      <c r="C184" s="86" t="s">
        <v>955</v>
      </c>
      <c r="D184" s="86"/>
      <c r="E184" s="86"/>
      <c r="F184" s="107" t="s">
        <v>891</v>
      </c>
      <c r="G184" s="86"/>
      <c r="H184" s="86" t="s">
        <v>968</v>
      </c>
      <c r="I184" s="86" t="s">
        <v>926</v>
      </c>
      <c r="J184" s="86"/>
      <c r="K184" s="132"/>
    </row>
    <row r="185" spans="2:11" s="1" customFormat="1" ht="15" customHeight="1" x14ac:dyDescent="0.2">
      <c r="B185" s="109"/>
      <c r="C185" s="86" t="s">
        <v>115</v>
      </c>
      <c r="D185" s="86"/>
      <c r="E185" s="86"/>
      <c r="F185" s="107" t="s">
        <v>897</v>
      </c>
      <c r="G185" s="86"/>
      <c r="H185" s="86" t="s">
        <v>969</v>
      </c>
      <c r="I185" s="86" t="s">
        <v>893</v>
      </c>
      <c r="J185" s="86">
        <v>50</v>
      </c>
      <c r="K185" s="132"/>
    </row>
    <row r="186" spans="2:11" s="1" customFormat="1" ht="15" customHeight="1" x14ac:dyDescent="0.2">
      <c r="B186" s="109"/>
      <c r="C186" s="86" t="s">
        <v>970</v>
      </c>
      <c r="D186" s="86"/>
      <c r="E186" s="86"/>
      <c r="F186" s="107" t="s">
        <v>897</v>
      </c>
      <c r="G186" s="86"/>
      <c r="H186" s="86" t="s">
        <v>971</v>
      </c>
      <c r="I186" s="86" t="s">
        <v>972</v>
      </c>
      <c r="J186" s="86"/>
      <c r="K186" s="132"/>
    </row>
    <row r="187" spans="2:11" s="1" customFormat="1" ht="15" customHeight="1" x14ac:dyDescent="0.2">
      <c r="B187" s="109"/>
      <c r="C187" s="86" t="s">
        <v>973</v>
      </c>
      <c r="D187" s="86"/>
      <c r="E187" s="86"/>
      <c r="F187" s="107" t="s">
        <v>897</v>
      </c>
      <c r="G187" s="86"/>
      <c r="H187" s="86" t="s">
        <v>974</v>
      </c>
      <c r="I187" s="86" t="s">
        <v>972</v>
      </c>
      <c r="J187" s="86"/>
      <c r="K187" s="132"/>
    </row>
    <row r="188" spans="2:11" s="1" customFormat="1" ht="15" customHeight="1" x14ac:dyDescent="0.2">
      <c r="B188" s="109"/>
      <c r="C188" s="86" t="s">
        <v>975</v>
      </c>
      <c r="D188" s="86"/>
      <c r="E188" s="86"/>
      <c r="F188" s="107" t="s">
        <v>897</v>
      </c>
      <c r="G188" s="86"/>
      <c r="H188" s="86" t="s">
        <v>976</v>
      </c>
      <c r="I188" s="86" t="s">
        <v>972</v>
      </c>
      <c r="J188" s="86"/>
      <c r="K188" s="132"/>
    </row>
    <row r="189" spans="2:11" s="1" customFormat="1" ht="15" customHeight="1" x14ac:dyDescent="0.2">
      <c r="B189" s="109"/>
      <c r="C189" s="145" t="s">
        <v>977</v>
      </c>
      <c r="D189" s="86"/>
      <c r="E189" s="86"/>
      <c r="F189" s="107" t="s">
        <v>897</v>
      </c>
      <c r="G189" s="86"/>
      <c r="H189" s="86" t="s">
        <v>978</v>
      </c>
      <c r="I189" s="86" t="s">
        <v>979</v>
      </c>
      <c r="J189" s="146" t="s">
        <v>980</v>
      </c>
      <c r="K189" s="132"/>
    </row>
    <row r="190" spans="2:11" s="6" customFormat="1" ht="15" customHeight="1" x14ac:dyDescent="0.2">
      <c r="B190" s="147"/>
      <c r="C190" s="148" t="s">
        <v>981</v>
      </c>
      <c r="D190" s="149"/>
      <c r="E190" s="149"/>
      <c r="F190" s="150" t="s">
        <v>897</v>
      </c>
      <c r="G190" s="149"/>
      <c r="H190" s="149" t="s">
        <v>982</v>
      </c>
      <c r="I190" s="149" t="s">
        <v>979</v>
      </c>
      <c r="J190" s="151" t="s">
        <v>980</v>
      </c>
      <c r="K190" s="152"/>
    </row>
    <row r="191" spans="2:11" s="1" customFormat="1" ht="15" customHeight="1" x14ac:dyDescent="0.2">
      <c r="B191" s="109"/>
      <c r="C191" s="145" t="s">
        <v>39</v>
      </c>
      <c r="D191" s="86"/>
      <c r="E191" s="86"/>
      <c r="F191" s="107" t="s">
        <v>891</v>
      </c>
      <c r="G191" s="86"/>
      <c r="H191" s="83" t="s">
        <v>983</v>
      </c>
      <c r="I191" s="86" t="s">
        <v>984</v>
      </c>
      <c r="J191" s="86"/>
      <c r="K191" s="132"/>
    </row>
    <row r="192" spans="2:11" s="1" customFormat="1" ht="15" customHeight="1" x14ac:dyDescent="0.2">
      <c r="B192" s="109"/>
      <c r="C192" s="145" t="s">
        <v>985</v>
      </c>
      <c r="D192" s="86"/>
      <c r="E192" s="86"/>
      <c r="F192" s="107" t="s">
        <v>891</v>
      </c>
      <c r="G192" s="86"/>
      <c r="H192" s="86" t="s">
        <v>986</v>
      </c>
      <c r="I192" s="86" t="s">
        <v>926</v>
      </c>
      <c r="J192" s="86"/>
      <c r="K192" s="132"/>
    </row>
    <row r="193" spans="2:11" s="1" customFormat="1" ht="15" customHeight="1" x14ac:dyDescent="0.2">
      <c r="B193" s="109"/>
      <c r="C193" s="145" t="s">
        <v>987</v>
      </c>
      <c r="D193" s="86"/>
      <c r="E193" s="86"/>
      <c r="F193" s="107" t="s">
        <v>891</v>
      </c>
      <c r="G193" s="86"/>
      <c r="H193" s="86" t="s">
        <v>988</v>
      </c>
      <c r="I193" s="86" t="s">
        <v>926</v>
      </c>
      <c r="J193" s="86"/>
      <c r="K193" s="132"/>
    </row>
    <row r="194" spans="2:11" s="1" customFormat="1" ht="15" customHeight="1" x14ac:dyDescent="0.2">
      <c r="B194" s="109"/>
      <c r="C194" s="145" t="s">
        <v>989</v>
      </c>
      <c r="D194" s="86"/>
      <c r="E194" s="86"/>
      <c r="F194" s="107" t="s">
        <v>897</v>
      </c>
      <c r="G194" s="86"/>
      <c r="H194" s="86" t="s">
        <v>990</v>
      </c>
      <c r="I194" s="86" t="s">
        <v>926</v>
      </c>
      <c r="J194" s="86"/>
      <c r="K194" s="132"/>
    </row>
    <row r="195" spans="2:11" s="1" customFormat="1" ht="15" customHeight="1" x14ac:dyDescent="0.2">
      <c r="B195" s="138"/>
      <c r="C195" s="153"/>
      <c r="D195" s="118"/>
      <c r="E195" s="118"/>
      <c r="F195" s="118"/>
      <c r="G195" s="118"/>
      <c r="H195" s="118"/>
      <c r="I195" s="118"/>
      <c r="J195" s="118"/>
      <c r="K195" s="139"/>
    </row>
    <row r="196" spans="2:11" s="1" customFormat="1" ht="18.75" customHeight="1" x14ac:dyDescent="0.2">
      <c r="B196" s="120"/>
      <c r="C196" s="130"/>
      <c r="D196" s="130"/>
      <c r="E196" s="130"/>
      <c r="F196" s="140"/>
      <c r="G196" s="130"/>
      <c r="H196" s="130"/>
      <c r="I196" s="130"/>
      <c r="J196" s="130"/>
      <c r="K196" s="120"/>
    </row>
    <row r="197" spans="2:11" s="1" customFormat="1" ht="18.75" customHeight="1" x14ac:dyDescent="0.2">
      <c r="B197" s="120"/>
      <c r="C197" s="130"/>
      <c r="D197" s="130"/>
      <c r="E197" s="130"/>
      <c r="F197" s="140"/>
      <c r="G197" s="130"/>
      <c r="H197" s="130"/>
      <c r="I197" s="130"/>
      <c r="J197" s="130"/>
      <c r="K197" s="120"/>
    </row>
    <row r="198" spans="2:11" s="1" customFormat="1" ht="18.75" customHeight="1" x14ac:dyDescent="0.2">
      <c r="B198" s="93"/>
      <c r="C198" s="93"/>
      <c r="D198" s="93"/>
      <c r="E198" s="93"/>
      <c r="F198" s="93"/>
      <c r="G198" s="93"/>
      <c r="H198" s="93"/>
      <c r="I198" s="93"/>
      <c r="J198" s="93"/>
      <c r="K198" s="93"/>
    </row>
    <row r="199" spans="2:11" s="1" customFormat="1" ht="13.5" x14ac:dyDescent="0.2">
      <c r="B199" s="75"/>
      <c r="C199" s="76"/>
      <c r="D199" s="76"/>
      <c r="E199" s="76"/>
      <c r="F199" s="76"/>
      <c r="G199" s="76"/>
      <c r="H199" s="76"/>
      <c r="I199" s="76"/>
      <c r="J199" s="76"/>
      <c r="K199" s="77"/>
    </row>
    <row r="200" spans="2:11" s="1" customFormat="1" ht="21" x14ac:dyDescent="0.2">
      <c r="B200" s="78"/>
      <c r="C200" s="348" t="s">
        <v>991</v>
      </c>
      <c r="D200" s="348"/>
      <c r="E200" s="348"/>
      <c r="F200" s="348"/>
      <c r="G200" s="348"/>
      <c r="H200" s="348"/>
      <c r="I200" s="348"/>
      <c r="J200" s="348"/>
      <c r="K200" s="79"/>
    </row>
    <row r="201" spans="2:11" s="1" customFormat="1" ht="25.5" customHeight="1" x14ac:dyDescent="0.3">
      <c r="B201" s="78"/>
      <c r="C201" s="154" t="s">
        <v>992</v>
      </c>
      <c r="D201" s="154"/>
      <c r="E201" s="154"/>
      <c r="F201" s="154" t="s">
        <v>993</v>
      </c>
      <c r="G201" s="155"/>
      <c r="H201" s="351" t="s">
        <v>994</v>
      </c>
      <c r="I201" s="351"/>
      <c r="J201" s="351"/>
      <c r="K201" s="79"/>
    </row>
    <row r="202" spans="2:11" s="1" customFormat="1" ht="5.25" customHeight="1" x14ac:dyDescent="0.2">
      <c r="B202" s="109"/>
      <c r="C202" s="104"/>
      <c r="D202" s="104"/>
      <c r="E202" s="104"/>
      <c r="F202" s="104"/>
      <c r="G202" s="130"/>
      <c r="H202" s="104"/>
      <c r="I202" s="104"/>
      <c r="J202" s="104"/>
      <c r="K202" s="132"/>
    </row>
    <row r="203" spans="2:11" s="1" customFormat="1" ht="15" customHeight="1" x14ac:dyDescent="0.2">
      <c r="B203" s="109"/>
      <c r="C203" s="86" t="s">
        <v>984</v>
      </c>
      <c r="D203" s="86"/>
      <c r="E203" s="86"/>
      <c r="F203" s="107" t="s">
        <v>40</v>
      </c>
      <c r="G203" s="86"/>
      <c r="H203" s="352" t="s">
        <v>995</v>
      </c>
      <c r="I203" s="352"/>
      <c r="J203" s="352"/>
      <c r="K203" s="132"/>
    </row>
    <row r="204" spans="2:11" s="1" customFormat="1" ht="15" customHeight="1" x14ac:dyDescent="0.2">
      <c r="B204" s="109"/>
      <c r="C204" s="86"/>
      <c r="D204" s="86"/>
      <c r="E204" s="86"/>
      <c r="F204" s="107" t="s">
        <v>41</v>
      </c>
      <c r="G204" s="86"/>
      <c r="H204" s="352" t="s">
        <v>996</v>
      </c>
      <c r="I204" s="352"/>
      <c r="J204" s="352"/>
      <c r="K204" s="132"/>
    </row>
    <row r="205" spans="2:11" s="1" customFormat="1" ht="15" customHeight="1" x14ac:dyDescent="0.2">
      <c r="B205" s="109"/>
      <c r="C205" s="86"/>
      <c r="D205" s="86"/>
      <c r="E205" s="86"/>
      <c r="F205" s="107" t="s">
        <v>44</v>
      </c>
      <c r="G205" s="86"/>
      <c r="H205" s="352" t="s">
        <v>997</v>
      </c>
      <c r="I205" s="352"/>
      <c r="J205" s="352"/>
      <c r="K205" s="132"/>
    </row>
    <row r="206" spans="2:11" s="1" customFormat="1" ht="15" customHeight="1" x14ac:dyDescent="0.2">
      <c r="B206" s="109"/>
      <c r="C206" s="86"/>
      <c r="D206" s="86"/>
      <c r="E206" s="86"/>
      <c r="F206" s="107" t="s">
        <v>42</v>
      </c>
      <c r="G206" s="86"/>
      <c r="H206" s="352" t="s">
        <v>998</v>
      </c>
      <c r="I206" s="352"/>
      <c r="J206" s="352"/>
      <c r="K206" s="132"/>
    </row>
    <row r="207" spans="2:11" s="1" customFormat="1" ht="15" customHeight="1" x14ac:dyDescent="0.2">
      <c r="B207" s="109"/>
      <c r="C207" s="86"/>
      <c r="D207" s="86"/>
      <c r="E207" s="86"/>
      <c r="F207" s="107" t="s">
        <v>43</v>
      </c>
      <c r="G207" s="86"/>
      <c r="H207" s="352" t="s">
        <v>999</v>
      </c>
      <c r="I207" s="352"/>
      <c r="J207" s="352"/>
      <c r="K207" s="132"/>
    </row>
    <row r="208" spans="2:11" s="1" customFormat="1" ht="15" customHeight="1" x14ac:dyDescent="0.2">
      <c r="B208" s="109"/>
      <c r="C208" s="86"/>
      <c r="D208" s="86"/>
      <c r="E208" s="86"/>
      <c r="F208" s="107"/>
      <c r="G208" s="86"/>
      <c r="H208" s="86"/>
      <c r="I208" s="86"/>
      <c r="J208" s="86"/>
      <c r="K208" s="132"/>
    </row>
    <row r="209" spans="2:11" s="1" customFormat="1" ht="15" customHeight="1" x14ac:dyDescent="0.2">
      <c r="B209" s="109"/>
      <c r="C209" s="86" t="s">
        <v>938</v>
      </c>
      <c r="D209" s="86"/>
      <c r="E209" s="86"/>
      <c r="F209" s="107" t="s">
        <v>75</v>
      </c>
      <c r="G209" s="86"/>
      <c r="H209" s="352" t="s">
        <v>1000</v>
      </c>
      <c r="I209" s="352"/>
      <c r="J209" s="352"/>
      <c r="K209" s="132"/>
    </row>
    <row r="210" spans="2:11" s="1" customFormat="1" ht="15" customHeight="1" x14ac:dyDescent="0.2">
      <c r="B210" s="109"/>
      <c r="C210" s="86"/>
      <c r="D210" s="86"/>
      <c r="E210" s="86"/>
      <c r="F210" s="107" t="s">
        <v>834</v>
      </c>
      <c r="G210" s="86"/>
      <c r="H210" s="352" t="s">
        <v>835</v>
      </c>
      <c r="I210" s="352"/>
      <c r="J210" s="352"/>
      <c r="K210" s="132"/>
    </row>
    <row r="211" spans="2:11" s="1" customFormat="1" ht="15" customHeight="1" x14ac:dyDescent="0.2">
      <c r="B211" s="109"/>
      <c r="C211" s="86"/>
      <c r="D211" s="86"/>
      <c r="E211" s="86"/>
      <c r="F211" s="107" t="s">
        <v>832</v>
      </c>
      <c r="G211" s="86"/>
      <c r="H211" s="352" t="s">
        <v>1001</v>
      </c>
      <c r="I211" s="352"/>
      <c r="J211" s="352"/>
      <c r="K211" s="132"/>
    </row>
    <row r="212" spans="2:11" s="1" customFormat="1" ht="15" customHeight="1" x14ac:dyDescent="0.2">
      <c r="B212" s="156"/>
      <c r="C212" s="86"/>
      <c r="D212" s="86"/>
      <c r="E212" s="86"/>
      <c r="F212" s="107" t="s">
        <v>836</v>
      </c>
      <c r="G212" s="145"/>
      <c r="H212" s="353" t="s">
        <v>837</v>
      </c>
      <c r="I212" s="353"/>
      <c r="J212" s="353"/>
      <c r="K212" s="157"/>
    </row>
    <row r="213" spans="2:11" s="1" customFormat="1" ht="15" customHeight="1" x14ac:dyDescent="0.2">
      <c r="B213" s="156"/>
      <c r="C213" s="86"/>
      <c r="D213" s="86"/>
      <c r="E213" s="86"/>
      <c r="F213" s="107" t="s">
        <v>838</v>
      </c>
      <c r="G213" s="145"/>
      <c r="H213" s="353" t="s">
        <v>1002</v>
      </c>
      <c r="I213" s="353"/>
      <c r="J213" s="353"/>
      <c r="K213" s="157"/>
    </row>
    <row r="214" spans="2:11" s="1" customFormat="1" ht="15" customHeight="1" x14ac:dyDescent="0.2">
      <c r="B214" s="156"/>
      <c r="C214" s="86"/>
      <c r="D214" s="86"/>
      <c r="E214" s="86"/>
      <c r="F214" s="107"/>
      <c r="G214" s="145"/>
      <c r="H214" s="136"/>
      <c r="I214" s="136"/>
      <c r="J214" s="136"/>
      <c r="K214" s="157"/>
    </row>
    <row r="215" spans="2:11" s="1" customFormat="1" ht="15" customHeight="1" x14ac:dyDescent="0.2">
      <c r="B215" s="156"/>
      <c r="C215" s="86" t="s">
        <v>962</v>
      </c>
      <c r="D215" s="86"/>
      <c r="E215" s="86"/>
      <c r="F215" s="107">
        <v>1</v>
      </c>
      <c r="G215" s="145"/>
      <c r="H215" s="353" t="s">
        <v>1003</v>
      </c>
      <c r="I215" s="353"/>
      <c r="J215" s="353"/>
      <c r="K215" s="157"/>
    </row>
    <row r="216" spans="2:11" s="1" customFormat="1" ht="15" customHeight="1" x14ac:dyDescent="0.2">
      <c r="B216" s="156"/>
      <c r="C216" s="86"/>
      <c r="D216" s="86"/>
      <c r="E216" s="86"/>
      <c r="F216" s="107">
        <v>2</v>
      </c>
      <c r="G216" s="145"/>
      <c r="H216" s="353" t="s">
        <v>1004</v>
      </c>
      <c r="I216" s="353"/>
      <c r="J216" s="353"/>
      <c r="K216" s="157"/>
    </row>
    <row r="217" spans="2:11" s="1" customFormat="1" ht="15" customHeight="1" x14ac:dyDescent="0.2">
      <c r="B217" s="156"/>
      <c r="C217" s="86"/>
      <c r="D217" s="86"/>
      <c r="E217" s="86"/>
      <c r="F217" s="107">
        <v>3</v>
      </c>
      <c r="G217" s="145"/>
      <c r="H217" s="353" t="s">
        <v>1005</v>
      </c>
      <c r="I217" s="353"/>
      <c r="J217" s="353"/>
      <c r="K217" s="157"/>
    </row>
    <row r="218" spans="2:11" s="1" customFormat="1" ht="15" customHeight="1" x14ac:dyDescent="0.2">
      <c r="B218" s="156"/>
      <c r="C218" s="86"/>
      <c r="D218" s="86"/>
      <c r="E218" s="86"/>
      <c r="F218" s="107">
        <v>4</v>
      </c>
      <c r="G218" s="145"/>
      <c r="H218" s="353" t="s">
        <v>1006</v>
      </c>
      <c r="I218" s="353"/>
      <c r="J218" s="353"/>
      <c r="K218" s="157"/>
    </row>
    <row r="219" spans="2:11" s="1" customFormat="1" ht="12.75" customHeight="1" x14ac:dyDescent="0.2">
      <c r="B219" s="158"/>
      <c r="C219" s="159"/>
      <c r="D219" s="159"/>
      <c r="E219" s="159"/>
      <c r="F219" s="159"/>
      <c r="G219" s="159"/>
      <c r="H219" s="159"/>
      <c r="I219" s="159"/>
      <c r="J219" s="159"/>
      <c r="K219" s="160"/>
    </row>
  </sheetData>
  <sheetProtection algorithmName="SHA-512" hashValue="hd4WAFZej0iRwSNyGIqTn2zGCwukYHxFxeYV4NQ9PeLFexjuZ2NkkmRP3A1yNXpHzVk+DY+GAyc3+ZvwQRggQA==" saltValue="bILlqS1y5JMNxzikuQMqkA==" spinCount="100000" sheet="1" objects="1" scenarios="1" selectLockedCells="1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 02 - Venkovní sportoviště</vt:lpstr>
      <vt:lpstr>SO 03 - Oplocení</vt:lpstr>
      <vt:lpstr>Pokyny pro vyplnění</vt:lpstr>
      <vt:lpstr>'Rekapitulace stavby'!Názvy_tisku</vt:lpstr>
      <vt:lpstr>'SO 02 - Venkovní sportoviště'!Názvy_tisku</vt:lpstr>
      <vt:lpstr>'SO 03 - Oplocení'!Názvy_tisku</vt:lpstr>
      <vt:lpstr>'Pokyny pro vyplnění'!Oblast_tisku</vt:lpstr>
      <vt:lpstr>'Rekapitulace stavby'!Oblast_tisku</vt:lpstr>
      <vt:lpstr>'SO 02 - Venkovní sportoviště'!Oblast_tisku</vt:lpstr>
      <vt:lpstr>'SO 03 - Oplocení'!Oblast_tisku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MIRA-PC\Uživatel</dc:creator>
  <cp:lastModifiedBy>Brožíková Petra</cp:lastModifiedBy>
  <dcterms:created xsi:type="dcterms:W3CDTF">2024-11-12T19:52:04Z</dcterms:created>
  <dcterms:modified xsi:type="dcterms:W3CDTF">2026-03-18T08:38:59Z</dcterms:modified>
</cp:coreProperties>
</file>