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nv. akce + opravy 2025\KONVERZE LÁZNĚ\VŘ 2025\"/>
    </mc:Choice>
  </mc:AlternateContent>
  <bookViews>
    <workbookView xWindow="0" yWindow="0" windowWidth="28800" windowHeight="11580" tabRatio="500" activeTab="1"/>
  </bookViews>
  <sheets>
    <sheet name="Rekapitulace stavby" sheetId="1" r:id="rId1"/>
    <sheet name="03 - Odstrojení objektu -..." sheetId="2" r:id="rId2"/>
  </sheets>
  <definedNames>
    <definedName name="_xlnm._FilterDatabase" localSheetId="1" hidden="1">'03 - Odstrojení objektu -...'!$C$125:$K$321</definedName>
    <definedName name="_xlnm.Print_Titles" localSheetId="1">'03 - Odstrojení objektu -...'!$125:$125</definedName>
    <definedName name="_xlnm.Print_Titles" localSheetId="0">'Rekapitulace stavby'!$92:$92</definedName>
    <definedName name="_xlnm.Print_Area" localSheetId="1">'03 - Odstrojení objektu -...'!$C$4:$J$39,'03 - Odstrojení objektu -...'!$C$50:$J$76,'03 - Odstrojení objektu -...'!$C$82:$J$107,'03 - Odstrojení objektu -...'!$C$113:$K$321</definedName>
    <definedName name="_xlnm.Print_Area" localSheetId="0">'Rekapitulace stavby'!$D$4:$AO$76,'Rekapitulace stavby'!$C$82:$AQ$96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320" i="2" l="1"/>
  <c r="BK319" i="2" s="1"/>
  <c r="J319" i="2" s="1"/>
  <c r="J106" i="2" s="1"/>
  <c r="BI320" i="2"/>
  <c r="BH320" i="2"/>
  <c r="BG320" i="2"/>
  <c r="BF320" i="2"/>
  <c r="T320" i="2"/>
  <c r="T319" i="2" s="1"/>
  <c r="R320" i="2"/>
  <c r="P320" i="2"/>
  <c r="P319" i="2" s="1"/>
  <c r="J320" i="2"/>
  <c r="BE320" i="2" s="1"/>
  <c r="R319" i="2"/>
  <c r="BK318" i="2"/>
  <c r="BI318" i="2"/>
  <c r="BH318" i="2"/>
  <c r="BG318" i="2"/>
  <c r="BF318" i="2"/>
  <c r="T318" i="2"/>
  <c r="R318" i="2"/>
  <c r="P318" i="2"/>
  <c r="J318" i="2"/>
  <c r="BE318" i="2" s="1"/>
  <c r="BK314" i="2"/>
  <c r="BI314" i="2"/>
  <c r="BH314" i="2"/>
  <c r="BG314" i="2"/>
  <c r="BF314" i="2"/>
  <c r="T314" i="2"/>
  <c r="R314" i="2"/>
  <c r="P314" i="2"/>
  <c r="J314" i="2"/>
  <c r="BE314" i="2" s="1"/>
  <c r="BK311" i="2"/>
  <c r="BI311" i="2"/>
  <c r="BH311" i="2"/>
  <c r="BG311" i="2"/>
  <c r="BF311" i="2"/>
  <c r="T311" i="2"/>
  <c r="R311" i="2"/>
  <c r="R310" i="2" s="1"/>
  <c r="P311" i="2"/>
  <c r="J311" i="2"/>
  <c r="BE311" i="2" s="1"/>
  <c r="BK310" i="2"/>
  <c r="T310" i="2"/>
  <c r="P310" i="2"/>
  <c r="J310" i="2"/>
  <c r="BK305" i="2"/>
  <c r="BK304" i="2" s="1"/>
  <c r="J304" i="2" s="1"/>
  <c r="J104" i="2" s="1"/>
  <c r="BI305" i="2"/>
  <c r="BH305" i="2"/>
  <c r="BG305" i="2"/>
  <c r="BF305" i="2"/>
  <c r="T305" i="2"/>
  <c r="T304" i="2" s="1"/>
  <c r="R305" i="2"/>
  <c r="P305" i="2"/>
  <c r="P304" i="2" s="1"/>
  <c r="J305" i="2"/>
  <c r="BE305" i="2" s="1"/>
  <c r="R304" i="2"/>
  <c r="BK300" i="2"/>
  <c r="BI300" i="2"/>
  <c r="BH300" i="2"/>
  <c r="BG300" i="2"/>
  <c r="BF300" i="2"/>
  <c r="T300" i="2"/>
  <c r="R300" i="2"/>
  <c r="P300" i="2"/>
  <c r="J300" i="2"/>
  <c r="BE300" i="2" s="1"/>
  <c r="BK297" i="2"/>
  <c r="BI297" i="2"/>
  <c r="BH297" i="2"/>
  <c r="BG297" i="2"/>
  <c r="BF297" i="2"/>
  <c r="T297" i="2"/>
  <c r="R297" i="2"/>
  <c r="P297" i="2"/>
  <c r="J297" i="2"/>
  <c r="BE297" i="2" s="1"/>
  <c r="BK292" i="2"/>
  <c r="BI292" i="2"/>
  <c r="BH292" i="2"/>
  <c r="BG292" i="2"/>
  <c r="BF292" i="2"/>
  <c r="T292" i="2"/>
  <c r="R292" i="2"/>
  <c r="P292" i="2"/>
  <c r="J292" i="2"/>
  <c r="BE292" i="2" s="1"/>
  <c r="BK289" i="2"/>
  <c r="BI289" i="2"/>
  <c r="BH289" i="2"/>
  <c r="BG289" i="2"/>
  <c r="BF289" i="2"/>
  <c r="T289" i="2"/>
  <c r="R289" i="2"/>
  <c r="P289" i="2"/>
  <c r="J289" i="2"/>
  <c r="BE289" i="2" s="1"/>
  <c r="BK284" i="2"/>
  <c r="BI284" i="2"/>
  <c r="BH284" i="2"/>
  <c r="BG284" i="2"/>
  <c r="BF284" i="2"/>
  <c r="T284" i="2"/>
  <c r="R284" i="2"/>
  <c r="P284" i="2"/>
  <c r="J284" i="2"/>
  <c r="BE284" i="2" s="1"/>
  <c r="BK274" i="2"/>
  <c r="BI274" i="2"/>
  <c r="BH274" i="2"/>
  <c r="BG274" i="2"/>
  <c r="BF274" i="2"/>
  <c r="T274" i="2"/>
  <c r="R274" i="2"/>
  <c r="P274" i="2"/>
  <c r="J274" i="2"/>
  <c r="BE274" i="2" s="1"/>
  <c r="BK234" i="2"/>
  <c r="BI234" i="2"/>
  <c r="BH234" i="2"/>
  <c r="BG234" i="2"/>
  <c r="BF234" i="2"/>
  <c r="T234" i="2"/>
  <c r="R234" i="2"/>
  <c r="P234" i="2"/>
  <c r="J234" i="2"/>
  <c r="BE234" i="2" s="1"/>
  <c r="BK215" i="2"/>
  <c r="BI215" i="2"/>
  <c r="BH215" i="2"/>
  <c r="BG215" i="2"/>
  <c r="BF215" i="2"/>
  <c r="T215" i="2"/>
  <c r="R215" i="2"/>
  <c r="P215" i="2"/>
  <c r="J215" i="2"/>
  <c r="BE215" i="2" s="1"/>
  <c r="BK210" i="2"/>
  <c r="BK209" i="2" s="1"/>
  <c r="J209" i="2" s="1"/>
  <c r="J103" i="2" s="1"/>
  <c r="BI210" i="2"/>
  <c r="BH210" i="2"/>
  <c r="BG210" i="2"/>
  <c r="BF210" i="2"/>
  <c r="T210" i="2"/>
  <c r="R210" i="2"/>
  <c r="R209" i="2" s="1"/>
  <c r="P210" i="2"/>
  <c r="J210" i="2"/>
  <c r="BE210" i="2" s="1"/>
  <c r="T209" i="2"/>
  <c r="P209" i="2"/>
  <c r="BK207" i="2"/>
  <c r="BI207" i="2"/>
  <c r="BH207" i="2"/>
  <c r="BG207" i="2"/>
  <c r="BF207" i="2"/>
  <c r="T207" i="2"/>
  <c r="R207" i="2"/>
  <c r="P207" i="2"/>
  <c r="J207" i="2"/>
  <c r="BE207" i="2" s="1"/>
  <c r="BK204" i="2"/>
  <c r="BK203" i="2" s="1"/>
  <c r="BI204" i="2"/>
  <c r="BH204" i="2"/>
  <c r="BG204" i="2"/>
  <c r="BF204" i="2"/>
  <c r="T204" i="2"/>
  <c r="T203" i="2" s="1"/>
  <c r="R204" i="2"/>
  <c r="P204" i="2"/>
  <c r="P203" i="2" s="1"/>
  <c r="J204" i="2"/>
  <c r="BE204" i="2" s="1"/>
  <c r="R203" i="2"/>
  <c r="BK200" i="2"/>
  <c r="BI200" i="2"/>
  <c r="BH200" i="2"/>
  <c r="BG200" i="2"/>
  <c r="BF200" i="2"/>
  <c r="T200" i="2"/>
  <c r="R200" i="2"/>
  <c r="P200" i="2"/>
  <c r="J200" i="2"/>
  <c r="BE200" i="2" s="1"/>
  <c r="BK196" i="2"/>
  <c r="BI196" i="2"/>
  <c r="BH196" i="2"/>
  <c r="BG196" i="2"/>
  <c r="BF196" i="2"/>
  <c r="T196" i="2"/>
  <c r="R196" i="2"/>
  <c r="R195" i="2" s="1"/>
  <c r="P196" i="2"/>
  <c r="J196" i="2"/>
  <c r="BE196" i="2" s="1"/>
  <c r="BK195" i="2"/>
  <c r="T195" i="2"/>
  <c r="T194" i="2" s="1"/>
  <c r="P195" i="2"/>
  <c r="P194" i="2" s="1"/>
  <c r="J195" i="2"/>
  <c r="BK191" i="2"/>
  <c r="BI191" i="2"/>
  <c r="BH191" i="2"/>
  <c r="BG191" i="2"/>
  <c r="BF191" i="2"/>
  <c r="T191" i="2"/>
  <c r="R191" i="2"/>
  <c r="P191" i="2"/>
  <c r="J191" i="2"/>
  <c r="BE191" i="2" s="1"/>
  <c r="BK189" i="2"/>
  <c r="BI189" i="2"/>
  <c r="BH189" i="2"/>
  <c r="BG189" i="2"/>
  <c r="BF189" i="2"/>
  <c r="T189" i="2"/>
  <c r="R189" i="2"/>
  <c r="P189" i="2"/>
  <c r="J189" i="2"/>
  <c r="BE189" i="2" s="1"/>
  <c r="BK183" i="2"/>
  <c r="BI183" i="2"/>
  <c r="BH183" i="2"/>
  <c r="BG183" i="2"/>
  <c r="BF183" i="2"/>
  <c r="T183" i="2"/>
  <c r="R183" i="2"/>
  <c r="P183" i="2"/>
  <c r="J183" i="2"/>
  <c r="BE183" i="2" s="1"/>
  <c r="BK179" i="2"/>
  <c r="BI179" i="2"/>
  <c r="BH179" i="2"/>
  <c r="BG179" i="2"/>
  <c r="BF179" i="2"/>
  <c r="T179" i="2"/>
  <c r="R179" i="2"/>
  <c r="P179" i="2"/>
  <c r="J179" i="2"/>
  <c r="BE179" i="2" s="1"/>
  <c r="BK175" i="2"/>
  <c r="BI175" i="2"/>
  <c r="BH175" i="2"/>
  <c r="BG175" i="2"/>
  <c r="BF175" i="2"/>
  <c r="T175" i="2"/>
  <c r="R175" i="2"/>
  <c r="P175" i="2"/>
  <c r="J175" i="2"/>
  <c r="BE175" i="2" s="1"/>
  <c r="BK171" i="2"/>
  <c r="BI171" i="2"/>
  <c r="BH171" i="2"/>
  <c r="BG171" i="2"/>
  <c r="BF171" i="2"/>
  <c r="T171" i="2"/>
  <c r="R171" i="2"/>
  <c r="P171" i="2"/>
  <c r="J171" i="2"/>
  <c r="BE171" i="2" s="1"/>
  <c r="BK167" i="2"/>
  <c r="BI167" i="2"/>
  <c r="BH167" i="2"/>
  <c r="BG167" i="2"/>
  <c r="BF167" i="2"/>
  <c r="T167" i="2"/>
  <c r="R167" i="2"/>
  <c r="P167" i="2"/>
  <c r="J167" i="2"/>
  <c r="BE167" i="2" s="1"/>
  <c r="BK163" i="2"/>
  <c r="BI163" i="2"/>
  <c r="BH163" i="2"/>
  <c r="BG163" i="2"/>
  <c r="BF163" i="2"/>
  <c r="T163" i="2"/>
  <c r="R163" i="2"/>
  <c r="P163" i="2"/>
  <c r="J163" i="2"/>
  <c r="BE163" i="2" s="1"/>
  <c r="BK160" i="2"/>
  <c r="BI160" i="2"/>
  <c r="BH160" i="2"/>
  <c r="BG160" i="2"/>
  <c r="BF160" i="2"/>
  <c r="T160" i="2"/>
  <c r="R160" i="2"/>
  <c r="P160" i="2"/>
  <c r="J160" i="2"/>
  <c r="BE160" i="2" s="1"/>
  <c r="BK156" i="2"/>
  <c r="BI156" i="2"/>
  <c r="BH156" i="2"/>
  <c r="BG156" i="2"/>
  <c r="BF156" i="2"/>
  <c r="T156" i="2"/>
  <c r="R156" i="2"/>
  <c r="P156" i="2"/>
  <c r="J156" i="2"/>
  <c r="BE156" i="2" s="1"/>
  <c r="BK153" i="2"/>
  <c r="BI153" i="2"/>
  <c r="BH153" i="2"/>
  <c r="BG153" i="2"/>
  <c r="BF153" i="2"/>
  <c r="T153" i="2"/>
  <c r="R153" i="2"/>
  <c r="P153" i="2"/>
  <c r="J153" i="2"/>
  <c r="BE153" i="2" s="1"/>
  <c r="BK151" i="2"/>
  <c r="BI151" i="2"/>
  <c r="BH151" i="2"/>
  <c r="BG151" i="2"/>
  <c r="BF151" i="2"/>
  <c r="T151" i="2"/>
  <c r="R151" i="2"/>
  <c r="P151" i="2"/>
  <c r="J151" i="2"/>
  <c r="BE151" i="2" s="1"/>
  <c r="BK149" i="2"/>
  <c r="BI149" i="2"/>
  <c r="BH149" i="2"/>
  <c r="BG149" i="2"/>
  <c r="BF149" i="2"/>
  <c r="T149" i="2"/>
  <c r="R149" i="2"/>
  <c r="P149" i="2"/>
  <c r="J149" i="2"/>
  <c r="BE149" i="2" s="1"/>
  <c r="BK147" i="2"/>
  <c r="BI147" i="2"/>
  <c r="BH147" i="2"/>
  <c r="BG147" i="2"/>
  <c r="BF147" i="2"/>
  <c r="T147" i="2"/>
  <c r="R147" i="2"/>
  <c r="P147" i="2"/>
  <c r="J147" i="2"/>
  <c r="BE147" i="2" s="1"/>
  <c r="BK145" i="2"/>
  <c r="BI145" i="2"/>
  <c r="BH145" i="2"/>
  <c r="BG145" i="2"/>
  <c r="BF145" i="2"/>
  <c r="T145" i="2"/>
  <c r="R145" i="2"/>
  <c r="R144" i="2" s="1"/>
  <c r="P145" i="2"/>
  <c r="J145" i="2"/>
  <c r="BE145" i="2" s="1"/>
  <c r="BK144" i="2"/>
  <c r="T144" i="2"/>
  <c r="P144" i="2"/>
  <c r="J144" i="2"/>
  <c r="BK133" i="2"/>
  <c r="BI133" i="2"/>
  <c r="BH133" i="2"/>
  <c r="BG133" i="2"/>
  <c r="BF133" i="2"/>
  <c r="F34" i="2" s="1"/>
  <c r="BA95" i="1" s="1"/>
  <c r="BA94" i="1" s="1"/>
  <c r="T133" i="2"/>
  <c r="R133" i="2"/>
  <c r="P133" i="2"/>
  <c r="J133" i="2"/>
  <c r="BE133" i="2" s="1"/>
  <c r="BK129" i="2"/>
  <c r="BI129" i="2"/>
  <c r="BH129" i="2"/>
  <c r="F36" i="2" s="1"/>
  <c r="BC95" i="1" s="1"/>
  <c r="BC94" i="1" s="1"/>
  <c r="BG129" i="2"/>
  <c r="BF129" i="2"/>
  <c r="J34" i="2" s="1"/>
  <c r="AW95" i="1" s="1"/>
  <c r="T129" i="2"/>
  <c r="T128" i="2" s="1"/>
  <c r="T127" i="2" s="1"/>
  <c r="T126" i="2" s="1"/>
  <c r="R129" i="2"/>
  <c r="P129" i="2"/>
  <c r="P128" i="2" s="1"/>
  <c r="P127" i="2" s="1"/>
  <c r="P126" i="2" s="1"/>
  <c r="AU95" i="1" s="1"/>
  <c r="AU94" i="1" s="1"/>
  <c r="J129" i="2"/>
  <c r="BE129" i="2" s="1"/>
  <c r="BK128" i="2"/>
  <c r="BK127" i="2" s="1"/>
  <c r="R128" i="2"/>
  <c r="R127" i="2" s="1"/>
  <c r="J128" i="2"/>
  <c r="J98" i="2" s="1"/>
  <c r="F120" i="2"/>
  <c r="E118" i="2"/>
  <c r="J105" i="2"/>
  <c r="J101" i="2"/>
  <c r="J99" i="2"/>
  <c r="F89" i="2"/>
  <c r="E87" i="2"/>
  <c r="J37" i="2"/>
  <c r="F37" i="2"/>
  <c r="J36" i="2"/>
  <c r="J35" i="2"/>
  <c r="F35" i="2"/>
  <c r="J24" i="2"/>
  <c r="E24" i="2"/>
  <c r="J92" i="2" s="1"/>
  <c r="J23" i="2"/>
  <c r="J21" i="2"/>
  <c r="E21" i="2"/>
  <c r="J91" i="2" s="1"/>
  <c r="J20" i="2"/>
  <c r="J18" i="2"/>
  <c r="E18" i="2"/>
  <c r="F92" i="2" s="1"/>
  <c r="J17" i="2"/>
  <c r="J15" i="2"/>
  <c r="E15" i="2"/>
  <c r="F122" i="2" s="1"/>
  <c r="J14" i="2"/>
  <c r="J12" i="2"/>
  <c r="J89" i="2" s="1"/>
  <c r="E7" i="2"/>
  <c r="E116" i="2" s="1"/>
  <c r="BD95" i="1"/>
  <c r="BD94" i="1" s="1"/>
  <c r="W33" i="1" s="1"/>
  <c r="BB95" i="1"/>
  <c r="AY95" i="1"/>
  <c r="AX95" i="1"/>
  <c r="BB94" i="1"/>
  <c r="W31" i="1" s="1"/>
  <c r="AX94" i="1"/>
  <c r="AS94" i="1"/>
  <c r="AM90" i="1"/>
  <c r="L90" i="1"/>
  <c r="AM89" i="1"/>
  <c r="L89" i="1"/>
  <c r="AM87" i="1"/>
  <c r="L87" i="1"/>
  <c r="L85" i="1"/>
  <c r="L84" i="1"/>
  <c r="J33" i="2" l="1"/>
  <c r="AV95" i="1" s="1"/>
  <c r="AT95" i="1" s="1"/>
  <c r="F33" i="2"/>
  <c r="AZ95" i="1" s="1"/>
  <c r="AZ94" i="1" s="1"/>
  <c r="J203" i="2"/>
  <c r="J102" i="2" s="1"/>
  <c r="BK194" i="2"/>
  <c r="J194" i="2" s="1"/>
  <c r="J100" i="2" s="1"/>
  <c r="AW94" i="1"/>
  <c r="AK30" i="1" s="1"/>
  <c r="W30" i="1"/>
  <c r="W32" i="1"/>
  <c r="AY94" i="1"/>
  <c r="BK126" i="2"/>
  <c r="J126" i="2" s="1"/>
  <c r="J127" i="2"/>
  <c r="J97" i="2" s="1"/>
  <c r="R194" i="2"/>
  <c r="R126" i="2" s="1"/>
  <c r="E85" i="2"/>
  <c r="F91" i="2"/>
  <c r="J122" i="2"/>
  <c r="F123" i="2"/>
  <c r="J120" i="2"/>
  <c r="J123" i="2"/>
  <c r="J96" i="2" l="1"/>
  <c r="J30" i="2"/>
  <c r="W29" i="1"/>
  <c r="AV94" i="1"/>
  <c r="J39" i="2" l="1"/>
  <c r="AG95" i="1"/>
  <c r="AT94" i="1"/>
  <c r="AK29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<sst xmlns="http://schemas.openxmlformats.org/spreadsheetml/2006/main" count="1858" uniqueCount="378">
  <si>
    <t>Export Komplet</t>
  </si>
  <si>
    <t>2.0</t>
  </si>
  <si>
    <t>False</t>
  </si>
  <si>
    <t>{3e3e6e27-8d45-40a2-838d-46fe449560c8}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</si>
  <si>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</si>
  <si>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</si>
  <si>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</si>
  <si>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</si>
  <si>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</si>
  <si>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</si>
  <si>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</si>
  <si>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</si>
  <si>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</si>
  <si>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podbarvením!_x005F_x000d_
_x005F_x000d_
1) na prvním listu Rekapitulace stavby vyplňte v sestavě_x005F_x000d_
_x005F_x000d_
    a) Souhrnný list_x005F_x000d_
       - údaje o Uchazeči_x005F_x000d_
         (přenesou se do ostatních sestav i v jiných listech)_x005F_x000d_
_x005F_x000d_
    b) Rekapitulace objektů_x005F_x000d_
       - potřebné Ostatní náklady_x005F_x000d_
_x005F_x000d_
2) na vybraných listech vyplňte v sestavě_x005F_x000d_
_x005F_x000d_
    a) Krycí list_x005F_x000d_
       - údaje o Uchazeči, pokud se liší od údajů o Uchazeči na Souhrnném listu_x005F_x000d_
         (údaje se přenesou do ostatních sestav v daném listu)_x005F_x000d_
_x005F_x000d_
    b) Rekapitulace rozpočtu_x005F_x000d_
       - potřebné Ostatní náklady_x005F_x000d_
_x005F_x000d_
    c) Celkové náklady za stavbu_x005F_x000d_
       - ceny u položek_x005F_x000d_
       - množství, pokud má žluté podbarvení_x005F_x000d_
       - a v případě potřeby poznámku (ta je ve skrytém sloupci)</t>
  </si>
  <si>
    <t>Stavba:</t>
  </si>
  <si>
    <t>Knihovna Chomutov</t>
  </si>
  <si>
    <t>KSO:</t>
  </si>
  <si>
    <t>CC-CZ:</t>
  </si>
  <si>
    <t>Místo:</t>
  </si>
  <si>
    <t xml:space="preserve"> </t>
  </si>
  <si>
    <t>Datum:</t>
  </si>
  <si>
    <t>9. 9. 2024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</si>
  <si>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</si>
  <si>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</si>
  <si>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</si>
  <si>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</si>
  <si>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</si>
  <si>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</si>
  <si>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</si>
  <si>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</si>
  <si>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</si>
  <si>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</si>
  <si>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</si>
  <si>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</si>
  <si>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</si>
  <si>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</si>
  <si>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</si>
  <si>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</si>
  <si>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</si>
  <si>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</si>
  <si>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</si>
  <si>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</si>
  <si>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</si>
  <si>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</si>
  <si>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</si>
  <si>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</si>
  <si>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</si>
  <si>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</si>
  <si>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</si>
  <si>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</si>
  <si>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</si>
  <si>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</si>
  <si>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</si>
  <si>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</si>
  <si>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</si>
  <si>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</si>
  <si>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</si>
  <si>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Ostat._x005F_x000d_
náklady [CZK]</t>
  </si>
  <si>
    <t>DPH [CZK]</t>
  </si>
  <si>
    <t>Normohodiny [h]</t>
  </si>
  <si>
    <t>DPH základní [CZK]</t>
  </si>
  <si>
    <t>DPH snížená [CZK]</t>
  </si>
  <si>
    <t>DPH základní přenesená_x005F_x000d_
[CZK]</t>
  </si>
  <si>
    <t>DPH snížená přenesená_x005F_x000d_
[CZK]</t>
  </si>
  <si>
    <t>Základna_x005F_x000d_
DPH základní</t>
  </si>
  <si>
    <t>Základna_x005F_x000d_
DPH snížená</t>
  </si>
  <si>
    <t>Základna_x005F_x000d_
DPH zákl. přenesená</t>
  </si>
  <si>
    <t>Základna_x005F_x000d_
DPH sníž. přenesená</t>
  </si>
  <si>
    <t>Základna_x005F_x000d_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</si>
  <si>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</si>
  <si>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</si>
  <si>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</si>
  <si>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</si>
  <si>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</si>
  <si>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</si>
  <si>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</si>
  <si>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</t>
  </si>
  <si>
    <t>Odstrojení objektu - nutné minimum verze 2</t>
  </si>
  <si>
    <t>STA</t>
  </si>
  <si>
    <t>1</t>
  </si>
  <si>
    <t>{bf0f3cf5-0f57-4bd5-b75d-0bf11ee51c5b}</t>
  </si>
  <si>
    <t>2</t>
  </si>
  <si>
    <t>KRYCÍ LIST SOUPISU PRACÍ</t>
  </si>
  <si>
    <t>Objekt:</t>
  </si>
  <si>
    <t>03 - Odstrojení objektu - nutné minimum verze 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</si>
  <si>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</si>
  <si>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</si>
  <si>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</si>
  <si>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</si>
  <si>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</si>
  <si>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</si>
  <si>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</si>
  <si>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</si>
  <si>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</si>
  <si>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</si>
  <si>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</si>
  <si>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</si>
  <si>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</si>
  <si>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</si>
  <si>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</si>
  <si>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</si>
  <si>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</si>
  <si>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</si>
  <si>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</si>
  <si>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</si>
  <si>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</si>
  <si>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</si>
  <si>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</si>
  <si>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</si>
  <si>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</si>
  <si>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</si>
  <si>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</si>
  <si>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</si>
  <si>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</si>
  <si>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</si>
  <si>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</si>
  <si>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</si>
  <si>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</si>
  <si>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26</t>
  </si>
  <si>
    <t>K</t>
  </si>
  <si>
    <t>962052210</t>
  </si>
  <si>
    <t>Bourání zdiva nadzákladového ze ŽB do 1 m3</t>
  </si>
  <si>
    <t>m3</t>
  </si>
  <si>
    <t>CS ÚRS 2024 02</t>
  </si>
  <si>
    <t>4</t>
  </si>
  <si>
    <t>1665013517</t>
  </si>
  <si>
    <t>PP</t>
  </si>
  <si>
    <t>Bourání zdiva železobetonového nadzákladového, objemu do 1 m3</t>
  </si>
  <si>
    <t>VV</t>
  </si>
  <si>
    <t>0,05</t>
  </si>
  <si>
    <t>Součet</t>
  </si>
  <si>
    <t>27</t>
  </si>
  <si>
    <t>962052211</t>
  </si>
  <si>
    <t>Bourání zdiva nadzákladového ze ŽB přes 1 m3</t>
  </si>
  <si>
    <t>766164052</t>
  </si>
  <si>
    <t>Bourání zdiva železobetonového nadzákladového, objemu přes 1 m3</t>
  </si>
  <si>
    <t xml:space="preserve">16,46 </t>
  </si>
  <si>
    <t xml:space="preserve">10,33 </t>
  </si>
  <si>
    <t xml:space="preserve">6,47 </t>
  </si>
  <si>
    <t xml:space="preserve">4,48 </t>
  </si>
  <si>
    <t xml:space="preserve">8,99 </t>
  </si>
  <si>
    <t xml:space="preserve">6,15 </t>
  </si>
  <si>
    <t xml:space="preserve">63,25 </t>
  </si>
  <si>
    <t>997</t>
  </si>
  <si>
    <t>Přesun sutě</t>
  </si>
  <si>
    <t>30</t>
  </si>
  <si>
    <t>997006004.RR01</t>
  </si>
  <si>
    <t>Pytlování nebezpečného odpadu s obsahem azbestu</t>
  </si>
  <si>
    <t>t</t>
  </si>
  <si>
    <t>odvozeno CS ÚRS</t>
  </si>
  <si>
    <t>638056405</t>
  </si>
  <si>
    <t xml:space="preserve">Úprava stavebního odpadu pytlování nebezpečného odpadu s obsahem azbestu </t>
  </si>
  <si>
    <t>997006012</t>
  </si>
  <si>
    <t>Ruční třídění stavebního odpadu</t>
  </si>
  <si>
    <t>1580118857</t>
  </si>
  <si>
    <t>Úprava stavebního odpadu třídění ruční</t>
  </si>
  <si>
    <t>3</t>
  </si>
  <si>
    <t>997013214</t>
  </si>
  <si>
    <t>Vnitrostaveništní doprava suti a vybouraných hmot pro budovy v přes 12 do 15 m ručně</t>
  </si>
  <si>
    <t>-620088427</t>
  </si>
  <si>
    <t>Vnitrostaveništní doprava suti a vybouraných hmot vodorovně do 50 m s naložením ručně pro budovy a haly výšky přes 12 do 15 m</t>
  </si>
  <si>
    <t>997013313</t>
  </si>
  <si>
    <t>Montáž a demontáž shozu suti v přes 20 do 30 m</t>
  </si>
  <si>
    <t>m</t>
  </si>
  <si>
    <t>-453205395</t>
  </si>
  <si>
    <t>Shoz na stavební suť montáž a demontáž shozu výšky přes 20 do 30 m</t>
  </si>
  <si>
    <t>5</t>
  </si>
  <si>
    <t>997013323</t>
  </si>
  <si>
    <t>Příplatek k shozu suti v přes 20 do 30 m za první a ZKD den použití</t>
  </si>
  <si>
    <t>1723352423</t>
  </si>
  <si>
    <t>Shoz na stavební suť montáž a demontáž shozu výšky Příplatek za první a každý další den použití shozu výšky přes 20 do 30 m</t>
  </si>
  <si>
    <t>15*30</t>
  </si>
  <si>
    <t>6</t>
  </si>
  <si>
    <t>997013501</t>
  </si>
  <si>
    <t>Odvoz suti a vybouraných hmot na skládku nebo meziskládku do 1 km se složením</t>
  </si>
  <si>
    <t>1083010090</t>
  </si>
  <si>
    <t>Odvoz suti a vybouraných hmot na skládku nebo meziskládku se složením, na vzdálenost do 1 km</t>
  </si>
  <si>
    <t>456,285</t>
  </si>
  <si>
    <t>7</t>
  </si>
  <si>
    <t>997013509</t>
  </si>
  <si>
    <t>Příplatek k odvozu suti a vybouraných hmot na skládku ZKD 1 km přes 1 km</t>
  </si>
  <si>
    <t>1335555334</t>
  </si>
  <si>
    <t>Odvoz suti a vybouraných hmot na skládku nebo meziskládku se složením, na vzdálenost Příplatek k ceně za každý další započatý 1 km přes 1 km</t>
  </si>
  <si>
    <t>456,285*19</t>
  </si>
  <si>
    <t>8</t>
  </si>
  <si>
    <t>997013814</t>
  </si>
  <si>
    <t>Poplatek za uložení na skládce (skládkovné) stavebního odpadu izolací kód odpadu 17 06 04</t>
  </si>
  <si>
    <t>691207120</t>
  </si>
  <si>
    <t>Poplatek za uložení stavebního odpadu na skládce (skládkovné) z izolačních materiálů zatříděného do Katalogu odpadů pod kódem 17 06 04</t>
  </si>
  <si>
    <t>"izolace tepelné v hliníkovém podhledu"107,492</t>
  </si>
  <si>
    <t>29</t>
  </si>
  <si>
    <t>997013821</t>
  </si>
  <si>
    <t>Poplatek za uložení na skládce (skládkovné) stavebního odpadu s obsahem azbestu kód odpadu 17 06 05</t>
  </si>
  <si>
    <t>-85169089</t>
  </si>
  <si>
    <t>Poplatek za uložení stavebního odpadu na skládce (skládkovné) ze stavebních materiálů obsahujících azbest zatříděných do Katalogu odpadů pod kódem 17 06 05</t>
  </si>
  <si>
    <t>"vzt potrubí"21,095*0,05</t>
  </si>
  <si>
    <t>997013871</t>
  </si>
  <si>
    <t>Poplatek za uložení stavebního odpadu na recyklační skládce (skládkovné) směsného stavebního a demoličního kód odpadu 17 09 04</t>
  </si>
  <si>
    <t>516122455</t>
  </si>
  <si>
    <t>Poplatek za uložení stavebního odpadu na recyklační skládce (skládkovné) směsného stavebního a demoličního zatříděného do Katalogu odpadů pod kódem 17 09 04</t>
  </si>
  <si>
    <t>"KAZETOVÝ PODHLED"0,33685</t>
  </si>
  <si>
    <t>39</t>
  </si>
  <si>
    <t>997013862</t>
  </si>
  <si>
    <t>Poplatek za uložení stavebního odpadu na recyklační skládce (skládkovné) z armovaného betonu kód odpadu 17 01 01</t>
  </si>
  <si>
    <t>-214362095</t>
  </si>
  <si>
    <t>Poplatek za uložení stavebního odpadu na recyklační skládce (skládkovné) z armovaného betonu zatříděného do Katalogu odpadů pod kódem 17 01 01</t>
  </si>
  <si>
    <t>"betonové zdivo"303,624</t>
  </si>
  <si>
    <t>10</t>
  </si>
  <si>
    <t>997.ELEKTRO.ODPAD</t>
  </si>
  <si>
    <t>Poplatek za uložení na skládce elektroodpadu</t>
  </si>
  <si>
    <t>R - položka</t>
  </si>
  <si>
    <t>-1884761865</t>
  </si>
  <si>
    <t>"svítidla"0,2683</t>
  </si>
  <si>
    <t>11</t>
  </si>
  <si>
    <t>997.zelez</t>
  </si>
  <si>
    <t>Výkup oceli a železa</t>
  </si>
  <si>
    <t>545219206</t>
  </si>
  <si>
    <t>"hliníkový podhled"23,263</t>
  </si>
  <si>
    <t>"vzt potrubí"21,095*0,95</t>
  </si>
  <si>
    <t>"vzt mřížky, výustky"0,037</t>
  </si>
  <si>
    <t>997211111</t>
  </si>
  <si>
    <t>Svislá doprava suti na v 3,5 m</t>
  </si>
  <si>
    <t>543720557</t>
  </si>
  <si>
    <t>Svislá doprava suti nebo vybouraných hmot s naložením do dopravního zařízení a s vyprázdněním dopravního zařízení na hromadu nebo do dopravního prostředku suti na výšku do 3,5 m</t>
  </si>
  <si>
    <t>13</t>
  </si>
  <si>
    <t>997211219</t>
  </si>
  <si>
    <t>Příplatek ZKD 3,5 m výšky u svislé dopravy vybouraných hmot</t>
  </si>
  <si>
    <t>646822532</t>
  </si>
  <si>
    <t>Svislá doprava suti nebo vybouraných hmot s naložením do dopravního zařízení a s vyprázdněním dopravního zařízení na hromadu nebo do dopravního prostředku vybouraných hmot na výšku Příplatek k ceně za každých dalších započatých 3,5 m výšky přes 3,5 m</t>
  </si>
  <si>
    <t>456,285*(15-3,5)/3,5</t>
  </si>
  <si>
    <t>PSV</t>
  </si>
  <si>
    <t>Práce a dodávky PSV</t>
  </si>
  <si>
    <t>713</t>
  </si>
  <si>
    <t>Izolace tepelné</t>
  </si>
  <si>
    <t>14</t>
  </si>
  <si>
    <t>713110843</t>
  </si>
  <si>
    <t>Odstranění tepelné izolace stropů lepené z vláknitých materiálů suchých tl přes 100 do 200 mm</t>
  </si>
  <si>
    <t>m2</t>
  </si>
  <si>
    <t>16</t>
  </si>
  <si>
    <t>-230937875</t>
  </si>
  <si>
    <t>Odstranění tepelné izolace stropů nebo podhledů z rohoží, pásů, dílců, desek, bloků připevněných lepením z vláknitých materiálů suchých, tloušťka izolace přes 100 do 200 mm</t>
  </si>
  <si>
    <t>"Stávající Hliníkový podhled pod OK tl. 100 mm s vrstvou izolace"2882,09</t>
  </si>
  <si>
    <t>15</t>
  </si>
  <si>
    <t>713110841</t>
  </si>
  <si>
    <t>Odstranění tepelné izolace stropů lepené z vláknitých materiálů suchých tl do 100 mm</t>
  </si>
  <si>
    <t>-2089879008</t>
  </si>
  <si>
    <t>Odstranění tepelné izolace stropů nebo podhledů z rohoží, pásů, dílců, desek, bloků připevněných lepením z vláknitých materiálů suchých, tloušťka izolace do 100 mm</t>
  </si>
  <si>
    <t>"Stávající Hliníkový podhled tl. 50 mm s vrstvou izolace"216,79+224,45</t>
  </si>
  <si>
    <t>741</t>
  </si>
  <si>
    <t>Elektroinstalace - silnoproud</t>
  </si>
  <si>
    <t>741371823</t>
  </si>
  <si>
    <t>Demontáž osvětlovacího modulového systému zářivkového dl přes 1100 mm bez zachování funkčnosti</t>
  </si>
  <si>
    <t>kus</t>
  </si>
  <si>
    <t>-553072211</t>
  </si>
  <si>
    <t>Demontáž svítidel bez zachování funkčnosti (do suti) interiérových modulového systému zářivkových, délky přes 1100 mm</t>
  </si>
  <si>
    <t>46+125</t>
  </si>
  <si>
    <t>17</t>
  </si>
  <si>
    <t>741371813</t>
  </si>
  <si>
    <t>Demontáž osvětlovacího modulového systému bodového nastavitelného bez zachování funkčnosti</t>
  </si>
  <si>
    <t>-1397384873</t>
  </si>
  <si>
    <t>Demontáž svítidel bez zachování funkčnosti (do suti) interiérových modulového systému bodových nastavitelných</t>
  </si>
  <si>
    <t>751</t>
  </si>
  <si>
    <t>Vzduchotechnika</t>
  </si>
  <si>
    <t>32</t>
  </si>
  <si>
    <t>751510860</t>
  </si>
  <si>
    <t>Demontáž vzduchotechnického potrubí plechového čtyřhranného s přírubou do suti průřezu do 0,03 m2</t>
  </si>
  <si>
    <t>1544939337</t>
  </si>
  <si>
    <t>Demontáž vzduchotechnického potrubí plechového do suti čtyřhranného s přírubou, průřezu do 0,03 m2</t>
  </si>
  <si>
    <t>3,0</t>
  </si>
  <si>
    <t>33</t>
  </si>
  <si>
    <t>751510861</t>
  </si>
  <si>
    <t>Demontáž vzduchotechnického potrubí plechového čtyřhranného s přírubou do suti průřezu přes 0,03 do 0,13 m2</t>
  </si>
  <si>
    <t>-594447015</t>
  </si>
  <si>
    <t>Demontáž vzduchotechnického potrubí plechového do suti čtyřhranného s přírubou, průřezu přes 0,03 do 0,13 m2</t>
  </si>
  <si>
    <t>1,5</t>
  </si>
  <si>
    <t>17,0</t>
  </si>
  <si>
    <t>5,0</t>
  </si>
  <si>
    <t>4,0</t>
  </si>
  <si>
    <t>2,0</t>
  </si>
  <si>
    <t>15,3</t>
  </si>
  <si>
    <t>16,7</t>
  </si>
  <si>
    <t>11,2</t>
  </si>
  <si>
    <t>8,0</t>
  </si>
  <si>
    <t>3,2</t>
  </si>
  <si>
    <t>6,0</t>
  </si>
  <si>
    <t>34</t>
  </si>
  <si>
    <t>751510862</t>
  </si>
  <si>
    <t>Demontáž vzduchotechnického potrubí plechového čtyřhranného s přírubou do suti průřezu přes 0,13 do 0,50 m2</t>
  </si>
  <si>
    <t>1206571539</t>
  </si>
  <si>
    <t>Demontáž vzduchotechnického potrubí plechového do suti čtyřhranného s přírubou, průřezu přes 0,13 do 0,50 m2</t>
  </si>
  <si>
    <t>10,0</t>
  </si>
  <si>
    <t>51,0</t>
  </si>
  <si>
    <t>48,0</t>
  </si>
  <si>
    <t>42,0</t>
  </si>
  <si>
    <t>36,0</t>
  </si>
  <si>
    <t>7,0</t>
  </si>
  <si>
    <t>22,0</t>
  </si>
  <si>
    <t>24,0</t>
  </si>
  <si>
    <t>60,0</t>
  </si>
  <si>
    <t>13,9</t>
  </si>
  <si>
    <t>4,9</t>
  </si>
  <si>
    <t>2,8</t>
  </si>
  <si>
    <t>5,6</t>
  </si>
  <si>
    <t>12,6</t>
  </si>
  <si>
    <t>15,7</t>
  </si>
  <si>
    <t>7,5</t>
  </si>
  <si>
    <t>5,9</t>
  </si>
  <si>
    <t>2,9</t>
  </si>
  <si>
    <t>35</t>
  </si>
  <si>
    <t>751510863</t>
  </si>
  <si>
    <t>Demontáž vzduchotechnického potrubí plechového čtyřhranného s přírubou do suti průřezu přes 0,50 do 1,13 m2</t>
  </si>
  <si>
    <t>-1884573626</t>
  </si>
  <si>
    <t>Demontáž vzduchotechnického potrubí plechového do suti čtyřhranného s přírubou, průřezu přes 0,50 do 1,13 m2</t>
  </si>
  <si>
    <t>21,0</t>
  </si>
  <si>
    <t>25,0</t>
  </si>
  <si>
    <t>17,7</t>
  </si>
  <si>
    <t>16,0</t>
  </si>
  <si>
    <t>18</t>
  </si>
  <si>
    <t>751510864</t>
  </si>
  <si>
    <t>Demontáž vzduchotechnického potrubí plechového čtyřhranného s přírubou do suti průřezu přes 1,13 do 2,01 m2</t>
  </si>
  <si>
    <t>-836928314</t>
  </si>
  <si>
    <t>Demontáž vzduchotechnického potrubí plechového do suti čtyřhranného s přírubou, průřezu přes 1,13 do 2,01 m2</t>
  </si>
  <si>
    <t>36</t>
  </si>
  <si>
    <t>751510865</t>
  </si>
  <si>
    <t>Demontáž vzduchotechnického potrubí plechového čtyřhranného s přírubou do suti průřezu přes 2,01 do 2,83 m2</t>
  </si>
  <si>
    <t>1328095242</t>
  </si>
  <si>
    <t>Demontáž vzduchotechnického potrubí plechového do suti čtyřhranného s přírubou, průřezu přes 2,01 do 2,83 m2</t>
  </si>
  <si>
    <t>38</t>
  </si>
  <si>
    <t>751510867</t>
  </si>
  <si>
    <t>Demontáž vzduchotechnického potrubí plechového čtyřhranného s přírubou do suti průřezu přes 3,14 m2</t>
  </si>
  <si>
    <t>-1056825245</t>
  </si>
  <si>
    <t>Demontáž vzduchotechnického potrubí plechového do suti čtyřhranného s přírubou, průřezu přes 3,14 m2</t>
  </si>
  <si>
    <t>6,7</t>
  </si>
  <si>
    <t>22,5</t>
  </si>
  <si>
    <t>19</t>
  </si>
  <si>
    <t>751398822</t>
  </si>
  <si>
    <t>Demontáž větrací mřížky stěnové průřezu přes 0,040 do 0,100 m2</t>
  </si>
  <si>
    <t>149239937</t>
  </si>
  <si>
    <t>Demontáž ostatních zařízení větrací mřížky stěnové, průřezu přes 0,040 do 0,100 m2</t>
  </si>
  <si>
    <t>144+45</t>
  </si>
  <si>
    <t>20</t>
  </si>
  <si>
    <t>751398823</t>
  </si>
  <si>
    <t>Demontáž větrací mřížky stěnové průřezu přes 0,100 do 0,150 m2</t>
  </si>
  <si>
    <t>182203405</t>
  </si>
  <si>
    <t>Demontáž ostatních zařízení větrací mřížky stěnové, průřezu přes 0,100 do 0,150 m2</t>
  </si>
  <si>
    <t>139</t>
  </si>
  <si>
    <t>766</t>
  </si>
  <si>
    <t>Konstrukce truhlářské</t>
  </si>
  <si>
    <t>28</t>
  </si>
  <si>
    <t>766691914</t>
  </si>
  <si>
    <t>Vyvěšení nebo zavěšení dřevěných křídel dveří pl do 2 m2</t>
  </si>
  <si>
    <t>-1320509162</t>
  </si>
  <si>
    <t>Ostatní práce vyvěšení nebo zavěšení křídel dřevěných dveřních, plochy do 2 m2</t>
  </si>
  <si>
    <t>"3NP galerie"3</t>
  </si>
  <si>
    <t>"krov vstup"4</t>
  </si>
  <si>
    <t>767</t>
  </si>
  <si>
    <t>Konstrukce zámečnické</t>
  </si>
  <si>
    <t>22</t>
  </si>
  <si>
    <t>767581801</t>
  </si>
  <si>
    <t>Demontáž podhledu kazet</t>
  </si>
  <si>
    <t>1010558787</t>
  </si>
  <si>
    <t>Demontáž podhledů kazet</t>
  </si>
  <si>
    <t>67,37</t>
  </si>
  <si>
    <t>23</t>
  </si>
  <si>
    <t>767581801.RR01</t>
  </si>
  <si>
    <t>Demontáž podhledu hliníkového</t>
  </si>
  <si>
    <t>-810986651</t>
  </si>
  <si>
    <t>24</t>
  </si>
  <si>
    <t>767582800.RR01</t>
  </si>
  <si>
    <t>Demontáž roštu podhledu hliníkového</t>
  </si>
  <si>
    <t>1682395477</t>
  </si>
  <si>
    <t>VRN</t>
  </si>
  <si>
    <t>Vedlejší rozpočtové náklady</t>
  </si>
  <si>
    <t>25</t>
  </si>
  <si>
    <t xml:space="preserve">Vedlejší rozpočtové náklady </t>
  </si>
  <si>
    <t>kpl</t>
  </si>
  <si>
    <t>-1137488908</t>
  </si>
  <si>
    <t>Vedlejší rozpočtové náklady (Zařízení staveniště,lešení - veškeré náklady na mont.+demont.+manipulace, vyklizení objektu a odpadu, pronájem kontejnerů na odpad i pro uskladnění materiálu, který bude použit zpětné na stavbě (podhledy), potřebná ochranná opatření, potřebná dokumentace)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</si>
</sst>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b/>
      <sz val="12"/>
      <color rgb="FF969696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8"/>
      <color rgb="FF969696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7"/>
      <color rgb="FF969696"/>
      <name val="Arial CE"/>
      <charset val="1"/>
    </font>
    <font>
      <sz val="7"/>
      <name val="Arial CE"/>
      <charset val="1"/>
    </font>
    <font>
      <sz val="8"/>
      <color rgb="FF505050"/>
      <name val="Arial CE"/>
      <charset val="1"/>
    </font>
    <font>
      <sz val="8"/>
      <color rgb="FFFF0000"/>
      <name val="Arial CE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9" fillId="0" borderId="0" applyBorder="0" applyProtection="0"/>
  </cellStyleXfs>
  <cellXfs count="20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11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3" fillId="0" borderId="18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166" fontId="13" fillId="0" borderId="0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1" applyFont="1" applyBorder="1" applyAlignment="1" applyProtection="1">
      <alignment horizontal="center" vertical="center"/>
    </xf>
    <xf numFmtId="0" fontId="20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11" fillId="5" borderId="6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right" vertical="center"/>
    </xf>
    <xf numFmtId="0" fontId="11" fillId="5" borderId="7" xfId="0" applyFont="1" applyFill="1" applyBorder="1" applyAlignment="1">
      <alignment horizontal="center" vertical="center"/>
    </xf>
    <xf numFmtId="4" fontId="11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31" fillId="0" borderId="0" xfId="0" applyFont="1" applyAlignment="1"/>
    <xf numFmtId="0" fontId="31" fillId="0" borderId="3" xfId="0" applyFont="1" applyBorder="1" applyAlignment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 applyAlignment="1" applyProtection="1">
      <protection locked="0"/>
    </xf>
    <xf numFmtId="4" fontId="27" fillId="0" borderId="0" xfId="0" applyNumberFormat="1" applyFont="1" applyAlignment="1"/>
    <xf numFmtId="0" fontId="31" fillId="0" borderId="18" xfId="0" applyFont="1" applyBorder="1" applyAlignment="1"/>
    <xf numFmtId="0" fontId="31" fillId="0" borderId="0" xfId="0" applyFont="1" applyBorder="1" applyAlignment="1"/>
    <xf numFmtId="166" fontId="31" fillId="0" borderId="0" xfId="0" applyNumberFormat="1" applyFont="1" applyBorder="1" applyAlignment="1"/>
    <xf numFmtId="166" fontId="31" fillId="0" borderId="14" xfId="0" applyNumberFormat="1" applyFont="1" applyBorder="1" applyAlignment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49" fontId="14" fillId="0" borderId="22" xfId="0" applyNumberFormat="1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167" fontId="14" fillId="0" borderId="22" xfId="0" applyNumberFormat="1" applyFont="1" applyBorder="1" applyAlignment="1" applyProtection="1">
      <alignment vertical="center"/>
      <protection locked="0"/>
    </xf>
    <xf numFmtId="4" fontId="14" fillId="3" borderId="22" xfId="0" applyNumberFormat="1" applyFont="1" applyFill="1" applyBorder="1" applyAlignment="1" applyProtection="1">
      <alignment vertical="center"/>
      <protection locked="0"/>
    </xf>
    <xf numFmtId="4" fontId="14" fillId="0" borderId="22" xfId="0" applyNumberFormat="1" applyFont="1" applyBorder="1" applyAlignment="1" applyProtection="1">
      <alignment vertical="center"/>
      <protection locked="0"/>
    </xf>
    <xf numFmtId="0" fontId="15" fillId="3" borderId="18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center" vertical="center"/>
    </xf>
    <xf numFmtId="166" fontId="15" fillId="0" borderId="0" xfId="0" applyNumberFormat="1" applyFont="1" applyBorder="1" applyAlignment="1">
      <alignment vertical="center"/>
    </xf>
    <xf numFmtId="166" fontId="15" fillId="0" borderId="14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167" fontId="34" fillId="0" borderId="0" xfId="0" applyNumberFormat="1" applyFont="1" applyAlignment="1">
      <alignment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18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18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center" vertical="center"/>
    </xf>
    <xf numFmtId="4" fontId="16" fillId="0" borderId="0" xfId="0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0" fontId="11" fillId="4" borderId="7" xfId="0" applyFont="1" applyFill="1" applyBorder="1" applyAlignment="1">
      <alignment horizontal="left" vertical="center"/>
    </xf>
    <xf numFmtId="4" fontId="11" fillId="4" borderId="8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28" zoomScaleNormal="100" workbookViewId="0">
      <selection activeCell="K5" sqref="K5"/>
    </sheetView>
  </sheetViews>
  <sheetFormatPr defaultColWidth="8.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spans="1:74" ht="36.950000000000003" customHeight="1">
      <c r="AR2" s="192" t="s">
        <v>4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2" t="s">
        <v>5</v>
      </c>
      <c r="BT2" s="2" t="s">
        <v>6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7</v>
      </c>
    </row>
    <row r="4" spans="1:74" ht="24.95" customHeight="1">
      <c r="B4" s="5"/>
      <c r="D4" s="6" t="s">
        <v>8</v>
      </c>
      <c r="AR4" s="5"/>
      <c r="AS4" s="7" t="s">
        <v>9</v>
      </c>
      <c r="BE4" s="8" t="s">
        <v>10</v>
      </c>
      <c r="BS4" s="2" t="s">
        <v>11</v>
      </c>
    </row>
    <row r="5" spans="1:74" ht="12" customHeight="1">
      <c r="B5" s="5"/>
      <c r="D5" s="9" t="s">
        <v>12</v>
      </c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R5" s="5"/>
      <c r="BE5" s="194" t="s">
        <v>13</v>
      </c>
      <c r="BS5" s="2" t="s">
        <v>5</v>
      </c>
    </row>
    <row r="6" spans="1:74" ht="36.950000000000003" customHeight="1">
      <c r="B6" s="5"/>
      <c r="D6" s="10" t="s">
        <v>14</v>
      </c>
      <c r="K6" s="195" t="s">
        <v>15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R6" s="5"/>
      <c r="BE6" s="194"/>
      <c r="BS6" s="2" t="s">
        <v>5</v>
      </c>
    </row>
    <row r="7" spans="1:74" ht="12" customHeight="1">
      <c r="B7" s="5"/>
      <c r="D7" s="11" t="s">
        <v>16</v>
      </c>
      <c r="K7" s="12"/>
      <c r="AK7" s="11" t="s">
        <v>17</v>
      </c>
      <c r="AN7" s="12"/>
      <c r="AR7" s="5"/>
      <c r="BE7" s="194"/>
      <c r="BS7" s="2" t="s">
        <v>5</v>
      </c>
    </row>
    <row r="8" spans="1:74" ht="12" customHeight="1">
      <c r="B8" s="5"/>
      <c r="D8" s="11" t="s">
        <v>18</v>
      </c>
      <c r="K8" s="12" t="s">
        <v>19</v>
      </c>
      <c r="AK8" s="11" t="s">
        <v>20</v>
      </c>
      <c r="AN8" s="13" t="s">
        <v>21</v>
      </c>
      <c r="AR8" s="5"/>
      <c r="BE8" s="194"/>
      <c r="BS8" s="2" t="s">
        <v>5</v>
      </c>
    </row>
    <row r="9" spans="1:74" ht="14.45" customHeight="1">
      <c r="B9" s="5"/>
      <c r="AR9" s="5"/>
      <c r="BE9" s="194"/>
      <c r="BS9" s="2" t="s">
        <v>5</v>
      </c>
    </row>
    <row r="10" spans="1:74" ht="12" customHeight="1">
      <c r="B10" s="5"/>
      <c r="D10" s="11" t="s">
        <v>22</v>
      </c>
      <c r="AK10" s="11" t="s">
        <v>23</v>
      </c>
      <c r="AN10" s="12"/>
      <c r="AR10" s="5"/>
      <c r="BE10" s="194"/>
      <c r="BS10" s="2" t="s">
        <v>5</v>
      </c>
    </row>
    <row r="11" spans="1:74" ht="18.600000000000001" customHeight="1">
      <c r="B11" s="5"/>
      <c r="E11" s="12" t="s">
        <v>19</v>
      </c>
      <c r="AK11" s="11" t="s">
        <v>24</v>
      </c>
      <c r="AN11" s="12"/>
      <c r="AR11" s="5"/>
      <c r="BE11" s="194"/>
      <c r="BS11" s="2" t="s">
        <v>5</v>
      </c>
    </row>
    <row r="12" spans="1:74" ht="6.95" customHeight="1">
      <c r="B12" s="5"/>
      <c r="AR12" s="5"/>
      <c r="BE12" s="194"/>
      <c r="BS12" s="2" t="s">
        <v>5</v>
      </c>
    </row>
    <row r="13" spans="1:74" ht="12" customHeight="1">
      <c r="B13" s="5"/>
      <c r="D13" s="11" t="s">
        <v>25</v>
      </c>
      <c r="AK13" s="11" t="s">
        <v>23</v>
      </c>
      <c r="AN13" s="14" t="s">
        <v>26</v>
      </c>
      <c r="AR13" s="5"/>
      <c r="BE13" s="194"/>
      <c r="BS13" s="2" t="s">
        <v>5</v>
      </c>
    </row>
    <row r="14" spans="1:74" ht="12.75">
      <c r="B14" s="5"/>
      <c r="E14" s="196" t="s">
        <v>26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1" t="s">
        <v>24</v>
      </c>
      <c r="AN14" s="14" t="s">
        <v>26</v>
      </c>
      <c r="AR14" s="5"/>
      <c r="BE14" s="194"/>
      <c r="BS14" s="2" t="s">
        <v>5</v>
      </c>
    </row>
    <row r="15" spans="1:74" ht="6.95" customHeight="1">
      <c r="B15" s="5"/>
      <c r="AR15" s="5"/>
      <c r="BE15" s="194"/>
      <c r="BS15" s="2" t="s">
        <v>2</v>
      </c>
    </row>
    <row r="16" spans="1:74" ht="12" customHeight="1">
      <c r="B16" s="5"/>
      <c r="D16" s="11" t="s">
        <v>27</v>
      </c>
      <c r="AK16" s="11" t="s">
        <v>23</v>
      </c>
      <c r="AN16" s="12"/>
      <c r="AR16" s="5"/>
      <c r="BE16" s="194"/>
      <c r="BS16" s="2" t="s">
        <v>2</v>
      </c>
    </row>
    <row r="17" spans="1:71" ht="18.600000000000001" customHeight="1">
      <c r="B17" s="5"/>
      <c r="E17" s="12" t="s">
        <v>19</v>
      </c>
      <c r="AK17" s="11" t="s">
        <v>24</v>
      </c>
      <c r="AN17" s="12"/>
      <c r="AR17" s="5"/>
      <c r="BE17" s="194"/>
      <c r="BS17" s="2" t="s">
        <v>28</v>
      </c>
    </row>
    <row r="18" spans="1:71" ht="6.95" customHeight="1">
      <c r="B18" s="5"/>
      <c r="AR18" s="5"/>
      <c r="BE18" s="194"/>
      <c r="BS18" s="2" t="s">
        <v>5</v>
      </c>
    </row>
    <row r="19" spans="1:71" ht="12" customHeight="1">
      <c r="B19" s="5"/>
      <c r="D19" s="11" t="s">
        <v>29</v>
      </c>
      <c r="AK19" s="11" t="s">
        <v>23</v>
      </c>
      <c r="AN19" s="12"/>
      <c r="AR19" s="5"/>
      <c r="BE19" s="194"/>
      <c r="BS19" s="2" t="s">
        <v>5</v>
      </c>
    </row>
    <row r="20" spans="1:71" ht="18.600000000000001" customHeight="1">
      <c r="B20" s="5"/>
      <c r="E20" s="12" t="s">
        <v>19</v>
      </c>
      <c r="AK20" s="11" t="s">
        <v>24</v>
      </c>
      <c r="AN20" s="12"/>
      <c r="AR20" s="5"/>
      <c r="BE20" s="194"/>
      <c r="BS20" s="2" t="s">
        <v>28</v>
      </c>
    </row>
    <row r="21" spans="1:71" ht="6.95" customHeight="1">
      <c r="B21" s="5"/>
      <c r="AR21" s="5"/>
      <c r="BE21" s="194"/>
    </row>
    <row r="22" spans="1:71" ht="12" customHeight="1">
      <c r="B22" s="5"/>
      <c r="D22" s="11" t="s">
        <v>30</v>
      </c>
      <c r="AR22" s="5"/>
      <c r="BE22" s="194"/>
    </row>
    <row r="23" spans="1:71" ht="16.5" customHeight="1">
      <c r="B23" s="5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5"/>
      <c r="BE23" s="194"/>
    </row>
    <row r="24" spans="1:71" ht="6.95" customHeight="1">
      <c r="B24" s="5"/>
      <c r="AR24" s="5"/>
      <c r="BE24" s="194"/>
    </row>
    <row r="25" spans="1:71" ht="6.95" customHeight="1">
      <c r="B25" s="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R25" s="5"/>
      <c r="BE25" s="194"/>
    </row>
    <row r="26" spans="1:71" s="20" customFormat="1" ht="25.9" customHeight="1">
      <c r="A26" s="16"/>
      <c r="B26" s="17"/>
      <c r="C26" s="16"/>
      <c r="D26" s="18" t="s">
        <v>31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8">
        <f>ROUND(AG94,2)</f>
        <v>0</v>
      </c>
      <c r="AL26" s="198"/>
      <c r="AM26" s="198"/>
      <c r="AN26" s="198"/>
      <c r="AO26" s="198"/>
      <c r="AP26" s="16"/>
      <c r="AQ26" s="16"/>
      <c r="AR26" s="17"/>
      <c r="BE26" s="194"/>
    </row>
    <row r="27" spans="1:71" s="20" customFormat="1" ht="6.95" customHeight="1">
      <c r="A27" s="16"/>
      <c r="B27" s="17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7"/>
      <c r="BE27" s="194"/>
    </row>
    <row r="28" spans="1:71" s="20" customFormat="1" ht="12.75">
      <c r="A28" s="16"/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199" t="s">
        <v>32</v>
      </c>
      <c r="M28" s="199"/>
      <c r="N28" s="199"/>
      <c r="O28" s="199"/>
      <c r="P28" s="199"/>
      <c r="Q28" s="16"/>
      <c r="R28" s="16"/>
      <c r="S28" s="16"/>
      <c r="T28" s="16"/>
      <c r="U28" s="16"/>
      <c r="V28" s="16"/>
      <c r="W28" s="199" t="s">
        <v>33</v>
      </c>
      <c r="X28" s="199"/>
      <c r="Y28" s="199"/>
      <c r="Z28" s="199"/>
      <c r="AA28" s="199"/>
      <c r="AB28" s="199"/>
      <c r="AC28" s="199"/>
      <c r="AD28" s="199"/>
      <c r="AE28" s="199"/>
      <c r="AF28" s="16"/>
      <c r="AG28" s="16"/>
      <c r="AH28" s="16"/>
      <c r="AI28" s="16"/>
      <c r="AJ28" s="16"/>
      <c r="AK28" s="199" t="s">
        <v>34</v>
      </c>
      <c r="AL28" s="199"/>
      <c r="AM28" s="199"/>
      <c r="AN28" s="199"/>
      <c r="AO28" s="199"/>
      <c r="AP28" s="16"/>
      <c r="AQ28" s="16"/>
      <c r="AR28" s="17"/>
      <c r="BE28" s="194"/>
    </row>
    <row r="29" spans="1:71" s="21" customFormat="1" ht="14.45" customHeight="1">
      <c r="B29" s="22"/>
      <c r="D29" s="11" t="s">
        <v>35</v>
      </c>
      <c r="F29" s="11" t="s">
        <v>36</v>
      </c>
      <c r="L29" s="188">
        <v>0.21</v>
      </c>
      <c r="M29" s="188"/>
      <c r="N29" s="188"/>
      <c r="O29" s="188"/>
      <c r="P29" s="188"/>
      <c r="W29" s="189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9">
        <f>ROUND(AV94, 2)</f>
        <v>0</v>
      </c>
      <c r="AL29" s="189"/>
      <c r="AM29" s="189"/>
      <c r="AN29" s="189"/>
      <c r="AO29" s="189"/>
      <c r="AR29" s="22"/>
      <c r="BE29" s="194"/>
    </row>
    <row r="30" spans="1:71" s="21" customFormat="1" ht="14.45" customHeight="1">
      <c r="B30" s="22"/>
      <c r="F30" s="11" t="s">
        <v>37</v>
      </c>
      <c r="L30" s="188">
        <v>0.12</v>
      </c>
      <c r="M30" s="188"/>
      <c r="N30" s="188"/>
      <c r="O30" s="188"/>
      <c r="P30" s="188"/>
      <c r="W30" s="189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9">
        <f>ROUND(AW94, 2)</f>
        <v>0</v>
      </c>
      <c r="AL30" s="189"/>
      <c r="AM30" s="189"/>
      <c r="AN30" s="189"/>
      <c r="AO30" s="189"/>
      <c r="AR30" s="22"/>
      <c r="BE30" s="194"/>
    </row>
    <row r="31" spans="1:71" s="21" customFormat="1" ht="14.45" hidden="1" customHeight="1">
      <c r="B31" s="22"/>
      <c r="F31" s="11" t="s">
        <v>38</v>
      </c>
      <c r="L31" s="188">
        <v>0.21</v>
      </c>
      <c r="M31" s="188"/>
      <c r="N31" s="188"/>
      <c r="O31" s="188"/>
      <c r="P31" s="188"/>
      <c r="W31" s="189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9">
        <v>0</v>
      </c>
      <c r="AL31" s="189"/>
      <c r="AM31" s="189"/>
      <c r="AN31" s="189"/>
      <c r="AO31" s="189"/>
      <c r="AR31" s="22"/>
      <c r="BE31" s="194"/>
    </row>
    <row r="32" spans="1:71" s="21" customFormat="1" ht="14.45" hidden="1" customHeight="1">
      <c r="B32" s="22"/>
      <c r="F32" s="11" t="s">
        <v>39</v>
      </c>
      <c r="L32" s="188">
        <v>0.12</v>
      </c>
      <c r="M32" s="188"/>
      <c r="N32" s="188"/>
      <c r="O32" s="188"/>
      <c r="P32" s="188"/>
      <c r="W32" s="189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9">
        <v>0</v>
      </c>
      <c r="AL32" s="189"/>
      <c r="AM32" s="189"/>
      <c r="AN32" s="189"/>
      <c r="AO32" s="189"/>
      <c r="AR32" s="22"/>
      <c r="BE32" s="194"/>
    </row>
    <row r="33" spans="1:57" s="21" customFormat="1" ht="14.45" hidden="1" customHeight="1">
      <c r="B33" s="22"/>
      <c r="F33" s="11" t="s">
        <v>40</v>
      </c>
      <c r="L33" s="188">
        <v>0</v>
      </c>
      <c r="M33" s="188"/>
      <c r="N33" s="188"/>
      <c r="O33" s="188"/>
      <c r="P33" s="188"/>
      <c r="W33" s="189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9">
        <v>0</v>
      </c>
      <c r="AL33" s="189"/>
      <c r="AM33" s="189"/>
      <c r="AN33" s="189"/>
      <c r="AO33" s="189"/>
      <c r="AR33" s="22"/>
      <c r="BE33" s="194"/>
    </row>
    <row r="34" spans="1:57" s="20" customFormat="1" ht="6.95" customHeight="1">
      <c r="A34" s="16"/>
      <c r="B34" s="17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7"/>
      <c r="BE34" s="194"/>
    </row>
    <row r="35" spans="1:57" s="20" customFormat="1" ht="25.9" customHeight="1">
      <c r="A35" s="16"/>
      <c r="B35" s="17"/>
      <c r="C35" s="23"/>
      <c r="D35" s="24" t="s">
        <v>41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42</v>
      </c>
      <c r="U35" s="25"/>
      <c r="V35" s="25"/>
      <c r="W35" s="25"/>
      <c r="X35" s="190" t="s">
        <v>43</v>
      </c>
      <c r="Y35" s="190"/>
      <c r="Z35" s="190"/>
      <c r="AA35" s="190"/>
      <c r="AB35" s="190"/>
      <c r="AC35" s="25"/>
      <c r="AD35" s="25"/>
      <c r="AE35" s="25"/>
      <c r="AF35" s="25"/>
      <c r="AG35" s="25"/>
      <c r="AH35" s="25"/>
      <c r="AI35" s="25"/>
      <c r="AJ35" s="25"/>
      <c r="AK35" s="191">
        <f>SUM(AK26:AK33)</f>
        <v>0</v>
      </c>
      <c r="AL35" s="191"/>
      <c r="AM35" s="191"/>
      <c r="AN35" s="191"/>
      <c r="AO35" s="191"/>
      <c r="AP35" s="23"/>
      <c r="AQ35" s="23"/>
      <c r="AR35" s="17"/>
      <c r="BE35" s="16"/>
    </row>
    <row r="36" spans="1:57" s="20" customFormat="1" ht="6.95" customHeight="1">
      <c r="A36" s="16"/>
      <c r="B36" s="1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7"/>
      <c r="BE36" s="16"/>
    </row>
    <row r="37" spans="1:57" s="20" customFormat="1" ht="14.45" customHeight="1">
      <c r="A37" s="16"/>
      <c r="B37" s="1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7"/>
      <c r="BE37" s="16"/>
    </row>
    <row r="38" spans="1:57" ht="14.45" customHeight="1">
      <c r="B38" s="5"/>
      <c r="AR38" s="5"/>
    </row>
    <row r="39" spans="1:57" ht="14.45" customHeight="1">
      <c r="B39" s="5"/>
      <c r="AR39" s="5"/>
    </row>
    <row r="40" spans="1:57" ht="14.45" customHeight="1">
      <c r="B40" s="5"/>
      <c r="AR40" s="5"/>
    </row>
    <row r="41" spans="1:57" ht="14.45" customHeight="1">
      <c r="B41" s="5"/>
      <c r="AR41" s="5"/>
    </row>
    <row r="42" spans="1:57" ht="14.45" customHeight="1">
      <c r="B42" s="5"/>
      <c r="AR42" s="5"/>
    </row>
    <row r="43" spans="1:57" ht="14.45" customHeight="1">
      <c r="B43" s="5"/>
      <c r="AR43" s="5"/>
    </row>
    <row r="44" spans="1:57" ht="14.45" customHeight="1">
      <c r="B44" s="5"/>
      <c r="AR44" s="5"/>
    </row>
    <row r="45" spans="1:57" ht="14.45" customHeight="1">
      <c r="B45" s="5"/>
      <c r="AR45" s="5"/>
    </row>
    <row r="46" spans="1:57" ht="14.45" customHeight="1">
      <c r="B46" s="5"/>
      <c r="AR46" s="5"/>
    </row>
    <row r="47" spans="1:57" ht="14.45" customHeight="1">
      <c r="B47" s="5"/>
      <c r="AR47" s="5"/>
    </row>
    <row r="48" spans="1:57" ht="14.45" customHeight="1">
      <c r="B48" s="5"/>
      <c r="AR48" s="5"/>
    </row>
    <row r="49" spans="1:57" s="20" customFormat="1" ht="14.45" customHeight="1">
      <c r="B49" s="27"/>
      <c r="D49" s="28" t="s">
        <v>44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45</v>
      </c>
      <c r="AI49" s="29"/>
      <c r="AJ49" s="29"/>
      <c r="AK49" s="29"/>
      <c r="AL49" s="29"/>
      <c r="AM49" s="29"/>
      <c r="AN49" s="29"/>
      <c r="AO49" s="29"/>
      <c r="AR49" s="27"/>
    </row>
    <row r="50" spans="1:57">
      <c r="B50" s="5"/>
      <c r="AR50" s="5"/>
    </row>
    <row r="51" spans="1:57">
      <c r="B51" s="5"/>
      <c r="AR51" s="5"/>
    </row>
    <row r="52" spans="1:57">
      <c r="B52" s="5"/>
      <c r="AR52" s="5"/>
    </row>
    <row r="53" spans="1:57">
      <c r="B53" s="5"/>
      <c r="AR53" s="5"/>
    </row>
    <row r="54" spans="1:57">
      <c r="B54" s="5"/>
      <c r="AR54" s="5"/>
    </row>
    <row r="55" spans="1:57">
      <c r="B55" s="5"/>
      <c r="AR55" s="5"/>
    </row>
    <row r="56" spans="1:57">
      <c r="B56" s="5"/>
      <c r="AR56" s="5"/>
    </row>
    <row r="57" spans="1:57">
      <c r="B57" s="5"/>
      <c r="AR57" s="5"/>
    </row>
    <row r="58" spans="1:57">
      <c r="B58" s="5"/>
      <c r="AR58" s="5"/>
    </row>
    <row r="59" spans="1:57">
      <c r="B59" s="5"/>
      <c r="AR59" s="5"/>
    </row>
    <row r="60" spans="1:57" s="20" customFormat="1" ht="12.75">
      <c r="A60" s="16"/>
      <c r="B60" s="17"/>
      <c r="C60" s="16"/>
      <c r="D60" s="30" t="s">
        <v>46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30" t="s">
        <v>47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30" t="s">
        <v>46</v>
      </c>
      <c r="AI60" s="19"/>
      <c r="AJ60" s="19"/>
      <c r="AK60" s="19"/>
      <c r="AL60" s="19"/>
      <c r="AM60" s="30" t="s">
        <v>47</v>
      </c>
      <c r="AN60" s="19"/>
      <c r="AO60" s="19"/>
      <c r="AP60" s="16"/>
      <c r="AQ60" s="16"/>
      <c r="AR60" s="17"/>
      <c r="BE60" s="16"/>
    </row>
    <row r="61" spans="1:57">
      <c r="B61" s="5"/>
      <c r="AR61" s="5"/>
    </row>
    <row r="62" spans="1:57">
      <c r="B62" s="5"/>
      <c r="AR62" s="5"/>
    </row>
    <row r="63" spans="1:57">
      <c r="B63" s="5"/>
      <c r="AR63" s="5"/>
    </row>
    <row r="64" spans="1:57" s="20" customFormat="1" ht="12.75">
      <c r="A64" s="16"/>
      <c r="B64" s="17"/>
      <c r="C64" s="16"/>
      <c r="D64" s="28" t="s">
        <v>48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28" t="s">
        <v>49</v>
      </c>
      <c r="AI64" s="31"/>
      <c r="AJ64" s="31"/>
      <c r="AK64" s="31"/>
      <c r="AL64" s="31"/>
      <c r="AM64" s="31"/>
      <c r="AN64" s="31"/>
      <c r="AO64" s="31"/>
      <c r="AP64" s="16"/>
      <c r="AQ64" s="16"/>
      <c r="AR64" s="17"/>
      <c r="BE64" s="16"/>
    </row>
    <row r="65" spans="1:57">
      <c r="B65" s="5"/>
      <c r="AR65" s="5"/>
    </row>
    <row r="66" spans="1:57">
      <c r="B66" s="5"/>
      <c r="AR66" s="5"/>
    </row>
    <row r="67" spans="1:57">
      <c r="B67" s="5"/>
      <c r="AR67" s="5"/>
    </row>
    <row r="68" spans="1:57">
      <c r="B68" s="5"/>
      <c r="AR68" s="5"/>
    </row>
    <row r="69" spans="1:57">
      <c r="B69" s="5"/>
      <c r="AR69" s="5"/>
    </row>
    <row r="70" spans="1:57">
      <c r="B70" s="5"/>
      <c r="AR70" s="5"/>
    </row>
    <row r="71" spans="1:57">
      <c r="B71" s="5"/>
      <c r="AR71" s="5"/>
    </row>
    <row r="72" spans="1:57">
      <c r="B72" s="5"/>
      <c r="AR72" s="5"/>
    </row>
    <row r="73" spans="1:57">
      <c r="B73" s="5"/>
      <c r="AR73" s="5"/>
    </row>
    <row r="74" spans="1:57">
      <c r="B74" s="5"/>
      <c r="AR74" s="5"/>
    </row>
    <row r="75" spans="1:57" s="20" customFormat="1" ht="12.75">
      <c r="A75" s="16"/>
      <c r="B75" s="17"/>
      <c r="C75" s="16"/>
      <c r="D75" s="30" t="s">
        <v>46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30" t="s">
        <v>47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30" t="s">
        <v>46</v>
      </c>
      <c r="AI75" s="19"/>
      <c r="AJ75" s="19"/>
      <c r="AK75" s="19"/>
      <c r="AL75" s="19"/>
      <c r="AM75" s="30" t="s">
        <v>47</v>
      </c>
      <c r="AN75" s="19"/>
      <c r="AO75" s="19"/>
      <c r="AP75" s="16"/>
      <c r="AQ75" s="16"/>
      <c r="AR75" s="17"/>
      <c r="BE75" s="16"/>
    </row>
    <row r="76" spans="1:57" s="20" customFormat="1">
      <c r="A76" s="16"/>
      <c r="B76" s="17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7"/>
      <c r="BE76" s="16"/>
    </row>
    <row r="77" spans="1:57" s="20" customFormat="1" ht="6.95" customHeight="1">
      <c r="A77" s="16"/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17"/>
      <c r="BE77" s="16"/>
    </row>
    <row r="81" spans="1:91" s="20" customFormat="1" ht="6.95" customHeight="1">
      <c r="A81" s="16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17"/>
      <c r="BE81" s="16"/>
    </row>
    <row r="82" spans="1:91" s="20" customFormat="1" ht="24.95" customHeight="1">
      <c r="A82" s="16"/>
      <c r="B82" s="17"/>
      <c r="C82" s="6" t="s">
        <v>50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7"/>
      <c r="BE82" s="16"/>
    </row>
    <row r="83" spans="1:91" s="20" customFormat="1" ht="6.95" customHeight="1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7"/>
      <c r="BE83" s="16"/>
    </row>
    <row r="84" spans="1:91" s="36" customFormat="1" ht="12" customHeight="1">
      <c r="B84" s="37"/>
      <c r="C84" s="11" t="s">
        <v>12</v>
      </c>
      <c r="L84" s="36">
        <f>K5</f>
        <v>0</v>
      </c>
      <c r="AR84" s="37"/>
    </row>
    <row r="85" spans="1:91" s="38" customFormat="1" ht="36.950000000000003" customHeight="1">
      <c r="B85" s="39"/>
      <c r="C85" s="40" t="s">
        <v>14</v>
      </c>
      <c r="L85" s="184" t="str">
        <f>K6</f>
        <v>Knihovna Chomutov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39"/>
    </row>
    <row r="86" spans="1:91" s="20" customFormat="1" ht="6.95" customHeight="1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7"/>
      <c r="BE86" s="16"/>
    </row>
    <row r="87" spans="1:91" s="20" customFormat="1" ht="12" customHeight="1">
      <c r="A87" s="16"/>
      <c r="B87" s="17"/>
      <c r="C87" s="11" t="s">
        <v>18</v>
      </c>
      <c r="D87" s="16"/>
      <c r="E87" s="16"/>
      <c r="F87" s="16"/>
      <c r="G87" s="16"/>
      <c r="H87" s="16"/>
      <c r="I87" s="16"/>
      <c r="J87" s="16"/>
      <c r="K87" s="16"/>
      <c r="L87" s="41" t="str">
        <f>IF(K8="","",K8)</f>
        <v xml:space="preserve"> 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1" t="s">
        <v>20</v>
      </c>
      <c r="AJ87" s="16"/>
      <c r="AK87" s="16"/>
      <c r="AL87" s="16"/>
      <c r="AM87" s="185" t="str">
        <f>IF(AN8= "","",AN8)</f>
        <v>9. 9. 2024</v>
      </c>
      <c r="AN87" s="185"/>
      <c r="AO87" s="16"/>
      <c r="AP87" s="16"/>
      <c r="AQ87" s="16"/>
      <c r="AR87" s="17"/>
      <c r="BE87" s="16"/>
    </row>
    <row r="88" spans="1:91" s="20" customFormat="1" ht="6.95" customHeight="1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7"/>
      <c r="BE88" s="16"/>
    </row>
    <row r="89" spans="1:91" s="20" customFormat="1" ht="15.2" customHeight="1">
      <c r="A89" s="16"/>
      <c r="B89" s="17"/>
      <c r="C89" s="11" t="s">
        <v>22</v>
      </c>
      <c r="D89" s="16"/>
      <c r="E89" s="16"/>
      <c r="F89" s="16"/>
      <c r="G89" s="16"/>
      <c r="H89" s="16"/>
      <c r="I89" s="16"/>
      <c r="J89" s="16"/>
      <c r="K89" s="16"/>
      <c r="L89" s="36" t="str">
        <f>IF(E11= "","",E11)</f>
        <v xml:space="preserve"> 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1" t="s">
        <v>27</v>
      </c>
      <c r="AJ89" s="16"/>
      <c r="AK89" s="16"/>
      <c r="AL89" s="16"/>
      <c r="AM89" s="186" t="str">
        <f>IF(E17="","",E17)</f>
        <v xml:space="preserve"> </v>
      </c>
      <c r="AN89" s="186"/>
      <c r="AO89" s="186"/>
      <c r="AP89" s="186"/>
      <c r="AQ89" s="16"/>
      <c r="AR89" s="17"/>
      <c r="AS89" s="187" t="s">
        <v>51</v>
      </c>
      <c r="AT89" s="187"/>
      <c r="AU89" s="42"/>
      <c r="AV89" s="42"/>
      <c r="AW89" s="42"/>
      <c r="AX89" s="42"/>
      <c r="AY89" s="42"/>
      <c r="AZ89" s="42"/>
      <c r="BA89" s="42"/>
      <c r="BB89" s="42"/>
      <c r="BC89" s="42"/>
      <c r="BD89" s="43"/>
      <c r="BE89" s="16"/>
    </row>
    <row r="90" spans="1:91" s="20" customFormat="1" ht="15.2" customHeight="1">
      <c r="A90" s="16"/>
      <c r="B90" s="17"/>
      <c r="C90" s="11" t="s">
        <v>25</v>
      </c>
      <c r="D90" s="16"/>
      <c r="E90" s="16"/>
      <c r="F90" s="16"/>
      <c r="G90" s="16"/>
      <c r="H90" s="16"/>
      <c r="I90" s="16"/>
      <c r="J90" s="16"/>
      <c r="K90" s="16"/>
      <c r="L90" s="36" t="str">
        <f>IF(E14= "Vyplň údaj","",E14)</f>
        <v/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1" t="s">
        <v>29</v>
      </c>
      <c r="AJ90" s="16"/>
      <c r="AK90" s="16"/>
      <c r="AL90" s="16"/>
      <c r="AM90" s="186" t="str">
        <f>IF(E20="","",E20)</f>
        <v xml:space="preserve"> </v>
      </c>
      <c r="AN90" s="186"/>
      <c r="AO90" s="186"/>
      <c r="AP90" s="186"/>
      <c r="AQ90" s="16"/>
      <c r="AR90" s="17"/>
      <c r="AS90" s="187"/>
      <c r="AT90" s="187"/>
      <c r="AU90" s="44"/>
      <c r="AV90" s="44"/>
      <c r="AW90" s="44"/>
      <c r="AX90" s="44"/>
      <c r="AY90" s="44"/>
      <c r="AZ90" s="44"/>
      <c r="BA90" s="44"/>
      <c r="BB90" s="44"/>
      <c r="BC90" s="44"/>
      <c r="BD90" s="45"/>
      <c r="BE90" s="16"/>
    </row>
    <row r="91" spans="1:91" s="20" customFormat="1" ht="10.9" customHeight="1">
      <c r="A91" s="16"/>
      <c r="B91" s="17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7"/>
      <c r="AS91" s="187"/>
      <c r="AT91" s="187"/>
      <c r="AU91" s="44"/>
      <c r="AV91" s="44"/>
      <c r="AW91" s="44"/>
      <c r="AX91" s="44"/>
      <c r="AY91" s="44"/>
      <c r="AZ91" s="44"/>
      <c r="BA91" s="44"/>
      <c r="BB91" s="44"/>
      <c r="BC91" s="44"/>
      <c r="BD91" s="45"/>
      <c r="BE91" s="16"/>
    </row>
    <row r="92" spans="1:91" s="20" customFormat="1" ht="29.25" customHeight="1">
      <c r="A92" s="16"/>
      <c r="B92" s="17"/>
      <c r="C92" s="178" t="s">
        <v>52</v>
      </c>
      <c r="D92" s="178"/>
      <c r="E92" s="178"/>
      <c r="F92" s="178"/>
      <c r="G92" s="178"/>
      <c r="H92" s="46"/>
      <c r="I92" s="179" t="s">
        <v>53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0" t="s">
        <v>54</v>
      </c>
      <c r="AH92" s="180"/>
      <c r="AI92" s="180"/>
      <c r="AJ92" s="180"/>
      <c r="AK92" s="180"/>
      <c r="AL92" s="180"/>
      <c r="AM92" s="180"/>
      <c r="AN92" s="181" t="s">
        <v>55</v>
      </c>
      <c r="AO92" s="181"/>
      <c r="AP92" s="181"/>
      <c r="AQ92" s="47" t="s">
        <v>56</v>
      </c>
      <c r="AR92" s="17"/>
      <c r="AS92" s="48" t="s">
        <v>57</v>
      </c>
      <c r="AT92" s="49" t="s">
        <v>58</v>
      </c>
      <c r="AU92" s="49" t="s">
        <v>59</v>
      </c>
      <c r="AV92" s="49" t="s">
        <v>60</v>
      </c>
      <c r="AW92" s="49" t="s">
        <v>61</v>
      </c>
      <c r="AX92" s="49" t="s">
        <v>62</v>
      </c>
      <c r="AY92" s="49" t="s">
        <v>63</v>
      </c>
      <c r="AZ92" s="49" t="s">
        <v>64</v>
      </c>
      <c r="BA92" s="49" t="s">
        <v>65</v>
      </c>
      <c r="BB92" s="49" t="s">
        <v>66</v>
      </c>
      <c r="BC92" s="49" t="s">
        <v>67</v>
      </c>
      <c r="BD92" s="50" t="s">
        <v>68</v>
      </c>
      <c r="BE92" s="16"/>
    </row>
    <row r="93" spans="1:91" s="20" customFormat="1" ht="10.9" customHeight="1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7"/>
      <c r="AS93" s="5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16"/>
    </row>
    <row r="94" spans="1:91" s="54" customFormat="1" ht="32.450000000000003" customHeight="1">
      <c r="B94" s="55"/>
      <c r="C94" s="56" t="s">
        <v>69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82">
        <f>ROUND(AG95,2)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58"/>
      <c r="AR94" s="55"/>
      <c r="AS94" s="59">
        <f>ROUND(AS95,2)</f>
        <v>0</v>
      </c>
      <c r="AT94" s="60">
        <f>ROUND(SUM(AV94:AW94),2)</f>
        <v>0</v>
      </c>
      <c r="AU94" s="61">
        <f>ROUND(AU95,5)</f>
        <v>0</v>
      </c>
      <c r="AV94" s="60">
        <f>ROUND(AZ94*L29,2)</f>
        <v>0</v>
      </c>
      <c r="AW94" s="60">
        <f>ROUND(BA94*L30,2)</f>
        <v>0</v>
      </c>
      <c r="AX94" s="60">
        <f>ROUND(BB94*L29,2)</f>
        <v>0</v>
      </c>
      <c r="AY94" s="60">
        <f>ROUND(BC94*L30,2)</f>
        <v>0</v>
      </c>
      <c r="AZ94" s="60">
        <f>ROUND(AZ95,2)</f>
        <v>0</v>
      </c>
      <c r="BA94" s="60">
        <f>ROUND(BA95,2)</f>
        <v>0</v>
      </c>
      <c r="BB94" s="60">
        <f>ROUND(BB95,2)</f>
        <v>0</v>
      </c>
      <c r="BC94" s="60">
        <f>ROUND(BC95,2)</f>
        <v>0</v>
      </c>
      <c r="BD94" s="62">
        <f>ROUND(BD95,2)</f>
        <v>0</v>
      </c>
      <c r="BS94" s="63" t="s">
        <v>70</v>
      </c>
      <c r="BT94" s="63" t="s">
        <v>71</v>
      </c>
      <c r="BU94" s="64" t="s">
        <v>72</v>
      </c>
      <c r="BV94" s="63" t="s">
        <v>73</v>
      </c>
      <c r="BW94" s="63" t="s">
        <v>3</v>
      </c>
      <c r="BX94" s="63" t="s">
        <v>74</v>
      </c>
      <c r="CL94" s="63"/>
    </row>
    <row r="95" spans="1:91" s="74" customFormat="1" ht="24.75" customHeight="1">
      <c r="A95" s="65" t="s">
        <v>75</v>
      </c>
      <c r="B95" s="66"/>
      <c r="C95" s="67"/>
      <c r="D95" s="176" t="s">
        <v>76</v>
      </c>
      <c r="E95" s="176"/>
      <c r="F95" s="176"/>
      <c r="G95" s="176"/>
      <c r="H95" s="176"/>
      <c r="I95" s="68"/>
      <c r="J95" s="176" t="s">
        <v>77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7">
        <f>'03 - Odstrojení objektu -...'!J30</f>
        <v>0</v>
      </c>
      <c r="AH95" s="177"/>
      <c r="AI95" s="177"/>
      <c r="AJ95" s="177"/>
      <c r="AK95" s="177"/>
      <c r="AL95" s="177"/>
      <c r="AM95" s="177"/>
      <c r="AN95" s="177">
        <f>SUM(AG95,AT95)</f>
        <v>0</v>
      </c>
      <c r="AO95" s="177"/>
      <c r="AP95" s="177"/>
      <c r="AQ95" s="69" t="s">
        <v>78</v>
      </c>
      <c r="AR95" s="66"/>
      <c r="AS95" s="70">
        <v>0</v>
      </c>
      <c r="AT95" s="71">
        <f>ROUND(SUM(AV95:AW95),2)</f>
        <v>0</v>
      </c>
      <c r="AU95" s="72">
        <f>'03 - Odstrojení objektu -...'!P126</f>
        <v>0</v>
      </c>
      <c r="AV95" s="71">
        <f>'03 - Odstrojení objektu -...'!J33</f>
        <v>0</v>
      </c>
      <c r="AW95" s="71">
        <f>'03 - Odstrojení objektu -...'!J34</f>
        <v>0</v>
      </c>
      <c r="AX95" s="71">
        <f>'03 - Odstrojení objektu -...'!J35</f>
        <v>0</v>
      </c>
      <c r="AY95" s="71">
        <f>'03 - Odstrojení objektu -...'!J36</f>
        <v>0</v>
      </c>
      <c r="AZ95" s="71">
        <f>'03 - Odstrojení objektu -...'!F33</f>
        <v>0</v>
      </c>
      <c r="BA95" s="71">
        <f>'03 - Odstrojení objektu -...'!F34</f>
        <v>0</v>
      </c>
      <c r="BB95" s="71">
        <f>'03 - Odstrojení objektu -...'!F35</f>
        <v>0</v>
      </c>
      <c r="BC95" s="71">
        <f>'03 - Odstrojení objektu -...'!F36</f>
        <v>0</v>
      </c>
      <c r="BD95" s="73">
        <f>'03 - Odstrojení objektu -...'!F37</f>
        <v>0</v>
      </c>
      <c r="BT95" s="75" t="s">
        <v>79</v>
      </c>
      <c r="BV95" s="75" t="s">
        <v>73</v>
      </c>
      <c r="BW95" s="75" t="s">
        <v>80</v>
      </c>
      <c r="BX95" s="75" t="s">
        <v>3</v>
      </c>
      <c r="CL95" s="75"/>
      <c r="CM95" s="75" t="s">
        <v>81</v>
      </c>
    </row>
    <row r="96" spans="1:91" s="20" customFormat="1" ht="30" customHeight="1">
      <c r="A96" s="16"/>
      <c r="B96" s="17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7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</row>
    <row r="97" spans="1:57" s="20" customFormat="1" ht="6.95" customHeight="1">
      <c r="A97" s="16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17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</row>
  </sheetData>
  <mergeCells count="42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D95:H95"/>
    <mergeCell ref="J95:AF95"/>
    <mergeCell ref="AG95:AM95"/>
    <mergeCell ref="AN95:AP95"/>
    <mergeCell ref="C92:G92"/>
    <mergeCell ref="I92:AF92"/>
    <mergeCell ref="AG92:AM92"/>
    <mergeCell ref="AN92:AP92"/>
    <mergeCell ref="AG94:AM94"/>
    <mergeCell ref="AN94:AP94"/>
  </mergeCells>
  <hyperlinks>
    <hyperlink ref="A95" location="'03 - Odstrojení objektu -...'!C2" display="/"/>
  </hyperlink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2"/>
  <sheetViews>
    <sheetView showGridLines="0" tabSelected="1" topLeftCell="A305" zoomScaleNormal="100" workbookViewId="0">
      <selection activeCell="F330" sqref="F330"/>
    </sheetView>
  </sheetViews>
  <sheetFormatPr defaultColWidth="8.5" defaultRowHeight="11.25"/>
  <cols>
    <col min="1" max="1" width="8.33203125" customWidth="1"/>
    <col min="2" max="2" width="1.1640625" customWidth="1"/>
    <col min="3" max="3" width="7.83203125" customWidth="1"/>
    <col min="4" max="4" width="4.33203125" customWidth="1"/>
    <col min="5" max="5" width="24.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192" t="s">
        <v>4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2" t="s">
        <v>80</v>
      </c>
    </row>
    <row r="3" spans="1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81</v>
      </c>
    </row>
    <row r="4" spans="1:46" ht="24.95" customHeight="1">
      <c r="B4" s="5"/>
      <c r="D4" s="6" t="s">
        <v>82</v>
      </c>
      <c r="L4" s="5"/>
      <c r="M4" s="76" t="s">
        <v>9</v>
      </c>
      <c r="AT4" s="2" t="s">
        <v>2</v>
      </c>
    </row>
    <row r="5" spans="1:46" ht="6.95" customHeight="1">
      <c r="B5" s="5"/>
      <c r="L5" s="5"/>
    </row>
    <row r="6" spans="1:46" ht="12" customHeight="1">
      <c r="B6" s="5"/>
      <c r="D6" s="11" t="s">
        <v>14</v>
      </c>
      <c r="L6" s="5"/>
    </row>
    <row r="7" spans="1:46" ht="16.5" customHeight="1">
      <c r="B7" s="5"/>
      <c r="E7" s="200" t="str">
        <f>'Rekapitulace stavby'!K6</f>
        <v>Knihovna Chomutov</v>
      </c>
      <c r="F7" s="200"/>
      <c r="G7" s="200"/>
      <c r="H7" s="200"/>
      <c r="L7" s="5"/>
    </row>
    <row r="8" spans="1:46" s="20" customFormat="1" ht="12" customHeight="1">
      <c r="A8" s="16"/>
      <c r="B8" s="17"/>
      <c r="C8" s="16"/>
      <c r="D8" s="11" t="s">
        <v>83</v>
      </c>
      <c r="E8" s="16"/>
      <c r="F8" s="16"/>
      <c r="G8" s="16"/>
      <c r="H8" s="16"/>
      <c r="I8" s="16"/>
      <c r="J8" s="16"/>
      <c r="K8" s="16"/>
      <c r="L8" s="2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46" s="20" customFormat="1" ht="16.5" customHeight="1">
      <c r="A9" s="16"/>
      <c r="B9" s="17"/>
      <c r="C9" s="16"/>
      <c r="D9" s="16"/>
      <c r="E9" s="184" t="s">
        <v>84</v>
      </c>
      <c r="F9" s="184"/>
      <c r="G9" s="184"/>
      <c r="H9" s="184"/>
      <c r="I9" s="16"/>
      <c r="J9" s="16"/>
      <c r="K9" s="16"/>
      <c r="L9" s="2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46" s="20" customFormat="1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27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46" s="20" customFormat="1" ht="12" customHeight="1">
      <c r="A11" s="16"/>
      <c r="B11" s="17"/>
      <c r="C11" s="16"/>
      <c r="D11" s="11" t="s">
        <v>16</v>
      </c>
      <c r="E11" s="16"/>
      <c r="F11" s="12"/>
      <c r="G11" s="16"/>
      <c r="H11" s="16"/>
      <c r="I11" s="11" t="s">
        <v>17</v>
      </c>
      <c r="J11" s="12"/>
      <c r="K11" s="16"/>
      <c r="L11" s="27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46" s="20" customFormat="1" ht="12" customHeight="1">
      <c r="A12" s="16"/>
      <c r="B12" s="17"/>
      <c r="C12" s="16"/>
      <c r="D12" s="11" t="s">
        <v>18</v>
      </c>
      <c r="E12" s="16"/>
      <c r="F12" s="12" t="s">
        <v>19</v>
      </c>
      <c r="G12" s="16"/>
      <c r="H12" s="16"/>
      <c r="I12" s="11" t="s">
        <v>20</v>
      </c>
      <c r="J12" s="77" t="str">
        <f>'Rekapitulace stavby'!AN8</f>
        <v>9. 9. 2024</v>
      </c>
      <c r="K12" s="16"/>
      <c r="L12" s="27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46" s="20" customFormat="1" ht="10.9" customHeight="1">
      <c r="A13" s="16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27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46" s="20" customFormat="1" ht="12" customHeight="1">
      <c r="A14" s="16"/>
      <c r="B14" s="17"/>
      <c r="C14" s="16"/>
      <c r="D14" s="11" t="s">
        <v>22</v>
      </c>
      <c r="E14" s="16"/>
      <c r="F14" s="16"/>
      <c r="G14" s="16"/>
      <c r="H14" s="16"/>
      <c r="I14" s="11" t="s">
        <v>23</v>
      </c>
      <c r="J14" s="12" t="str">
        <f>IF('Rekapitulace stavby'!AN10="","",'Rekapitulace stavby'!AN10)</f>
        <v/>
      </c>
      <c r="K14" s="16"/>
      <c r="L14" s="27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46" s="20" customFormat="1" ht="18" customHeight="1">
      <c r="A15" s="16"/>
      <c r="B15" s="17"/>
      <c r="C15" s="16"/>
      <c r="D15" s="16"/>
      <c r="E15" s="12" t="str">
        <f>IF('Rekapitulace stavby'!E11="","",'Rekapitulace stavby'!E11)</f>
        <v xml:space="preserve"> </v>
      </c>
      <c r="F15" s="16"/>
      <c r="G15" s="16"/>
      <c r="H15" s="16"/>
      <c r="I15" s="11" t="s">
        <v>24</v>
      </c>
      <c r="J15" s="12" t="str">
        <f>IF('Rekapitulace stavby'!AN11="","",'Rekapitulace stavby'!AN11)</f>
        <v/>
      </c>
      <c r="K15" s="16"/>
      <c r="L15" s="27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46" s="20" customFormat="1" ht="6.95" customHeight="1">
      <c r="A16" s="16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27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20" customFormat="1" ht="12" customHeight="1">
      <c r="A17" s="16"/>
      <c r="B17" s="17"/>
      <c r="C17" s="16"/>
      <c r="D17" s="11" t="s">
        <v>25</v>
      </c>
      <c r="E17" s="16"/>
      <c r="F17" s="16"/>
      <c r="G17" s="16"/>
      <c r="H17" s="16"/>
      <c r="I17" s="11" t="s">
        <v>23</v>
      </c>
      <c r="J17" s="13" t="str">
        <f>'Rekapitulace stavby'!AN13</f>
        <v>Vyplň údaj</v>
      </c>
      <c r="K17" s="16"/>
      <c r="L17" s="27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20" customFormat="1" ht="18" customHeight="1">
      <c r="A18" s="16"/>
      <c r="B18" s="17"/>
      <c r="C18" s="16"/>
      <c r="D18" s="16"/>
      <c r="E18" s="201" t="str">
        <f>'Rekapitulace stavby'!E14</f>
        <v>Vyplň údaj</v>
      </c>
      <c r="F18" s="201"/>
      <c r="G18" s="201"/>
      <c r="H18" s="201"/>
      <c r="I18" s="11" t="s">
        <v>24</v>
      </c>
      <c r="J18" s="13" t="str">
        <f>'Rekapitulace stavby'!AN14</f>
        <v>Vyplň údaj</v>
      </c>
      <c r="K18" s="16"/>
      <c r="L18" s="27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20" customFormat="1" ht="6.95" customHeight="1">
      <c r="A19" s="16"/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27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20" customFormat="1" ht="12" customHeight="1">
      <c r="A20" s="16"/>
      <c r="B20" s="17"/>
      <c r="C20" s="16"/>
      <c r="D20" s="11" t="s">
        <v>27</v>
      </c>
      <c r="E20" s="16"/>
      <c r="F20" s="16"/>
      <c r="G20" s="16"/>
      <c r="H20" s="16"/>
      <c r="I20" s="11" t="s">
        <v>23</v>
      </c>
      <c r="J20" s="12" t="str">
        <f>IF('Rekapitulace stavby'!AN16="","",'Rekapitulace stavby'!AN16)</f>
        <v/>
      </c>
      <c r="K20" s="16"/>
      <c r="L20" s="27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20" customFormat="1" ht="18" customHeight="1">
      <c r="A21" s="16"/>
      <c r="B21" s="17"/>
      <c r="C21" s="16"/>
      <c r="D21" s="16"/>
      <c r="E21" s="12" t="str">
        <f>IF('Rekapitulace stavby'!E17="","",'Rekapitulace stavby'!E17)</f>
        <v xml:space="preserve"> </v>
      </c>
      <c r="F21" s="16"/>
      <c r="G21" s="16"/>
      <c r="H21" s="16"/>
      <c r="I21" s="11" t="s">
        <v>24</v>
      </c>
      <c r="J21" s="12" t="str">
        <f>IF('Rekapitulace stavby'!AN17="","",'Rekapitulace stavby'!AN17)</f>
        <v/>
      </c>
      <c r="K21" s="16"/>
      <c r="L21" s="27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20" customFormat="1" ht="6.95" customHeight="1">
      <c r="A22" s="16"/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27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20" customFormat="1" ht="12" customHeight="1">
      <c r="A23" s="16"/>
      <c r="B23" s="17"/>
      <c r="C23" s="16"/>
      <c r="D23" s="11" t="s">
        <v>29</v>
      </c>
      <c r="E23" s="16"/>
      <c r="F23" s="16"/>
      <c r="G23" s="16"/>
      <c r="H23" s="16"/>
      <c r="I23" s="11" t="s">
        <v>23</v>
      </c>
      <c r="J23" s="12" t="str">
        <f>IF('Rekapitulace stavby'!AN19="","",'Rekapitulace stavby'!AN19)</f>
        <v/>
      </c>
      <c r="K23" s="16"/>
      <c r="L23" s="27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0" customFormat="1" ht="18" customHeight="1">
      <c r="A24" s="16"/>
      <c r="B24" s="17"/>
      <c r="C24" s="16"/>
      <c r="D24" s="16"/>
      <c r="E24" s="12" t="str">
        <f>IF('Rekapitulace stavby'!E20="","",'Rekapitulace stavby'!E20)</f>
        <v xml:space="preserve"> </v>
      </c>
      <c r="F24" s="16"/>
      <c r="G24" s="16"/>
      <c r="H24" s="16"/>
      <c r="I24" s="11" t="s">
        <v>24</v>
      </c>
      <c r="J24" s="12" t="str">
        <f>IF('Rekapitulace stavby'!AN20="","",'Rekapitulace stavby'!AN20)</f>
        <v/>
      </c>
      <c r="K24" s="16"/>
      <c r="L24" s="27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20" customFormat="1" ht="6.95" customHeight="1">
      <c r="A25" s="16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27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20" customFormat="1" ht="12" customHeight="1">
      <c r="A26" s="16"/>
      <c r="B26" s="17"/>
      <c r="C26" s="16"/>
      <c r="D26" s="11" t="s">
        <v>30</v>
      </c>
      <c r="E26" s="16"/>
      <c r="F26" s="16"/>
      <c r="G26" s="16"/>
      <c r="H26" s="16"/>
      <c r="I26" s="16"/>
      <c r="J26" s="16"/>
      <c r="K26" s="16"/>
      <c r="L26" s="27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81" customFormat="1" ht="16.5" customHeight="1">
      <c r="A27" s="78"/>
      <c r="B27" s="79"/>
      <c r="C27" s="78"/>
      <c r="D27" s="78"/>
      <c r="E27" s="197"/>
      <c r="F27" s="197"/>
      <c r="G27" s="197"/>
      <c r="H27" s="197"/>
      <c r="I27" s="78"/>
      <c r="J27" s="78"/>
      <c r="K27" s="78"/>
      <c r="L27" s="80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</row>
    <row r="28" spans="1:31" s="20" customFormat="1" ht="6.95" customHeight="1">
      <c r="A28" s="16"/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27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20" customFormat="1" ht="6.95" customHeight="1">
      <c r="A29" s="16"/>
      <c r="B29" s="17"/>
      <c r="C29" s="16"/>
      <c r="D29" s="52"/>
      <c r="E29" s="52"/>
      <c r="F29" s="52"/>
      <c r="G29" s="52"/>
      <c r="H29" s="52"/>
      <c r="I29" s="52"/>
      <c r="J29" s="52"/>
      <c r="K29" s="52"/>
      <c r="L29" s="27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s="20" customFormat="1" ht="25.5" customHeight="1">
      <c r="A30" s="16"/>
      <c r="B30" s="17"/>
      <c r="C30" s="16"/>
      <c r="D30" s="82" t="s">
        <v>31</v>
      </c>
      <c r="E30" s="16"/>
      <c r="F30" s="16"/>
      <c r="G30" s="16"/>
      <c r="H30" s="16"/>
      <c r="I30" s="16"/>
      <c r="J30" s="83">
        <f>ROUND(J126, 2)</f>
        <v>0</v>
      </c>
      <c r="K30" s="16"/>
      <c r="L30" s="27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20" customFormat="1" ht="6.95" customHeight="1">
      <c r="A31" s="16"/>
      <c r="B31" s="17"/>
      <c r="C31" s="16"/>
      <c r="D31" s="52"/>
      <c r="E31" s="52"/>
      <c r="F31" s="52"/>
      <c r="G31" s="52"/>
      <c r="H31" s="52"/>
      <c r="I31" s="52"/>
      <c r="J31" s="52"/>
      <c r="K31" s="52"/>
      <c r="L31" s="27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20" customFormat="1" ht="14.45" customHeight="1">
      <c r="A32" s="16"/>
      <c r="B32" s="17"/>
      <c r="C32" s="16"/>
      <c r="D32" s="16"/>
      <c r="E32" s="16"/>
      <c r="F32" s="84" t="s">
        <v>33</v>
      </c>
      <c r="G32" s="16"/>
      <c r="H32" s="16"/>
      <c r="I32" s="84" t="s">
        <v>32</v>
      </c>
      <c r="J32" s="84" t="s">
        <v>34</v>
      </c>
      <c r="K32" s="16"/>
      <c r="L32" s="27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20" customFormat="1" ht="14.45" customHeight="1">
      <c r="A33" s="16"/>
      <c r="B33" s="17"/>
      <c r="C33" s="16"/>
      <c r="D33" s="85" t="s">
        <v>35</v>
      </c>
      <c r="E33" s="11" t="s">
        <v>36</v>
      </c>
      <c r="F33" s="86">
        <f>ROUND((SUM(BE126:BE321)),  2)</f>
        <v>0</v>
      </c>
      <c r="G33" s="16"/>
      <c r="H33" s="16"/>
      <c r="I33" s="87">
        <v>0.21</v>
      </c>
      <c r="J33" s="86">
        <f>ROUND(((SUM(BE126:BE321))*I33),  2)</f>
        <v>0</v>
      </c>
      <c r="K33" s="16"/>
      <c r="L33" s="27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20" customFormat="1" ht="14.45" customHeight="1">
      <c r="A34" s="16"/>
      <c r="B34" s="17"/>
      <c r="C34" s="16"/>
      <c r="D34" s="16"/>
      <c r="E34" s="11" t="s">
        <v>37</v>
      </c>
      <c r="F34" s="86">
        <f>ROUND((SUM(BF126:BF321)),  2)</f>
        <v>0</v>
      </c>
      <c r="G34" s="16"/>
      <c r="H34" s="16"/>
      <c r="I34" s="87">
        <v>0.12</v>
      </c>
      <c r="J34" s="86">
        <f>ROUND(((SUM(BF126:BF321))*I34),  2)</f>
        <v>0</v>
      </c>
      <c r="K34" s="16"/>
      <c r="L34" s="27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20" customFormat="1" ht="14.45" hidden="1" customHeight="1">
      <c r="A35" s="16"/>
      <c r="B35" s="17"/>
      <c r="C35" s="16"/>
      <c r="D35" s="16"/>
      <c r="E35" s="11" t="s">
        <v>38</v>
      </c>
      <c r="F35" s="86">
        <f>ROUND((SUM(BG126:BG321)),  2)</f>
        <v>0</v>
      </c>
      <c r="G35" s="16"/>
      <c r="H35" s="16"/>
      <c r="I35" s="87">
        <v>0.21</v>
      </c>
      <c r="J35" s="86">
        <f>0</f>
        <v>0</v>
      </c>
      <c r="K35" s="16"/>
      <c r="L35" s="27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20" customFormat="1" ht="14.45" hidden="1" customHeight="1">
      <c r="A36" s="16"/>
      <c r="B36" s="17"/>
      <c r="C36" s="16"/>
      <c r="D36" s="16"/>
      <c r="E36" s="11" t="s">
        <v>39</v>
      </c>
      <c r="F36" s="86">
        <f>ROUND((SUM(BH126:BH321)),  2)</f>
        <v>0</v>
      </c>
      <c r="G36" s="16"/>
      <c r="H36" s="16"/>
      <c r="I36" s="87">
        <v>0.12</v>
      </c>
      <c r="J36" s="86">
        <f>0</f>
        <v>0</v>
      </c>
      <c r="K36" s="16"/>
      <c r="L36" s="27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20" customFormat="1" ht="14.45" hidden="1" customHeight="1">
      <c r="A37" s="16"/>
      <c r="B37" s="17"/>
      <c r="C37" s="16"/>
      <c r="D37" s="16"/>
      <c r="E37" s="11" t="s">
        <v>40</v>
      </c>
      <c r="F37" s="86">
        <f>ROUND((SUM(BI126:BI321)),  2)</f>
        <v>0</v>
      </c>
      <c r="G37" s="16"/>
      <c r="H37" s="16"/>
      <c r="I37" s="87">
        <v>0</v>
      </c>
      <c r="J37" s="86">
        <f>0</f>
        <v>0</v>
      </c>
      <c r="K37" s="16"/>
      <c r="L37" s="27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20" customFormat="1" ht="6.95" customHeight="1">
      <c r="A38" s="16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27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s="20" customFormat="1" ht="25.5" customHeight="1">
      <c r="A39" s="16"/>
      <c r="B39" s="17"/>
      <c r="C39" s="88"/>
      <c r="D39" s="89" t="s">
        <v>41</v>
      </c>
      <c r="E39" s="46"/>
      <c r="F39" s="46"/>
      <c r="G39" s="90" t="s">
        <v>42</v>
      </c>
      <c r="H39" s="91" t="s">
        <v>43</v>
      </c>
      <c r="I39" s="46"/>
      <c r="J39" s="92">
        <f>SUM(J30:J37)</f>
        <v>0</v>
      </c>
      <c r="K39" s="93"/>
      <c r="L39" s="27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20" customFormat="1" ht="14.45" customHeight="1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27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ht="14.45" customHeight="1">
      <c r="B41" s="5"/>
      <c r="L41" s="5"/>
    </row>
    <row r="42" spans="1:31" ht="14.45" customHeight="1">
      <c r="B42" s="5"/>
      <c r="L42" s="5"/>
    </row>
    <row r="43" spans="1:31" ht="14.45" customHeight="1">
      <c r="B43" s="5"/>
      <c r="L43" s="5"/>
    </row>
    <row r="44" spans="1:31" ht="14.45" customHeight="1">
      <c r="B44" s="5"/>
      <c r="L44" s="5"/>
    </row>
    <row r="45" spans="1:31" ht="14.45" customHeight="1">
      <c r="B45" s="5"/>
      <c r="L45" s="5"/>
    </row>
    <row r="46" spans="1:31" ht="14.45" customHeight="1">
      <c r="B46" s="5"/>
      <c r="L46" s="5"/>
    </row>
    <row r="47" spans="1:31" ht="14.45" customHeight="1">
      <c r="B47" s="5"/>
      <c r="L47" s="5"/>
    </row>
    <row r="48" spans="1:31" ht="14.45" customHeight="1">
      <c r="B48" s="5"/>
      <c r="L48" s="5"/>
    </row>
    <row r="49" spans="1:31" ht="14.45" customHeight="1">
      <c r="B49" s="5"/>
      <c r="L49" s="5"/>
    </row>
    <row r="50" spans="1:31" s="20" customFormat="1" ht="14.45" customHeight="1">
      <c r="B50" s="27"/>
      <c r="D50" s="28" t="s">
        <v>44</v>
      </c>
      <c r="E50" s="29"/>
      <c r="F50" s="29"/>
      <c r="G50" s="28" t="s">
        <v>45</v>
      </c>
      <c r="H50" s="29"/>
      <c r="I50" s="29"/>
      <c r="J50" s="29"/>
      <c r="K50" s="29"/>
      <c r="L50" s="27"/>
    </row>
    <row r="51" spans="1:31">
      <c r="B51" s="5"/>
      <c r="L51" s="5"/>
    </row>
    <row r="52" spans="1:31">
      <c r="B52" s="5"/>
      <c r="L52" s="5"/>
    </row>
    <row r="53" spans="1:31">
      <c r="B53" s="5"/>
      <c r="L53" s="5"/>
    </row>
    <row r="54" spans="1:31">
      <c r="B54" s="5"/>
      <c r="L54" s="5"/>
    </row>
    <row r="55" spans="1:31">
      <c r="B55" s="5"/>
      <c r="L55" s="5"/>
    </row>
    <row r="56" spans="1:31">
      <c r="B56" s="5"/>
      <c r="L56" s="5"/>
    </row>
    <row r="57" spans="1:31">
      <c r="B57" s="5"/>
      <c r="L57" s="5"/>
    </row>
    <row r="58" spans="1:31">
      <c r="B58" s="5"/>
      <c r="L58" s="5"/>
    </row>
    <row r="59" spans="1:31">
      <c r="B59" s="5"/>
      <c r="L59" s="5"/>
    </row>
    <row r="60" spans="1:31">
      <c r="B60" s="5"/>
      <c r="L60" s="5"/>
    </row>
    <row r="61" spans="1:31" s="20" customFormat="1" ht="12.75">
      <c r="A61" s="16"/>
      <c r="B61" s="17"/>
      <c r="C61" s="16"/>
      <c r="D61" s="30" t="s">
        <v>46</v>
      </c>
      <c r="E61" s="19"/>
      <c r="F61" s="94" t="s">
        <v>47</v>
      </c>
      <c r="G61" s="30" t="s">
        <v>46</v>
      </c>
      <c r="H61" s="19"/>
      <c r="I61" s="19"/>
      <c r="J61" s="95" t="s">
        <v>47</v>
      </c>
      <c r="K61" s="19"/>
      <c r="L61" s="27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>
      <c r="B62" s="5"/>
      <c r="L62" s="5"/>
    </row>
    <row r="63" spans="1:31">
      <c r="B63" s="5"/>
      <c r="L63" s="5"/>
    </row>
    <row r="64" spans="1:31">
      <c r="B64" s="5"/>
      <c r="L64" s="5"/>
    </row>
    <row r="65" spans="1:31" s="20" customFormat="1" ht="12.75">
      <c r="A65" s="16"/>
      <c r="B65" s="17"/>
      <c r="C65" s="16"/>
      <c r="D65" s="28" t="s">
        <v>48</v>
      </c>
      <c r="E65" s="31"/>
      <c r="F65" s="31"/>
      <c r="G65" s="28" t="s">
        <v>49</v>
      </c>
      <c r="H65" s="31"/>
      <c r="I65" s="31"/>
      <c r="J65" s="31"/>
      <c r="K65" s="31"/>
      <c r="L65" s="27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>
      <c r="B66" s="5"/>
      <c r="L66" s="5"/>
    </row>
    <row r="67" spans="1:31">
      <c r="B67" s="5"/>
      <c r="L67" s="5"/>
    </row>
    <row r="68" spans="1:31">
      <c r="B68" s="5"/>
      <c r="L68" s="5"/>
    </row>
    <row r="69" spans="1:31">
      <c r="B69" s="5"/>
      <c r="L69" s="5"/>
    </row>
    <row r="70" spans="1:31">
      <c r="B70" s="5"/>
      <c r="L70" s="5"/>
    </row>
    <row r="71" spans="1:31">
      <c r="B71" s="5"/>
      <c r="L71" s="5"/>
    </row>
    <row r="72" spans="1:31">
      <c r="B72" s="5"/>
      <c r="L72" s="5"/>
    </row>
    <row r="73" spans="1:31">
      <c r="B73" s="5"/>
      <c r="L73" s="5"/>
    </row>
    <row r="74" spans="1:31">
      <c r="B74" s="5"/>
      <c r="L74" s="5"/>
    </row>
    <row r="75" spans="1:31">
      <c r="B75" s="5"/>
      <c r="L75" s="5"/>
    </row>
    <row r="76" spans="1:31" s="20" customFormat="1" ht="12.75">
      <c r="A76" s="16"/>
      <c r="B76" s="17"/>
      <c r="C76" s="16"/>
      <c r="D76" s="30" t="s">
        <v>46</v>
      </c>
      <c r="E76" s="19"/>
      <c r="F76" s="94" t="s">
        <v>47</v>
      </c>
      <c r="G76" s="30" t="s">
        <v>46</v>
      </c>
      <c r="H76" s="19"/>
      <c r="I76" s="19"/>
      <c r="J76" s="95" t="s">
        <v>47</v>
      </c>
      <c r="K76" s="19"/>
      <c r="L76" s="27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20" customFormat="1" ht="14.45" customHeight="1">
      <c r="A77" s="16"/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27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81" spans="1:47" s="20" customFormat="1" ht="6.95" customHeight="1">
      <c r="A81" s="16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27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47" s="20" customFormat="1" ht="24.95" customHeight="1">
      <c r="A82" s="16"/>
      <c r="B82" s="17"/>
      <c r="C82" s="6" t="s">
        <v>85</v>
      </c>
      <c r="D82" s="16"/>
      <c r="E82" s="16"/>
      <c r="F82" s="16"/>
      <c r="G82" s="16"/>
      <c r="H82" s="16"/>
      <c r="I82" s="16"/>
      <c r="J82" s="16"/>
      <c r="K82" s="16"/>
      <c r="L82" s="27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47" s="20" customFormat="1" ht="6.95" customHeight="1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27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47" s="20" customFormat="1" ht="12" customHeight="1">
      <c r="A84" s="16"/>
      <c r="B84" s="17"/>
      <c r="C84" s="11" t="s">
        <v>14</v>
      </c>
      <c r="D84" s="16"/>
      <c r="E84" s="16"/>
      <c r="F84" s="16"/>
      <c r="G84" s="16"/>
      <c r="H84" s="16"/>
      <c r="I84" s="16"/>
      <c r="J84" s="16"/>
      <c r="K84" s="16"/>
      <c r="L84" s="27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47" s="20" customFormat="1" ht="16.5" customHeight="1">
      <c r="A85" s="16"/>
      <c r="B85" s="17"/>
      <c r="C85" s="16"/>
      <c r="D85" s="16"/>
      <c r="E85" s="200" t="str">
        <f>E7</f>
        <v>Knihovna Chomutov</v>
      </c>
      <c r="F85" s="200"/>
      <c r="G85" s="200"/>
      <c r="H85" s="200"/>
      <c r="I85" s="16"/>
      <c r="J85" s="16"/>
      <c r="K85" s="16"/>
      <c r="L85" s="27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47" s="20" customFormat="1" ht="12" customHeight="1">
      <c r="A86" s="16"/>
      <c r="B86" s="17"/>
      <c r="C86" s="11" t="s">
        <v>83</v>
      </c>
      <c r="D86" s="16"/>
      <c r="E86" s="16"/>
      <c r="F86" s="16"/>
      <c r="G86" s="16"/>
      <c r="H86" s="16"/>
      <c r="I86" s="16"/>
      <c r="J86" s="16"/>
      <c r="K86" s="16"/>
      <c r="L86" s="27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47" s="20" customFormat="1" ht="16.5" customHeight="1">
      <c r="A87" s="16"/>
      <c r="B87" s="17"/>
      <c r="C87" s="16"/>
      <c r="D87" s="16"/>
      <c r="E87" s="184" t="str">
        <f>E9</f>
        <v>03 - Odstrojení objektu - nutné minimum verze 2</v>
      </c>
      <c r="F87" s="184"/>
      <c r="G87" s="184"/>
      <c r="H87" s="184"/>
      <c r="I87" s="16"/>
      <c r="J87" s="16"/>
      <c r="K87" s="16"/>
      <c r="L87" s="27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47" s="20" customFormat="1" ht="6.95" customHeight="1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27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47" s="20" customFormat="1" ht="12" customHeight="1">
      <c r="A89" s="16"/>
      <c r="B89" s="17"/>
      <c r="C89" s="11" t="s">
        <v>18</v>
      </c>
      <c r="D89" s="16"/>
      <c r="E89" s="16"/>
      <c r="F89" s="12" t="str">
        <f>F12</f>
        <v xml:space="preserve"> </v>
      </c>
      <c r="G89" s="16"/>
      <c r="H89" s="16"/>
      <c r="I89" s="11" t="s">
        <v>20</v>
      </c>
      <c r="J89" s="77" t="str">
        <f>IF(J12="","",J12)</f>
        <v>9. 9. 2024</v>
      </c>
      <c r="K89" s="16"/>
      <c r="L89" s="27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47" s="20" customFormat="1" ht="6.95" customHeight="1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27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47" s="20" customFormat="1" ht="15.2" customHeight="1">
      <c r="A91" s="16"/>
      <c r="B91" s="17"/>
      <c r="C91" s="11" t="s">
        <v>22</v>
      </c>
      <c r="D91" s="16"/>
      <c r="E91" s="16"/>
      <c r="F91" s="12" t="str">
        <f>E15</f>
        <v xml:space="preserve"> </v>
      </c>
      <c r="G91" s="16"/>
      <c r="H91" s="16"/>
      <c r="I91" s="11" t="s">
        <v>27</v>
      </c>
      <c r="J91" s="96" t="str">
        <f>E21</f>
        <v xml:space="preserve"> </v>
      </c>
      <c r="K91" s="16"/>
      <c r="L91" s="27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47" s="20" customFormat="1" ht="15.2" customHeight="1">
      <c r="A92" s="16"/>
      <c r="B92" s="17"/>
      <c r="C92" s="11" t="s">
        <v>25</v>
      </c>
      <c r="D92" s="16"/>
      <c r="E92" s="16"/>
      <c r="F92" s="12" t="str">
        <f>IF(E18="","",E18)</f>
        <v>Vyplň údaj</v>
      </c>
      <c r="G92" s="16"/>
      <c r="H92" s="16"/>
      <c r="I92" s="11" t="s">
        <v>29</v>
      </c>
      <c r="J92" s="96" t="str">
        <f>E24</f>
        <v xml:space="preserve"> </v>
      </c>
      <c r="K92" s="16"/>
      <c r="L92" s="27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47" s="20" customFormat="1" ht="10.35" customHeight="1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27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47" s="20" customFormat="1" ht="29.25" customHeight="1">
      <c r="A94" s="16"/>
      <c r="B94" s="17"/>
      <c r="C94" s="97" t="s">
        <v>86</v>
      </c>
      <c r="D94" s="88"/>
      <c r="E94" s="88"/>
      <c r="F94" s="88"/>
      <c r="G94" s="88"/>
      <c r="H94" s="88"/>
      <c r="I94" s="88"/>
      <c r="J94" s="98" t="s">
        <v>87</v>
      </c>
      <c r="K94" s="88"/>
      <c r="L94" s="27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47" s="20" customFormat="1" ht="10.35" customHeight="1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27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47" s="20" customFormat="1" ht="22.9" customHeight="1">
      <c r="A96" s="16"/>
      <c r="B96" s="17"/>
      <c r="C96" s="99" t="s">
        <v>88</v>
      </c>
      <c r="D96" s="16"/>
      <c r="E96" s="16"/>
      <c r="F96" s="16"/>
      <c r="G96" s="16"/>
      <c r="H96" s="16"/>
      <c r="I96" s="16"/>
      <c r="J96" s="83">
        <f>J126</f>
        <v>0</v>
      </c>
      <c r="K96" s="16"/>
      <c r="L96" s="27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U96" s="2" t="s">
        <v>89</v>
      </c>
    </row>
    <row r="97" spans="1:31" s="100" customFormat="1" ht="24.95" customHeight="1">
      <c r="B97" s="101"/>
      <c r="D97" s="102" t="s">
        <v>90</v>
      </c>
      <c r="E97" s="103"/>
      <c r="F97" s="103"/>
      <c r="G97" s="103"/>
      <c r="H97" s="103"/>
      <c r="I97" s="103"/>
      <c r="J97" s="104">
        <f>J127</f>
        <v>0</v>
      </c>
      <c r="L97" s="101"/>
    </row>
    <row r="98" spans="1:31" s="105" customFormat="1" ht="19.899999999999999" customHeight="1">
      <c r="B98" s="106"/>
      <c r="D98" s="107" t="s">
        <v>91</v>
      </c>
      <c r="E98" s="108"/>
      <c r="F98" s="108"/>
      <c r="G98" s="108"/>
      <c r="H98" s="108"/>
      <c r="I98" s="108"/>
      <c r="J98" s="109">
        <f>J128</f>
        <v>0</v>
      </c>
      <c r="L98" s="106"/>
    </row>
    <row r="99" spans="1:31" s="105" customFormat="1" ht="19.899999999999999" customHeight="1">
      <c r="B99" s="106"/>
      <c r="D99" s="107" t="s">
        <v>92</v>
      </c>
      <c r="E99" s="108"/>
      <c r="F99" s="108"/>
      <c r="G99" s="108"/>
      <c r="H99" s="108"/>
      <c r="I99" s="108"/>
      <c r="J99" s="109">
        <f>J144</f>
        <v>0</v>
      </c>
      <c r="L99" s="106"/>
    </row>
    <row r="100" spans="1:31" s="100" customFormat="1" ht="24.95" customHeight="1">
      <c r="B100" s="101"/>
      <c r="D100" s="102" t="s">
        <v>93</v>
      </c>
      <c r="E100" s="103"/>
      <c r="F100" s="103"/>
      <c r="G100" s="103"/>
      <c r="H100" s="103"/>
      <c r="I100" s="103"/>
      <c r="J100" s="104">
        <f>J194</f>
        <v>0</v>
      </c>
      <c r="L100" s="101"/>
    </row>
    <row r="101" spans="1:31" s="105" customFormat="1" ht="19.899999999999999" customHeight="1">
      <c r="B101" s="106"/>
      <c r="D101" s="107" t="s">
        <v>94</v>
      </c>
      <c r="E101" s="108"/>
      <c r="F101" s="108"/>
      <c r="G101" s="108"/>
      <c r="H101" s="108"/>
      <c r="I101" s="108"/>
      <c r="J101" s="109">
        <f>J195</f>
        <v>0</v>
      </c>
      <c r="L101" s="106"/>
    </row>
    <row r="102" spans="1:31" s="105" customFormat="1" ht="19.899999999999999" customHeight="1">
      <c r="B102" s="106"/>
      <c r="D102" s="107" t="s">
        <v>95</v>
      </c>
      <c r="E102" s="108"/>
      <c r="F102" s="108"/>
      <c r="G102" s="108"/>
      <c r="H102" s="108"/>
      <c r="I102" s="108"/>
      <c r="J102" s="109">
        <f>J203</f>
        <v>0</v>
      </c>
      <c r="L102" s="106"/>
    </row>
    <row r="103" spans="1:31" s="105" customFormat="1" ht="19.899999999999999" customHeight="1">
      <c r="B103" s="106"/>
      <c r="D103" s="107" t="s">
        <v>96</v>
      </c>
      <c r="E103" s="108"/>
      <c r="F103" s="108"/>
      <c r="G103" s="108"/>
      <c r="H103" s="108"/>
      <c r="I103" s="108"/>
      <c r="J103" s="109">
        <f>J209</f>
        <v>0</v>
      </c>
      <c r="L103" s="106"/>
    </row>
    <row r="104" spans="1:31" s="105" customFormat="1" ht="19.899999999999999" customHeight="1">
      <c r="B104" s="106"/>
      <c r="D104" s="107" t="s">
        <v>97</v>
      </c>
      <c r="E104" s="108"/>
      <c r="F104" s="108"/>
      <c r="G104" s="108"/>
      <c r="H104" s="108"/>
      <c r="I104" s="108"/>
      <c r="J104" s="109">
        <f>J304</f>
        <v>0</v>
      </c>
      <c r="L104" s="106"/>
    </row>
    <row r="105" spans="1:31" s="105" customFormat="1" ht="19.899999999999999" customHeight="1">
      <c r="B105" s="106"/>
      <c r="D105" s="107" t="s">
        <v>98</v>
      </c>
      <c r="E105" s="108"/>
      <c r="F105" s="108"/>
      <c r="G105" s="108"/>
      <c r="H105" s="108"/>
      <c r="I105" s="108"/>
      <c r="J105" s="109">
        <f>J310</f>
        <v>0</v>
      </c>
      <c r="L105" s="106"/>
    </row>
    <row r="106" spans="1:31" s="100" customFormat="1" ht="24.95" customHeight="1">
      <c r="B106" s="101"/>
      <c r="D106" s="102" t="s">
        <v>99</v>
      </c>
      <c r="E106" s="103"/>
      <c r="F106" s="103"/>
      <c r="G106" s="103"/>
      <c r="H106" s="103"/>
      <c r="I106" s="103"/>
      <c r="J106" s="104">
        <f>J319</f>
        <v>0</v>
      </c>
      <c r="L106" s="101"/>
    </row>
    <row r="107" spans="1:31" s="20" customFormat="1" ht="21.95" customHeight="1">
      <c r="A107" s="16"/>
      <c r="B107" s="17"/>
      <c r="C107" s="16"/>
      <c r="D107" s="16"/>
      <c r="E107" s="16"/>
      <c r="F107" s="16"/>
      <c r="G107" s="16"/>
      <c r="H107" s="16"/>
      <c r="I107" s="16"/>
      <c r="J107" s="16"/>
      <c r="K107" s="16"/>
      <c r="L107" s="27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s="20" customFormat="1" ht="6.95" customHeight="1">
      <c r="A108" s="16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27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12" spans="1:31" s="20" customFormat="1" ht="6.95" customHeight="1">
      <c r="A112" s="16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27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63" s="20" customFormat="1" ht="24.95" customHeight="1">
      <c r="A113" s="16"/>
      <c r="B113" s="17"/>
      <c r="C113" s="6" t="s">
        <v>100</v>
      </c>
      <c r="D113" s="16"/>
      <c r="E113" s="16"/>
      <c r="F113" s="16"/>
      <c r="G113" s="16"/>
      <c r="H113" s="16"/>
      <c r="I113" s="16"/>
      <c r="J113" s="16"/>
      <c r="K113" s="16"/>
      <c r="L113" s="27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63" s="20" customFormat="1" ht="6.95" customHeight="1">
      <c r="A114" s="16"/>
      <c r="B114" s="17"/>
      <c r="C114" s="16"/>
      <c r="D114" s="16"/>
      <c r="E114" s="16"/>
      <c r="F114" s="16"/>
      <c r="G114" s="16"/>
      <c r="H114" s="16"/>
      <c r="I114" s="16"/>
      <c r="J114" s="16"/>
      <c r="K114" s="16"/>
      <c r="L114" s="27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63" s="20" customFormat="1" ht="12" customHeight="1">
      <c r="A115" s="16"/>
      <c r="B115" s="17"/>
      <c r="C115" s="11" t="s">
        <v>14</v>
      </c>
      <c r="D115" s="16"/>
      <c r="E115" s="16"/>
      <c r="F115" s="16"/>
      <c r="G115" s="16"/>
      <c r="H115" s="16"/>
      <c r="I115" s="16"/>
      <c r="J115" s="16"/>
      <c r="K115" s="16"/>
      <c r="L115" s="27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63" s="20" customFormat="1" ht="16.5" customHeight="1">
      <c r="A116" s="16"/>
      <c r="B116" s="17"/>
      <c r="C116" s="16"/>
      <c r="D116" s="16"/>
      <c r="E116" s="200" t="str">
        <f>E7</f>
        <v>Knihovna Chomutov</v>
      </c>
      <c r="F116" s="200"/>
      <c r="G116" s="200"/>
      <c r="H116" s="200"/>
      <c r="I116" s="16"/>
      <c r="J116" s="16"/>
      <c r="K116" s="16"/>
      <c r="L116" s="27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63" s="20" customFormat="1" ht="12" customHeight="1">
      <c r="A117" s="16"/>
      <c r="B117" s="17"/>
      <c r="C117" s="11" t="s">
        <v>83</v>
      </c>
      <c r="D117" s="16"/>
      <c r="E117" s="16"/>
      <c r="F117" s="16"/>
      <c r="G117" s="16"/>
      <c r="H117" s="16"/>
      <c r="I117" s="16"/>
      <c r="J117" s="16"/>
      <c r="K117" s="16"/>
      <c r="L117" s="27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63" s="20" customFormat="1" ht="16.5" customHeight="1">
      <c r="A118" s="16"/>
      <c r="B118" s="17"/>
      <c r="C118" s="16"/>
      <c r="D118" s="16"/>
      <c r="E118" s="184" t="str">
        <f>E9</f>
        <v>03 - Odstrojení objektu - nutné minimum verze 2</v>
      </c>
      <c r="F118" s="184"/>
      <c r="G118" s="184"/>
      <c r="H118" s="184"/>
      <c r="I118" s="16"/>
      <c r="J118" s="16"/>
      <c r="K118" s="16"/>
      <c r="L118" s="27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63" s="20" customFormat="1" ht="6.95" customHeight="1">
      <c r="A119" s="16"/>
      <c r="B119" s="17"/>
      <c r="C119" s="16"/>
      <c r="D119" s="16"/>
      <c r="E119" s="16"/>
      <c r="F119" s="16"/>
      <c r="G119" s="16"/>
      <c r="H119" s="16"/>
      <c r="I119" s="16"/>
      <c r="J119" s="16"/>
      <c r="K119" s="16"/>
      <c r="L119" s="27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63" s="20" customFormat="1" ht="12" customHeight="1">
      <c r="A120" s="16"/>
      <c r="B120" s="17"/>
      <c r="C120" s="11" t="s">
        <v>18</v>
      </c>
      <c r="D120" s="16"/>
      <c r="E120" s="16"/>
      <c r="F120" s="12" t="str">
        <f>F12</f>
        <v xml:space="preserve"> </v>
      </c>
      <c r="G120" s="16"/>
      <c r="H120" s="16"/>
      <c r="I120" s="11" t="s">
        <v>20</v>
      </c>
      <c r="J120" s="77" t="str">
        <f>IF(J12="","",J12)</f>
        <v>9. 9. 2024</v>
      </c>
      <c r="K120" s="16"/>
      <c r="L120" s="27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63" s="20" customFormat="1" ht="6.95" customHeight="1">
      <c r="A121" s="16"/>
      <c r="B121" s="17"/>
      <c r="C121" s="16"/>
      <c r="D121" s="16"/>
      <c r="E121" s="16"/>
      <c r="F121" s="16"/>
      <c r="G121" s="16"/>
      <c r="H121" s="16"/>
      <c r="I121" s="16"/>
      <c r="J121" s="16"/>
      <c r="K121" s="16"/>
      <c r="L121" s="27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63" s="20" customFormat="1" ht="15.2" customHeight="1">
      <c r="A122" s="16"/>
      <c r="B122" s="17"/>
      <c r="C122" s="11" t="s">
        <v>22</v>
      </c>
      <c r="D122" s="16"/>
      <c r="E122" s="16"/>
      <c r="F122" s="12" t="str">
        <f>E15</f>
        <v xml:space="preserve"> </v>
      </c>
      <c r="G122" s="16"/>
      <c r="H122" s="16"/>
      <c r="I122" s="11" t="s">
        <v>27</v>
      </c>
      <c r="J122" s="96" t="str">
        <f>E21</f>
        <v xml:space="preserve"> </v>
      </c>
      <c r="K122" s="16"/>
      <c r="L122" s="27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63" s="20" customFormat="1" ht="15.2" customHeight="1">
      <c r="A123" s="16"/>
      <c r="B123" s="17"/>
      <c r="C123" s="11" t="s">
        <v>25</v>
      </c>
      <c r="D123" s="16"/>
      <c r="E123" s="16"/>
      <c r="F123" s="12" t="str">
        <f>IF(E18="","",E18)</f>
        <v>Vyplň údaj</v>
      </c>
      <c r="G123" s="16"/>
      <c r="H123" s="16"/>
      <c r="I123" s="11" t="s">
        <v>29</v>
      </c>
      <c r="J123" s="96" t="str">
        <f>E24</f>
        <v xml:space="preserve"> </v>
      </c>
      <c r="K123" s="16"/>
      <c r="L123" s="27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63" s="20" customFormat="1" ht="10.35" customHeight="1">
      <c r="A124" s="16"/>
      <c r="B124" s="17"/>
      <c r="C124" s="16"/>
      <c r="D124" s="16"/>
      <c r="E124" s="16"/>
      <c r="F124" s="16"/>
      <c r="G124" s="16"/>
      <c r="H124" s="16"/>
      <c r="I124" s="16"/>
      <c r="J124" s="16"/>
      <c r="K124" s="16"/>
      <c r="L124" s="27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63" s="116" customFormat="1" ht="29.25" customHeight="1">
      <c r="A125" s="110"/>
      <c r="B125" s="111"/>
      <c r="C125" s="112" t="s">
        <v>101</v>
      </c>
      <c r="D125" s="113" t="s">
        <v>56</v>
      </c>
      <c r="E125" s="113" t="s">
        <v>52</v>
      </c>
      <c r="F125" s="113" t="s">
        <v>53</v>
      </c>
      <c r="G125" s="113" t="s">
        <v>102</v>
      </c>
      <c r="H125" s="113" t="s">
        <v>103</v>
      </c>
      <c r="I125" s="113" t="s">
        <v>104</v>
      </c>
      <c r="J125" s="113" t="s">
        <v>87</v>
      </c>
      <c r="K125" s="114" t="s">
        <v>105</v>
      </c>
      <c r="L125" s="115"/>
      <c r="M125" s="48"/>
      <c r="N125" s="49" t="s">
        <v>35</v>
      </c>
      <c r="O125" s="49" t="s">
        <v>106</v>
      </c>
      <c r="P125" s="49" t="s">
        <v>107</v>
      </c>
      <c r="Q125" s="49" t="s">
        <v>108</v>
      </c>
      <c r="R125" s="49" t="s">
        <v>109</v>
      </c>
      <c r="S125" s="49" t="s">
        <v>110</v>
      </c>
      <c r="T125" s="50" t="s">
        <v>111</v>
      </c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</row>
    <row r="126" spans="1:63" s="20" customFormat="1" ht="15.75">
      <c r="A126" s="16"/>
      <c r="B126" s="17"/>
      <c r="C126" s="56" t="s">
        <v>112</v>
      </c>
      <c r="D126" s="16"/>
      <c r="E126" s="16"/>
      <c r="F126" s="16"/>
      <c r="G126" s="16"/>
      <c r="H126" s="16"/>
      <c r="I126" s="16"/>
      <c r="J126" s="117">
        <f>BK126</f>
        <v>0</v>
      </c>
      <c r="K126" s="16"/>
      <c r="L126" s="17"/>
      <c r="M126" s="51"/>
      <c r="N126" s="42"/>
      <c r="O126" s="52"/>
      <c r="P126" s="118">
        <f>P127+P194+P319</f>
        <v>0</v>
      </c>
      <c r="Q126" s="52"/>
      <c r="R126" s="118">
        <f>R127+R194+R319</f>
        <v>5.8024999999999995E-3</v>
      </c>
      <c r="S126" s="52"/>
      <c r="T126" s="119">
        <f>T127+T194+T319</f>
        <v>456.28382199999999</v>
      </c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" t="s">
        <v>70</v>
      </c>
      <c r="AU126" s="2" t="s">
        <v>89</v>
      </c>
      <c r="BK126" s="120">
        <f>BK127+BK194+BK319</f>
        <v>0</v>
      </c>
    </row>
    <row r="127" spans="1:63" s="121" customFormat="1" ht="15">
      <c r="B127" s="122"/>
      <c r="D127" s="123" t="s">
        <v>70</v>
      </c>
      <c r="E127" s="124" t="s">
        <v>113</v>
      </c>
      <c r="F127" s="124" t="s">
        <v>114</v>
      </c>
      <c r="I127" s="125"/>
      <c r="J127" s="126">
        <f>BK127</f>
        <v>0</v>
      </c>
      <c r="L127" s="122"/>
      <c r="M127" s="127"/>
      <c r="N127" s="128"/>
      <c r="O127" s="128"/>
      <c r="P127" s="129">
        <f>P128+P144</f>
        <v>0</v>
      </c>
      <c r="Q127" s="128"/>
      <c r="R127" s="129">
        <f>R128+R144</f>
        <v>5.8024999999999995E-3</v>
      </c>
      <c r="S127" s="128"/>
      <c r="T127" s="130">
        <f>T128+T144</f>
        <v>303.62399999999997</v>
      </c>
      <c r="AR127" s="123" t="s">
        <v>79</v>
      </c>
      <c r="AT127" s="131" t="s">
        <v>70</v>
      </c>
      <c r="AU127" s="131" t="s">
        <v>71</v>
      </c>
      <c r="AY127" s="123" t="s">
        <v>115</v>
      </c>
      <c r="BK127" s="132">
        <f>BK128+BK144</f>
        <v>0</v>
      </c>
    </row>
    <row r="128" spans="1:63" s="121" customFormat="1" ht="12.75">
      <c r="B128" s="122"/>
      <c r="D128" s="123" t="s">
        <v>70</v>
      </c>
      <c r="E128" s="133" t="s">
        <v>116</v>
      </c>
      <c r="F128" s="133" t="s">
        <v>117</v>
      </c>
      <c r="I128" s="125"/>
      <c r="J128" s="134">
        <f>BK128</f>
        <v>0</v>
      </c>
      <c r="L128" s="122"/>
      <c r="M128" s="127"/>
      <c r="N128" s="128"/>
      <c r="O128" s="128"/>
      <c r="P128" s="129">
        <f>SUM(P129:P143)</f>
        <v>0</v>
      </c>
      <c r="Q128" s="128"/>
      <c r="R128" s="129">
        <f>SUM(R129:R143)</f>
        <v>0</v>
      </c>
      <c r="S128" s="128"/>
      <c r="T128" s="130">
        <f>SUM(T129:T143)</f>
        <v>303.62399999999997</v>
      </c>
      <c r="AR128" s="123" t="s">
        <v>79</v>
      </c>
      <c r="AT128" s="131" t="s">
        <v>70</v>
      </c>
      <c r="AU128" s="131" t="s">
        <v>79</v>
      </c>
      <c r="AY128" s="123" t="s">
        <v>115</v>
      </c>
      <c r="BK128" s="132">
        <f>SUM(BK129:BK143)</f>
        <v>0</v>
      </c>
    </row>
    <row r="129" spans="1:65" s="20" customFormat="1" ht="12">
      <c r="A129" s="16"/>
      <c r="B129" s="135"/>
      <c r="C129" s="136" t="s">
        <v>118</v>
      </c>
      <c r="D129" s="136" t="s">
        <v>119</v>
      </c>
      <c r="E129" s="137" t="s">
        <v>120</v>
      </c>
      <c r="F129" s="138" t="s">
        <v>121</v>
      </c>
      <c r="G129" s="139" t="s">
        <v>122</v>
      </c>
      <c r="H129" s="140">
        <v>0.05</v>
      </c>
      <c r="I129" s="141"/>
      <c r="J129" s="142">
        <f>ROUND(I129*H129,2)</f>
        <v>0</v>
      </c>
      <c r="K129" s="138" t="s">
        <v>123</v>
      </c>
      <c r="L129" s="17"/>
      <c r="M129" s="143"/>
      <c r="N129" s="144" t="s">
        <v>36</v>
      </c>
      <c r="O129" s="44"/>
      <c r="P129" s="145">
        <f>O129*H129</f>
        <v>0</v>
      </c>
      <c r="Q129" s="145">
        <v>0</v>
      </c>
      <c r="R129" s="145">
        <f>Q129*H129</f>
        <v>0</v>
      </c>
      <c r="S129" s="145">
        <v>2.4</v>
      </c>
      <c r="T129" s="146">
        <f>S129*H129</f>
        <v>0.12</v>
      </c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R129" s="147" t="s">
        <v>124</v>
      </c>
      <c r="AT129" s="147" t="s">
        <v>119</v>
      </c>
      <c r="AU129" s="147" t="s">
        <v>81</v>
      </c>
      <c r="AY129" s="2" t="s">
        <v>115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2" t="s">
        <v>79</v>
      </c>
      <c r="BK129" s="148">
        <f>ROUND(I129*H129,2)</f>
        <v>0</v>
      </c>
      <c r="BL129" s="2" t="s">
        <v>124</v>
      </c>
      <c r="BM129" s="147" t="s">
        <v>125</v>
      </c>
    </row>
    <row r="130" spans="1:65" s="20" customFormat="1">
      <c r="A130" s="16"/>
      <c r="B130" s="17"/>
      <c r="C130" s="16"/>
      <c r="D130" s="149" t="s">
        <v>126</v>
      </c>
      <c r="E130" s="16"/>
      <c r="F130" s="150" t="s">
        <v>127</v>
      </c>
      <c r="G130" s="16"/>
      <c r="H130" s="16"/>
      <c r="I130" s="151"/>
      <c r="J130" s="16"/>
      <c r="K130" s="16"/>
      <c r="L130" s="17"/>
      <c r="M130" s="152"/>
      <c r="N130" s="153"/>
      <c r="O130" s="44"/>
      <c r="P130" s="44"/>
      <c r="Q130" s="44"/>
      <c r="R130" s="44"/>
      <c r="S130" s="44"/>
      <c r="T130" s="45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" t="s">
        <v>126</v>
      </c>
      <c r="AU130" s="2" t="s">
        <v>81</v>
      </c>
    </row>
    <row r="131" spans="1:65" s="154" customFormat="1">
      <c r="B131" s="155"/>
      <c r="D131" s="149" t="s">
        <v>128</v>
      </c>
      <c r="E131" s="156"/>
      <c r="F131" s="157" t="s">
        <v>129</v>
      </c>
      <c r="H131" s="158">
        <v>0.05</v>
      </c>
      <c r="I131" s="159"/>
      <c r="L131" s="155"/>
      <c r="M131" s="160"/>
      <c r="N131" s="161"/>
      <c r="O131" s="161"/>
      <c r="P131" s="161"/>
      <c r="Q131" s="161"/>
      <c r="R131" s="161"/>
      <c r="S131" s="161"/>
      <c r="T131" s="162"/>
      <c r="AT131" s="156" t="s">
        <v>128</v>
      </c>
      <c r="AU131" s="156" t="s">
        <v>81</v>
      </c>
      <c r="AV131" s="154" t="s">
        <v>81</v>
      </c>
      <c r="AW131" s="154" t="s">
        <v>28</v>
      </c>
      <c r="AX131" s="154" t="s">
        <v>71</v>
      </c>
      <c r="AY131" s="156" t="s">
        <v>115</v>
      </c>
    </row>
    <row r="132" spans="1:65" s="163" customFormat="1">
      <c r="B132" s="164"/>
      <c r="D132" s="149" t="s">
        <v>128</v>
      </c>
      <c r="E132" s="165"/>
      <c r="F132" s="166" t="s">
        <v>130</v>
      </c>
      <c r="H132" s="167">
        <v>0.05</v>
      </c>
      <c r="I132" s="168"/>
      <c r="L132" s="164"/>
      <c r="M132" s="169"/>
      <c r="N132" s="170"/>
      <c r="O132" s="170"/>
      <c r="P132" s="170"/>
      <c r="Q132" s="170"/>
      <c r="R132" s="170"/>
      <c r="S132" s="170"/>
      <c r="T132" s="171"/>
      <c r="AT132" s="165" t="s">
        <v>128</v>
      </c>
      <c r="AU132" s="165" t="s">
        <v>81</v>
      </c>
      <c r="AV132" s="163" t="s">
        <v>124</v>
      </c>
      <c r="AW132" s="163" t="s">
        <v>28</v>
      </c>
      <c r="AX132" s="163" t="s">
        <v>79</v>
      </c>
      <c r="AY132" s="165" t="s">
        <v>115</v>
      </c>
    </row>
    <row r="133" spans="1:65" s="20" customFormat="1" ht="12">
      <c r="A133" s="16"/>
      <c r="B133" s="135"/>
      <c r="C133" s="136" t="s">
        <v>131</v>
      </c>
      <c r="D133" s="136" t="s">
        <v>119</v>
      </c>
      <c r="E133" s="137" t="s">
        <v>132</v>
      </c>
      <c r="F133" s="138" t="s">
        <v>133</v>
      </c>
      <c r="G133" s="139" t="s">
        <v>122</v>
      </c>
      <c r="H133" s="140">
        <v>126.46</v>
      </c>
      <c r="I133" s="141"/>
      <c r="J133" s="142">
        <f>ROUND(I133*H133,2)</f>
        <v>0</v>
      </c>
      <c r="K133" s="138" t="s">
        <v>123</v>
      </c>
      <c r="L133" s="17"/>
      <c r="M133" s="143"/>
      <c r="N133" s="144" t="s">
        <v>36</v>
      </c>
      <c r="O133" s="44"/>
      <c r="P133" s="145">
        <f>O133*H133</f>
        <v>0</v>
      </c>
      <c r="Q133" s="145">
        <v>0</v>
      </c>
      <c r="R133" s="145">
        <f>Q133*H133</f>
        <v>0</v>
      </c>
      <c r="S133" s="145">
        <v>2.4</v>
      </c>
      <c r="T133" s="146">
        <f>S133*H133</f>
        <v>303.50399999999996</v>
      </c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R133" s="147" t="s">
        <v>124</v>
      </c>
      <c r="AT133" s="147" t="s">
        <v>119</v>
      </c>
      <c r="AU133" s="147" t="s">
        <v>81</v>
      </c>
      <c r="AY133" s="2" t="s">
        <v>115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2" t="s">
        <v>79</v>
      </c>
      <c r="BK133" s="148">
        <f>ROUND(I133*H133,2)</f>
        <v>0</v>
      </c>
      <c r="BL133" s="2" t="s">
        <v>124</v>
      </c>
      <c r="BM133" s="147" t="s">
        <v>134</v>
      </c>
    </row>
    <row r="134" spans="1:65" s="20" customFormat="1">
      <c r="A134" s="16"/>
      <c r="B134" s="17"/>
      <c r="C134" s="16"/>
      <c r="D134" s="149" t="s">
        <v>126</v>
      </c>
      <c r="E134" s="16"/>
      <c r="F134" s="150" t="s">
        <v>135</v>
      </c>
      <c r="G134" s="16"/>
      <c r="H134" s="16"/>
      <c r="I134" s="151"/>
      <c r="J134" s="16"/>
      <c r="K134" s="16"/>
      <c r="L134" s="17"/>
      <c r="M134" s="152"/>
      <c r="N134" s="153"/>
      <c r="O134" s="44"/>
      <c r="P134" s="44"/>
      <c r="Q134" s="44"/>
      <c r="R134" s="44"/>
      <c r="S134" s="44"/>
      <c r="T134" s="45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" t="s">
        <v>126</v>
      </c>
      <c r="AU134" s="2" t="s">
        <v>81</v>
      </c>
    </row>
    <row r="135" spans="1:65" s="154" customFormat="1">
      <c r="B135" s="155"/>
      <c r="D135" s="149" t="s">
        <v>128</v>
      </c>
      <c r="E135" s="156"/>
      <c r="F135" s="157" t="s">
        <v>136</v>
      </c>
      <c r="H135" s="158">
        <v>16.46</v>
      </c>
      <c r="I135" s="159"/>
      <c r="L135" s="155"/>
      <c r="M135" s="160"/>
      <c r="N135" s="161"/>
      <c r="O135" s="161"/>
      <c r="P135" s="161"/>
      <c r="Q135" s="161"/>
      <c r="R135" s="161"/>
      <c r="S135" s="161"/>
      <c r="T135" s="162"/>
      <c r="AT135" s="156" t="s">
        <v>128</v>
      </c>
      <c r="AU135" s="156" t="s">
        <v>81</v>
      </c>
      <c r="AV135" s="154" t="s">
        <v>81</v>
      </c>
      <c r="AW135" s="154" t="s">
        <v>28</v>
      </c>
      <c r="AX135" s="154" t="s">
        <v>71</v>
      </c>
      <c r="AY135" s="156" t="s">
        <v>115</v>
      </c>
    </row>
    <row r="136" spans="1:65" s="154" customFormat="1">
      <c r="B136" s="155"/>
      <c r="D136" s="149" t="s">
        <v>128</v>
      </c>
      <c r="E136" s="156"/>
      <c r="F136" s="157" t="s">
        <v>137</v>
      </c>
      <c r="H136" s="158">
        <v>10.33</v>
      </c>
      <c r="I136" s="159"/>
      <c r="L136" s="155"/>
      <c r="M136" s="160"/>
      <c r="N136" s="161"/>
      <c r="O136" s="161"/>
      <c r="P136" s="161"/>
      <c r="Q136" s="161"/>
      <c r="R136" s="161"/>
      <c r="S136" s="161"/>
      <c r="T136" s="162"/>
      <c r="AT136" s="156" t="s">
        <v>128</v>
      </c>
      <c r="AU136" s="156" t="s">
        <v>81</v>
      </c>
      <c r="AV136" s="154" t="s">
        <v>81</v>
      </c>
      <c r="AW136" s="154" t="s">
        <v>28</v>
      </c>
      <c r="AX136" s="154" t="s">
        <v>71</v>
      </c>
      <c r="AY136" s="156" t="s">
        <v>115</v>
      </c>
    </row>
    <row r="137" spans="1:65" s="154" customFormat="1">
      <c r="B137" s="155"/>
      <c r="D137" s="149" t="s">
        <v>128</v>
      </c>
      <c r="E137" s="156"/>
      <c r="F137" s="157" t="s">
        <v>137</v>
      </c>
      <c r="H137" s="158">
        <v>10.33</v>
      </c>
      <c r="I137" s="159"/>
      <c r="L137" s="155"/>
      <c r="M137" s="160"/>
      <c r="N137" s="161"/>
      <c r="O137" s="161"/>
      <c r="P137" s="161"/>
      <c r="Q137" s="161"/>
      <c r="R137" s="161"/>
      <c r="S137" s="161"/>
      <c r="T137" s="162"/>
      <c r="AT137" s="156" t="s">
        <v>128</v>
      </c>
      <c r="AU137" s="156" t="s">
        <v>81</v>
      </c>
      <c r="AV137" s="154" t="s">
        <v>81</v>
      </c>
      <c r="AW137" s="154" t="s">
        <v>28</v>
      </c>
      <c r="AX137" s="154" t="s">
        <v>71</v>
      </c>
      <c r="AY137" s="156" t="s">
        <v>115</v>
      </c>
    </row>
    <row r="138" spans="1:65" s="154" customFormat="1">
      <c r="B138" s="155"/>
      <c r="D138" s="149" t="s">
        <v>128</v>
      </c>
      <c r="E138" s="156"/>
      <c r="F138" s="157" t="s">
        <v>138</v>
      </c>
      <c r="H138" s="158">
        <v>6.47</v>
      </c>
      <c r="I138" s="159"/>
      <c r="L138" s="155"/>
      <c r="M138" s="160"/>
      <c r="N138" s="161"/>
      <c r="O138" s="161"/>
      <c r="P138" s="161"/>
      <c r="Q138" s="161"/>
      <c r="R138" s="161"/>
      <c r="S138" s="161"/>
      <c r="T138" s="162"/>
      <c r="AT138" s="156" t="s">
        <v>128</v>
      </c>
      <c r="AU138" s="156" t="s">
        <v>81</v>
      </c>
      <c r="AV138" s="154" t="s">
        <v>81</v>
      </c>
      <c r="AW138" s="154" t="s">
        <v>28</v>
      </c>
      <c r="AX138" s="154" t="s">
        <v>71</v>
      </c>
      <c r="AY138" s="156" t="s">
        <v>115</v>
      </c>
    </row>
    <row r="139" spans="1:65" s="154" customFormat="1">
      <c r="B139" s="155"/>
      <c r="D139" s="149" t="s">
        <v>128</v>
      </c>
      <c r="E139" s="156"/>
      <c r="F139" s="157" t="s">
        <v>139</v>
      </c>
      <c r="H139" s="158">
        <v>4.4800000000000004</v>
      </c>
      <c r="I139" s="159"/>
      <c r="L139" s="155"/>
      <c r="M139" s="160"/>
      <c r="N139" s="161"/>
      <c r="O139" s="161"/>
      <c r="P139" s="161"/>
      <c r="Q139" s="161"/>
      <c r="R139" s="161"/>
      <c r="S139" s="161"/>
      <c r="T139" s="162"/>
      <c r="AT139" s="156" t="s">
        <v>128</v>
      </c>
      <c r="AU139" s="156" t="s">
        <v>81</v>
      </c>
      <c r="AV139" s="154" t="s">
        <v>81</v>
      </c>
      <c r="AW139" s="154" t="s">
        <v>28</v>
      </c>
      <c r="AX139" s="154" t="s">
        <v>71</v>
      </c>
      <c r="AY139" s="156" t="s">
        <v>115</v>
      </c>
    </row>
    <row r="140" spans="1:65" s="154" customFormat="1">
      <c r="B140" s="155"/>
      <c r="D140" s="149" t="s">
        <v>128</v>
      </c>
      <c r="E140" s="156"/>
      <c r="F140" s="157" t="s">
        <v>140</v>
      </c>
      <c r="H140" s="158">
        <v>8.99</v>
      </c>
      <c r="I140" s="159"/>
      <c r="L140" s="155"/>
      <c r="M140" s="160"/>
      <c r="N140" s="161"/>
      <c r="O140" s="161"/>
      <c r="P140" s="161"/>
      <c r="Q140" s="161"/>
      <c r="R140" s="161"/>
      <c r="S140" s="161"/>
      <c r="T140" s="162"/>
      <c r="AT140" s="156" t="s">
        <v>128</v>
      </c>
      <c r="AU140" s="156" t="s">
        <v>81</v>
      </c>
      <c r="AV140" s="154" t="s">
        <v>81</v>
      </c>
      <c r="AW140" s="154" t="s">
        <v>28</v>
      </c>
      <c r="AX140" s="154" t="s">
        <v>71</v>
      </c>
      <c r="AY140" s="156" t="s">
        <v>115</v>
      </c>
    </row>
    <row r="141" spans="1:65" s="154" customFormat="1">
      <c r="B141" s="155"/>
      <c r="D141" s="149" t="s">
        <v>128</v>
      </c>
      <c r="E141" s="156"/>
      <c r="F141" s="157" t="s">
        <v>141</v>
      </c>
      <c r="H141" s="158">
        <v>6.15</v>
      </c>
      <c r="I141" s="159"/>
      <c r="L141" s="155"/>
      <c r="M141" s="160"/>
      <c r="N141" s="161"/>
      <c r="O141" s="161"/>
      <c r="P141" s="161"/>
      <c r="Q141" s="161"/>
      <c r="R141" s="161"/>
      <c r="S141" s="161"/>
      <c r="T141" s="162"/>
      <c r="AT141" s="156" t="s">
        <v>128</v>
      </c>
      <c r="AU141" s="156" t="s">
        <v>81</v>
      </c>
      <c r="AV141" s="154" t="s">
        <v>81</v>
      </c>
      <c r="AW141" s="154" t="s">
        <v>28</v>
      </c>
      <c r="AX141" s="154" t="s">
        <v>71</v>
      </c>
      <c r="AY141" s="156" t="s">
        <v>115</v>
      </c>
    </row>
    <row r="142" spans="1:65" s="154" customFormat="1">
      <c r="B142" s="155"/>
      <c r="D142" s="149" t="s">
        <v>128</v>
      </c>
      <c r="E142" s="156"/>
      <c r="F142" s="157" t="s">
        <v>142</v>
      </c>
      <c r="H142" s="158">
        <v>63.25</v>
      </c>
      <c r="I142" s="159"/>
      <c r="L142" s="155"/>
      <c r="M142" s="160"/>
      <c r="N142" s="161"/>
      <c r="O142" s="161"/>
      <c r="P142" s="161"/>
      <c r="Q142" s="161"/>
      <c r="R142" s="161"/>
      <c r="S142" s="161"/>
      <c r="T142" s="162"/>
      <c r="AT142" s="156" t="s">
        <v>128</v>
      </c>
      <c r="AU142" s="156" t="s">
        <v>81</v>
      </c>
      <c r="AV142" s="154" t="s">
        <v>81</v>
      </c>
      <c r="AW142" s="154" t="s">
        <v>28</v>
      </c>
      <c r="AX142" s="154" t="s">
        <v>71</v>
      </c>
      <c r="AY142" s="156" t="s">
        <v>115</v>
      </c>
    </row>
    <row r="143" spans="1:65" s="163" customFormat="1">
      <c r="B143" s="164"/>
      <c r="D143" s="149" t="s">
        <v>128</v>
      </c>
      <c r="E143" s="165"/>
      <c r="F143" s="166" t="s">
        <v>130</v>
      </c>
      <c r="H143" s="167">
        <v>126.46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1"/>
      <c r="AT143" s="165" t="s">
        <v>128</v>
      </c>
      <c r="AU143" s="165" t="s">
        <v>81</v>
      </c>
      <c r="AV143" s="163" t="s">
        <v>124</v>
      </c>
      <c r="AW143" s="163" t="s">
        <v>28</v>
      </c>
      <c r="AX143" s="163" t="s">
        <v>79</v>
      </c>
      <c r="AY143" s="165" t="s">
        <v>115</v>
      </c>
    </row>
    <row r="144" spans="1:65" s="121" customFormat="1" ht="12.75">
      <c r="B144" s="122"/>
      <c r="D144" s="123" t="s">
        <v>70</v>
      </c>
      <c r="E144" s="133" t="s">
        <v>143</v>
      </c>
      <c r="F144" s="133" t="s">
        <v>144</v>
      </c>
      <c r="I144" s="125"/>
      <c r="J144" s="134">
        <f>BK144</f>
        <v>0</v>
      </c>
      <c r="L144" s="122"/>
      <c r="M144" s="127"/>
      <c r="N144" s="128"/>
      <c r="O144" s="128"/>
      <c r="P144" s="129">
        <f>SUM(P145:P193)</f>
        <v>0</v>
      </c>
      <c r="Q144" s="128"/>
      <c r="R144" s="129">
        <f>SUM(R145:R193)</f>
        <v>5.8024999999999995E-3</v>
      </c>
      <c r="S144" s="128"/>
      <c r="T144" s="130">
        <f>SUM(T145:T193)</f>
        <v>0</v>
      </c>
      <c r="AR144" s="123" t="s">
        <v>79</v>
      </c>
      <c r="AT144" s="131" t="s">
        <v>70</v>
      </c>
      <c r="AU144" s="131" t="s">
        <v>79</v>
      </c>
      <c r="AY144" s="123" t="s">
        <v>115</v>
      </c>
      <c r="BK144" s="132">
        <f>SUM(BK145:BK193)</f>
        <v>0</v>
      </c>
    </row>
    <row r="145" spans="1:65" s="20" customFormat="1" ht="12">
      <c r="A145" s="16"/>
      <c r="B145" s="135"/>
      <c r="C145" s="136" t="s">
        <v>145</v>
      </c>
      <c r="D145" s="136" t="s">
        <v>119</v>
      </c>
      <c r="E145" s="137" t="s">
        <v>146</v>
      </c>
      <c r="F145" s="138" t="s">
        <v>147</v>
      </c>
      <c r="G145" s="139" t="s">
        <v>148</v>
      </c>
      <c r="H145" s="140">
        <v>1.0549999999999999</v>
      </c>
      <c r="I145" s="141"/>
      <c r="J145" s="142">
        <f>ROUND(I145*H145,2)</f>
        <v>0</v>
      </c>
      <c r="K145" s="138" t="s">
        <v>149</v>
      </c>
      <c r="L145" s="17"/>
      <c r="M145" s="143"/>
      <c r="N145" s="144" t="s">
        <v>36</v>
      </c>
      <c r="O145" s="44"/>
      <c r="P145" s="145">
        <f>O145*H145</f>
        <v>0</v>
      </c>
      <c r="Q145" s="145">
        <v>5.4999999999999997E-3</v>
      </c>
      <c r="R145" s="145">
        <f>Q145*H145</f>
        <v>5.8024999999999995E-3</v>
      </c>
      <c r="S145" s="145">
        <v>0</v>
      </c>
      <c r="T145" s="146">
        <f>S145*H145</f>
        <v>0</v>
      </c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R145" s="147" t="s">
        <v>124</v>
      </c>
      <c r="AT145" s="147" t="s">
        <v>119</v>
      </c>
      <c r="AU145" s="147" t="s">
        <v>81</v>
      </c>
      <c r="AY145" s="2" t="s">
        <v>115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2" t="s">
        <v>79</v>
      </c>
      <c r="BK145" s="148">
        <f>ROUND(I145*H145,2)</f>
        <v>0</v>
      </c>
      <c r="BL145" s="2" t="s">
        <v>124</v>
      </c>
      <c r="BM145" s="147" t="s">
        <v>150</v>
      </c>
    </row>
    <row r="146" spans="1:65" s="20" customFormat="1">
      <c r="A146" s="16"/>
      <c r="B146" s="17"/>
      <c r="C146" s="16"/>
      <c r="D146" s="149" t="s">
        <v>126</v>
      </c>
      <c r="E146" s="16"/>
      <c r="F146" s="150" t="s">
        <v>151</v>
      </c>
      <c r="G146" s="16"/>
      <c r="H146" s="16"/>
      <c r="I146" s="151"/>
      <c r="J146" s="16"/>
      <c r="K146" s="16"/>
      <c r="L146" s="17"/>
      <c r="M146" s="152"/>
      <c r="N146" s="153"/>
      <c r="O146" s="44"/>
      <c r="P146" s="44"/>
      <c r="Q146" s="44"/>
      <c r="R146" s="44"/>
      <c r="S146" s="44"/>
      <c r="T146" s="45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" t="s">
        <v>126</v>
      </c>
      <c r="AU146" s="2" t="s">
        <v>81</v>
      </c>
    </row>
    <row r="147" spans="1:65" s="20" customFormat="1" ht="12">
      <c r="A147" s="16"/>
      <c r="B147" s="135"/>
      <c r="C147" s="136" t="s">
        <v>81</v>
      </c>
      <c r="D147" s="136" t="s">
        <v>119</v>
      </c>
      <c r="E147" s="137" t="s">
        <v>152</v>
      </c>
      <c r="F147" s="138" t="s">
        <v>153</v>
      </c>
      <c r="G147" s="139" t="s">
        <v>148</v>
      </c>
      <c r="H147" s="140">
        <v>456.28399999999999</v>
      </c>
      <c r="I147" s="141"/>
      <c r="J147" s="142">
        <f>ROUND(I147*H147,2)</f>
        <v>0</v>
      </c>
      <c r="K147" s="138" t="s">
        <v>123</v>
      </c>
      <c r="L147" s="17"/>
      <c r="M147" s="143"/>
      <c r="N147" s="144" t="s">
        <v>36</v>
      </c>
      <c r="O147" s="44"/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R147" s="147" t="s">
        <v>124</v>
      </c>
      <c r="AT147" s="147" t="s">
        <v>119</v>
      </c>
      <c r="AU147" s="147" t="s">
        <v>81</v>
      </c>
      <c r="AY147" s="2" t="s">
        <v>115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2" t="s">
        <v>79</v>
      </c>
      <c r="BK147" s="148">
        <f>ROUND(I147*H147,2)</f>
        <v>0</v>
      </c>
      <c r="BL147" s="2" t="s">
        <v>124</v>
      </c>
      <c r="BM147" s="147" t="s">
        <v>154</v>
      </c>
    </row>
    <row r="148" spans="1:65" s="20" customFormat="1">
      <c r="A148" s="16"/>
      <c r="B148" s="17"/>
      <c r="C148" s="16"/>
      <c r="D148" s="149" t="s">
        <v>126</v>
      </c>
      <c r="E148" s="16"/>
      <c r="F148" s="150" t="s">
        <v>155</v>
      </c>
      <c r="G148" s="16"/>
      <c r="H148" s="16"/>
      <c r="I148" s="151"/>
      <c r="J148" s="16"/>
      <c r="K148" s="16"/>
      <c r="L148" s="17"/>
      <c r="M148" s="152"/>
      <c r="N148" s="153"/>
      <c r="O148" s="44"/>
      <c r="P148" s="44"/>
      <c r="Q148" s="44"/>
      <c r="R148" s="44"/>
      <c r="S148" s="44"/>
      <c r="T148" s="45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" t="s">
        <v>126</v>
      </c>
      <c r="AU148" s="2" t="s">
        <v>81</v>
      </c>
    </row>
    <row r="149" spans="1:65" s="20" customFormat="1" ht="12">
      <c r="A149" s="16"/>
      <c r="B149" s="135"/>
      <c r="C149" s="136" t="s">
        <v>156</v>
      </c>
      <c r="D149" s="136" t="s">
        <v>119</v>
      </c>
      <c r="E149" s="137" t="s">
        <v>157</v>
      </c>
      <c r="F149" s="138" t="s">
        <v>158</v>
      </c>
      <c r="G149" s="139" t="s">
        <v>148</v>
      </c>
      <c r="H149" s="140">
        <v>456.28399999999999</v>
      </c>
      <c r="I149" s="141"/>
      <c r="J149" s="142">
        <f>ROUND(I149*H149,2)</f>
        <v>0</v>
      </c>
      <c r="K149" s="138" t="s">
        <v>123</v>
      </c>
      <c r="L149" s="17"/>
      <c r="M149" s="143"/>
      <c r="N149" s="144" t="s">
        <v>36</v>
      </c>
      <c r="O149" s="44"/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R149" s="147" t="s">
        <v>124</v>
      </c>
      <c r="AT149" s="147" t="s">
        <v>119</v>
      </c>
      <c r="AU149" s="147" t="s">
        <v>81</v>
      </c>
      <c r="AY149" s="2" t="s">
        <v>115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2" t="s">
        <v>79</v>
      </c>
      <c r="BK149" s="148">
        <f>ROUND(I149*H149,2)</f>
        <v>0</v>
      </c>
      <c r="BL149" s="2" t="s">
        <v>124</v>
      </c>
      <c r="BM149" s="147" t="s">
        <v>159</v>
      </c>
    </row>
    <row r="150" spans="1:65" s="20" customFormat="1">
      <c r="A150" s="16"/>
      <c r="B150" s="17"/>
      <c r="C150" s="16"/>
      <c r="D150" s="149" t="s">
        <v>126</v>
      </c>
      <c r="E150" s="16"/>
      <c r="F150" s="150" t="s">
        <v>160</v>
      </c>
      <c r="G150" s="16"/>
      <c r="H150" s="16"/>
      <c r="I150" s="151"/>
      <c r="J150" s="16"/>
      <c r="K150" s="16"/>
      <c r="L150" s="17"/>
      <c r="M150" s="152"/>
      <c r="N150" s="153"/>
      <c r="O150" s="44"/>
      <c r="P150" s="44"/>
      <c r="Q150" s="44"/>
      <c r="R150" s="44"/>
      <c r="S150" s="44"/>
      <c r="T150" s="45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" t="s">
        <v>126</v>
      </c>
      <c r="AU150" s="2" t="s">
        <v>81</v>
      </c>
    </row>
    <row r="151" spans="1:65" s="20" customFormat="1" ht="12">
      <c r="A151" s="16"/>
      <c r="B151" s="135"/>
      <c r="C151" s="136" t="s">
        <v>124</v>
      </c>
      <c r="D151" s="136" t="s">
        <v>119</v>
      </c>
      <c r="E151" s="137" t="s">
        <v>161</v>
      </c>
      <c r="F151" s="138" t="s">
        <v>162</v>
      </c>
      <c r="G151" s="139" t="s">
        <v>163</v>
      </c>
      <c r="H151" s="140">
        <v>15</v>
      </c>
      <c r="I151" s="141"/>
      <c r="J151" s="142">
        <f>ROUND(I151*H151,2)</f>
        <v>0</v>
      </c>
      <c r="K151" s="138" t="s">
        <v>123</v>
      </c>
      <c r="L151" s="17"/>
      <c r="M151" s="143"/>
      <c r="N151" s="144" t="s">
        <v>36</v>
      </c>
      <c r="O151" s="44"/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R151" s="147" t="s">
        <v>124</v>
      </c>
      <c r="AT151" s="147" t="s">
        <v>119</v>
      </c>
      <c r="AU151" s="147" t="s">
        <v>81</v>
      </c>
      <c r="AY151" s="2" t="s">
        <v>115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2" t="s">
        <v>79</v>
      </c>
      <c r="BK151" s="148">
        <f>ROUND(I151*H151,2)</f>
        <v>0</v>
      </c>
      <c r="BL151" s="2" t="s">
        <v>124</v>
      </c>
      <c r="BM151" s="147" t="s">
        <v>164</v>
      </c>
    </row>
    <row r="152" spans="1:65" s="20" customFormat="1">
      <c r="A152" s="16"/>
      <c r="B152" s="17"/>
      <c r="C152" s="16"/>
      <c r="D152" s="149" t="s">
        <v>126</v>
      </c>
      <c r="E152" s="16"/>
      <c r="F152" s="150" t="s">
        <v>165</v>
      </c>
      <c r="G152" s="16"/>
      <c r="H152" s="16"/>
      <c r="I152" s="151"/>
      <c r="J152" s="16"/>
      <c r="K152" s="16"/>
      <c r="L152" s="17"/>
      <c r="M152" s="152"/>
      <c r="N152" s="153"/>
      <c r="O152" s="44"/>
      <c r="P152" s="44"/>
      <c r="Q152" s="44"/>
      <c r="R152" s="44"/>
      <c r="S152" s="44"/>
      <c r="T152" s="45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" t="s">
        <v>126</v>
      </c>
      <c r="AU152" s="2" t="s">
        <v>81</v>
      </c>
    </row>
    <row r="153" spans="1:65" s="20" customFormat="1" ht="12">
      <c r="A153" s="16"/>
      <c r="B153" s="135"/>
      <c r="C153" s="136" t="s">
        <v>166</v>
      </c>
      <c r="D153" s="136" t="s">
        <v>119</v>
      </c>
      <c r="E153" s="137" t="s">
        <v>167</v>
      </c>
      <c r="F153" s="138" t="s">
        <v>168</v>
      </c>
      <c r="G153" s="139" t="s">
        <v>163</v>
      </c>
      <c r="H153" s="140">
        <v>450</v>
      </c>
      <c r="I153" s="141"/>
      <c r="J153" s="142">
        <f>ROUND(I153*H153,2)</f>
        <v>0</v>
      </c>
      <c r="K153" s="138" t="s">
        <v>123</v>
      </c>
      <c r="L153" s="17"/>
      <c r="M153" s="143"/>
      <c r="N153" s="144" t="s">
        <v>36</v>
      </c>
      <c r="O153" s="44"/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R153" s="147" t="s">
        <v>124</v>
      </c>
      <c r="AT153" s="147" t="s">
        <v>119</v>
      </c>
      <c r="AU153" s="147" t="s">
        <v>81</v>
      </c>
      <c r="AY153" s="2" t="s">
        <v>115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2" t="s">
        <v>79</v>
      </c>
      <c r="BK153" s="148">
        <f>ROUND(I153*H153,2)</f>
        <v>0</v>
      </c>
      <c r="BL153" s="2" t="s">
        <v>124</v>
      </c>
      <c r="BM153" s="147" t="s">
        <v>169</v>
      </c>
    </row>
    <row r="154" spans="1:65" s="20" customFormat="1">
      <c r="A154" s="16"/>
      <c r="B154" s="17"/>
      <c r="C154" s="16"/>
      <c r="D154" s="149" t="s">
        <v>126</v>
      </c>
      <c r="E154" s="16"/>
      <c r="F154" s="150" t="s">
        <v>170</v>
      </c>
      <c r="G154" s="16"/>
      <c r="H154" s="16"/>
      <c r="I154" s="151"/>
      <c r="J154" s="16"/>
      <c r="K154" s="16"/>
      <c r="L154" s="17"/>
      <c r="M154" s="152"/>
      <c r="N154" s="153"/>
      <c r="O154" s="44"/>
      <c r="P154" s="44"/>
      <c r="Q154" s="44"/>
      <c r="R154" s="44"/>
      <c r="S154" s="44"/>
      <c r="T154" s="45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" t="s">
        <v>126</v>
      </c>
      <c r="AU154" s="2" t="s">
        <v>81</v>
      </c>
    </row>
    <row r="155" spans="1:65" s="154" customFormat="1">
      <c r="B155" s="155"/>
      <c r="D155" s="149" t="s">
        <v>128</v>
      </c>
      <c r="E155" s="156"/>
      <c r="F155" s="157" t="s">
        <v>171</v>
      </c>
      <c r="H155" s="158">
        <v>450</v>
      </c>
      <c r="I155" s="159"/>
      <c r="L155" s="155"/>
      <c r="M155" s="160"/>
      <c r="N155" s="161"/>
      <c r="O155" s="161"/>
      <c r="P155" s="161"/>
      <c r="Q155" s="161"/>
      <c r="R155" s="161"/>
      <c r="S155" s="161"/>
      <c r="T155" s="162"/>
      <c r="AT155" s="156" t="s">
        <v>128</v>
      </c>
      <c r="AU155" s="156" t="s">
        <v>81</v>
      </c>
      <c r="AV155" s="154" t="s">
        <v>81</v>
      </c>
      <c r="AW155" s="154" t="s">
        <v>28</v>
      </c>
      <c r="AX155" s="154" t="s">
        <v>79</v>
      </c>
      <c r="AY155" s="156" t="s">
        <v>115</v>
      </c>
    </row>
    <row r="156" spans="1:65" s="20" customFormat="1" ht="12">
      <c r="A156" s="16"/>
      <c r="B156" s="135"/>
      <c r="C156" s="136" t="s">
        <v>172</v>
      </c>
      <c r="D156" s="136" t="s">
        <v>119</v>
      </c>
      <c r="E156" s="137" t="s">
        <v>173</v>
      </c>
      <c r="F156" s="138" t="s">
        <v>174</v>
      </c>
      <c r="G156" s="139" t="s">
        <v>148</v>
      </c>
      <c r="H156" s="140">
        <v>456.28500000000003</v>
      </c>
      <c r="I156" s="141"/>
      <c r="J156" s="142">
        <f>ROUND(I156*H156,2)</f>
        <v>0</v>
      </c>
      <c r="K156" s="138" t="s">
        <v>123</v>
      </c>
      <c r="L156" s="17"/>
      <c r="M156" s="143"/>
      <c r="N156" s="144" t="s">
        <v>36</v>
      </c>
      <c r="O156" s="44"/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R156" s="147" t="s">
        <v>124</v>
      </c>
      <c r="AT156" s="147" t="s">
        <v>119</v>
      </c>
      <c r="AU156" s="147" t="s">
        <v>81</v>
      </c>
      <c r="AY156" s="2" t="s">
        <v>115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2" t="s">
        <v>79</v>
      </c>
      <c r="BK156" s="148">
        <f>ROUND(I156*H156,2)</f>
        <v>0</v>
      </c>
      <c r="BL156" s="2" t="s">
        <v>124</v>
      </c>
      <c r="BM156" s="147" t="s">
        <v>175</v>
      </c>
    </row>
    <row r="157" spans="1:65" s="20" customFormat="1">
      <c r="A157" s="16"/>
      <c r="B157" s="17"/>
      <c r="C157" s="16"/>
      <c r="D157" s="149" t="s">
        <v>126</v>
      </c>
      <c r="E157" s="16"/>
      <c r="F157" s="150" t="s">
        <v>176</v>
      </c>
      <c r="G157" s="16"/>
      <c r="H157" s="16"/>
      <c r="I157" s="151"/>
      <c r="J157" s="16"/>
      <c r="K157" s="16"/>
      <c r="L157" s="17"/>
      <c r="M157" s="152"/>
      <c r="N157" s="153"/>
      <c r="O157" s="44"/>
      <c r="P157" s="44"/>
      <c r="Q157" s="44"/>
      <c r="R157" s="44"/>
      <c r="S157" s="44"/>
      <c r="T157" s="45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" t="s">
        <v>126</v>
      </c>
      <c r="AU157" s="2" t="s">
        <v>81</v>
      </c>
    </row>
    <row r="158" spans="1:65" s="154" customFormat="1">
      <c r="B158" s="155"/>
      <c r="D158" s="149" t="s">
        <v>128</v>
      </c>
      <c r="E158" s="156"/>
      <c r="F158" s="157" t="s">
        <v>177</v>
      </c>
      <c r="H158" s="158">
        <v>456.28500000000003</v>
      </c>
      <c r="I158" s="159"/>
      <c r="L158" s="155"/>
      <c r="M158" s="160"/>
      <c r="N158" s="161"/>
      <c r="O158" s="161"/>
      <c r="P158" s="161"/>
      <c r="Q158" s="161"/>
      <c r="R158" s="161"/>
      <c r="S158" s="161"/>
      <c r="T158" s="162"/>
      <c r="AT158" s="156" t="s">
        <v>128</v>
      </c>
      <c r="AU158" s="156" t="s">
        <v>81</v>
      </c>
      <c r="AV158" s="154" t="s">
        <v>81</v>
      </c>
      <c r="AW158" s="154" t="s">
        <v>28</v>
      </c>
      <c r="AX158" s="154" t="s">
        <v>71</v>
      </c>
      <c r="AY158" s="156" t="s">
        <v>115</v>
      </c>
    </row>
    <row r="159" spans="1:65" s="163" customFormat="1">
      <c r="B159" s="164"/>
      <c r="D159" s="149" t="s">
        <v>128</v>
      </c>
      <c r="E159" s="165"/>
      <c r="F159" s="166" t="s">
        <v>130</v>
      </c>
      <c r="H159" s="167">
        <v>456.28500000000003</v>
      </c>
      <c r="I159" s="168"/>
      <c r="L159" s="164"/>
      <c r="M159" s="169"/>
      <c r="N159" s="170"/>
      <c r="O159" s="170"/>
      <c r="P159" s="170"/>
      <c r="Q159" s="170"/>
      <c r="R159" s="170"/>
      <c r="S159" s="170"/>
      <c r="T159" s="171"/>
      <c r="AT159" s="165" t="s">
        <v>128</v>
      </c>
      <c r="AU159" s="165" t="s">
        <v>81</v>
      </c>
      <c r="AV159" s="163" t="s">
        <v>124</v>
      </c>
      <c r="AW159" s="163" t="s">
        <v>28</v>
      </c>
      <c r="AX159" s="163" t="s">
        <v>79</v>
      </c>
      <c r="AY159" s="165" t="s">
        <v>115</v>
      </c>
    </row>
    <row r="160" spans="1:65" s="20" customFormat="1" ht="12">
      <c r="A160" s="16"/>
      <c r="B160" s="135"/>
      <c r="C160" s="136" t="s">
        <v>178</v>
      </c>
      <c r="D160" s="136" t="s">
        <v>119</v>
      </c>
      <c r="E160" s="137" t="s">
        <v>179</v>
      </c>
      <c r="F160" s="138" t="s">
        <v>180</v>
      </c>
      <c r="G160" s="139" t="s">
        <v>148</v>
      </c>
      <c r="H160" s="140">
        <v>8669.4150000000009</v>
      </c>
      <c r="I160" s="141"/>
      <c r="J160" s="142">
        <f>ROUND(I160*H160,2)</f>
        <v>0</v>
      </c>
      <c r="K160" s="138" t="s">
        <v>123</v>
      </c>
      <c r="L160" s="17"/>
      <c r="M160" s="143"/>
      <c r="N160" s="144" t="s">
        <v>36</v>
      </c>
      <c r="O160" s="44"/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R160" s="147" t="s">
        <v>124</v>
      </c>
      <c r="AT160" s="147" t="s">
        <v>119</v>
      </c>
      <c r="AU160" s="147" t="s">
        <v>81</v>
      </c>
      <c r="AY160" s="2" t="s">
        <v>115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2" t="s">
        <v>79</v>
      </c>
      <c r="BK160" s="148">
        <f>ROUND(I160*H160,2)</f>
        <v>0</v>
      </c>
      <c r="BL160" s="2" t="s">
        <v>124</v>
      </c>
      <c r="BM160" s="147" t="s">
        <v>181</v>
      </c>
    </row>
    <row r="161" spans="1:65" s="20" customFormat="1" ht="19.5">
      <c r="A161" s="16"/>
      <c r="B161" s="17"/>
      <c r="C161" s="16"/>
      <c r="D161" s="149" t="s">
        <v>126</v>
      </c>
      <c r="E161" s="16"/>
      <c r="F161" s="150" t="s">
        <v>182</v>
      </c>
      <c r="G161" s="16"/>
      <c r="H161" s="16"/>
      <c r="I161" s="151"/>
      <c r="J161" s="16"/>
      <c r="K161" s="16"/>
      <c r="L161" s="17"/>
      <c r="M161" s="152"/>
      <c r="N161" s="153"/>
      <c r="O161" s="44"/>
      <c r="P161" s="44"/>
      <c r="Q161" s="44"/>
      <c r="R161" s="44"/>
      <c r="S161" s="44"/>
      <c r="T161" s="45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" t="s">
        <v>126</v>
      </c>
      <c r="AU161" s="2" t="s">
        <v>81</v>
      </c>
    </row>
    <row r="162" spans="1:65" s="154" customFormat="1">
      <c r="B162" s="155"/>
      <c r="D162" s="149" t="s">
        <v>128</v>
      </c>
      <c r="E162" s="156"/>
      <c r="F162" s="157" t="s">
        <v>183</v>
      </c>
      <c r="H162" s="158">
        <v>8669.4150000000009</v>
      </c>
      <c r="I162" s="159"/>
      <c r="L162" s="155"/>
      <c r="M162" s="160"/>
      <c r="N162" s="161"/>
      <c r="O162" s="161"/>
      <c r="P162" s="161"/>
      <c r="Q162" s="161"/>
      <c r="R162" s="161"/>
      <c r="S162" s="161"/>
      <c r="T162" s="162"/>
      <c r="AT162" s="156" t="s">
        <v>128</v>
      </c>
      <c r="AU162" s="156" t="s">
        <v>81</v>
      </c>
      <c r="AV162" s="154" t="s">
        <v>81</v>
      </c>
      <c r="AW162" s="154" t="s">
        <v>28</v>
      </c>
      <c r="AX162" s="154" t="s">
        <v>79</v>
      </c>
      <c r="AY162" s="156" t="s">
        <v>115</v>
      </c>
    </row>
    <row r="163" spans="1:65" s="20" customFormat="1" ht="12">
      <c r="A163" s="16"/>
      <c r="B163" s="135"/>
      <c r="C163" s="136" t="s">
        <v>184</v>
      </c>
      <c r="D163" s="136" t="s">
        <v>119</v>
      </c>
      <c r="E163" s="137" t="s">
        <v>185</v>
      </c>
      <c r="F163" s="138" t="s">
        <v>186</v>
      </c>
      <c r="G163" s="139" t="s">
        <v>148</v>
      </c>
      <c r="H163" s="140">
        <v>107.492</v>
      </c>
      <c r="I163" s="141"/>
      <c r="J163" s="142">
        <f>ROUND(I163*H163,2)</f>
        <v>0</v>
      </c>
      <c r="K163" s="138" t="s">
        <v>123</v>
      </c>
      <c r="L163" s="17"/>
      <c r="M163" s="143"/>
      <c r="N163" s="144" t="s">
        <v>36</v>
      </c>
      <c r="O163" s="44"/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R163" s="147" t="s">
        <v>124</v>
      </c>
      <c r="AT163" s="147" t="s">
        <v>119</v>
      </c>
      <c r="AU163" s="147" t="s">
        <v>81</v>
      </c>
      <c r="AY163" s="2" t="s">
        <v>115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2" t="s">
        <v>79</v>
      </c>
      <c r="BK163" s="148">
        <f>ROUND(I163*H163,2)</f>
        <v>0</v>
      </c>
      <c r="BL163" s="2" t="s">
        <v>124</v>
      </c>
      <c r="BM163" s="147" t="s">
        <v>187</v>
      </c>
    </row>
    <row r="164" spans="1:65" s="20" customFormat="1" ht="19.5">
      <c r="A164" s="16"/>
      <c r="B164" s="17"/>
      <c r="C164" s="16"/>
      <c r="D164" s="149" t="s">
        <v>126</v>
      </c>
      <c r="E164" s="16"/>
      <c r="F164" s="150" t="s">
        <v>188</v>
      </c>
      <c r="G164" s="16"/>
      <c r="H164" s="16"/>
      <c r="I164" s="151"/>
      <c r="J164" s="16"/>
      <c r="K164" s="16"/>
      <c r="L164" s="17"/>
      <c r="M164" s="152"/>
      <c r="N164" s="153"/>
      <c r="O164" s="44"/>
      <c r="P164" s="44"/>
      <c r="Q164" s="44"/>
      <c r="R164" s="44"/>
      <c r="S164" s="44"/>
      <c r="T164" s="45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" t="s">
        <v>126</v>
      </c>
      <c r="AU164" s="2" t="s">
        <v>81</v>
      </c>
    </row>
    <row r="165" spans="1:65" s="154" customFormat="1">
      <c r="B165" s="155"/>
      <c r="D165" s="149" t="s">
        <v>128</v>
      </c>
      <c r="E165" s="156"/>
      <c r="F165" s="157" t="s">
        <v>189</v>
      </c>
      <c r="H165" s="158">
        <v>107.492</v>
      </c>
      <c r="I165" s="159"/>
      <c r="L165" s="155"/>
      <c r="M165" s="160"/>
      <c r="N165" s="161"/>
      <c r="O165" s="161"/>
      <c r="P165" s="161"/>
      <c r="Q165" s="161"/>
      <c r="R165" s="161"/>
      <c r="S165" s="161"/>
      <c r="T165" s="162"/>
      <c r="AT165" s="156" t="s">
        <v>128</v>
      </c>
      <c r="AU165" s="156" t="s">
        <v>81</v>
      </c>
      <c r="AV165" s="154" t="s">
        <v>81</v>
      </c>
      <c r="AW165" s="154" t="s">
        <v>28</v>
      </c>
      <c r="AX165" s="154" t="s">
        <v>71</v>
      </c>
      <c r="AY165" s="156" t="s">
        <v>115</v>
      </c>
    </row>
    <row r="166" spans="1:65" s="163" customFormat="1">
      <c r="B166" s="164"/>
      <c r="D166" s="149" t="s">
        <v>128</v>
      </c>
      <c r="E166" s="165"/>
      <c r="F166" s="166" t="s">
        <v>130</v>
      </c>
      <c r="H166" s="167">
        <v>107.492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5" t="s">
        <v>128</v>
      </c>
      <c r="AU166" s="165" t="s">
        <v>81</v>
      </c>
      <c r="AV166" s="163" t="s">
        <v>124</v>
      </c>
      <c r="AW166" s="163" t="s">
        <v>28</v>
      </c>
      <c r="AX166" s="163" t="s">
        <v>79</v>
      </c>
      <c r="AY166" s="165" t="s">
        <v>115</v>
      </c>
    </row>
    <row r="167" spans="1:65" s="20" customFormat="1" ht="24">
      <c r="A167" s="16"/>
      <c r="B167" s="135"/>
      <c r="C167" s="136" t="s">
        <v>190</v>
      </c>
      <c r="D167" s="136" t="s">
        <v>119</v>
      </c>
      <c r="E167" s="137" t="s">
        <v>191</v>
      </c>
      <c r="F167" s="138" t="s">
        <v>192</v>
      </c>
      <c r="G167" s="139" t="s">
        <v>148</v>
      </c>
      <c r="H167" s="140">
        <v>1.0549999999999999</v>
      </c>
      <c r="I167" s="141"/>
      <c r="J167" s="142">
        <f>ROUND(I167*H167,2)</f>
        <v>0</v>
      </c>
      <c r="K167" s="138" t="s">
        <v>123</v>
      </c>
      <c r="L167" s="17"/>
      <c r="M167" s="143"/>
      <c r="N167" s="144" t="s">
        <v>36</v>
      </c>
      <c r="O167" s="44"/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R167" s="147" t="s">
        <v>124</v>
      </c>
      <c r="AT167" s="147" t="s">
        <v>119</v>
      </c>
      <c r="AU167" s="147" t="s">
        <v>81</v>
      </c>
      <c r="AY167" s="2" t="s">
        <v>115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2" t="s">
        <v>79</v>
      </c>
      <c r="BK167" s="148">
        <f>ROUND(I167*H167,2)</f>
        <v>0</v>
      </c>
      <c r="BL167" s="2" t="s">
        <v>124</v>
      </c>
      <c r="BM167" s="147" t="s">
        <v>193</v>
      </c>
    </row>
    <row r="168" spans="1:65" s="20" customFormat="1" ht="19.5">
      <c r="A168" s="16"/>
      <c r="B168" s="17"/>
      <c r="C168" s="16"/>
      <c r="D168" s="149" t="s">
        <v>126</v>
      </c>
      <c r="E168" s="16"/>
      <c r="F168" s="150" t="s">
        <v>194</v>
      </c>
      <c r="G168" s="16"/>
      <c r="H168" s="16"/>
      <c r="I168" s="151"/>
      <c r="J168" s="16"/>
      <c r="K168" s="16"/>
      <c r="L168" s="17"/>
      <c r="M168" s="152"/>
      <c r="N168" s="153"/>
      <c r="O168" s="44"/>
      <c r="P168" s="44"/>
      <c r="Q168" s="44"/>
      <c r="R168" s="44"/>
      <c r="S168" s="44"/>
      <c r="T168" s="45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" t="s">
        <v>126</v>
      </c>
      <c r="AU168" s="2" t="s">
        <v>81</v>
      </c>
    </row>
    <row r="169" spans="1:65" s="154" customFormat="1">
      <c r="B169" s="155"/>
      <c r="D169" s="149" t="s">
        <v>128</v>
      </c>
      <c r="E169" s="156"/>
      <c r="F169" s="157" t="s">
        <v>195</v>
      </c>
      <c r="H169" s="158">
        <v>1.0549999999999999</v>
      </c>
      <c r="I169" s="159"/>
      <c r="L169" s="155"/>
      <c r="M169" s="160"/>
      <c r="N169" s="161"/>
      <c r="O169" s="161"/>
      <c r="P169" s="161"/>
      <c r="Q169" s="161"/>
      <c r="R169" s="161"/>
      <c r="S169" s="161"/>
      <c r="T169" s="162"/>
      <c r="AT169" s="156" t="s">
        <v>128</v>
      </c>
      <c r="AU169" s="156" t="s">
        <v>81</v>
      </c>
      <c r="AV169" s="154" t="s">
        <v>81</v>
      </c>
      <c r="AW169" s="154" t="s">
        <v>28</v>
      </c>
      <c r="AX169" s="154" t="s">
        <v>71</v>
      </c>
      <c r="AY169" s="156" t="s">
        <v>115</v>
      </c>
    </row>
    <row r="170" spans="1:65" s="163" customFormat="1">
      <c r="B170" s="164"/>
      <c r="D170" s="149" t="s">
        <v>128</v>
      </c>
      <c r="E170" s="165"/>
      <c r="F170" s="166" t="s">
        <v>130</v>
      </c>
      <c r="H170" s="167">
        <v>1.0549999999999999</v>
      </c>
      <c r="I170" s="168"/>
      <c r="L170" s="164"/>
      <c r="M170" s="169"/>
      <c r="N170" s="170"/>
      <c r="O170" s="170"/>
      <c r="P170" s="170"/>
      <c r="Q170" s="170"/>
      <c r="R170" s="170"/>
      <c r="S170" s="170"/>
      <c r="T170" s="171"/>
      <c r="AT170" s="165" t="s">
        <v>128</v>
      </c>
      <c r="AU170" s="165" t="s">
        <v>81</v>
      </c>
      <c r="AV170" s="163" t="s">
        <v>124</v>
      </c>
      <c r="AW170" s="163" t="s">
        <v>28</v>
      </c>
      <c r="AX170" s="163" t="s">
        <v>79</v>
      </c>
      <c r="AY170" s="165" t="s">
        <v>115</v>
      </c>
    </row>
    <row r="171" spans="1:65" s="20" customFormat="1" ht="24">
      <c r="A171" s="16"/>
      <c r="B171" s="135"/>
      <c r="C171" s="136" t="s">
        <v>116</v>
      </c>
      <c r="D171" s="136" t="s">
        <v>119</v>
      </c>
      <c r="E171" s="137" t="s">
        <v>196</v>
      </c>
      <c r="F171" s="138" t="s">
        <v>197</v>
      </c>
      <c r="G171" s="139" t="s">
        <v>148</v>
      </c>
      <c r="H171" s="140">
        <v>0.33700000000000002</v>
      </c>
      <c r="I171" s="141"/>
      <c r="J171" s="142">
        <f>ROUND(I171*H171,2)</f>
        <v>0</v>
      </c>
      <c r="K171" s="138" t="s">
        <v>123</v>
      </c>
      <c r="L171" s="17"/>
      <c r="M171" s="143"/>
      <c r="N171" s="144" t="s">
        <v>36</v>
      </c>
      <c r="O171" s="44"/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R171" s="147" t="s">
        <v>124</v>
      </c>
      <c r="AT171" s="147" t="s">
        <v>119</v>
      </c>
      <c r="AU171" s="147" t="s">
        <v>81</v>
      </c>
      <c r="AY171" s="2" t="s">
        <v>115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2" t="s">
        <v>79</v>
      </c>
      <c r="BK171" s="148">
        <f>ROUND(I171*H171,2)</f>
        <v>0</v>
      </c>
      <c r="BL171" s="2" t="s">
        <v>124</v>
      </c>
      <c r="BM171" s="147" t="s">
        <v>198</v>
      </c>
    </row>
    <row r="172" spans="1:65" s="20" customFormat="1" ht="19.5">
      <c r="A172" s="16"/>
      <c r="B172" s="17"/>
      <c r="C172" s="16"/>
      <c r="D172" s="149" t="s">
        <v>126</v>
      </c>
      <c r="E172" s="16"/>
      <c r="F172" s="150" t="s">
        <v>199</v>
      </c>
      <c r="G172" s="16"/>
      <c r="H172" s="16"/>
      <c r="I172" s="151"/>
      <c r="J172" s="16"/>
      <c r="K172" s="16"/>
      <c r="L172" s="17"/>
      <c r="M172" s="152"/>
      <c r="N172" s="153"/>
      <c r="O172" s="44"/>
      <c r="P172" s="44"/>
      <c r="Q172" s="44"/>
      <c r="R172" s="44"/>
      <c r="S172" s="44"/>
      <c r="T172" s="45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" t="s">
        <v>126</v>
      </c>
      <c r="AU172" s="2" t="s">
        <v>81</v>
      </c>
    </row>
    <row r="173" spans="1:65" s="154" customFormat="1">
      <c r="B173" s="155"/>
      <c r="D173" s="149" t="s">
        <v>128</v>
      </c>
      <c r="E173" s="156"/>
      <c r="F173" s="157" t="s">
        <v>200</v>
      </c>
      <c r="H173" s="158">
        <v>0.33700000000000002</v>
      </c>
      <c r="I173" s="159"/>
      <c r="L173" s="155"/>
      <c r="M173" s="160"/>
      <c r="N173" s="161"/>
      <c r="O173" s="161"/>
      <c r="P173" s="161"/>
      <c r="Q173" s="161"/>
      <c r="R173" s="161"/>
      <c r="S173" s="161"/>
      <c r="T173" s="162"/>
      <c r="AT173" s="156" t="s">
        <v>128</v>
      </c>
      <c r="AU173" s="156" t="s">
        <v>81</v>
      </c>
      <c r="AV173" s="154" t="s">
        <v>81</v>
      </c>
      <c r="AW173" s="154" t="s">
        <v>28</v>
      </c>
      <c r="AX173" s="154" t="s">
        <v>71</v>
      </c>
      <c r="AY173" s="156" t="s">
        <v>115</v>
      </c>
    </row>
    <row r="174" spans="1:65" s="163" customFormat="1">
      <c r="B174" s="164"/>
      <c r="D174" s="149" t="s">
        <v>128</v>
      </c>
      <c r="E174" s="165"/>
      <c r="F174" s="166" t="s">
        <v>130</v>
      </c>
      <c r="H174" s="167">
        <v>0.33700000000000002</v>
      </c>
      <c r="I174" s="168"/>
      <c r="L174" s="164"/>
      <c r="M174" s="169"/>
      <c r="N174" s="170"/>
      <c r="O174" s="170"/>
      <c r="P174" s="170"/>
      <c r="Q174" s="170"/>
      <c r="R174" s="170"/>
      <c r="S174" s="170"/>
      <c r="T174" s="171"/>
      <c r="AT174" s="165" t="s">
        <v>128</v>
      </c>
      <c r="AU174" s="165" t="s">
        <v>81</v>
      </c>
      <c r="AV174" s="163" t="s">
        <v>124</v>
      </c>
      <c r="AW174" s="163" t="s">
        <v>28</v>
      </c>
      <c r="AX174" s="163" t="s">
        <v>79</v>
      </c>
      <c r="AY174" s="165" t="s">
        <v>115</v>
      </c>
    </row>
    <row r="175" spans="1:65" s="20" customFormat="1" ht="24">
      <c r="A175" s="16"/>
      <c r="B175" s="135"/>
      <c r="C175" s="136" t="s">
        <v>201</v>
      </c>
      <c r="D175" s="136" t="s">
        <v>119</v>
      </c>
      <c r="E175" s="137" t="s">
        <v>202</v>
      </c>
      <c r="F175" s="138" t="s">
        <v>203</v>
      </c>
      <c r="G175" s="139" t="s">
        <v>148</v>
      </c>
      <c r="H175" s="140">
        <v>303.62400000000002</v>
      </c>
      <c r="I175" s="141"/>
      <c r="J175" s="142">
        <f>ROUND(I175*H175,2)</f>
        <v>0</v>
      </c>
      <c r="K175" s="138" t="s">
        <v>123</v>
      </c>
      <c r="L175" s="17"/>
      <c r="M175" s="143"/>
      <c r="N175" s="144" t="s">
        <v>36</v>
      </c>
      <c r="O175" s="44"/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R175" s="147" t="s">
        <v>124</v>
      </c>
      <c r="AT175" s="147" t="s">
        <v>119</v>
      </c>
      <c r="AU175" s="147" t="s">
        <v>81</v>
      </c>
      <c r="AY175" s="2" t="s">
        <v>115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2" t="s">
        <v>79</v>
      </c>
      <c r="BK175" s="148">
        <f>ROUND(I175*H175,2)</f>
        <v>0</v>
      </c>
      <c r="BL175" s="2" t="s">
        <v>124</v>
      </c>
      <c r="BM175" s="147" t="s">
        <v>204</v>
      </c>
    </row>
    <row r="176" spans="1:65" s="20" customFormat="1" ht="19.5">
      <c r="A176" s="16"/>
      <c r="B176" s="17"/>
      <c r="C176" s="16"/>
      <c r="D176" s="149" t="s">
        <v>126</v>
      </c>
      <c r="E176" s="16"/>
      <c r="F176" s="150" t="s">
        <v>205</v>
      </c>
      <c r="G176" s="16"/>
      <c r="H176" s="16"/>
      <c r="I176" s="151"/>
      <c r="J176" s="16"/>
      <c r="K176" s="16"/>
      <c r="L176" s="17"/>
      <c r="M176" s="152"/>
      <c r="N176" s="153"/>
      <c r="O176" s="44"/>
      <c r="P176" s="44"/>
      <c r="Q176" s="44"/>
      <c r="R176" s="44"/>
      <c r="S176" s="44"/>
      <c r="T176" s="45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" t="s">
        <v>126</v>
      </c>
      <c r="AU176" s="2" t="s">
        <v>81</v>
      </c>
    </row>
    <row r="177" spans="1:65" s="154" customFormat="1">
      <c r="B177" s="155"/>
      <c r="D177" s="149" t="s">
        <v>128</v>
      </c>
      <c r="E177" s="156"/>
      <c r="F177" s="157" t="s">
        <v>206</v>
      </c>
      <c r="H177" s="158">
        <v>303.62400000000002</v>
      </c>
      <c r="I177" s="159"/>
      <c r="L177" s="155"/>
      <c r="M177" s="160"/>
      <c r="N177" s="161"/>
      <c r="O177" s="161"/>
      <c r="P177" s="161"/>
      <c r="Q177" s="161"/>
      <c r="R177" s="161"/>
      <c r="S177" s="161"/>
      <c r="T177" s="162"/>
      <c r="AT177" s="156" t="s">
        <v>128</v>
      </c>
      <c r="AU177" s="156" t="s">
        <v>81</v>
      </c>
      <c r="AV177" s="154" t="s">
        <v>81</v>
      </c>
      <c r="AW177" s="154" t="s">
        <v>28</v>
      </c>
      <c r="AX177" s="154" t="s">
        <v>71</v>
      </c>
      <c r="AY177" s="156" t="s">
        <v>115</v>
      </c>
    </row>
    <row r="178" spans="1:65" s="163" customFormat="1">
      <c r="B178" s="164"/>
      <c r="D178" s="149" t="s">
        <v>128</v>
      </c>
      <c r="E178" s="165"/>
      <c r="F178" s="166" t="s">
        <v>130</v>
      </c>
      <c r="H178" s="167">
        <v>303.62400000000002</v>
      </c>
      <c r="I178" s="168"/>
      <c r="L178" s="164"/>
      <c r="M178" s="169"/>
      <c r="N178" s="170"/>
      <c r="O178" s="170"/>
      <c r="P178" s="170"/>
      <c r="Q178" s="170"/>
      <c r="R178" s="170"/>
      <c r="S178" s="170"/>
      <c r="T178" s="171"/>
      <c r="AT178" s="165" t="s">
        <v>128</v>
      </c>
      <c r="AU178" s="165" t="s">
        <v>81</v>
      </c>
      <c r="AV178" s="163" t="s">
        <v>124</v>
      </c>
      <c r="AW178" s="163" t="s">
        <v>28</v>
      </c>
      <c r="AX178" s="163" t="s">
        <v>79</v>
      </c>
      <c r="AY178" s="165" t="s">
        <v>115</v>
      </c>
    </row>
    <row r="179" spans="1:65" s="20" customFormat="1" ht="12">
      <c r="A179" s="16"/>
      <c r="B179" s="135"/>
      <c r="C179" s="136" t="s">
        <v>207</v>
      </c>
      <c r="D179" s="136" t="s">
        <v>119</v>
      </c>
      <c r="E179" s="137" t="s">
        <v>208</v>
      </c>
      <c r="F179" s="138" t="s">
        <v>209</v>
      </c>
      <c r="G179" s="139" t="s">
        <v>148</v>
      </c>
      <c r="H179" s="140">
        <v>0.26800000000000002</v>
      </c>
      <c r="I179" s="141"/>
      <c r="J179" s="142">
        <f>ROUND(I179*H179,2)</f>
        <v>0</v>
      </c>
      <c r="K179" s="138" t="s">
        <v>210</v>
      </c>
      <c r="L179" s="17"/>
      <c r="M179" s="143"/>
      <c r="N179" s="144" t="s">
        <v>36</v>
      </c>
      <c r="O179" s="44"/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R179" s="147" t="s">
        <v>124</v>
      </c>
      <c r="AT179" s="147" t="s">
        <v>119</v>
      </c>
      <c r="AU179" s="147" t="s">
        <v>81</v>
      </c>
      <c r="AY179" s="2" t="s">
        <v>115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2" t="s">
        <v>79</v>
      </c>
      <c r="BK179" s="148">
        <f>ROUND(I179*H179,2)</f>
        <v>0</v>
      </c>
      <c r="BL179" s="2" t="s">
        <v>124</v>
      </c>
      <c r="BM179" s="147" t="s">
        <v>211</v>
      </c>
    </row>
    <row r="180" spans="1:65" s="20" customFormat="1">
      <c r="A180" s="16"/>
      <c r="B180" s="17"/>
      <c r="C180" s="16"/>
      <c r="D180" s="149" t="s">
        <v>126</v>
      </c>
      <c r="E180" s="16"/>
      <c r="F180" s="150" t="s">
        <v>209</v>
      </c>
      <c r="G180" s="16"/>
      <c r="H180" s="16"/>
      <c r="I180" s="151"/>
      <c r="J180" s="16"/>
      <c r="K180" s="16"/>
      <c r="L180" s="17"/>
      <c r="M180" s="152"/>
      <c r="N180" s="153"/>
      <c r="O180" s="44"/>
      <c r="P180" s="44"/>
      <c r="Q180" s="44"/>
      <c r="R180" s="44"/>
      <c r="S180" s="44"/>
      <c r="T180" s="4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" t="s">
        <v>126</v>
      </c>
      <c r="AU180" s="2" t="s">
        <v>81</v>
      </c>
    </row>
    <row r="181" spans="1:65" s="154" customFormat="1">
      <c r="B181" s="155"/>
      <c r="D181" s="149" t="s">
        <v>128</v>
      </c>
      <c r="E181" s="156"/>
      <c r="F181" s="157" t="s">
        <v>212</v>
      </c>
      <c r="H181" s="158">
        <v>0.26800000000000002</v>
      </c>
      <c r="I181" s="159"/>
      <c r="L181" s="155"/>
      <c r="M181" s="160"/>
      <c r="N181" s="161"/>
      <c r="O181" s="161"/>
      <c r="P181" s="161"/>
      <c r="Q181" s="161"/>
      <c r="R181" s="161"/>
      <c r="S181" s="161"/>
      <c r="T181" s="162"/>
      <c r="AT181" s="156" t="s">
        <v>128</v>
      </c>
      <c r="AU181" s="156" t="s">
        <v>81</v>
      </c>
      <c r="AV181" s="154" t="s">
        <v>81</v>
      </c>
      <c r="AW181" s="154" t="s">
        <v>28</v>
      </c>
      <c r="AX181" s="154" t="s">
        <v>71</v>
      </c>
      <c r="AY181" s="156" t="s">
        <v>115</v>
      </c>
    </row>
    <row r="182" spans="1:65" s="163" customFormat="1">
      <c r="B182" s="164"/>
      <c r="D182" s="149" t="s">
        <v>128</v>
      </c>
      <c r="E182" s="165"/>
      <c r="F182" s="166" t="s">
        <v>130</v>
      </c>
      <c r="H182" s="167">
        <v>0.26800000000000002</v>
      </c>
      <c r="I182" s="168"/>
      <c r="L182" s="164"/>
      <c r="M182" s="169"/>
      <c r="N182" s="170"/>
      <c r="O182" s="170"/>
      <c r="P182" s="170"/>
      <c r="Q182" s="170"/>
      <c r="R182" s="170"/>
      <c r="S182" s="170"/>
      <c r="T182" s="171"/>
      <c r="AT182" s="165" t="s">
        <v>128</v>
      </c>
      <c r="AU182" s="165" t="s">
        <v>81</v>
      </c>
      <c r="AV182" s="163" t="s">
        <v>124</v>
      </c>
      <c r="AW182" s="163" t="s">
        <v>28</v>
      </c>
      <c r="AX182" s="163" t="s">
        <v>79</v>
      </c>
      <c r="AY182" s="165" t="s">
        <v>115</v>
      </c>
    </row>
    <row r="183" spans="1:65" s="20" customFormat="1" ht="12">
      <c r="A183" s="16"/>
      <c r="B183" s="135"/>
      <c r="C183" s="136" t="s">
        <v>213</v>
      </c>
      <c r="D183" s="136" t="s">
        <v>119</v>
      </c>
      <c r="E183" s="137" t="s">
        <v>214</v>
      </c>
      <c r="F183" s="138" t="s">
        <v>215</v>
      </c>
      <c r="G183" s="139" t="s">
        <v>148</v>
      </c>
      <c r="H183" s="140">
        <v>43.34</v>
      </c>
      <c r="I183" s="141"/>
      <c r="J183" s="142">
        <f>ROUND(I183*H183,2)</f>
        <v>0</v>
      </c>
      <c r="K183" s="138" t="s">
        <v>149</v>
      </c>
      <c r="L183" s="17"/>
      <c r="M183" s="143"/>
      <c r="N183" s="144" t="s">
        <v>36</v>
      </c>
      <c r="O183" s="44"/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R183" s="147" t="s">
        <v>124</v>
      </c>
      <c r="AT183" s="147" t="s">
        <v>119</v>
      </c>
      <c r="AU183" s="147" t="s">
        <v>81</v>
      </c>
      <c r="AY183" s="2" t="s">
        <v>115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2" t="s">
        <v>79</v>
      </c>
      <c r="BK183" s="148">
        <f>ROUND(I183*H183,2)</f>
        <v>0</v>
      </c>
      <c r="BL183" s="2" t="s">
        <v>124</v>
      </c>
      <c r="BM183" s="147" t="s">
        <v>216</v>
      </c>
    </row>
    <row r="184" spans="1:65" s="20" customFormat="1">
      <c r="A184" s="16"/>
      <c r="B184" s="17"/>
      <c r="C184" s="16"/>
      <c r="D184" s="149" t="s">
        <v>126</v>
      </c>
      <c r="E184" s="16"/>
      <c r="F184" s="150" t="s">
        <v>215</v>
      </c>
      <c r="G184" s="16"/>
      <c r="H184" s="16"/>
      <c r="I184" s="151"/>
      <c r="J184" s="16"/>
      <c r="K184" s="16"/>
      <c r="L184" s="17"/>
      <c r="M184" s="152"/>
      <c r="N184" s="153"/>
      <c r="O184" s="44"/>
      <c r="P184" s="44"/>
      <c r="Q184" s="44"/>
      <c r="R184" s="44"/>
      <c r="S184" s="44"/>
      <c r="T184" s="45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" t="s">
        <v>126</v>
      </c>
      <c r="AU184" s="2" t="s">
        <v>81</v>
      </c>
    </row>
    <row r="185" spans="1:65" s="154" customFormat="1">
      <c r="B185" s="155"/>
      <c r="D185" s="149" t="s">
        <v>128</v>
      </c>
      <c r="E185" s="156"/>
      <c r="F185" s="157" t="s">
        <v>217</v>
      </c>
      <c r="H185" s="158">
        <v>23.263000000000002</v>
      </c>
      <c r="I185" s="159"/>
      <c r="L185" s="155"/>
      <c r="M185" s="160"/>
      <c r="N185" s="161"/>
      <c r="O185" s="161"/>
      <c r="P185" s="161"/>
      <c r="Q185" s="161"/>
      <c r="R185" s="161"/>
      <c r="S185" s="161"/>
      <c r="T185" s="162"/>
      <c r="AT185" s="156" t="s">
        <v>128</v>
      </c>
      <c r="AU185" s="156" t="s">
        <v>81</v>
      </c>
      <c r="AV185" s="154" t="s">
        <v>81</v>
      </c>
      <c r="AW185" s="154" t="s">
        <v>28</v>
      </c>
      <c r="AX185" s="154" t="s">
        <v>71</v>
      </c>
      <c r="AY185" s="156" t="s">
        <v>115</v>
      </c>
    </row>
    <row r="186" spans="1:65" s="154" customFormat="1">
      <c r="B186" s="155"/>
      <c r="D186" s="149" t="s">
        <v>128</v>
      </c>
      <c r="E186" s="156"/>
      <c r="F186" s="157" t="s">
        <v>218</v>
      </c>
      <c r="H186" s="158">
        <v>20.04</v>
      </c>
      <c r="I186" s="159"/>
      <c r="L186" s="155"/>
      <c r="M186" s="160"/>
      <c r="N186" s="161"/>
      <c r="O186" s="161"/>
      <c r="P186" s="161"/>
      <c r="Q186" s="161"/>
      <c r="R186" s="161"/>
      <c r="S186" s="161"/>
      <c r="T186" s="162"/>
      <c r="AT186" s="156" t="s">
        <v>128</v>
      </c>
      <c r="AU186" s="156" t="s">
        <v>81</v>
      </c>
      <c r="AV186" s="154" t="s">
        <v>81</v>
      </c>
      <c r="AW186" s="154" t="s">
        <v>28</v>
      </c>
      <c r="AX186" s="154" t="s">
        <v>71</v>
      </c>
      <c r="AY186" s="156" t="s">
        <v>115</v>
      </c>
    </row>
    <row r="187" spans="1:65" s="154" customFormat="1">
      <c r="B187" s="155"/>
      <c r="D187" s="149" t="s">
        <v>128</v>
      </c>
      <c r="E187" s="156"/>
      <c r="F187" s="157" t="s">
        <v>219</v>
      </c>
      <c r="H187" s="158">
        <v>3.6999999999999998E-2</v>
      </c>
      <c r="I187" s="159"/>
      <c r="L187" s="155"/>
      <c r="M187" s="160"/>
      <c r="N187" s="161"/>
      <c r="O187" s="161"/>
      <c r="P187" s="161"/>
      <c r="Q187" s="161"/>
      <c r="R187" s="161"/>
      <c r="S187" s="161"/>
      <c r="T187" s="162"/>
      <c r="AT187" s="156" t="s">
        <v>128</v>
      </c>
      <c r="AU187" s="156" t="s">
        <v>81</v>
      </c>
      <c r="AV187" s="154" t="s">
        <v>81</v>
      </c>
      <c r="AW187" s="154" t="s">
        <v>28</v>
      </c>
      <c r="AX187" s="154" t="s">
        <v>71</v>
      </c>
      <c r="AY187" s="156" t="s">
        <v>115</v>
      </c>
    </row>
    <row r="188" spans="1:65" s="163" customFormat="1">
      <c r="B188" s="164"/>
      <c r="D188" s="149" t="s">
        <v>128</v>
      </c>
      <c r="E188" s="165"/>
      <c r="F188" s="166" t="s">
        <v>130</v>
      </c>
      <c r="H188" s="167">
        <v>43.34</v>
      </c>
      <c r="I188" s="168"/>
      <c r="L188" s="164"/>
      <c r="M188" s="169"/>
      <c r="N188" s="170"/>
      <c r="O188" s="170"/>
      <c r="P188" s="170"/>
      <c r="Q188" s="170"/>
      <c r="R188" s="170"/>
      <c r="S188" s="170"/>
      <c r="T188" s="171"/>
      <c r="AT188" s="165" t="s">
        <v>128</v>
      </c>
      <c r="AU188" s="165" t="s">
        <v>81</v>
      </c>
      <c r="AV188" s="163" t="s">
        <v>124</v>
      </c>
      <c r="AW188" s="163" t="s">
        <v>28</v>
      </c>
      <c r="AX188" s="163" t="s">
        <v>79</v>
      </c>
      <c r="AY188" s="165" t="s">
        <v>115</v>
      </c>
    </row>
    <row r="189" spans="1:65" s="20" customFormat="1" ht="12">
      <c r="A189" s="16"/>
      <c r="B189" s="135"/>
      <c r="C189" s="136" t="s">
        <v>7</v>
      </c>
      <c r="D189" s="136" t="s">
        <v>119</v>
      </c>
      <c r="E189" s="137" t="s">
        <v>220</v>
      </c>
      <c r="F189" s="138" t="s">
        <v>221</v>
      </c>
      <c r="G189" s="139" t="s">
        <v>148</v>
      </c>
      <c r="H189" s="140">
        <v>456.28399999999999</v>
      </c>
      <c r="I189" s="141"/>
      <c r="J189" s="142">
        <f>ROUND(I189*H189,2)</f>
        <v>0</v>
      </c>
      <c r="K189" s="138" t="s">
        <v>123</v>
      </c>
      <c r="L189" s="17"/>
      <c r="M189" s="143"/>
      <c r="N189" s="144" t="s">
        <v>36</v>
      </c>
      <c r="O189" s="44"/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R189" s="147" t="s">
        <v>124</v>
      </c>
      <c r="AT189" s="147" t="s">
        <v>119</v>
      </c>
      <c r="AU189" s="147" t="s">
        <v>81</v>
      </c>
      <c r="AY189" s="2" t="s">
        <v>115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2" t="s">
        <v>79</v>
      </c>
      <c r="BK189" s="148">
        <f>ROUND(I189*H189,2)</f>
        <v>0</v>
      </c>
      <c r="BL189" s="2" t="s">
        <v>124</v>
      </c>
      <c r="BM189" s="147" t="s">
        <v>222</v>
      </c>
    </row>
    <row r="190" spans="1:65" s="20" customFormat="1" ht="19.5">
      <c r="A190" s="16"/>
      <c r="B190" s="17"/>
      <c r="C190" s="16"/>
      <c r="D190" s="149" t="s">
        <v>126</v>
      </c>
      <c r="E190" s="16"/>
      <c r="F190" s="150" t="s">
        <v>223</v>
      </c>
      <c r="G190" s="16"/>
      <c r="H190" s="16"/>
      <c r="I190" s="151"/>
      <c r="J190" s="16"/>
      <c r="K190" s="16"/>
      <c r="L190" s="17"/>
      <c r="M190" s="152"/>
      <c r="N190" s="153"/>
      <c r="O190" s="44"/>
      <c r="P190" s="44"/>
      <c r="Q190" s="44"/>
      <c r="R190" s="44"/>
      <c r="S190" s="44"/>
      <c r="T190" s="45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" t="s">
        <v>126</v>
      </c>
      <c r="AU190" s="2" t="s">
        <v>81</v>
      </c>
    </row>
    <row r="191" spans="1:65" s="20" customFormat="1" ht="12">
      <c r="A191" s="16"/>
      <c r="B191" s="135"/>
      <c r="C191" s="136" t="s">
        <v>224</v>
      </c>
      <c r="D191" s="136" t="s">
        <v>119</v>
      </c>
      <c r="E191" s="137" t="s">
        <v>225</v>
      </c>
      <c r="F191" s="138" t="s">
        <v>226</v>
      </c>
      <c r="G191" s="139" t="s">
        <v>148</v>
      </c>
      <c r="H191" s="140">
        <v>1499.222</v>
      </c>
      <c r="I191" s="141"/>
      <c r="J191" s="142">
        <f>ROUND(I191*H191,2)</f>
        <v>0</v>
      </c>
      <c r="K191" s="138" t="s">
        <v>123</v>
      </c>
      <c r="L191" s="17"/>
      <c r="M191" s="143"/>
      <c r="N191" s="144" t="s">
        <v>36</v>
      </c>
      <c r="O191" s="44"/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R191" s="147" t="s">
        <v>124</v>
      </c>
      <c r="AT191" s="147" t="s">
        <v>119</v>
      </c>
      <c r="AU191" s="147" t="s">
        <v>81</v>
      </c>
      <c r="AY191" s="2" t="s">
        <v>115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2" t="s">
        <v>79</v>
      </c>
      <c r="BK191" s="148">
        <f>ROUND(I191*H191,2)</f>
        <v>0</v>
      </c>
      <c r="BL191" s="2" t="s">
        <v>124</v>
      </c>
      <c r="BM191" s="147" t="s">
        <v>227</v>
      </c>
    </row>
    <row r="192" spans="1:65" s="20" customFormat="1" ht="19.5">
      <c r="A192" s="16"/>
      <c r="B192" s="17"/>
      <c r="C192" s="16"/>
      <c r="D192" s="149" t="s">
        <v>126</v>
      </c>
      <c r="E192" s="16"/>
      <c r="F192" s="150" t="s">
        <v>228</v>
      </c>
      <c r="G192" s="16"/>
      <c r="H192" s="16"/>
      <c r="I192" s="151"/>
      <c r="J192" s="16"/>
      <c r="K192" s="16"/>
      <c r="L192" s="17"/>
      <c r="M192" s="152"/>
      <c r="N192" s="153"/>
      <c r="O192" s="44"/>
      <c r="P192" s="44"/>
      <c r="Q192" s="44"/>
      <c r="R192" s="44"/>
      <c r="S192" s="44"/>
      <c r="T192" s="45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" t="s">
        <v>126</v>
      </c>
      <c r="AU192" s="2" t="s">
        <v>81</v>
      </c>
    </row>
    <row r="193" spans="1:65" s="154" customFormat="1">
      <c r="B193" s="155"/>
      <c r="D193" s="149" t="s">
        <v>128</v>
      </c>
      <c r="E193" s="156"/>
      <c r="F193" s="157" t="s">
        <v>229</v>
      </c>
      <c r="H193" s="158">
        <v>1499.222</v>
      </c>
      <c r="I193" s="159"/>
      <c r="L193" s="155"/>
      <c r="M193" s="160"/>
      <c r="N193" s="161"/>
      <c r="O193" s="161"/>
      <c r="P193" s="161"/>
      <c r="Q193" s="161"/>
      <c r="R193" s="161"/>
      <c r="S193" s="161"/>
      <c r="T193" s="162"/>
      <c r="AT193" s="156" t="s">
        <v>128</v>
      </c>
      <c r="AU193" s="156" t="s">
        <v>81</v>
      </c>
      <c r="AV193" s="154" t="s">
        <v>81</v>
      </c>
      <c r="AW193" s="154" t="s">
        <v>28</v>
      </c>
      <c r="AX193" s="154" t="s">
        <v>79</v>
      </c>
      <c r="AY193" s="156" t="s">
        <v>115</v>
      </c>
    </row>
    <row r="194" spans="1:65" s="121" customFormat="1" ht="15">
      <c r="B194" s="122"/>
      <c r="D194" s="123" t="s">
        <v>70</v>
      </c>
      <c r="E194" s="124" t="s">
        <v>230</v>
      </c>
      <c r="F194" s="124" t="s">
        <v>231</v>
      </c>
      <c r="I194" s="125"/>
      <c r="J194" s="126">
        <f>BK194</f>
        <v>0</v>
      </c>
      <c r="L194" s="122"/>
      <c r="M194" s="127"/>
      <c r="N194" s="128"/>
      <c r="O194" s="128"/>
      <c r="P194" s="129">
        <f>P195+P203+P209+P304+P310</f>
        <v>0</v>
      </c>
      <c r="Q194" s="128"/>
      <c r="R194" s="129">
        <f>R195+R203+R209+R304+R310</f>
        <v>0</v>
      </c>
      <c r="S194" s="128"/>
      <c r="T194" s="130">
        <f>T195+T203+T209+T304+T310</f>
        <v>152.65982199999999</v>
      </c>
      <c r="AR194" s="123" t="s">
        <v>81</v>
      </c>
      <c r="AT194" s="131" t="s">
        <v>70</v>
      </c>
      <c r="AU194" s="131" t="s">
        <v>71</v>
      </c>
      <c r="AY194" s="123" t="s">
        <v>115</v>
      </c>
      <c r="BK194" s="132">
        <f>BK195+BK203+BK209+BK304+BK310</f>
        <v>0</v>
      </c>
    </row>
    <row r="195" spans="1:65" s="121" customFormat="1" ht="12.75">
      <c r="B195" s="122"/>
      <c r="D195" s="123" t="s">
        <v>70</v>
      </c>
      <c r="E195" s="133" t="s">
        <v>232</v>
      </c>
      <c r="F195" s="133" t="s">
        <v>233</v>
      </c>
      <c r="I195" s="125"/>
      <c r="J195" s="134">
        <f>BK195</f>
        <v>0</v>
      </c>
      <c r="L195" s="122"/>
      <c r="M195" s="127"/>
      <c r="N195" s="128"/>
      <c r="O195" s="128"/>
      <c r="P195" s="129">
        <f>SUM(P196:P202)</f>
        <v>0</v>
      </c>
      <c r="Q195" s="128"/>
      <c r="R195" s="129">
        <f>SUM(R196:R202)</f>
        <v>0</v>
      </c>
      <c r="S195" s="128"/>
      <c r="T195" s="130">
        <f>SUM(T196:T202)</f>
        <v>107.49175000000001</v>
      </c>
      <c r="AR195" s="123" t="s">
        <v>81</v>
      </c>
      <c r="AT195" s="131" t="s">
        <v>70</v>
      </c>
      <c r="AU195" s="131" t="s">
        <v>79</v>
      </c>
      <c r="AY195" s="123" t="s">
        <v>115</v>
      </c>
      <c r="BK195" s="132">
        <f>SUM(BK196:BK202)</f>
        <v>0</v>
      </c>
    </row>
    <row r="196" spans="1:65" s="20" customFormat="1" ht="12">
      <c r="A196" s="16"/>
      <c r="B196" s="135"/>
      <c r="C196" s="136" t="s">
        <v>234</v>
      </c>
      <c r="D196" s="136" t="s">
        <v>119</v>
      </c>
      <c r="E196" s="137" t="s">
        <v>235</v>
      </c>
      <c r="F196" s="138" t="s">
        <v>236</v>
      </c>
      <c r="G196" s="139" t="s">
        <v>237</v>
      </c>
      <c r="H196" s="140">
        <v>2882.09</v>
      </c>
      <c r="I196" s="141"/>
      <c r="J196" s="142">
        <f>ROUND(I196*H196,2)</f>
        <v>0</v>
      </c>
      <c r="K196" s="138" t="s">
        <v>123</v>
      </c>
      <c r="L196" s="17"/>
      <c r="M196" s="143"/>
      <c r="N196" s="144" t="s">
        <v>36</v>
      </c>
      <c r="O196" s="44"/>
      <c r="P196" s="145">
        <f>O196*H196</f>
        <v>0</v>
      </c>
      <c r="Q196" s="145">
        <v>0</v>
      </c>
      <c r="R196" s="145">
        <f>Q196*H196</f>
        <v>0</v>
      </c>
      <c r="S196" s="145">
        <v>3.5000000000000003E-2</v>
      </c>
      <c r="T196" s="146">
        <f>S196*H196</f>
        <v>100.87315000000001</v>
      </c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R196" s="147" t="s">
        <v>238</v>
      </c>
      <c r="AT196" s="147" t="s">
        <v>119</v>
      </c>
      <c r="AU196" s="147" t="s">
        <v>81</v>
      </c>
      <c r="AY196" s="2" t="s">
        <v>115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2" t="s">
        <v>79</v>
      </c>
      <c r="BK196" s="148">
        <f>ROUND(I196*H196,2)</f>
        <v>0</v>
      </c>
      <c r="BL196" s="2" t="s">
        <v>238</v>
      </c>
      <c r="BM196" s="147" t="s">
        <v>239</v>
      </c>
    </row>
    <row r="197" spans="1:65" s="20" customFormat="1" ht="19.5">
      <c r="A197" s="16"/>
      <c r="B197" s="17"/>
      <c r="C197" s="16"/>
      <c r="D197" s="149" t="s">
        <v>126</v>
      </c>
      <c r="E197" s="16"/>
      <c r="F197" s="150" t="s">
        <v>240</v>
      </c>
      <c r="G197" s="16"/>
      <c r="H197" s="16"/>
      <c r="I197" s="151"/>
      <c r="J197" s="16"/>
      <c r="K197" s="16"/>
      <c r="L197" s="17"/>
      <c r="M197" s="152"/>
      <c r="N197" s="153"/>
      <c r="O197" s="44"/>
      <c r="P197" s="44"/>
      <c r="Q197" s="44"/>
      <c r="R197" s="44"/>
      <c r="S197" s="44"/>
      <c r="T197" s="45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" t="s">
        <v>126</v>
      </c>
      <c r="AU197" s="2" t="s">
        <v>81</v>
      </c>
    </row>
    <row r="198" spans="1:65" s="154" customFormat="1">
      <c r="B198" s="155"/>
      <c r="D198" s="149" t="s">
        <v>128</v>
      </c>
      <c r="E198" s="156"/>
      <c r="F198" s="157" t="s">
        <v>241</v>
      </c>
      <c r="H198" s="158">
        <v>2882.09</v>
      </c>
      <c r="I198" s="159"/>
      <c r="L198" s="155"/>
      <c r="M198" s="160"/>
      <c r="N198" s="161"/>
      <c r="O198" s="161"/>
      <c r="P198" s="161"/>
      <c r="Q198" s="161"/>
      <c r="R198" s="161"/>
      <c r="S198" s="161"/>
      <c r="T198" s="162"/>
      <c r="AT198" s="156" t="s">
        <v>128</v>
      </c>
      <c r="AU198" s="156" t="s">
        <v>81</v>
      </c>
      <c r="AV198" s="154" t="s">
        <v>81</v>
      </c>
      <c r="AW198" s="154" t="s">
        <v>28</v>
      </c>
      <c r="AX198" s="154" t="s">
        <v>71</v>
      </c>
      <c r="AY198" s="156" t="s">
        <v>115</v>
      </c>
    </row>
    <row r="199" spans="1:65" s="163" customFormat="1">
      <c r="B199" s="164"/>
      <c r="D199" s="149" t="s">
        <v>128</v>
      </c>
      <c r="E199" s="165"/>
      <c r="F199" s="166" t="s">
        <v>130</v>
      </c>
      <c r="H199" s="167">
        <v>2882.09</v>
      </c>
      <c r="I199" s="168"/>
      <c r="L199" s="164"/>
      <c r="M199" s="169"/>
      <c r="N199" s="170"/>
      <c r="O199" s="170"/>
      <c r="P199" s="170"/>
      <c r="Q199" s="170"/>
      <c r="R199" s="170"/>
      <c r="S199" s="170"/>
      <c r="T199" s="171"/>
      <c r="AT199" s="165" t="s">
        <v>128</v>
      </c>
      <c r="AU199" s="165" t="s">
        <v>81</v>
      </c>
      <c r="AV199" s="163" t="s">
        <v>124</v>
      </c>
      <c r="AW199" s="163" t="s">
        <v>28</v>
      </c>
      <c r="AX199" s="163" t="s">
        <v>79</v>
      </c>
      <c r="AY199" s="165" t="s">
        <v>115</v>
      </c>
    </row>
    <row r="200" spans="1:65" s="20" customFormat="1" ht="12">
      <c r="A200" s="16"/>
      <c r="B200" s="135"/>
      <c r="C200" s="136" t="s">
        <v>242</v>
      </c>
      <c r="D200" s="136" t="s">
        <v>119</v>
      </c>
      <c r="E200" s="137" t="s">
        <v>243</v>
      </c>
      <c r="F200" s="138" t="s">
        <v>244</v>
      </c>
      <c r="G200" s="139" t="s">
        <v>237</v>
      </c>
      <c r="H200" s="140">
        <v>441.24</v>
      </c>
      <c r="I200" s="141"/>
      <c r="J200" s="142">
        <f>ROUND(I200*H200,2)</f>
        <v>0</v>
      </c>
      <c r="K200" s="138" t="s">
        <v>123</v>
      </c>
      <c r="L200" s="17"/>
      <c r="M200" s="143"/>
      <c r="N200" s="144" t="s">
        <v>36</v>
      </c>
      <c r="O200" s="44"/>
      <c r="P200" s="145">
        <f>O200*H200</f>
        <v>0</v>
      </c>
      <c r="Q200" s="145">
        <v>0</v>
      </c>
      <c r="R200" s="145">
        <f>Q200*H200</f>
        <v>0</v>
      </c>
      <c r="S200" s="145">
        <v>1.4999999999999999E-2</v>
      </c>
      <c r="T200" s="146">
        <f>S200*H200</f>
        <v>6.6185999999999998</v>
      </c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R200" s="147" t="s">
        <v>238</v>
      </c>
      <c r="AT200" s="147" t="s">
        <v>119</v>
      </c>
      <c r="AU200" s="147" t="s">
        <v>81</v>
      </c>
      <c r="AY200" s="2" t="s">
        <v>115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2" t="s">
        <v>79</v>
      </c>
      <c r="BK200" s="148">
        <f>ROUND(I200*H200,2)</f>
        <v>0</v>
      </c>
      <c r="BL200" s="2" t="s">
        <v>238</v>
      </c>
      <c r="BM200" s="147" t="s">
        <v>245</v>
      </c>
    </row>
    <row r="201" spans="1:65" s="20" customFormat="1" ht="19.5">
      <c r="A201" s="16"/>
      <c r="B201" s="17"/>
      <c r="C201" s="16"/>
      <c r="D201" s="149" t="s">
        <v>126</v>
      </c>
      <c r="E201" s="16"/>
      <c r="F201" s="150" t="s">
        <v>246</v>
      </c>
      <c r="G201" s="16"/>
      <c r="H201" s="16"/>
      <c r="I201" s="151"/>
      <c r="J201" s="16"/>
      <c r="K201" s="16"/>
      <c r="L201" s="17"/>
      <c r="M201" s="152"/>
      <c r="N201" s="153"/>
      <c r="O201" s="44"/>
      <c r="P201" s="44"/>
      <c r="Q201" s="44"/>
      <c r="R201" s="44"/>
      <c r="S201" s="44"/>
      <c r="T201" s="45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" t="s">
        <v>126</v>
      </c>
      <c r="AU201" s="2" t="s">
        <v>81</v>
      </c>
    </row>
    <row r="202" spans="1:65" s="154" customFormat="1">
      <c r="B202" s="155"/>
      <c r="D202" s="149" t="s">
        <v>128</v>
      </c>
      <c r="E202" s="156"/>
      <c r="F202" s="157" t="s">
        <v>247</v>
      </c>
      <c r="H202" s="158">
        <v>441.24</v>
      </c>
      <c r="I202" s="159"/>
      <c r="L202" s="155"/>
      <c r="M202" s="160"/>
      <c r="N202" s="161"/>
      <c r="O202" s="161"/>
      <c r="P202" s="161"/>
      <c r="Q202" s="161"/>
      <c r="R202" s="161"/>
      <c r="S202" s="161"/>
      <c r="T202" s="162"/>
      <c r="AT202" s="156" t="s">
        <v>128</v>
      </c>
      <c r="AU202" s="156" t="s">
        <v>81</v>
      </c>
      <c r="AV202" s="154" t="s">
        <v>81</v>
      </c>
      <c r="AW202" s="154" t="s">
        <v>28</v>
      </c>
      <c r="AX202" s="154" t="s">
        <v>79</v>
      </c>
      <c r="AY202" s="156" t="s">
        <v>115</v>
      </c>
    </row>
    <row r="203" spans="1:65" s="121" customFormat="1" ht="12.75">
      <c r="B203" s="122"/>
      <c r="D203" s="123" t="s">
        <v>70</v>
      </c>
      <c r="E203" s="133" t="s">
        <v>248</v>
      </c>
      <c r="F203" s="133" t="s">
        <v>249</v>
      </c>
      <c r="I203" s="125"/>
      <c r="J203" s="134">
        <f>BK203</f>
        <v>0</v>
      </c>
      <c r="L203" s="122"/>
      <c r="M203" s="127"/>
      <c r="N203" s="128"/>
      <c r="O203" s="128"/>
      <c r="P203" s="129">
        <f>SUM(P204:P208)</f>
        <v>0</v>
      </c>
      <c r="Q203" s="128"/>
      <c r="R203" s="129">
        <f>SUM(R204:R208)</f>
        <v>0</v>
      </c>
      <c r="S203" s="128"/>
      <c r="T203" s="130">
        <f>SUM(T204:T208)</f>
        <v>0.26829999999999998</v>
      </c>
      <c r="AR203" s="123" t="s">
        <v>81</v>
      </c>
      <c r="AT203" s="131" t="s">
        <v>70</v>
      </c>
      <c r="AU203" s="131" t="s">
        <v>79</v>
      </c>
      <c r="AY203" s="123" t="s">
        <v>115</v>
      </c>
      <c r="BK203" s="132">
        <f>SUM(BK204:BK208)</f>
        <v>0</v>
      </c>
    </row>
    <row r="204" spans="1:65" s="20" customFormat="1" ht="12">
      <c r="A204" s="16"/>
      <c r="B204" s="135"/>
      <c r="C204" s="136" t="s">
        <v>238</v>
      </c>
      <c r="D204" s="136" t="s">
        <v>119</v>
      </c>
      <c r="E204" s="137" t="s">
        <v>250</v>
      </c>
      <c r="F204" s="138" t="s">
        <v>251</v>
      </c>
      <c r="G204" s="139" t="s">
        <v>252</v>
      </c>
      <c r="H204" s="140">
        <v>171</v>
      </c>
      <c r="I204" s="141"/>
      <c r="J204" s="142">
        <f>ROUND(I204*H204,2)</f>
        <v>0</v>
      </c>
      <c r="K204" s="138" t="s">
        <v>123</v>
      </c>
      <c r="L204" s="17"/>
      <c r="M204" s="143"/>
      <c r="N204" s="144" t="s">
        <v>36</v>
      </c>
      <c r="O204" s="44"/>
      <c r="P204" s="145">
        <f>O204*H204</f>
        <v>0</v>
      </c>
      <c r="Q204" s="145">
        <v>0</v>
      </c>
      <c r="R204" s="145">
        <f>Q204*H204</f>
        <v>0</v>
      </c>
      <c r="S204" s="145">
        <v>1.2999999999999999E-3</v>
      </c>
      <c r="T204" s="146">
        <f>S204*H204</f>
        <v>0.2223</v>
      </c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R204" s="147" t="s">
        <v>238</v>
      </c>
      <c r="AT204" s="147" t="s">
        <v>119</v>
      </c>
      <c r="AU204" s="147" t="s">
        <v>81</v>
      </c>
      <c r="AY204" s="2" t="s">
        <v>115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2" t="s">
        <v>79</v>
      </c>
      <c r="BK204" s="148">
        <f>ROUND(I204*H204,2)</f>
        <v>0</v>
      </c>
      <c r="BL204" s="2" t="s">
        <v>238</v>
      </c>
      <c r="BM204" s="147" t="s">
        <v>253</v>
      </c>
    </row>
    <row r="205" spans="1:65" s="20" customFormat="1">
      <c r="A205" s="16"/>
      <c r="B205" s="17"/>
      <c r="C205" s="16"/>
      <c r="D205" s="149" t="s">
        <v>126</v>
      </c>
      <c r="E205" s="16"/>
      <c r="F205" s="150" t="s">
        <v>254</v>
      </c>
      <c r="G205" s="16"/>
      <c r="H205" s="16"/>
      <c r="I205" s="151"/>
      <c r="J205" s="16"/>
      <c r="K205" s="16"/>
      <c r="L205" s="17"/>
      <c r="M205" s="152"/>
      <c r="N205" s="153"/>
      <c r="O205" s="44"/>
      <c r="P205" s="44"/>
      <c r="Q205" s="44"/>
      <c r="R205" s="44"/>
      <c r="S205" s="44"/>
      <c r="T205" s="45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" t="s">
        <v>126</v>
      </c>
      <c r="AU205" s="2" t="s">
        <v>81</v>
      </c>
    </row>
    <row r="206" spans="1:65" s="154" customFormat="1">
      <c r="B206" s="155"/>
      <c r="D206" s="149" t="s">
        <v>128</v>
      </c>
      <c r="E206" s="156"/>
      <c r="F206" s="157" t="s">
        <v>255</v>
      </c>
      <c r="H206" s="158">
        <v>171</v>
      </c>
      <c r="I206" s="159"/>
      <c r="L206" s="155"/>
      <c r="M206" s="160"/>
      <c r="N206" s="161"/>
      <c r="O206" s="161"/>
      <c r="P206" s="161"/>
      <c r="Q206" s="161"/>
      <c r="R206" s="161"/>
      <c r="S206" s="161"/>
      <c r="T206" s="162"/>
      <c r="AT206" s="156" t="s">
        <v>128</v>
      </c>
      <c r="AU206" s="156" t="s">
        <v>81</v>
      </c>
      <c r="AV206" s="154" t="s">
        <v>81</v>
      </c>
      <c r="AW206" s="154" t="s">
        <v>28</v>
      </c>
      <c r="AX206" s="154" t="s">
        <v>79</v>
      </c>
      <c r="AY206" s="156" t="s">
        <v>115</v>
      </c>
    </row>
    <row r="207" spans="1:65" s="20" customFormat="1" ht="12">
      <c r="A207" s="16"/>
      <c r="B207" s="135"/>
      <c r="C207" s="136" t="s">
        <v>256</v>
      </c>
      <c r="D207" s="136" t="s">
        <v>119</v>
      </c>
      <c r="E207" s="137" t="s">
        <v>257</v>
      </c>
      <c r="F207" s="138" t="s">
        <v>258</v>
      </c>
      <c r="G207" s="139" t="s">
        <v>252</v>
      </c>
      <c r="H207" s="140">
        <v>23</v>
      </c>
      <c r="I207" s="141"/>
      <c r="J207" s="142">
        <f>ROUND(I207*H207,2)</f>
        <v>0</v>
      </c>
      <c r="K207" s="138" t="s">
        <v>123</v>
      </c>
      <c r="L207" s="17"/>
      <c r="M207" s="143"/>
      <c r="N207" s="144" t="s">
        <v>36</v>
      </c>
      <c r="O207" s="44"/>
      <c r="P207" s="145">
        <f>O207*H207</f>
        <v>0</v>
      </c>
      <c r="Q207" s="145">
        <v>0</v>
      </c>
      <c r="R207" s="145">
        <f>Q207*H207</f>
        <v>0</v>
      </c>
      <c r="S207" s="145">
        <v>2E-3</v>
      </c>
      <c r="T207" s="146">
        <f>S207*H207</f>
        <v>4.5999999999999999E-2</v>
      </c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R207" s="147" t="s">
        <v>238</v>
      </c>
      <c r="AT207" s="147" t="s">
        <v>119</v>
      </c>
      <c r="AU207" s="147" t="s">
        <v>81</v>
      </c>
      <c r="AY207" s="2" t="s">
        <v>115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2" t="s">
        <v>79</v>
      </c>
      <c r="BK207" s="148">
        <f>ROUND(I207*H207,2)</f>
        <v>0</v>
      </c>
      <c r="BL207" s="2" t="s">
        <v>238</v>
      </c>
      <c r="BM207" s="147" t="s">
        <v>259</v>
      </c>
    </row>
    <row r="208" spans="1:65" s="20" customFormat="1">
      <c r="A208" s="16"/>
      <c r="B208" s="17"/>
      <c r="C208" s="16"/>
      <c r="D208" s="149" t="s">
        <v>126</v>
      </c>
      <c r="E208" s="16"/>
      <c r="F208" s="150" t="s">
        <v>260</v>
      </c>
      <c r="G208" s="16"/>
      <c r="H208" s="16"/>
      <c r="I208" s="151"/>
      <c r="J208" s="16"/>
      <c r="K208" s="16"/>
      <c r="L208" s="17"/>
      <c r="M208" s="152"/>
      <c r="N208" s="153"/>
      <c r="O208" s="44"/>
      <c r="P208" s="44"/>
      <c r="Q208" s="44"/>
      <c r="R208" s="44"/>
      <c r="S208" s="44"/>
      <c r="T208" s="45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" t="s">
        <v>126</v>
      </c>
      <c r="AU208" s="2" t="s">
        <v>81</v>
      </c>
    </row>
    <row r="209" spans="1:65" s="121" customFormat="1" ht="12.75">
      <c r="B209" s="122"/>
      <c r="D209" s="123" t="s">
        <v>70</v>
      </c>
      <c r="E209" s="133" t="s">
        <v>261</v>
      </c>
      <c r="F209" s="133" t="s">
        <v>262</v>
      </c>
      <c r="I209" s="125"/>
      <c r="J209" s="134">
        <f>BK209</f>
        <v>0</v>
      </c>
      <c r="L209" s="122"/>
      <c r="M209" s="127"/>
      <c r="N209" s="128"/>
      <c r="O209" s="128"/>
      <c r="P209" s="129">
        <f>SUM(P210:P303)</f>
        <v>0</v>
      </c>
      <c r="Q209" s="128"/>
      <c r="R209" s="129">
        <f>SUM(R210:R303)</f>
        <v>0</v>
      </c>
      <c r="S209" s="128"/>
      <c r="T209" s="130">
        <f>SUM(T210:T303)</f>
        <v>21.131612000000001</v>
      </c>
      <c r="AR209" s="123" t="s">
        <v>81</v>
      </c>
      <c r="AT209" s="131" t="s">
        <v>70</v>
      </c>
      <c r="AU209" s="131" t="s">
        <v>79</v>
      </c>
      <c r="AY209" s="123" t="s">
        <v>115</v>
      </c>
      <c r="BK209" s="132">
        <f>SUM(BK210:BK303)</f>
        <v>0</v>
      </c>
    </row>
    <row r="210" spans="1:65" s="20" customFormat="1" ht="12">
      <c r="A210" s="16"/>
      <c r="B210" s="135"/>
      <c r="C210" s="136" t="s">
        <v>263</v>
      </c>
      <c r="D210" s="136" t="s">
        <v>119</v>
      </c>
      <c r="E210" s="137" t="s">
        <v>264</v>
      </c>
      <c r="F210" s="138" t="s">
        <v>265</v>
      </c>
      <c r="G210" s="139" t="s">
        <v>163</v>
      </c>
      <c r="H210" s="140">
        <v>6</v>
      </c>
      <c r="I210" s="141"/>
      <c r="J210" s="142">
        <f>ROUND(I210*H210,2)</f>
        <v>0</v>
      </c>
      <c r="K210" s="138" t="s">
        <v>123</v>
      </c>
      <c r="L210" s="17"/>
      <c r="M210" s="143"/>
      <c r="N210" s="144" t="s">
        <v>36</v>
      </c>
      <c r="O210" s="44"/>
      <c r="P210" s="145">
        <f>O210*H210</f>
        <v>0</v>
      </c>
      <c r="Q210" s="145">
        <v>0</v>
      </c>
      <c r="R210" s="145">
        <f>Q210*H210</f>
        <v>0</v>
      </c>
      <c r="S210" s="145">
        <v>3.81E-3</v>
      </c>
      <c r="T210" s="146">
        <f>S210*H210</f>
        <v>2.2859999999999998E-2</v>
      </c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R210" s="147" t="s">
        <v>238</v>
      </c>
      <c r="AT210" s="147" t="s">
        <v>119</v>
      </c>
      <c r="AU210" s="147" t="s">
        <v>81</v>
      </c>
      <c r="AY210" s="2" t="s">
        <v>115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2" t="s">
        <v>79</v>
      </c>
      <c r="BK210" s="148">
        <f>ROUND(I210*H210,2)</f>
        <v>0</v>
      </c>
      <c r="BL210" s="2" t="s">
        <v>238</v>
      </c>
      <c r="BM210" s="147" t="s">
        <v>266</v>
      </c>
    </row>
    <row r="211" spans="1:65" s="20" customFormat="1">
      <c r="A211" s="16"/>
      <c r="B211" s="17"/>
      <c r="C211" s="16"/>
      <c r="D211" s="149" t="s">
        <v>126</v>
      </c>
      <c r="E211" s="16"/>
      <c r="F211" s="150" t="s">
        <v>267</v>
      </c>
      <c r="G211" s="16"/>
      <c r="H211" s="16"/>
      <c r="I211" s="151"/>
      <c r="J211" s="16"/>
      <c r="K211" s="16"/>
      <c r="L211" s="17"/>
      <c r="M211" s="152"/>
      <c r="N211" s="153"/>
      <c r="O211" s="44"/>
      <c r="P211" s="44"/>
      <c r="Q211" s="44"/>
      <c r="R211" s="44"/>
      <c r="S211" s="44"/>
      <c r="T211" s="45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" t="s">
        <v>126</v>
      </c>
      <c r="AU211" s="2" t="s">
        <v>81</v>
      </c>
    </row>
    <row r="212" spans="1:65" s="154" customFormat="1">
      <c r="B212" s="155"/>
      <c r="D212" s="149" t="s">
        <v>128</v>
      </c>
      <c r="E212" s="156"/>
      <c r="F212" s="157" t="s">
        <v>268</v>
      </c>
      <c r="H212" s="158">
        <v>3</v>
      </c>
      <c r="I212" s="159"/>
      <c r="L212" s="155"/>
      <c r="M212" s="160"/>
      <c r="N212" s="161"/>
      <c r="O212" s="161"/>
      <c r="P212" s="161"/>
      <c r="Q212" s="161"/>
      <c r="R212" s="161"/>
      <c r="S212" s="161"/>
      <c r="T212" s="162"/>
      <c r="AT212" s="156" t="s">
        <v>128</v>
      </c>
      <c r="AU212" s="156" t="s">
        <v>81</v>
      </c>
      <c r="AV212" s="154" t="s">
        <v>81</v>
      </c>
      <c r="AW212" s="154" t="s">
        <v>28</v>
      </c>
      <c r="AX212" s="154" t="s">
        <v>71</v>
      </c>
      <c r="AY212" s="156" t="s">
        <v>115</v>
      </c>
    </row>
    <row r="213" spans="1:65" s="154" customFormat="1">
      <c r="B213" s="155"/>
      <c r="D213" s="149" t="s">
        <v>128</v>
      </c>
      <c r="E213" s="156"/>
      <c r="F213" s="157" t="s">
        <v>268</v>
      </c>
      <c r="H213" s="158">
        <v>3</v>
      </c>
      <c r="I213" s="159"/>
      <c r="L213" s="155"/>
      <c r="M213" s="160"/>
      <c r="N213" s="161"/>
      <c r="O213" s="161"/>
      <c r="P213" s="161"/>
      <c r="Q213" s="161"/>
      <c r="R213" s="161"/>
      <c r="S213" s="161"/>
      <c r="T213" s="162"/>
      <c r="AT213" s="156" t="s">
        <v>128</v>
      </c>
      <c r="AU213" s="156" t="s">
        <v>81</v>
      </c>
      <c r="AV213" s="154" t="s">
        <v>81</v>
      </c>
      <c r="AW213" s="154" t="s">
        <v>28</v>
      </c>
      <c r="AX213" s="154" t="s">
        <v>71</v>
      </c>
      <c r="AY213" s="156" t="s">
        <v>115</v>
      </c>
    </row>
    <row r="214" spans="1:65" s="163" customFormat="1">
      <c r="B214" s="164"/>
      <c r="D214" s="149" t="s">
        <v>128</v>
      </c>
      <c r="E214" s="165"/>
      <c r="F214" s="166" t="s">
        <v>130</v>
      </c>
      <c r="H214" s="167">
        <v>6</v>
      </c>
      <c r="I214" s="168"/>
      <c r="L214" s="164"/>
      <c r="M214" s="169"/>
      <c r="N214" s="170"/>
      <c r="O214" s="170"/>
      <c r="P214" s="170"/>
      <c r="Q214" s="170"/>
      <c r="R214" s="170"/>
      <c r="S214" s="170"/>
      <c r="T214" s="171"/>
      <c r="AT214" s="165" t="s">
        <v>128</v>
      </c>
      <c r="AU214" s="165" t="s">
        <v>81</v>
      </c>
      <c r="AV214" s="163" t="s">
        <v>124</v>
      </c>
      <c r="AW214" s="163" t="s">
        <v>28</v>
      </c>
      <c r="AX214" s="163" t="s">
        <v>79</v>
      </c>
      <c r="AY214" s="165" t="s">
        <v>115</v>
      </c>
    </row>
    <row r="215" spans="1:65" s="20" customFormat="1" ht="24">
      <c r="A215" s="16"/>
      <c r="B215" s="135"/>
      <c r="C215" s="136" t="s">
        <v>269</v>
      </c>
      <c r="D215" s="136" t="s">
        <v>119</v>
      </c>
      <c r="E215" s="137" t="s">
        <v>270</v>
      </c>
      <c r="F215" s="138" t="s">
        <v>271</v>
      </c>
      <c r="G215" s="139" t="s">
        <v>163</v>
      </c>
      <c r="H215" s="140">
        <v>111.9</v>
      </c>
      <c r="I215" s="141"/>
      <c r="J215" s="142">
        <f>ROUND(I215*H215,2)</f>
        <v>0</v>
      </c>
      <c r="K215" s="138" t="s">
        <v>123</v>
      </c>
      <c r="L215" s="17"/>
      <c r="M215" s="143"/>
      <c r="N215" s="144" t="s">
        <v>36</v>
      </c>
      <c r="O215" s="44"/>
      <c r="P215" s="145">
        <f>O215*H215</f>
        <v>0</v>
      </c>
      <c r="Q215" s="145">
        <v>0</v>
      </c>
      <c r="R215" s="145">
        <f>Q215*H215</f>
        <v>0</v>
      </c>
      <c r="S215" s="145">
        <v>8.2100000000000003E-3</v>
      </c>
      <c r="T215" s="146">
        <f>S215*H215</f>
        <v>0.91869900000000004</v>
      </c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R215" s="147" t="s">
        <v>238</v>
      </c>
      <c r="AT215" s="147" t="s">
        <v>119</v>
      </c>
      <c r="AU215" s="147" t="s">
        <v>81</v>
      </c>
      <c r="AY215" s="2" t="s">
        <v>115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2" t="s">
        <v>79</v>
      </c>
      <c r="BK215" s="148">
        <f>ROUND(I215*H215,2)</f>
        <v>0</v>
      </c>
      <c r="BL215" s="2" t="s">
        <v>238</v>
      </c>
      <c r="BM215" s="147" t="s">
        <v>272</v>
      </c>
    </row>
    <row r="216" spans="1:65" s="20" customFormat="1">
      <c r="A216" s="16"/>
      <c r="B216" s="17"/>
      <c r="C216" s="16"/>
      <c r="D216" s="149" t="s">
        <v>126</v>
      </c>
      <c r="E216" s="16"/>
      <c r="F216" s="150" t="s">
        <v>273</v>
      </c>
      <c r="G216" s="16"/>
      <c r="H216" s="16"/>
      <c r="I216" s="151"/>
      <c r="J216" s="16"/>
      <c r="K216" s="16"/>
      <c r="L216" s="17"/>
      <c r="M216" s="152"/>
      <c r="N216" s="153"/>
      <c r="O216" s="44"/>
      <c r="P216" s="44"/>
      <c r="Q216" s="44"/>
      <c r="R216" s="44"/>
      <c r="S216" s="44"/>
      <c r="T216" s="45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" t="s">
        <v>126</v>
      </c>
      <c r="AU216" s="2" t="s">
        <v>81</v>
      </c>
    </row>
    <row r="217" spans="1:65" s="154" customFormat="1">
      <c r="B217" s="155"/>
      <c r="D217" s="149" t="s">
        <v>128</v>
      </c>
      <c r="E217" s="156"/>
      <c r="F217" s="157" t="s">
        <v>274</v>
      </c>
      <c r="H217" s="158">
        <v>1.5</v>
      </c>
      <c r="I217" s="159"/>
      <c r="L217" s="155"/>
      <c r="M217" s="160"/>
      <c r="N217" s="161"/>
      <c r="O217" s="161"/>
      <c r="P217" s="161"/>
      <c r="Q217" s="161"/>
      <c r="R217" s="161"/>
      <c r="S217" s="161"/>
      <c r="T217" s="162"/>
      <c r="AT217" s="156" t="s">
        <v>128</v>
      </c>
      <c r="AU217" s="156" t="s">
        <v>81</v>
      </c>
      <c r="AV217" s="154" t="s">
        <v>81</v>
      </c>
      <c r="AW217" s="154" t="s">
        <v>28</v>
      </c>
      <c r="AX217" s="154" t="s">
        <v>71</v>
      </c>
      <c r="AY217" s="156" t="s">
        <v>115</v>
      </c>
    </row>
    <row r="218" spans="1:65" s="154" customFormat="1">
      <c r="B218" s="155"/>
      <c r="D218" s="149" t="s">
        <v>128</v>
      </c>
      <c r="E218" s="156"/>
      <c r="F218" s="157" t="s">
        <v>275</v>
      </c>
      <c r="H218" s="158">
        <v>17</v>
      </c>
      <c r="I218" s="159"/>
      <c r="L218" s="155"/>
      <c r="M218" s="160"/>
      <c r="N218" s="161"/>
      <c r="O218" s="161"/>
      <c r="P218" s="161"/>
      <c r="Q218" s="161"/>
      <c r="R218" s="161"/>
      <c r="S218" s="161"/>
      <c r="T218" s="162"/>
      <c r="AT218" s="156" t="s">
        <v>128</v>
      </c>
      <c r="AU218" s="156" t="s">
        <v>81</v>
      </c>
      <c r="AV218" s="154" t="s">
        <v>81</v>
      </c>
      <c r="AW218" s="154" t="s">
        <v>28</v>
      </c>
      <c r="AX218" s="154" t="s">
        <v>71</v>
      </c>
      <c r="AY218" s="156" t="s">
        <v>115</v>
      </c>
    </row>
    <row r="219" spans="1:65" s="154" customFormat="1">
      <c r="B219" s="155"/>
      <c r="D219" s="149" t="s">
        <v>128</v>
      </c>
      <c r="E219" s="156"/>
      <c r="F219" s="157" t="s">
        <v>276</v>
      </c>
      <c r="H219" s="158">
        <v>5</v>
      </c>
      <c r="I219" s="159"/>
      <c r="L219" s="155"/>
      <c r="M219" s="160"/>
      <c r="N219" s="161"/>
      <c r="O219" s="161"/>
      <c r="P219" s="161"/>
      <c r="Q219" s="161"/>
      <c r="R219" s="161"/>
      <c r="S219" s="161"/>
      <c r="T219" s="162"/>
      <c r="AT219" s="156" t="s">
        <v>128</v>
      </c>
      <c r="AU219" s="156" t="s">
        <v>81</v>
      </c>
      <c r="AV219" s="154" t="s">
        <v>81</v>
      </c>
      <c r="AW219" s="154" t="s">
        <v>28</v>
      </c>
      <c r="AX219" s="154" t="s">
        <v>71</v>
      </c>
      <c r="AY219" s="156" t="s">
        <v>115</v>
      </c>
    </row>
    <row r="220" spans="1:65" s="154" customFormat="1">
      <c r="B220" s="155"/>
      <c r="D220" s="149" t="s">
        <v>128</v>
      </c>
      <c r="E220" s="156"/>
      <c r="F220" s="157" t="s">
        <v>277</v>
      </c>
      <c r="H220" s="158">
        <v>4</v>
      </c>
      <c r="I220" s="159"/>
      <c r="L220" s="155"/>
      <c r="M220" s="160"/>
      <c r="N220" s="161"/>
      <c r="O220" s="161"/>
      <c r="P220" s="161"/>
      <c r="Q220" s="161"/>
      <c r="R220" s="161"/>
      <c r="S220" s="161"/>
      <c r="T220" s="162"/>
      <c r="AT220" s="156" t="s">
        <v>128</v>
      </c>
      <c r="AU220" s="156" t="s">
        <v>81</v>
      </c>
      <c r="AV220" s="154" t="s">
        <v>81</v>
      </c>
      <c r="AW220" s="154" t="s">
        <v>28</v>
      </c>
      <c r="AX220" s="154" t="s">
        <v>71</v>
      </c>
      <c r="AY220" s="156" t="s">
        <v>115</v>
      </c>
    </row>
    <row r="221" spans="1:65" s="154" customFormat="1">
      <c r="B221" s="155"/>
      <c r="D221" s="149" t="s">
        <v>128</v>
      </c>
      <c r="E221" s="156"/>
      <c r="F221" s="157" t="s">
        <v>278</v>
      </c>
      <c r="H221" s="158">
        <v>2</v>
      </c>
      <c r="I221" s="159"/>
      <c r="L221" s="155"/>
      <c r="M221" s="160"/>
      <c r="N221" s="161"/>
      <c r="O221" s="161"/>
      <c r="P221" s="161"/>
      <c r="Q221" s="161"/>
      <c r="R221" s="161"/>
      <c r="S221" s="161"/>
      <c r="T221" s="162"/>
      <c r="AT221" s="156" t="s">
        <v>128</v>
      </c>
      <c r="AU221" s="156" t="s">
        <v>81</v>
      </c>
      <c r="AV221" s="154" t="s">
        <v>81</v>
      </c>
      <c r="AW221" s="154" t="s">
        <v>28</v>
      </c>
      <c r="AX221" s="154" t="s">
        <v>71</v>
      </c>
      <c r="AY221" s="156" t="s">
        <v>115</v>
      </c>
    </row>
    <row r="222" spans="1:65" s="154" customFormat="1">
      <c r="B222" s="155"/>
      <c r="D222" s="149" t="s">
        <v>128</v>
      </c>
      <c r="E222" s="156"/>
      <c r="F222" s="157" t="s">
        <v>279</v>
      </c>
      <c r="H222" s="158">
        <v>15.3</v>
      </c>
      <c r="I222" s="159"/>
      <c r="L222" s="155"/>
      <c r="M222" s="160"/>
      <c r="N222" s="161"/>
      <c r="O222" s="161"/>
      <c r="P222" s="161"/>
      <c r="Q222" s="161"/>
      <c r="R222" s="161"/>
      <c r="S222" s="161"/>
      <c r="T222" s="162"/>
      <c r="AT222" s="156" t="s">
        <v>128</v>
      </c>
      <c r="AU222" s="156" t="s">
        <v>81</v>
      </c>
      <c r="AV222" s="154" t="s">
        <v>81</v>
      </c>
      <c r="AW222" s="154" t="s">
        <v>28</v>
      </c>
      <c r="AX222" s="154" t="s">
        <v>71</v>
      </c>
      <c r="AY222" s="156" t="s">
        <v>115</v>
      </c>
    </row>
    <row r="223" spans="1:65" s="154" customFormat="1">
      <c r="B223" s="155"/>
      <c r="D223" s="149" t="s">
        <v>128</v>
      </c>
      <c r="E223" s="156"/>
      <c r="F223" s="157" t="s">
        <v>280</v>
      </c>
      <c r="H223" s="158">
        <v>16.7</v>
      </c>
      <c r="I223" s="159"/>
      <c r="L223" s="155"/>
      <c r="M223" s="160"/>
      <c r="N223" s="161"/>
      <c r="O223" s="161"/>
      <c r="P223" s="161"/>
      <c r="Q223" s="161"/>
      <c r="R223" s="161"/>
      <c r="S223" s="161"/>
      <c r="T223" s="162"/>
      <c r="AT223" s="156" t="s">
        <v>128</v>
      </c>
      <c r="AU223" s="156" t="s">
        <v>81</v>
      </c>
      <c r="AV223" s="154" t="s">
        <v>81</v>
      </c>
      <c r="AW223" s="154" t="s">
        <v>28</v>
      </c>
      <c r="AX223" s="154" t="s">
        <v>71</v>
      </c>
      <c r="AY223" s="156" t="s">
        <v>115</v>
      </c>
    </row>
    <row r="224" spans="1:65" s="154" customFormat="1">
      <c r="B224" s="155"/>
      <c r="D224" s="149" t="s">
        <v>128</v>
      </c>
      <c r="E224" s="156"/>
      <c r="F224" s="157" t="s">
        <v>281</v>
      </c>
      <c r="H224" s="158">
        <v>11.2</v>
      </c>
      <c r="I224" s="159"/>
      <c r="L224" s="155"/>
      <c r="M224" s="160"/>
      <c r="N224" s="161"/>
      <c r="O224" s="161"/>
      <c r="P224" s="161"/>
      <c r="Q224" s="161"/>
      <c r="R224" s="161"/>
      <c r="S224" s="161"/>
      <c r="T224" s="162"/>
      <c r="AT224" s="156" t="s">
        <v>128</v>
      </c>
      <c r="AU224" s="156" t="s">
        <v>81</v>
      </c>
      <c r="AV224" s="154" t="s">
        <v>81</v>
      </c>
      <c r="AW224" s="154" t="s">
        <v>28</v>
      </c>
      <c r="AX224" s="154" t="s">
        <v>71</v>
      </c>
      <c r="AY224" s="156" t="s">
        <v>115</v>
      </c>
    </row>
    <row r="225" spans="1:65" s="154" customFormat="1">
      <c r="B225" s="155"/>
      <c r="D225" s="149" t="s">
        <v>128</v>
      </c>
      <c r="E225" s="156"/>
      <c r="F225" s="157" t="s">
        <v>282</v>
      </c>
      <c r="H225" s="158">
        <v>8</v>
      </c>
      <c r="I225" s="159"/>
      <c r="L225" s="155"/>
      <c r="M225" s="160"/>
      <c r="N225" s="161"/>
      <c r="O225" s="161"/>
      <c r="P225" s="161"/>
      <c r="Q225" s="161"/>
      <c r="R225" s="161"/>
      <c r="S225" s="161"/>
      <c r="T225" s="162"/>
      <c r="AT225" s="156" t="s">
        <v>128</v>
      </c>
      <c r="AU225" s="156" t="s">
        <v>81</v>
      </c>
      <c r="AV225" s="154" t="s">
        <v>81</v>
      </c>
      <c r="AW225" s="154" t="s">
        <v>28</v>
      </c>
      <c r="AX225" s="154" t="s">
        <v>71</v>
      </c>
      <c r="AY225" s="156" t="s">
        <v>115</v>
      </c>
    </row>
    <row r="226" spans="1:65" s="154" customFormat="1">
      <c r="B226" s="155"/>
      <c r="D226" s="149" t="s">
        <v>128</v>
      </c>
      <c r="E226" s="156"/>
      <c r="F226" s="157" t="s">
        <v>277</v>
      </c>
      <c r="H226" s="158">
        <v>4</v>
      </c>
      <c r="I226" s="159"/>
      <c r="L226" s="155"/>
      <c r="M226" s="160"/>
      <c r="N226" s="161"/>
      <c r="O226" s="161"/>
      <c r="P226" s="161"/>
      <c r="Q226" s="161"/>
      <c r="R226" s="161"/>
      <c r="S226" s="161"/>
      <c r="T226" s="162"/>
      <c r="AT226" s="156" t="s">
        <v>128</v>
      </c>
      <c r="AU226" s="156" t="s">
        <v>81</v>
      </c>
      <c r="AV226" s="154" t="s">
        <v>81</v>
      </c>
      <c r="AW226" s="154" t="s">
        <v>28</v>
      </c>
      <c r="AX226" s="154" t="s">
        <v>71</v>
      </c>
      <c r="AY226" s="156" t="s">
        <v>115</v>
      </c>
    </row>
    <row r="227" spans="1:65" s="154" customFormat="1">
      <c r="B227" s="155"/>
      <c r="D227" s="149" t="s">
        <v>128</v>
      </c>
      <c r="E227" s="156"/>
      <c r="F227" s="157" t="s">
        <v>276</v>
      </c>
      <c r="H227" s="158">
        <v>5</v>
      </c>
      <c r="I227" s="159"/>
      <c r="L227" s="155"/>
      <c r="M227" s="160"/>
      <c r="N227" s="161"/>
      <c r="O227" s="161"/>
      <c r="P227" s="161"/>
      <c r="Q227" s="161"/>
      <c r="R227" s="161"/>
      <c r="S227" s="161"/>
      <c r="T227" s="162"/>
      <c r="AT227" s="156" t="s">
        <v>128</v>
      </c>
      <c r="AU227" s="156" t="s">
        <v>81</v>
      </c>
      <c r="AV227" s="154" t="s">
        <v>81</v>
      </c>
      <c r="AW227" s="154" t="s">
        <v>28</v>
      </c>
      <c r="AX227" s="154" t="s">
        <v>71</v>
      </c>
      <c r="AY227" s="156" t="s">
        <v>115</v>
      </c>
    </row>
    <row r="228" spans="1:65" s="154" customFormat="1">
      <c r="B228" s="155"/>
      <c r="D228" s="149" t="s">
        <v>128</v>
      </c>
      <c r="E228" s="156"/>
      <c r="F228" s="157" t="s">
        <v>283</v>
      </c>
      <c r="H228" s="158">
        <v>3.2</v>
      </c>
      <c r="I228" s="159"/>
      <c r="L228" s="155"/>
      <c r="M228" s="160"/>
      <c r="N228" s="161"/>
      <c r="O228" s="161"/>
      <c r="P228" s="161"/>
      <c r="Q228" s="161"/>
      <c r="R228" s="161"/>
      <c r="S228" s="161"/>
      <c r="T228" s="162"/>
      <c r="AT228" s="156" t="s">
        <v>128</v>
      </c>
      <c r="AU228" s="156" t="s">
        <v>81</v>
      </c>
      <c r="AV228" s="154" t="s">
        <v>81</v>
      </c>
      <c r="AW228" s="154" t="s">
        <v>28</v>
      </c>
      <c r="AX228" s="154" t="s">
        <v>71</v>
      </c>
      <c r="AY228" s="156" t="s">
        <v>115</v>
      </c>
    </row>
    <row r="229" spans="1:65" s="154" customFormat="1">
      <c r="B229" s="155"/>
      <c r="D229" s="149" t="s">
        <v>128</v>
      </c>
      <c r="E229" s="156"/>
      <c r="F229" s="157" t="s">
        <v>268</v>
      </c>
      <c r="H229" s="158">
        <v>3</v>
      </c>
      <c r="I229" s="159"/>
      <c r="L229" s="155"/>
      <c r="M229" s="160"/>
      <c r="N229" s="161"/>
      <c r="O229" s="161"/>
      <c r="P229" s="161"/>
      <c r="Q229" s="161"/>
      <c r="R229" s="161"/>
      <c r="S229" s="161"/>
      <c r="T229" s="162"/>
      <c r="AT229" s="156" t="s">
        <v>128</v>
      </c>
      <c r="AU229" s="156" t="s">
        <v>81</v>
      </c>
      <c r="AV229" s="154" t="s">
        <v>81</v>
      </c>
      <c r="AW229" s="154" t="s">
        <v>28</v>
      </c>
      <c r="AX229" s="154" t="s">
        <v>71</v>
      </c>
      <c r="AY229" s="156" t="s">
        <v>115</v>
      </c>
    </row>
    <row r="230" spans="1:65" s="154" customFormat="1">
      <c r="B230" s="155"/>
      <c r="D230" s="149" t="s">
        <v>128</v>
      </c>
      <c r="E230" s="156"/>
      <c r="F230" s="157" t="s">
        <v>284</v>
      </c>
      <c r="H230" s="158">
        <v>6</v>
      </c>
      <c r="I230" s="159"/>
      <c r="L230" s="155"/>
      <c r="M230" s="160"/>
      <c r="N230" s="161"/>
      <c r="O230" s="161"/>
      <c r="P230" s="161"/>
      <c r="Q230" s="161"/>
      <c r="R230" s="161"/>
      <c r="S230" s="161"/>
      <c r="T230" s="162"/>
      <c r="AT230" s="156" t="s">
        <v>128</v>
      </c>
      <c r="AU230" s="156" t="s">
        <v>81</v>
      </c>
      <c r="AV230" s="154" t="s">
        <v>81</v>
      </c>
      <c r="AW230" s="154" t="s">
        <v>28</v>
      </c>
      <c r="AX230" s="154" t="s">
        <v>71</v>
      </c>
      <c r="AY230" s="156" t="s">
        <v>115</v>
      </c>
    </row>
    <row r="231" spans="1:65" s="154" customFormat="1">
      <c r="B231" s="155"/>
      <c r="D231" s="149" t="s">
        <v>128</v>
      </c>
      <c r="E231" s="156"/>
      <c r="F231" s="157" t="s">
        <v>277</v>
      </c>
      <c r="H231" s="158">
        <v>4</v>
      </c>
      <c r="I231" s="159"/>
      <c r="L231" s="155"/>
      <c r="M231" s="160"/>
      <c r="N231" s="161"/>
      <c r="O231" s="161"/>
      <c r="P231" s="161"/>
      <c r="Q231" s="161"/>
      <c r="R231" s="161"/>
      <c r="S231" s="161"/>
      <c r="T231" s="162"/>
      <c r="AT231" s="156" t="s">
        <v>128</v>
      </c>
      <c r="AU231" s="156" t="s">
        <v>81</v>
      </c>
      <c r="AV231" s="154" t="s">
        <v>81</v>
      </c>
      <c r="AW231" s="154" t="s">
        <v>28</v>
      </c>
      <c r="AX231" s="154" t="s">
        <v>71</v>
      </c>
      <c r="AY231" s="156" t="s">
        <v>115</v>
      </c>
    </row>
    <row r="232" spans="1:65" s="154" customFormat="1">
      <c r="B232" s="155"/>
      <c r="D232" s="149" t="s">
        <v>128</v>
      </c>
      <c r="E232" s="156"/>
      <c r="F232" s="157" t="s">
        <v>284</v>
      </c>
      <c r="H232" s="158">
        <v>6</v>
      </c>
      <c r="I232" s="159"/>
      <c r="L232" s="155"/>
      <c r="M232" s="160"/>
      <c r="N232" s="161"/>
      <c r="O232" s="161"/>
      <c r="P232" s="161"/>
      <c r="Q232" s="161"/>
      <c r="R232" s="161"/>
      <c r="S232" s="161"/>
      <c r="T232" s="162"/>
      <c r="AT232" s="156" t="s">
        <v>128</v>
      </c>
      <c r="AU232" s="156" t="s">
        <v>81</v>
      </c>
      <c r="AV232" s="154" t="s">
        <v>81</v>
      </c>
      <c r="AW232" s="154" t="s">
        <v>28</v>
      </c>
      <c r="AX232" s="154" t="s">
        <v>71</v>
      </c>
      <c r="AY232" s="156" t="s">
        <v>115</v>
      </c>
    </row>
    <row r="233" spans="1:65" s="163" customFormat="1">
      <c r="B233" s="164"/>
      <c r="D233" s="149" t="s">
        <v>128</v>
      </c>
      <c r="E233" s="165"/>
      <c r="F233" s="166" t="s">
        <v>130</v>
      </c>
      <c r="H233" s="167">
        <v>111.9</v>
      </c>
      <c r="I233" s="168"/>
      <c r="L233" s="164"/>
      <c r="M233" s="169"/>
      <c r="N233" s="170"/>
      <c r="O233" s="170"/>
      <c r="P233" s="170"/>
      <c r="Q233" s="170"/>
      <c r="R233" s="170"/>
      <c r="S233" s="170"/>
      <c r="T233" s="171"/>
      <c r="AT233" s="165" t="s">
        <v>128</v>
      </c>
      <c r="AU233" s="165" t="s">
        <v>81</v>
      </c>
      <c r="AV233" s="163" t="s">
        <v>124</v>
      </c>
      <c r="AW233" s="163" t="s">
        <v>28</v>
      </c>
      <c r="AX233" s="163" t="s">
        <v>79</v>
      </c>
      <c r="AY233" s="165" t="s">
        <v>115</v>
      </c>
    </row>
    <row r="234" spans="1:65" s="20" customFormat="1" ht="24">
      <c r="A234" s="16"/>
      <c r="B234" s="135"/>
      <c r="C234" s="136" t="s">
        <v>285</v>
      </c>
      <c r="D234" s="136" t="s">
        <v>119</v>
      </c>
      <c r="E234" s="137" t="s">
        <v>286</v>
      </c>
      <c r="F234" s="138" t="s">
        <v>287</v>
      </c>
      <c r="G234" s="139" t="s">
        <v>163</v>
      </c>
      <c r="H234" s="140">
        <v>521.79999999999995</v>
      </c>
      <c r="I234" s="141"/>
      <c r="J234" s="142">
        <f>ROUND(I234*H234,2)</f>
        <v>0</v>
      </c>
      <c r="K234" s="138" t="s">
        <v>123</v>
      </c>
      <c r="L234" s="17"/>
      <c r="M234" s="143"/>
      <c r="N234" s="144" t="s">
        <v>36</v>
      </c>
      <c r="O234" s="44"/>
      <c r="P234" s="145">
        <f>O234*H234</f>
        <v>0</v>
      </c>
      <c r="Q234" s="145">
        <v>0</v>
      </c>
      <c r="R234" s="145">
        <f>Q234*H234</f>
        <v>0</v>
      </c>
      <c r="S234" s="145">
        <v>1.9099999999999999E-2</v>
      </c>
      <c r="T234" s="146">
        <f>S234*H234</f>
        <v>9.9663799999999991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R234" s="147" t="s">
        <v>238</v>
      </c>
      <c r="AT234" s="147" t="s">
        <v>119</v>
      </c>
      <c r="AU234" s="147" t="s">
        <v>81</v>
      </c>
      <c r="AY234" s="2" t="s">
        <v>115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2" t="s">
        <v>79</v>
      </c>
      <c r="BK234" s="148">
        <f>ROUND(I234*H234,2)</f>
        <v>0</v>
      </c>
      <c r="BL234" s="2" t="s">
        <v>238</v>
      </c>
      <c r="BM234" s="147" t="s">
        <v>288</v>
      </c>
    </row>
    <row r="235" spans="1:65" s="20" customFormat="1">
      <c r="A235" s="16"/>
      <c r="B235" s="17"/>
      <c r="C235" s="16"/>
      <c r="D235" s="149" t="s">
        <v>126</v>
      </c>
      <c r="E235" s="16"/>
      <c r="F235" s="150" t="s">
        <v>289</v>
      </c>
      <c r="G235" s="16"/>
      <c r="H235" s="16"/>
      <c r="I235" s="151"/>
      <c r="J235" s="16"/>
      <c r="K235" s="16"/>
      <c r="L235" s="17"/>
      <c r="M235" s="152"/>
      <c r="N235" s="153"/>
      <c r="O235" s="44"/>
      <c r="P235" s="44"/>
      <c r="Q235" s="44"/>
      <c r="R235" s="44"/>
      <c r="S235" s="44"/>
      <c r="T235" s="45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" t="s">
        <v>126</v>
      </c>
      <c r="AU235" s="2" t="s">
        <v>81</v>
      </c>
    </row>
    <row r="236" spans="1:65" s="154" customFormat="1">
      <c r="B236" s="155"/>
      <c r="D236" s="149" t="s">
        <v>128</v>
      </c>
      <c r="E236" s="156"/>
      <c r="F236" s="157" t="s">
        <v>290</v>
      </c>
      <c r="H236" s="158">
        <v>10</v>
      </c>
      <c r="I236" s="159"/>
      <c r="L236" s="155"/>
      <c r="M236" s="160"/>
      <c r="N236" s="161"/>
      <c r="O236" s="161"/>
      <c r="P236" s="161"/>
      <c r="Q236" s="161"/>
      <c r="R236" s="161"/>
      <c r="S236" s="161"/>
      <c r="T236" s="162"/>
      <c r="AT236" s="156" t="s">
        <v>128</v>
      </c>
      <c r="AU236" s="156" t="s">
        <v>81</v>
      </c>
      <c r="AV236" s="154" t="s">
        <v>81</v>
      </c>
      <c r="AW236" s="154" t="s">
        <v>28</v>
      </c>
      <c r="AX236" s="154" t="s">
        <v>71</v>
      </c>
      <c r="AY236" s="156" t="s">
        <v>115</v>
      </c>
    </row>
    <row r="237" spans="1:65" s="154" customFormat="1">
      <c r="B237" s="155"/>
      <c r="D237" s="149" t="s">
        <v>128</v>
      </c>
      <c r="E237" s="156"/>
      <c r="F237" s="157" t="s">
        <v>291</v>
      </c>
      <c r="H237" s="158">
        <v>51</v>
      </c>
      <c r="I237" s="159"/>
      <c r="L237" s="155"/>
      <c r="M237" s="160"/>
      <c r="N237" s="161"/>
      <c r="O237" s="161"/>
      <c r="P237" s="161"/>
      <c r="Q237" s="161"/>
      <c r="R237" s="161"/>
      <c r="S237" s="161"/>
      <c r="T237" s="162"/>
      <c r="AT237" s="156" t="s">
        <v>128</v>
      </c>
      <c r="AU237" s="156" t="s">
        <v>81</v>
      </c>
      <c r="AV237" s="154" t="s">
        <v>81</v>
      </c>
      <c r="AW237" s="154" t="s">
        <v>28</v>
      </c>
      <c r="AX237" s="154" t="s">
        <v>71</v>
      </c>
      <c r="AY237" s="156" t="s">
        <v>115</v>
      </c>
    </row>
    <row r="238" spans="1:65" s="154" customFormat="1">
      <c r="B238" s="155"/>
      <c r="D238" s="149" t="s">
        <v>128</v>
      </c>
      <c r="E238" s="156"/>
      <c r="F238" s="157" t="s">
        <v>292</v>
      </c>
      <c r="H238" s="158">
        <v>48</v>
      </c>
      <c r="I238" s="159"/>
      <c r="L238" s="155"/>
      <c r="M238" s="160"/>
      <c r="N238" s="161"/>
      <c r="O238" s="161"/>
      <c r="P238" s="161"/>
      <c r="Q238" s="161"/>
      <c r="R238" s="161"/>
      <c r="S238" s="161"/>
      <c r="T238" s="162"/>
      <c r="AT238" s="156" t="s">
        <v>128</v>
      </c>
      <c r="AU238" s="156" t="s">
        <v>81</v>
      </c>
      <c r="AV238" s="154" t="s">
        <v>81</v>
      </c>
      <c r="AW238" s="154" t="s">
        <v>28</v>
      </c>
      <c r="AX238" s="154" t="s">
        <v>71</v>
      </c>
      <c r="AY238" s="156" t="s">
        <v>115</v>
      </c>
    </row>
    <row r="239" spans="1:65" s="154" customFormat="1">
      <c r="B239" s="155"/>
      <c r="D239" s="149" t="s">
        <v>128</v>
      </c>
      <c r="E239" s="156"/>
      <c r="F239" s="157" t="s">
        <v>293</v>
      </c>
      <c r="H239" s="158">
        <v>42</v>
      </c>
      <c r="I239" s="159"/>
      <c r="L239" s="155"/>
      <c r="M239" s="160"/>
      <c r="N239" s="161"/>
      <c r="O239" s="161"/>
      <c r="P239" s="161"/>
      <c r="Q239" s="161"/>
      <c r="R239" s="161"/>
      <c r="S239" s="161"/>
      <c r="T239" s="162"/>
      <c r="AT239" s="156" t="s">
        <v>128</v>
      </c>
      <c r="AU239" s="156" t="s">
        <v>81</v>
      </c>
      <c r="AV239" s="154" t="s">
        <v>81</v>
      </c>
      <c r="AW239" s="154" t="s">
        <v>28</v>
      </c>
      <c r="AX239" s="154" t="s">
        <v>71</v>
      </c>
      <c r="AY239" s="156" t="s">
        <v>115</v>
      </c>
    </row>
    <row r="240" spans="1:65" s="154" customFormat="1">
      <c r="B240" s="155"/>
      <c r="D240" s="149" t="s">
        <v>128</v>
      </c>
      <c r="E240" s="156"/>
      <c r="F240" s="157" t="s">
        <v>291</v>
      </c>
      <c r="H240" s="158">
        <v>51</v>
      </c>
      <c r="I240" s="159"/>
      <c r="L240" s="155"/>
      <c r="M240" s="160"/>
      <c r="N240" s="161"/>
      <c r="O240" s="161"/>
      <c r="P240" s="161"/>
      <c r="Q240" s="161"/>
      <c r="R240" s="161"/>
      <c r="S240" s="161"/>
      <c r="T240" s="162"/>
      <c r="AT240" s="156" t="s">
        <v>128</v>
      </c>
      <c r="AU240" s="156" t="s">
        <v>81</v>
      </c>
      <c r="AV240" s="154" t="s">
        <v>81</v>
      </c>
      <c r="AW240" s="154" t="s">
        <v>28</v>
      </c>
      <c r="AX240" s="154" t="s">
        <v>71</v>
      </c>
      <c r="AY240" s="156" t="s">
        <v>115</v>
      </c>
    </row>
    <row r="241" spans="2:51" s="154" customFormat="1">
      <c r="B241" s="155"/>
      <c r="D241" s="149" t="s">
        <v>128</v>
      </c>
      <c r="E241" s="156"/>
      <c r="F241" s="157" t="s">
        <v>294</v>
      </c>
      <c r="H241" s="158">
        <v>36</v>
      </c>
      <c r="I241" s="159"/>
      <c r="L241" s="155"/>
      <c r="M241" s="160"/>
      <c r="N241" s="161"/>
      <c r="O241" s="161"/>
      <c r="P241" s="161"/>
      <c r="Q241" s="161"/>
      <c r="R241" s="161"/>
      <c r="S241" s="161"/>
      <c r="T241" s="162"/>
      <c r="AT241" s="156" t="s">
        <v>128</v>
      </c>
      <c r="AU241" s="156" t="s">
        <v>81</v>
      </c>
      <c r="AV241" s="154" t="s">
        <v>81</v>
      </c>
      <c r="AW241" s="154" t="s">
        <v>28</v>
      </c>
      <c r="AX241" s="154" t="s">
        <v>71</v>
      </c>
      <c r="AY241" s="156" t="s">
        <v>115</v>
      </c>
    </row>
    <row r="242" spans="2:51" s="154" customFormat="1">
      <c r="B242" s="155"/>
      <c r="D242" s="149" t="s">
        <v>128</v>
      </c>
      <c r="E242" s="156"/>
      <c r="F242" s="157" t="s">
        <v>295</v>
      </c>
      <c r="H242" s="158">
        <v>7</v>
      </c>
      <c r="I242" s="159"/>
      <c r="L242" s="155"/>
      <c r="M242" s="160"/>
      <c r="N242" s="161"/>
      <c r="O242" s="161"/>
      <c r="P242" s="161"/>
      <c r="Q242" s="161"/>
      <c r="R242" s="161"/>
      <c r="S242" s="161"/>
      <c r="T242" s="162"/>
      <c r="AT242" s="156" t="s">
        <v>128</v>
      </c>
      <c r="AU242" s="156" t="s">
        <v>81</v>
      </c>
      <c r="AV242" s="154" t="s">
        <v>81</v>
      </c>
      <c r="AW242" s="154" t="s">
        <v>28</v>
      </c>
      <c r="AX242" s="154" t="s">
        <v>71</v>
      </c>
      <c r="AY242" s="156" t="s">
        <v>115</v>
      </c>
    </row>
    <row r="243" spans="2:51" s="154" customFormat="1">
      <c r="B243" s="155"/>
      <c r="D243" s="149" t="s">
        <v>128</v>
      </c>
      <c r="E243" s="156"/>
      <c r="F243" s="157" t="s">
        <v>290</v>
      </c>
      <c r="H243" s="158">
        <v>10</v>
      </c>
      <c r="I243" s="159"/>
      <c r="L243" s="155"/>
      <c r="M243" s="160"/>
      <c r="N243" s="161"/>
      <c r="O243" s="161"/>
      <c r="P243" s="161"/>
      <c r="Q243" s="161"/>
      <c r="R243" s="161"/>
      <c r="S243" s="161"/>
      <c r="T243" s="162"/>
      <c r="AT243" s="156" t="s">
        <v>128</v>
      </c>
      <c r="AU243" s="156" t="s">
        <v>81</v>
      </c>
      <c r="AV243" s="154" t="s">
        <v>81</v>
      </c>
      <c r="AW243" s="154" t="s">
        <v>28</v>
      </c>
      <c r="AX243" s="154" t="s">
        <v>71</v>
      </c>
      <c r="AY243" s="156" t="s">
        <v>115</v>
      </c>
    </row>
    <row r="244" spans="2:51" s="154" customFormat="1">
      <c r="B244" s="155"/>
      <c r="D244" s="149" t="s">
        <v>128</v>
      </c>
      <c r="E244" s="156"/>
      <c r="F244" s="157" t="s">
        <v>290</v>
      </c>
      <c r="H244" s="158">
        <v>10</v>
      </c>
      <c r="I244" s="159"/>
      <c r="L244" s="155"/>
      <c r="M244" s="160"/>
      <c r="N244" s="161"/>
      <c r="O244" s="161"/>
      <c r="P244" s="161"/>
      <c r="Q244" s="161"/>
      <c r="R244" s="161"/>
      <c r="S244" s="161"/>
      <c r="T244" s="162"/>
      <c r="AT244" s="156" t="s">
        <v>128</v>
      </c>
      <c r="AU244" s="156" t="s">
        <v>81</v>
      </c>
      <c r="AV244" s="154" t="s">
        <v>81</v>
      </c>
      <c r="AW244" s="154" t="s">
        <v>28</v>
      </c>
      <c r="AX244" s="154" t="s">
        <v>71</v>
      </c>
      <c r="AY244" s="156" t="s">
        <v>115</v>
      </c>
    </row>
    <row r="245" spans="2:51" s="154" customFormat="1">
      <c r="B245" s="155"/>
      <c r="D245" s="149" t="s">
        <v>128</v>
      </c>
      <c r="E245" s="156"/>
      <c r="F245" s="157" t="s">
        <v>296</v>
      </c>
      <c r="H245" s="158">
        <v>22</v>
      </c>
      <c r="I245" s="159"/>
      <c r="L245" s="155"/>
      <c r="M245" s="160"/>
      <c r="N245" s="161"/>
      <c r="O245" s="161"/>
      <c r="P245" s="161"/>
      <c r="Q245" s="161"/>
      <c r="R245" s="161"/>
      <c r="S245" s="161"/>
      <c r="T245" s="162"/>
      <c r="AT245" s="156" t="s">
        <v>128</v>
      </c>
      <c r="AU245" s="156" t="s">
        <v>81</v>
      </c>
      <c r="AV245" s="154" t="s">
        <v>81</v>
      </c>
      <c r="AW245" s="154" t="s">
        <v>28</v>
      </c>
      <c r="AX245" s="154" t="s">
        <v>71</v>
      </c>
      <c r="AY245" s="156" t="s">
        <v>115</v>
      </c>
    </row>
    <row r="246" spans="2:51" s="154" customFormat="1">
      <c r="B246" s="155"/>
      <c r="D246" s="149" t="s">
        <v>128</v>
      </c>
      <c r="E246" s="156"/>
      <c r="F246" s="157" t="s">
        <v>277</v>
      </c>
      <c r="H246" s="158">
        <v>4</v>
      </c>
      <c r="I246" s="159"/>
      <c r="L246" s="155"/>
      <c r="M246" s="160"/>
      <c r="N246" s="161"/>
      <c r="O246" s="161"/>
      <c r="P246" s="161"/>
      <c r="Q246" s="161"/>
      <c r="R246" s="161"/>
      <c r="S246" s="161"/>
      <c r="T246" s="162"/>
      <c r="AT246" s="156" t="s">
        <v>128</v>
      </c>
      <c r="AU246" s="156" t="s">
        <v>81</v>
      </c>
      <c r="AV246" s="154" t="s">
        <v>81</v>
      </c>
      <c r="AW246" s="154" t="s">
        <v>28</v>
      </c>
      <c r="AX246" s="154" t="s">
        <v>71</v>
      </c>
      <c r="AY246" s="156" t="s">
        <v>115</v>
      </c>
    </row>
    <row r="247" spans="2:51" s="154" customFormat="1">
      <c r="B247" s="155"/>
      <c r="D247" s="149" t="s">
        <v>128</v>
      </c>
      <c r="E247" s="156"/>
      <c r="F247" s="157" t="s">
        <v>297</v>
      </c>
      <c r="H247" s="158">
        <v>24</v>
      </c>
      <c r="I247" s="159"/>
      <c r="L247" s="155"/>
      <c r="M247" s="160"/>
      <c r="N247" s="161"/>
      <c r="O247" s="161"/>
      <c r="P247" s="161"/>
      <c r="Q247" s="161"/>
      <c r="R247" s="161"/>
      <c r="S247" s="161"/>
      <c r="T247" s="162"/>
      <c r="AT247" s="156" t="s">
        <v>128</v>
      </c>
      <c r="AU247" s="156" t="s">
        <v>81</v>
      </c>
      <c r="AV247" s="154" t="s">
        <v>81</v>
      </c>
      <c r="AW247" s="154" t="s">
        <v>28</v>
      </c>
      <c r="AX247" s="154" t="s">
        <v>71</v>
      </c>
      <c r="AY247" s="156" t="s">
        <v>115</v>
      </c>
    </row>
    <row r="248" spans="2:51" s="154" customFormat="1">
      <c r="B248" s="155"/>
      <c r="D248" s="149" t="s">
        <v>128</v>
      </c>
      <c r="E248" s="156"/>
      <c r="F248" s="157" t="s">
        <v>298</v>
      </c>
      <c r="H248" s="158">
        <v>60</v>
      </c>
      <c r="I248" s="159"/>
      <c r="L248" s="155"/>
      <c r="M248" s="160"/>
      <c r="N248" s="161"/>
      <c r="O248" s="161"/>
      <c r="P248" s="161"/>
      <c r="Q248" s="161"/>
      <c r="R248" s="161"/>
      <c r="S248" s="161"/>
      <c r="T248" s="162"/>
      <c r="AT248" s="156" t="s">
        <v>128</v>
      </c>
      <c r="AU248" s="156" t="s">
        <v>81</v>
      </c>
      <c r="AV248" s="154" t="s">
        <v>81</v>
      </c>
      <c r="AW248" s="154" t="s">
        <v>28</v>
      </c>
      <c r="AX248" s="154" t="s">
        <v>71</v>
      </c>
      <c r="AY248" s="156" t="s">
        <v>115</v>
      </c>
    </row>
    <row r="249" spans="2:51" s="154" customFormat="1">
      <c r="B249" s="155"/>
      <c r="D249" s="149" t="s">
        <v>128</v>
      </c>
      <c r="E249" s="156"/>
      <c r="F249" s="157" t="s">
        <v>299</v>
      </c>
      <c r="H249" s="158">
        <v>13.9</v>
      </c>
      <c r="I249" s="159"/>
      <c r="L249" s="155"/>
      <c r="M249" s="160"/>
      <c r="N249" s="161"/>
      <c r="O249" s="161"/>
      <c r="P249" s="161"/>
      <c r="Q249" s="161"/>
      <c r="R249" s="161"/>
      <c r="S249" s="161"/>
      <c r="T249" s="162"/>
      <c r="AT249" s="156" t="s">
        <v>128</v>
      </c>
      <c r="AU249" s="156" t="s">
        <v>81</v>
      </c>
      <c r="AV249" s="154" t="s">
        <v>81</v>
      </c>
      <c r="AW249" s="154" t="s">
        <v>28</v>
      </c>
      <c r="AX249" s="154" t="s">
        <v>71</v>
      </c>
      <c r="AY249" s="156" t="s">
        <v>115</v>
      </c>
    </row>
    <row r="250" spans="2:51" s="154" customFormat="1">
      <c r="B250" s="155"/>
      <c r="D250" s="149" t="s">
        <v>128</v>
      </c>
      <c r="E250" s="156"/>
      <c r="F250" s="157" t="s">
        <v>278</v>
      </c>
      <c r="H250" s="158">
        <v>2</v>
      </c>
      <c r="I250" s="159"/>
      <c r="L250" s="155"/>
      <c r="M250" s="160"/>
      <c r="N250" s="161"/>
      <c r="O250" s="161"/>
      <c r="P250" s="161"/>
      <c r="Q250" s="161"/>
      <c r="R250" s="161"/>
      <c r="S250" s="161"/>
      <c r="T250" s="162"/>
      <c r="AT250" s="156" t="s">
        <v>128</v>
      </c>
      <c r="AU250" s="156" t="s">
        <v>81</v>
      </c>
      <c r="AV250" s="154" t="s">
        <v>81</v>
      </c>
      <c r="AW250" s="154" t="s">
        <v>28</v>
      </c>
      <c r="AX250" s="154" t="s">
        <v>71</v>
      </c>
      <c r="AY250" s="156" t="s">
        <v>115</v>
      </c>
    </row>
    <row r="251" spans="2:51" s="154" customFormat="1">
      <c r="B251" s="155"/>
      <c r="D251" s="149" t="s">
        <v>128</v>
      </c>
      <c r="E251" s="156"/>
      <c r="F251" s="157" t="s">
        <v>284</v>
      </c>
      <c r="H251" s="158">
        <v>6</v>
      </c>
      <c r="I251" s="159"/>
      <c r="L251" s="155"/>
      <c r="M251" s="160"/>
      <c r="N251" s="161"/>
      <c r="O251" s="161"/>
      <c r="P251" s="161"/>
      <c r="Q251" s="161"/>
      <c r="R251" s="161"/>
      <c r="S251" s="161"/>
      <c r="T251" s="162"/>
      <c r="AT251" s="156" t="s">
        <v>128</v>
      </c>
      <c r="AU251" s="156" t="s">
        <v>81</v>
      </c>
      <c r="AV251" s="154" t="s">
        <v>81</v>
      </c>
      <c r="AW251" s="154" t="s">
        <v>28</v>
      </c>
      <c r="AX251" s="154" t="s">
        <v>71</v>
      </c>
      <c r="AY251" s="156" t="s">
        <v>115</v>
      </c>
    </row>
    <row r="252" spans="2:51" s="154" customFormat="1">
      <c r="B252" s="155"/>
      <c r="D252" s="149" t="s">
        <v>128</v>
      </c>
      <c r="E252" s="156"/>
      <c r="F252" s="157" t="s">
        <v>277</v>
      </c>
      <c r="H252" s="158">
        <v>4</v>
      </c>
      <c r="I252" s="159"/>
      <c r="L252" s="155"/>
      <c r="M252" s="160"/>
      <c r="N252" s="161"/>
      <c r="O252" s="161"/>
      <c r="P252" s="161"/>
      <c r="Q252" s="161"/>
      <c r="R252" s="161"/>
      <c r="S252" s="161"/>
      <c r="T252" s="162"/>
      <c r="AT252" s="156" t="s">
        <v>128</v>
      </c>
      <c r="AU252" s="156" t="s">
        <v>81</v>
      </c>
      <c r="AV252" s="154" t="s">
        <v>81</v>
      </c>
      <c r="AW252" s="154" t="s">
        <v>28</v>
      </c>
      <c r="AX252" s="154" t="s">
        <v>71</v>
      </c>
      <c r="AY252" s="156" t="s">
        <v>115</v>
      </c>
    </row>
    <row r="253" spans="2:51" s="154" customFormat="1">
      <c r="B253" s="155"/>
      <c r="D253" s="149" t="s">
        <v>128</v>
      </c>
      <c r="E253" s="156"/>
      <c r="F253" s="157" t="s">
        <v>284</v>
      </c>
      <c r="H253" s="158">
        <v>6</v>
      </c>
      <c r="I253" s="159"/>
      <c r="L253" s="155"/>
      <c r="M253" s="160"/>
      <c r="N253" s="161"/>
      <c r="O253" s="161"/>
      <c r="P253" s="161"/>
      <c r="Q253" s="161"/>
      <c r="R253" s="161"/>
      <c r="S253" s="161"/>
      <c r="T253" s="162"/>
      <c r="AT253" s="156" t="s">
        <v>128</v>
      </c>
      <c r="AU253" s="156" t="s">
        <v>81</v>
      </c>
      <c r="AV253" s="154" t="s">
        <v>81</v>
      </c>
      <c r="AW253" s="154" t="s">
        <v>28</v>
      </c>
      <c r="AX253" s="154" t="s">
        <v>71</v>
      </c>
      <c r="AY253" s="156" t="s">
        <v>115</v>
      </c>
    </row>
    <row r="254" spans="2:51" s="154" customFormat="1">
      <c r="B254" s="155"/>
      <c r="D254" s="149" t="s">
        <v>128</v>
      </c>
      <c r="E254" s="156"/>
      <c r="F254" s="157" t="s">
        <v>284</v>
      </c>
      <c r="H254" s="158">
        <v>6</v>
      </c>
      <c r="I254" s="159"/>
      <c r="L254" s="155"/>
      <c r="M254" s="160"/>
      <c r="N254" s="161"/>
      <c r="O254" s="161"/>
      <c r="P254" s="161"/>
      <c r="Q254" s="161"/>
      <c r="R254" s="161"/>
      <c r="S254" s="161"/>
      <c r="T254" s="162"/>
      <c r="AT254" s="156" t="s">
        <v>128</v>
      </c>
      <c r="AU254" s="156" t="s">
        <v>81</v>
      </c>
      <c r="AV254" s="154" t="s">
        <v>81</v>
      </c>
      <c r="AW254" s="154" t="s">
        <v>28</v>
      </c>
      <c r="AX254" s="154" t="s">
        <v>71</v>
      </c>
      <c r="AY254" s="156" t="s">
        <v>115</v>
      </c>
    </row>
    <row r="255" spans="2:51" s="154" customFormat="1">
      <c r="B255" s="155"/>
      <c r="D255" s="149" t="s">
        <v>128</v>
      </c>
      <c r="E255" s="156"/>
      <c r="F255" s="157" t="s">
        <v>300</v>
      </c>
      <c r="H255" s="158">
        <v>4.9000000000000004</v>
      </c>
      <c r="I255" s="159"/>
      <c r="L255" s="155"/>
      <c r="M255" s="160"/>
      <c r="N255" s="161"/>
      <c r="O255" s="161"/>
      <c r="P255" s="161"/>
      <c r="Q255" s="161"/>
      <c r="R255" s="161"/>
      <c r="S255" s="161"/>
      <c r="T255" s="162"/>
      <c r="AT255" s="156" t="s">
        <v>128</v>
      </c>
      <c r="AU255" s="156" t="s">
        <v>81</v>
      </c>
      <c r="AV255" s="154" t="s">
        <v>81</v>
      </c>
      <c r="AW255" s="154" t="s">
        <v>28</v>
      </c>
      <c r="AX255" s="154" t="s">
        <v>71</v>
      </c>
      <c r="AY255" s="156" t="s">
        <v>115</v>
      </c>
    </row>
    <row r="256" spans="2:51" s="154" customFormat="1">
      <c r="B256" s="155"/>
      <c r="D256" s="149" t="s">
        <v>128</v>
      </c>
      <c r="E256" s="156"/>
      <c r="F256" s="157" t="s">
        <v>301</v>
      </c>
      <c r="H256" s="158">
        <v>2.8</v>
      </c>
      <c r="I256" s="159"/>
      <c r="L256" s="155"/>
      <c r="M256" s="160"/>
      <c r="N256" s="161"/>
      <c r="O256" s="161"/>
      <c r="P256" s="161"/>
      <c r="Q256" s="161"/>
      <c r="R256" s="161"/>
      <c r="S256" s="161"/>
      <c r="T256" s="162"/>
      <c r="AT256" s="156" t="s">
        <v>128</v>
      </c>
      <c r="AU256" s="156" t="s">
        <v>81</v>
      </c>
      <c r="AV256" s="154" t="s">
        <v>81</v>
      </c>
      <c r="AW256" s="154" t="s">
        <v>28</v>
      </c>
      <c r="AX256" s="154" t="s">
        <v>71</v>
      </c>
      <c r="AY256" s="156" t="s">
        <v>115</v>
      </c>
    </row>
    <row r="257" spans="2:51" s="154" customFormat="1">
      <c r="B257" s="155"/>
      <c r="D257" s="149" t="s">
        <v>128</v>
      </c>
      <c r="E257" s="156"/>
      <c r="F257" s="157" t="s">
        <v>295</v>
      </c>
      <c r="H257" s="158">
        <v>7</v>
      </c>
      <c r="I257" s="159"/>
      <c r="L257" s="155"/>
      <c r="M257" s="160"/>
      <c r="N257" s="161"/>
      <c r="O257" s="161"/>
      <c r="P257" s="161"/>
      <c r="Q257" s="161"/>
      <c r="R257" s="161"/>
      <c r="S257" s="161"/>
      <c r="T257" s="162"/>
      <c r="AT257" s="156" t="s">
        <v>128</v>
      </c>
      <c r="AU257" s="156" t="s">
        <v>81</v>
      </c>
      <c r="AV257" s="154" t="s">
        <v>81</v>
      </c>
      <c r="AW257" s="154" t="s">
        <v>28</v>
      </c>
      <c r="AX257" s="154" t="s">
        <v>71</v>
      </c>
      <c r="AY257" s="156" t="s">
        <v>115</v>
      </c>
    </row>
    <row r="258" spans="2:51" s="154" customFormat="1">
      <c r="B258" s="155"/>
      <c r="D258" s="149" t="s">
        <v>128</v>
      </c>
      <c r="E258" s="156"/>
      <c r="F258" s="157" t="s">
        <v>302</v>
      </c>
      <c r="H258" s="158">
        <v>5.6</v>
      </c>
      <c r="I258" s="159"/>
      <c r="L258" s="155"/>
      <c r="M258" s="160"/>
      <c r="N258" s="161"/>
      <c r="O258" s="161"/>
      <c r="P258" s="161"/>
      <c r="Q258" s="161"/>
      <c r="R258" s="161"/>
      <c r="S258" s="161"/>
      <c r="T258" s="162"/>
      <c r="AT258" s="156" t="s">
        <v>128</v>
      </c>
      <c r="AU258" s="156" t="s">
        <v>81</v>
      </c>
      <c r="AV258" s="154" t="s">
        <v>81</v>
      </c>
      <c r="AW258" s="154" t="s">
        <v>28</v>
      </c>
      <c r="AX258" s="154" t="s">
        <v>71</v>
      </c>
      <c r="AY258" s="156" t="s">
        <v>115</v>
      </c>
    </row>
    <row r="259" spans="2:51" s="154" customFormat="1">
      <c r="B259" s="155"/>
      <c r="D259" s="149" t="s">
        <v>128</v>
      </c>
      <c r="E259" s="156"/>
      <c r="F259" s="157" t="s">
        <v>303</v>
      </c>
      <c r="H259" s="158">
        <v>12.6</v>
      </c>
      <c r="I259" s="159"/>
      <c r="L259" s="155"/>
      <c r="M259" s="160"/>
      <c r="N259" s="161"/>
      <c r="O259" s="161"/>
      <c r="P259" s="161"/>
      <c r="Q259" s="161"/>
      <c r="R259" s="161"/>
      <c r="S259" s="161"/>
      <c r="T259" s="162"/>
      <c r="AT259" s="156" t="s">
        <v>128</v>
      </c>
      <c r="AU259" s="156" t="s">
        <v>81</v>
      </c>
      <c r="AV259" s="154" t="s">
        <v>81</v>
      </c>
      <c r="AW259" s="154" t="s">
        <v>28</v>
      </c>
      <c r="AX259" s="154" t="s">
        <v>71</v>
      </c>
      <c r="AY259" s="156" t="s">
        <v>115</v>
      </c>
    </row>
    <row r="260" spans="2:51" s="154" customFormat="1">
      <c r="B260" s="155"/>
      <c r="D260" s="149" t="s">
        <v>128</v>
      </c>
      <c r="E260" s="156"/>
      <c r="F260" s="157" t="s">
        <v>304</v>
      </c>
      <c r="H260" s="158">
        <v>15.7</v>
      </c>
      <c r="I260" s="159"/>
      <c r="L260" s="155"/>
      <c r="M260" s="160"/>
      <c r="N260" s="161"/>
      <c r="O260" s="161"/>
      <c r="P260" s="161"/>
      <c r="Q260" s="161"/>
      <c r="R260" s="161"/>
      <c r="S260" s="161"/>
      <c r="T260" s="162"/>
      <c r="AT260" s="156" t="s">
        <v>128</v>
      </c>
      <c r="AU260" s="156" t="s">
        <v>81</v>
      </c>
      <c r="AV260" s="154" t="s">
        <v>81</v>
      </c>
      <c r="AW260" s="154" t="s">
        <v>28</v>
      </c>
      <c r="AX260" s="154" t="s">
        <v>71</v>
      </c>
      <c r="AY260" s="156" t="s">
        <v>115</v>
      </c>
    </row>
    <row r="261" spans="2:51" s="154" customFormat="1">
      <c r="B261" s="155"/>
      <c r="D261" s="149" t="s">
        <v>128</v>
      </c>
      <c r="E261" s="156"/>
      <c r="F261" s="157" t="s">
        <v>305</v>
      </c>
      <c r="H261" s="158">
        <v>7.5</v>
      </c>
      <c r="I261" s="159"/>
      <c r="L261" s="155"/>
      <c r="M261" s="160"/>
      <c r="N261" s="161"/>
      <c r="O261" s="161"/>
      <c r="P261" s="161"/>
      <c r="Q261" s="161"/>
      <c r="R261" s="161"/>
      <c r="S261" s="161"/>
      <c r="T261" s="162"/>
      <c r="AT261" s="156" t="s">
        <v>128</v>
      </c>
      <c r="AU261" s="156" t="s">
        <v>81</v>
      </c>
      <c r="AV261" s="154" t="s">
        <v>81</v>
      </c>
      <c r="AW261" s="154" t="s">
        <v>28</v>
      </c>
      <c r="AX261" s="154" t="s">
        <v>71</v>
      </c>
      <c r="AY261" s="156" t="s">
        <v>115</v>
      </c>
    </row>
    <row r="262" spans="2:51" s="154" customFormat="1">
      <c r="B262" s="155"/>
      <c r="D262" s="149" t="s">
        <v>128</v>
      </c>
      <c r="E262" s="156"/>
      <c r="F262" s="157" t="s">
        <v>306</v>
      </c>
      <c r="H262" s="158">
        <v>5.9</v>
      </c>
      <c r="I262" s="159"/>
      <c r="L262" s="155"/>
      <c r="M262" s="160"/>
      <c r="N262" s="161"/>
      <c r="O262" s="161"/>
      <c r="P262" s="161"/>
      <c r="Q262" s="161"/>
      <c r="R262" s="161"/>
      <c r="S262" s="161"/>
      <c r="T262" s="162"/>
      <c r="AT262" s="156" t="s">
        <v>128</v>
      </c>
      <c r="AU262" s="156" t="s">
        <v>81</v>
      </c>
      <c r="AV262" s="154" t="s">
        <v>81</v>
      </c>
      <c r="AW262" s="154" t="s">
        <v>28</v>
      </c>
      <c r="AX262" s="154" t="s">
        <v>71</v>
      </c>
      <c r="AY262" s="156" t="s">
        <v>115</v>
      </c>
    </row>
    <row r="263" spans="2:51" s="154" customFormat="1">
      <c r="B263" s="155"/>
      <c r="D263" s="149" t="s">
        <v>128</v>
      </c>
      <c r="E263" s="156"/>
      <c r="F263" s="157" t="s">
        <v>290</v>
      </c>
      <c r="H263" s="158">
        <v>10</v>
      </c>
      <c r="I263" s="159"/>
      <c r="L263" s="155"/>
      <c r="M263" s="160"/>
      <c r="N263" s="161"/>
      <c r="O263" s="161"/>
      <c r="P263" s="161"/>
      <c r="Q263" s="161"/>
      <c r="R263" s="161"/>
      <c r="S263" s="161"/>
      <c r="T263" s="162"/>
      <c r="AT263" s="156" t="s">
        <v>128</v>
      </c>
      <c r="AU263" s="156" t="s">
        <v>81</v>
      </c>
      <c r="AV263" s="154" t="s">
        <v>81</v>
      </c>
      <c r="AW263" s="154" t="s">
        <v>28</v>
      </c>
      <c r="AX263" s="154" t="s">
        <v>71</v>
      </c>
      <c r="AY263" s="156" t="s">
        <v>115</v>
      </c>
    </row>
    <row r="264" spans="2:51" s="154" customFormat="1">
      <c r="B264" s="155"/>
      <c r="D264" s="149" t="s">
        <v>128</v>
      </c>
      <c r="E264" s="156"/>
      <c r="F264" s="157" t="s">
        <v>307</v>
      </c>
      <c r="H264" s="158">
        <v>2.9</v>
      </c>
      <c r="I264" s="159"/>
      <c r="L264" s="155"/>
      <c r="M264" s="160"/>
      <c r="N264" s="161"/>
      <c r="O264" s="161"/>
      <c r="P264" s="161"/>
      <c r="Q264" s="161"/>
      <c r="R264" s="161"/>
      <c r="S264" s="161"/>
      <c r="T264" s="162"/>
      <c r="AT264" s="156" t="s">
        <v>128</v>
      </c>
      <c r="AU264" s="156" t="s">
        <v>81</v>
      </c>
      <c r="AV264" s="154" t="s">
        <v>81</v>
      </c>
      <c r="AW264" s="154" t="s">
        <v>28</v>
      </c>
      <c r="AX264" s="154" t="s">
        <v>71</v>
      </c>
      <c r="AY264" s="156" t="s">
        <v>115</v>
      </c>
    </row>
    <row r="265" spans="2:51" s="154" customFormat="1">
      <c r="B265" s="155"/>
      <c r="D265" s="149" t="s">
        <v>128</v>
      </c>
      <c r="E265" s="156"/>
      <c r="F265" s="157" t="s">
        <v>277</v>
      </c>
      <c r="H265" s="158">
        <v>4</v>
      </c>
      <c r="I265" s="159"/>
      <c r="L265" s="155"/>
      <c r="M265" s="160"/>
      <c r="N265" s="161"/>
      <c r="O265" s="161"/>
      <c r="P265" s="161"/>
      <c r="Q265" s="161"/>
      <c r="R265" s="161"/>
      <c r="S265" s="161"/>
      <c r="T265" s="162"/>
      <c r="AT265" s="156" t="s">
        <v>128</v>
      </c>
      <c r="AU265" s="156" t="s">
        <v>81</v>
      </c>
      <c r="AV265" s="154" t="s">
        <v>81</v>
      </c>
      <c r="AW265" s="154" t="s">
        <v>28</v>
      </c>
      <c r="AX265" s="154" t="s">
        <v>71</v>
      </c>
      <c r="AY265" s="156" t="s">
        <v>115</v>
      </c>
    </row>
    <row r="266" spans="2:51" s="154" customFormat="1">
      <c r="B266" s="155"/>
      <c r="D266" s="149" t="s">
        <v>128</v>
      </c>
      <c r="E266" s="156"/>
      <c r="F266" s="157" t="s">
        <v>277</v>
      </c>
      <c r="H266" s="158">
        <v>4</v>
      </c>
      <c r="I266" s="159"/>
      <c r="L266" s="155"/>
      <c r="M266" s="160"/>
      <c r="N266" s="161"/>
      <c r="O266" s="161"/>
      <c r="P266" s="161"/>
      <c r="Q266" s="161"/>
      <c r="R266" s="161"/>
      <c r="S266" s="161"/>
      <c r="T266" s="162"/>
      <c r="AT266" s="156" t="s">
        <v>128</v>
      </c>
      <c r="AU266" s="156" t="s">
        <v>81</v>
      </c>
      <c r="AV266" s="154" t="s">
        <v>81</v>
      </c>
      <c r="AW266" s="154" t="s">
        <v>28</v>
      </c>
      <c r="AX266" s="154" t="s">
        <v>71</v>
      </c>
      <c r="AY266" s="156" t="s">
        <v>115</v>
      </c>
    </row>
    <row r="267" spans="2:51" s="154" customFormat="1">
      <c r="B267" s="155"/>
      <c r="D267" s="149" t="s">
        <v>128</v>
      </c>
      <c r="E267" s="156"/>
      <c r="F267" s="157" t="s">
        <v>277</v>
      </c>
      <c r="H267" s="158">
        <v>4</v>
      </c>
      <c r="I267" s="159"/>
      <c r="L267" s="155"/>
      <c r="M267" s="160"/>
      <c r="N267" s="161"/>
      <c r="O267" s="161"/>
      <c r="P267" s="161"/>
      <c r="Q267" s="161"/>
      <c r="R267" s="161"/>
      <c r="S267" s="161"/>
      <c r="T267" s="162"/>
      <c r="AT267" s="156" t="s">
        <v>128</v>
      </c>
      <c r="AU267" s="156" t="s">
        <v>81</v>
      </c>
      <c r="AV267" s="154" t="s">
        <v>81</v>
      </c>
      <c r="AW267" s="154" t="s">
        <v>28</v>
      </c>
      <c r="AX267" s="154" t="s">
        <v>71</v>
      </c>
      <c r="AY267" s="156" t="s">
        <v>115</v>
      </c>
    </row>
    <row r="268" spans="2:51" s="154" customFormat="1">
      <c r="B268" s="155"/>
      <c r="D268" s="149" t="s">
        <v>128</v>
      </c>
      <c r="E268" s="156"/>
      <c r="F268" s="157" t="s">
        <v>277</v>
      </c>
      <c r="H268" s="158">
        <v>4</v>
      </c>
      <c r="I268" s="159"/>
      <c r="L268" s="155"/>
      <c r="M268" s="160"/>
      <c r="N268" s="161"/>
      <c r="O268" s="161"/>
      <c r="P268" s="161"/>
      <c r="Q268" s="161"/>
      <c r="R268" s="161"/>
      <c r="S268" s="161"/>
      <c r="T268" s="162"/>
      <c r="AT268" s="156" t="s">
        <v>128</v>
      </c>
      <c r="AU268" s="156" t="s">
        <v>81</v>
      </c>
      <c r="AV268" s="154" t="s">
        <v>81</v>
      </c>
      <c r="AW268" s="154" t="s">
        <v>28</v>
      </c>
      <c r="AX268" s="154" t="s">
        <v>71</v>
      </c>
      <c r="AY268" s="156" t="s">
        <v>115</v>
      </c>
    </row>
    <row r="269" spans="2:51" s="154" customFormat="1">
      <c r="B269" s="155"/>
      <c r="D269" s="149" t="s">
        <v>128</v>
      </c>
      <c r="E269" s="156"/>
      <c r="F269" s="157" t="s">
        <v>277</v>
      </c>
      <c r="H269" s="158">
        <v>4</v>
      </c>
      <c r="I269" s="159"/>
      <c r="L269" s="155"/>
      <c r="M269" s="160"/>
      <c r="N269" s="161"/>
      <c r="O269" s="161"/>
      <c r="P269" s="161"/>
      <c r="Q269" s="161"/>
      <c r="R269" s="161"/>
      <c r="S269" s="161"/>
      <c r="T269" s="162"/>
      <c r="AT269" s="156" t="s">
        <v>128</v>
      </c>
      <c r="AU269" s="156" t="s">
        <v>81</v>
      </c>
      <c r="AV269" s="154" t="s">
        <v>81</v>
      </c>
      <c r="AW269" s="154" t="s">
        <v>28</v>
      </c>
      <c r="AX269" s="154" t="s">
        <v>71</v>
      </c>
      <c r="AY269" s="156" t="s">
        <v>115</v>
      </c>
    </row>
    <row r="270" spans="2:51" s="154" customFormat="1">
      <c r="B270" s="155"/>
      <c r="D270" s="149" t="s">
        <v>128</v>
      </c>
      <c r="E270" s="156"/>
      <c r="F270" s="157" t="s">
        <v>277</v>
      </c>
      <c r="H270" s="158">
        <v>4</v>
      </c>
      <c r="I270" s="159"/>
      <c r="L270" s="155"/>
      <c r="M270" s="160"/>
      <c r="N270" s="161"/>
      <c r="O270" s="161"/>
      <c r="P270" s="161"/>
      <c r="Q270" s="161"/>
      <c r="R270" s="161"/>
      <c r="S270" s="161"/>
      <c r="T270" s="162"/>
      <c r="AT270" s="156" t="s">
        <v>128</v>
      </c>
      <c r="AU270" s="156" t="s">
        <v>81</v>
      </c>
      <c r="AV270" s="154" t="s">
        <v>81</v>
      </c>
      <c r="AW270" s="154" t="s">
        <v>28</v>
      </c>
      <c r="AX270" s="154" t="s">
        <v>71</v>
      </c>
      <c r="AY270" s="156" t="s">
        <v>115</v>
      </c>
    </row>
    <row r="271" spans="2:51" s="154" customFormat="1">
      <c r="B271" s="155"/>
      <c r="D271" s="149" t="s">
        <v>128</v>
      </c>
      <c r="E271" s="156"/>
      <c r="F271" s="157" t="s">
        <v>284</v>
      </c>
      <c r="H271" s="158">
        <v>6</v>
      </c>
      <c r="I271" s="159"/>
      <c r="L271" s="155"/>
      <c r="M271" s="160"/>
      <c r="N271" s="161"/>
      <c r="O271" s="161"/>
      <c r="P271" s="161"/>
      <c r="Q271" s="161"/>
      <c r="R271" s="161"/>
      <c r="S271" s="161"/>
      <c r="T271" s="162"/>
      <c r="AT271" s="156" t="s">
        <v>128</v>
      </c>
      <c r="AU271" s="156" t="s">
        <v>81</v>
      </c>
      <c r="AV271" s="154" t="s">
        <v>81</v>
      </c>
      <c r="AW271" s="154" t="s">
        <v>28</v>
      </c>
      <c r="AX271" s="154" t="s">
        <v>71</v>
      </c>
      <c r="AY271" s="156" t="s">
        <v>115</v>
      </c>
    </row>
    <row r="272" spans="2:51" s="154" customFormat="1">
      <c r="B272" s="155"/>
      <c r="D272" s="149" t="s">
        <v>128</v>
      </c>
      <c r="E272" s="156"/>
      <c r="F272" s="157" t="s">
        <v>277</v>
      </c>
      <c r="H272" s="158">
        <v>4</v>
      </c>
      <c r="I272" s="159"/>
      <c r="L272" s="155"/>
      <c r="M272" s="160"/>
      <c r="N272" s="161"/>
      <c r="O272" s="161"/>
      <c r="P272" s="161"/>
      <c r="Q272" s="161"/>
      <c r="R272" s="161"/>
      <c r="S272" s="161"/>
      <c r="T272" s="162"/>
      <c r="AT272" s="156" t="s">
        <v>128</v>
      </c>
      <c r="AU272" s="156" t="s">
        <v>81</v>
      </c>
      <c r="AV272" s="154" t="s">
        <v>81</v>
      </c>
      <c r="AW272" s="154" t="s">
        <v>28</v>
      </c>
      <c r="AX272" s="154" t="s">
        <v>71</v>
      </c>
      <c r="AY272" s="156" t="s">
        <v>115</v>
      </c>
    </row>
    <row r="273" spans="1:65" s="163" customFormat="1">
      <c r="B273" s="164"/>
      <c r="D273" s="149" t="s">
        <v>128</v>
      </c>
      <c r="E273" s="165"/>
      <c r="F273" s="166" t="s">
        <v>130</v>
      </c>
      <c r="H273" s="167">
        <v>521.79999999999995</v>
      </c>
      <c r="I273" s="168"/>
      <c r="L273" s="164"/>
      <c r="M273" s="169"/>
      <c r="N273" s="170"/>
      <c r="O273" s="170"/>
      <c r="P273" s="170"/>
      <c r="Q273" s="170"/>
      <c r="R273" s="170"/>
      <c r="S273" s="170"/>
      <c r="T273" s="171"/>
      <c r="AT273" s="165" t="s">
        <v>128</v>
      </c>
      <c r="AU273" s="165" t="s">
        <v>81</v>
      </c>
      <c r="AV273" s="163" t="s">
        <v>124</v>
      </c>
      <c r="AW273" s="163" t="s">
        <v>28</v>
      </c>
      <c r="AX273" s="163" t="s">
        <v>79</v>
      </c>
      <c r="AY273" s="165" t="s">
        <v>115</v>
      </c>
    </row>
    <row r="274" spans="1:65" s="20" customFormat="1" ht="24">
      <c r="A274" s="16"/>
      <c r="B274" s="135"/>
      <c r="C274" s="136" t="s">
        <v>308</v>
      </c>
      <c r="D274" s="136" t="s">
        <v>119</v>
      </c>
      <c r="E274" s="137" t="s">
        <v>309</v>
      </c>
      <c r="F274" s="138" t="s">
        <v>310</v>
      </c>
      <c r="G274" s="139" t="s">
        <v>163</v>
      </c>
      <c r="H274" s="140">
        <v>96.6</v>
      </c>
      <c r="I274" s="141"/>
      <c r="J274" s="142">
        <f>ROUND(I274*H274,2)</f>
        <v>0</v>
      </c>
      <c r="K274" s="138" t="s">
        <v>123</v>
      </c>
      <c r="L274" s="17"/>
      <c r="M274" s="143"/>
      <c r="N274" s="144" t="s">
        <v>36</v>
      </c>
      <c r="O274" s="44"/>
      <c r="P274" s="145">
        <f>O274*H274</f>
        <v>0</v>
      </c>
      <c r="Q274" s="145">
        <v>0</v>
      </c>
      <c r="R274" s="145">
        <f>Q274*H274</f>
        <v>0</v>
      </c>
      <c r="S274" s="145">
        <v>4.6730000000000001E-2</v>
      </c>
      <c r="T274" s="146">
        <f>S274*H274</f>
        <v>4.5141179999999999</v>
      </c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R274" s="147" t="s">
        <v>238</v>
      </c>
      <c r="AT274" s="147" t="s">
        <v>119</v>
      </c>
      <c r="AU274" s="147" t="s">
        <v>81</v>
      </c>
      <c r="AY274" s="2" t="s">
        <v>115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2" t="s">
        <v>79</v>
      </c>
      <c r="BK274" s="148">
        <f>ROUND(I274*H274,2)</f>
        <v>0</v>
      </c>
      <c r="BL274" s="2" t="s">
        <v>238</v>
      </c>
      <c r="BM274" s="147" t="s">
        <v>311</v>
      </c>
    </row>
    <row r="275" spans="1:65" s="20" customFormat="1">
      <c r="A275" s="16"/>
      <c r="B275" s="17"/>
      <c r="C275" s="16"/>
      <c r="D275" s="149" t="s">
        <v>126</v>
      </c>
      <c r="E275" s="16"/>
      <c r="F275" s="150" t="s">
        <v>312</v>
      </c>
      <c r="G275" s="16"/>
      <c r="H275" s="16"/>
      <c r="I275" s="151"/>
      <c r="J275" s="16"/>
      <c r="K275" s="16"/>
      <c r="L275" s="17"/>
      <c r="M275" s="152"/>
      <c r="N275" s="153"/>
      <c r="O275" s="44"/>
      <c r="P275" s="44"/>
      <c r="Q275" s="44"/>
      <c r="R275" s="44"/>
      <c r="S275" s="44"/>
      <c r="T275" s="45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" t="s">
        <v>126</v>
      </c>
      <c r="AU275" s="2" t="s">
        <v>81</v>
      </c>
    </row>
    <row r="276" spans="1:65" s="154" customFormat="1">
      <c r="B276" s="155"/>
      <c r="D276" s="149" t="s">
        <v>128</v>
      </c>
      <c r="E276" s="156"/>
      <c r="F276" s="157" t="s">
        <v>313</v>
      </c>
      <c r="H276" s="158">
        <v>21</v>
      </c>
      <c r="I276" s="159"/>
      <c r="L276" s="155"/>
      <c r="M276" s="160"/>
      <c r="N276" s="161"/>
      <c r="O276" s="161"/>
      <c r="P276" s="161"/>
      <c r="Q276" s="161"/>
      <c r="R276" s="161"/>
      <c r="S276" s="161"/>
      <c r="T276" s="162"/>
      <c r="AT276" s="156" t="s">
        <v>128</v>
      </c>
      <c r="AU276" s="156" t="s">
        <v>81</v>
      </c>
      <c r="AV276" s="154" t="s">
        <v>81</v>
      </c>
      <c r="AW276" s="154" t="s">
        <v>28</v>
      </c>
      <c r="AX276" s="154" t="s">
        <v>71</v>
      </c>
      <c r="AY276" s="156" t="s">
        <v>115</v>
      </c>
    </row>
    <row r="277" spans="1:65" s="154" customFormat="1">
      <c r="B277" s="155"/>
      <c r="D277" s="149" t="s">
        <v>128</v>
      </c>
      <c r="E277" s="156"/>
      <c r="F277" s="157" t="s">
        <v>314</v>
      </c>
      <c r="H277" s="158">
        <v>25</v>
      </c>
      <c r="I277" s="159"/>
      <c r="L277" s="155"/>
      <c r="M277" s="160"/>
      <c r="N277" s="161"/>
      <c r="O277" s="161"/>
      <c r="P277" s="161"/>
      <c r="Q277" s="161"/>
      <c r="R277" s="161"/>
      <c r="S277" s="161"/>
      <c r="T277" s="162"/>
      <c r="AT277" s="156" t="s">
        <v>128</v>
      </c>
      <c r="AU277" s="156" t="s">
        <v>81</v>
      </c>
      <c r="AV277" s="154" t="s">
        <v>81</v>
      </c>
      <c r="AW277" s="154" t="s">
        <v>28</v>
      </c>
      <c r="AX277" s="154" t="s">
        <v>71</v>
      </c>
      <c r="AY277" s="156" t="s">
        <v>115</v>
      </c>
    </row>
    <row r="278" spans="1:65" s="154" customFormat="1">
      <c r="B278" s="155"/>
      <c r="D278" s="149" t="s">
        <v>128</v>
      </c>
      <c r="E278" s="156"/>
      <c r="F278" s="157" t="s">
        <v>315</v>
      </c>
      <c r="H278" s="158">
        <v>17.7</v>
      </c>
      <c r="I278" s="159"/>
      <c r="L278" s="155"/>
      <c r="M278" s="160"/>
      <c r="N278" s="161"/>
      <c r="O278" s="161"/>
      <c r="P278" s="161"/>
      <c r="Q278" s="161"/>
      <c r="R278" s="161"/>
      <c r="S278" s="161"/>
      <c r="T278" s="162"/>
      <c r="AT278" s="156" t="s">
        <v>128</v>
      </c>
      <c r="AU278" s="156" t="s">
        <v>81</v>
      </c>
      <c r="AV278" s="154" t="s">
        <v>81</v>
      </c>
      <c r="AW278" s="154" t="s">
        <v>28</v>
      </c>
      <c r="AX278" s="154" t="s">
        <v>71</v>
      </c>
      <c r="AY278" s="156" t="s">
        <v>115</v>
      </c>
    </row>
    <row r="279" spans="1:65" s="154" customFormat="1">
      <c r="B279" s="155"/>
      <c r="D279" s="149" t="s">
        <v>128</v>
      </c>
      <c r="E279" s="156"/>
      <c r="F279" s="157" t="s">
        <v>316</v>
      </c>
      <c r="H279" s="158">
        <v>16</v>
      </c>
      <c r="I279" s="159"/>
      <c r="L279" s="155"/>
      <c r="M279" s="160"/>
      <c r="N279" s="161"/>
      <c r="O279" s="161"/>
      <c r="P279" s="161"/>
      <c r="Q279" s="161"/>
      <c r="R279" s="161"/>
      <c r="S279" s="161"/>
      <c r="T279" s="162"/>
      <c r="AT279" s="156" t="s">
        <v>128</v>
      </c>
      <c r="AU279" s="156" t="s">
        <v>81</v>
      </c>
      <c r="AV279" s="154" t="s">
        <v>81</v>
      </c>
      <c r="AW279" s="154" t="s">
        <v>28</v>
      </c>
      <c r="AX279" s="154" t="s">
        <v>71</v>
      </c>
      <c r="AY279" s="156" t="s">
        <v>115</v>
      </c>
    </row>
    <row r="280" spans="1:65" s="154" customFormat="1">
      <c r="B280" s="155"/>
      <c r="D280" s="149" t="s">
        <v>128</v>
      </c>
      <c r="E280" s="156"/>
      <c r="F280" s="157" t="s">
        <v>284</v>
      </c>
      <c r="H280" s="158">
        <v>6</v>
      </c>
      <c r="I280" s="159"/>
      <c r="L280" s="155"/>
      <c r="M280" s="160"/>
      <c r="N280" s="161"/>
      <c r="O280" s="161"/>
      <c r="P280" s="161"/>
      <c r="Q280" s="161"/>
      <c r="R280" s="161"/>
      <c r="S280" s="161"/>
      <c r="T280" s="162"/>
      <c r="AT280" s="156" t="s">
        <v>128</v>
      </c>
      <c r="AU280" s="156" t="s">
        <v>81</v>
      </c>
      <c r="AV280" s="154" t="s">
        <v>81</v>
      </c>
      <c r="AW280" s="154" t="s">
        <v>28</v>
      </c>
      <c r="AX280" s="154" t="s">
        <v>71</v>
      </c>
      <c r="AY280" s="156" t="s">
        <v>115</v>
      </c>
    </row>
    <row r="281" spans="1:65" s="154" customFormat="1">
      <c r="B281" s="155"/>
      <c r="D281" s="149" t="s">
        <v>128</v>
      </c>
      <c r="E281" s="156"/>
      <c r="F281" s="157" t="s">
        <v>306</v>
      </c>
      <c r="H281" s="158">
        <v>5.9</v>
      </c>
      <c r="I281" s="159"/>
      <c r="L281" s="155"/>
      <c r="M281" s="160"/>
      <c r="N281" s="161"/>
      <c r="O281" s="161"/>
      <c r="P281" s="161"/>
      <c r="Q281" s="161"/>
      <c r="R281" s="161"/>
      <c r="S281" s="161"/>
      <c r="T281" s="162"/>
      <c r="AT281" s="156" t="s">
        <v>128</v>
      </c>
      <c r="AU281" s="156" t="s">
        <v>81</v>
      </c>
      <c r="AV281" s="154" t="s">
        <v>81</v>
      </c>
      <c r="AW281" s="154" t="s">
        <v>28</v>
      </c>
      <c r="AX281" s="154" t="s">
        <v>71</v>
      </c>
      <c r="AY281" s="156" t="s">
        <v>115</v>
      </c>
    </row>
    <row r="282" spans="1:65" s="154" customFormat="1">
      <c r="B282" s="155"/>
      <c r="D282" s="149" t="s">
        <v>128</v>
      </c>
      <c r="E282" s="156"/>
      <c r="F282" s="157" t="s">
        <v>276</v>
      </c>
      <c r="H282" s="158">
        <v>5</v>
      </c>
      <c r="I282" s="159"/>
      <c r="L282" s="155"/>
      <c r="M282" s="160"/>
      <c r="N282" s="161"/>
      <c r="O282" s="161"/>
      <c r="P282" s="161"/>
      <c r="Q282" s="161"/>
      <c r="R282" s="161"/>
      <c r="S282" s="161"/>
      <c r="T282" s="162"/>
      <c r="AT282" s="156" t="s">
        <v>128</v>
      </c>
      <c r="AU282" s="156" t="s">
        <v>81</v>
      </c>
      <c r="AV282" s="154" t="s">
        <v>81</v>
      </c>
      <c r="AW282" s="154" t="s">
        <v>28</v>
      </c>
      <c r="AX282" s="154" t="s">
        <v>71</v>
      </c>
      <c r="AY282" s="156" t="s">
        <v>115</v>
      </c>
    </row>
    <row r="283" spans="1:65" s="163" customFormat="1">
      <c r="B283" s="164"/>
      <c r="D283" s="149" t="s">
        <v>128</v>
      </c>
      <c r="E283" s="165"/>
      <c r="F283" s="166" t="s">
        <v>130</v>
      </c>
      <c r="H283" s="167">
        <v>96.6</v>
      </c>
      <c r="I283" s="168"/>
      <c r="L283" s="164"/>
      <c r="M283" s="169"/>
      <c r="N283" s="170"/>
      <c r="O283" s="170"/>
      <c r="P283" s="170"/>
      <c r="Q283" s="170"/>
      <c r="R283" s="170"/>
      <c r="S283" s="170"/>
      <c r="T283" s="171"/>
      <c r="AT283" s="165" t="s">
        <v>128</v>
      </c>
      <c r="AU283" s="165" t="s">
        <v>81</v>
      </c>
      <c r="AV283" s="163" t="s">
        <v>124</v>
      </c>
      <c r="AW283" s="163" t="s">
        <v>28</v>
      </c>
      <c r="AX283" s="163" t="s">
        <v>79</v>
      </c>
      <c r="AY283" s="165" t="s">
        <v>115</v>
      </c>
    </row>
    <row r="284" spans="1:65" s="20" customFormat="1" ht="24">
      <c r="A284" s="16"/>
      <c r="B284" s="135"/>
      <c r="C284" s="136" t="s">
        <v>317</v>
      </c>
      <c r="D284" s="136" t="s">
        <v>119</v>
      </c>
      <c r="E284" s="137" t="s">
        <v>318</v>
      </c>
      <c r="F284" s="138" t="s">
        <v>319</v>
      </c>
      <c r="G284" s="139" t="s">
        <v>163</v>
      </c>
      <c r="H284" s="140">
        <v>28</v>
      </c>
      <c r="I284" s="141"/>
      <c r="J284" s="142">
        <f>ROUND(I284*H284,2)</f>
        <v>0</v>
      </c>
      <c r="K284" s="138" t="s">
        <v>123</v>
      </c>
      <c r="L284" s="17"/>
      <c r="M284" s="143"/>
      <c r="N284" s="144" t="s">
        <v>36</v>
      </c>
      <c r="O284" s="44"/>
      <c r="P284" s="145">
        <f>O284*H284</f>
        <v>0</v>
      </c>
      <c r="Q284" s="145">
        <v>0</v>
      </c>
      <c r="R284" s="145">
        <f>Q284*H284</f>
        <v>0</v>
      </c>
      <c r="S284" s="145">
        <v>5.9049999999999998E-2</v>
      </c>
      <c r="T284" s="146">
        <f>S284*H284</f>
        <v>1.6534</v>
      </c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R284" s="147" t="s">
        <v>238</v>
      </c>
      <c r="AT284" s="147" t="s">
        <v>119</v>
      </c>
      <c r="AU284" s="147" t="s">
        <v>81</v>
      </c>
      <c r="AY284" s="2" t="s">
        <v>115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2" t="s">
        <v>79</v>
      </c>
      <c r="BK284" s="148">
        <f>ROUND(I284*H284,2)</f>
        <v>0</v>
      </c>
      <c r="BL284" s="2" t="s">
        <v>238</v>
      </c>
      <c r="BM284" s="147" t="s">
        <v>320</v>
      </c>
    </row>
    <row r="285" spans="1:65" s="20" customFormat="1">
      <c r="A285" s="16"/>
      <c r="B285" s="17"/>
      <c r="C285" s="16"/>
      <c r="D285" s="149" t="s">
        <v>126</v>
      </c>
      <c r="E285" s="16"/>
      <c r="F285" s="150" t="s">
        <v>321</v>
      </c>
      <c r="G285" s="16"/>
      <c r="H285" s="16"/>
      <c r="I285" s="151"/>
      <c r="J285" s="16"/>
      <c r="K285" s="16"/>
      <c r="L285" s="17"/>
      <c r="M285" s="152"/>
      <c r="N285" s="153"/>
      <c r="O285" s="44"/>
      <c r="P285" s="44"/>
      <c r="Q285" s="44"/>
      <c r="R285" s="44"/>
      <c r="S285" s="44"/>
      <c r="T285" s="45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" t="s">
        <v>126</v>
      </c>
      <c r="AU285" s="2" t="s">
        <v>81</v>
      </c>
    </row>
    <row r="286" spans="1:65" s="154" customFormat="1">
      <c r="B286" s="155"/>
      <c r="D286" s="149" t="s">
        <v>128</v>
      </c>
      <c r="E286" s="156"/>
      <c r="F286" s="157" t="s">
        <v>277</v>
      </c>
      <c r="H286" s="158">
        <v>4</v>
      </c>
      <c r="I286" s="159"/>
      <c r="L286" s="155"/>
      <c r="M286" s="160"/>
      <c r="N286" s="161"/>
      <c r="O286" s="161"/>
      <c r="P286" s="161"/>
      <c r="Q286" s="161"/>
      <c r="R286" s="161"/>
      <c r="S286" s="161"/>
      <c r="T286" s="162"/>
      <c r="AT286" s="156" t="s">
        <v>128</v>
      </c>
      <c r="AU286" s="156" t="s">
        <v>81</v>
      </c>
      <c r="AV286" s="154" t="s">
        <v>81</v>
      </c>
      <c r="AW286" s="154" t="s">
        <v>28</v>
      </c>
      <c r="AX286" s="154" t="s">
        <v>71</v>
      </c>
      <c r="AY286" s="156" t="s">
        <v>115</v>
      </c>
    </row>
    <row r="287" spans="1:65" s="154" customFormat="1">
      <c r="B287" s="155"/>
      <c r="D287" s="149" t="s">
        <v>128</v>
      </c>
      <c r="E287" s="156"/>
      <c r="F287" s="157" t="s">
        <v>297</v>
      </c>
      <c r="H287" s="158">
        <v>24</v>
      </c>
      <c r="I287" s="159"/>
      <c r="L287" s="155"/>
      <c r="M287" s="160"/>
      <c r="N287" s="161"/>
      <c r="O287" s="161"/>
      <c r="P287" s="161"/>
      <c r="Q287" s="161"/>
      <c r="R287" s="161"/>
      <c r="S287" s="161"/>
      <c r="T287" s="162"/>
      <c r="AT287" s="156" t="s">
        <v>128</v>
      </c>
      <c r="AU287" s="156" t="s">
        <v>81</v>
      </c>
      <c r="AV287" s="154" t="s">
        <v>81</v>
      </c>
      <c r="AW287" s="154" t="s">
        <v>28</v>
      </c>
      <c r="AX287" s="154" t="s">
        <v>71</v>
      </c>
      <c r="AY287" s="156" t="s">
        <v>115</v>
      </c>
    </row>
    <row r="288" spans="1:65" s="163" customFormat="1">
      <c r="B288" s="164"/>
      <c r="D288" s="149" t="s">
        <v>128</v>
      </c>
      <c r="E288" s="165"/>
      <c r="F288" s="166" t="s">
        <v>130</v>
      </c>
      <c r="H288" s="167">
        <v>28</v>
      </c>
      <c r="I288" s="168"/>
      <c r="L288" s="164"/>
      <c r="M288" s="169"/>
      <c r="N288" s="170"/>
      <c r="O288" s="170"/>
      <c r="P288" s="170"/>
      <c r="Q288" s="170"/>
      <c r="R288" s="170"/>
      <c r="S288" s="170"/>
      <c r="T288" s="171"/>
      <c r="AT288" s="165" t="s">
        <v>128</v>
      </c>
      <c r="AU288" s="165" t="s">
        <v>81</v>
      </c>
      <c r="AV288" s="163" t="s">
        <v>124</v>
      </c>
      <c r="AW288" s="163" t="s">
        <v>28</v>
      </c>
      <c r="AX288" s="163" t="s">
        <v>79</v>
      </c>
      <c r="AY288" s="165" t="s">
        <v>115</v>
      </c>
    </row>
    <row r="289" spans="1:65" s="20" customFormat="1" ht="24">
      <c r="A289" s="16"/>
      <c r="B289" s="135"/>
      <c r="C289" s="136" t="s">
        <v>322</v>
      </c>
      <c r="D289" s="136" t="s">
        <v>119</v>
      </c>
      <c r="E289" s="137" t="s">
        <v>323</v>
      </c>
      <c r="F289" s="138" t="s">
        <v>324</v>
      </c>
      <c r="G289" s="139" t="s">
        <v>163</v>
      </c>
      <c r="H289" s="140">
        <v>2</v>
      </c>
      <c r="I289" s="141"/>
      <c r="J289" s="142">
        <f>ROUND(I289*H289,2)</f>
        <v>0</v>
      </c>
      <c r="K289" s="138" t="s">
        <v>123</v>
      </c>
      <c r="L289" s="17"/>
      <c r="M289" s="143"/>
      <c r="N289" s="144" t="s">
        <v>36</v>
      </c>
      <c r="O289" s="44"/>
      <c r="P289" s="145">
        <f>O289*H289</f>
        <v>0</v>
      </c>
      <c r="Q289" s="145">
        <v>0</v>
      </c>
      <c r="R289" s="145">
        <f>Q289*H289</f>
        <v>0</v>
      </c>
      <c r="S289" s="145">
        <v>9.9529999999999993E-2</v>
      </c>
      <c r="T289" s="146">
        <f>S289*H289</f>
        <v>0.19905999999999999</v>
      </c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R289" s="147" t="s">
        <v>238</v>
      </c>
      <c r="AT289" s="147" t="s">
        <v>119</v>
      </c>
      <c r="AU289" s="147" t="s">
        <v>81</v>
      </c>
      <c r="AY289" s="2" t="s">
        <v>115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2" t="s">
        <v>79</v>
      </c>
      <c r="BK289" s="148">
        <f>ROUND(I289*H289,2)</f>
        <v>0</v>
      </c>
      <c r="BL289" s="2" t="s">
        <v>238</v>
      </c>
      <c r="BM289" s="147" t="s">
        <v>325</v>
      </c>
    </row>
    <row r="290" spans="1:65" s="20" customFormat="1">
      <c r="A290" s="16"/>
      <c r="B290" s="17"/>
      <c r="C290" s="16"/>
      <c r="D290" s="149" t="s">
        <v>126</v>
      </c>
      <c r="E290" s="16"/>
      <c r="F290" s="150" t="s">
        <v>326</v>
      </c>
      <c r="G290" s="16"/>
      <c r="H290" s="16"/>
      <c r="I290" s="151"/>
      <c r="J290" s="16"/>
      <c r="K290" s="16"/>
      <c r="L290" s="17"/>
      <c r="M290" s="152"/>
      <c r="N290" s="153"/>
      <c r="O290" s="44"/>
      <c r="P290" s="44"/>
      <c r="Q290" s="44"/>
      <c r="R290" s="44"/>
      <c r="S290" s="44"/>
      <c r="T290" s="45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" t="s">
        <v>126</v>
      </c>
      <c r="AU290" s="2" t="s">
        <v>81</v>
      </c>
    </row>
    <row r="291" spans="1:65" s="154" customFormat="1">
      <c r="B291" s="155"/>
      <c r="D291" s="149" t="s">
        <v>128</v>
      </c>
      <c r="E291" s="156"/>
      <c r="F291" s="157" t="s">
        <v>278</v>
      </c>
      <c r="H291" s="158">
        <v>2</v>
      </c>
      <c r="I291" s="159"/>
      <c r="L291" s="155"/>
      <c r="M291" s="160"/>
      <c r="N291" s="161"/>
      <c r="O291" s="161"/>
      <c r="P291" s="161"/>
      <c r="Q291" s="161"/>
      <c r="R291" s="161"/>
      <c r="S291" s="161"/>
      <c r="T291" s="162"/>
      <c r="AT291" s="156" t="s">
        <v>128</v>
      </c>
      <c r="AU291" s="156" t="s">
        <v>81</v>
      </c>
      <c r="AV291" s="154" t="s">
        <v>81</v>
      </c>
      <c r="AW291" s="154" t="s">
        <v>28</v>
      </c>
      <c r="AX291" s="154" t="s">
        <v>79</v>
      </c>
      <c r="AY291" s="156" t="s">
        <v>115</v>
      </c>
    </row>
    <row r="292" spans="1:65" s="20" customFormat="1" ht="12">
      <c r="A292" s="16"/>
      <c r="B292" s="135"/>
      <c r="C292" s="136" t="s">
        <v>327</v>
      </c>
      <c r="D292" s="136" t="s">
        <v>119</v>
      </c>
      <c r="E292" s="137" t="s">
        <v>328</v>
      </c>
      <c r="F292" s="138" t="s">
        <v>329</v>
      </c>
      <c r="G292" s="139" t="s">
        <v>163</v>
      </c>
      <c r="H292" s="140">
        <v>29.2</v>
      </c>
      <c r="I292" s="141"/>
      <c r="J292" s="142">
        <f>ROUND(I292*H292,2)</f>
        <v>0</v>
      </c>
      <c r="K292" s="138" t="s">
        <v>123</v>
      </c>
      <c r="L292" s="17"/>
      <c r="M292" s="143"/>
      <c r="N292" s="144" t="s">
        <v>36</v>
      </c>
      <c r="O292" s="44"/>
      <c r="P292" s="145">
        <f>O292*H292</f>
        <v>0</v>
      </c>
      <c r="Q292" s="145">
        <v>0</v>
      </c>
      <c r="R292" s="145">
        <f>Q292*H292</f>
        <v>0</v>
      </c>
      <c r="S292" s="145">
        <v>0.13084999999999999</v>
      </c>
      <c r="T292" s="146">
        <f>S292*H292</f>
        <v>3.8208199999999999</v>
      </c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R292" s="147" t="s">
        <v>238</v>
      </c>
      <c r="AT292" s="147" t="s">
        <v>119</v>
      </c>
      <c r="AU292" s="147" t="s">
        <v>81</v>
      </c>
      <c r="AY292" s="2" t="s">
        <v>115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2" t="s">
        <v>79</v>
      </c>
      <c r="BK292" s="148">
        <f>ROUND(I292*H292,2)</f>
        <v>0</v>
      </c>
      <c r="BL292" s="2" t="s">
        <v>238</v>
      </c>
      <c r="BM292" s="147" t="s">
        <v>330</v>
      </c>
    </row>
    <row r="293" spans="1:65" s="20" customFormat="1">
      <c r="A293" s="16"/>
      <c r="B293" s="17"/>
      <c r="C293" s="16"/>
      <c r="D293" s="149" t="s">
        <v>126</v>
      </c>
      <c r="E293" s="16"/>
      <c r="F293" s="150" t="s">
        <v>331</v>
      </c>
      <c r="G293" s="16"/>
      <c r="H293" s="16"/>
      <c r="I293" s="151"/>
      <c r="J293" s="16"/>
      <c r="K293" s="16"/>
      <c r="L293" s="17"/>
      <c r="M293" s="152"/>
      <c r="N293" s="153"/>
      <c r="O293" s="44"/>
      <c r="P293" s="44"/>
      <c r="Q293" s="44"/>
      <c r="R293" s="44"/>
      <c r="S293" s="44"/>
      <c r="T293" s="45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" t="s">
        <v>126</v>
      </c>
      <c r="AU293" s="2" t="s">
        <v>81</v>
      </c>
    </row>
    <row r="294" spans="1:65" s="154" customFormat="1">
      <c r="B294" s="155"/>
      <c r="D294" s="149" t="s">
        <v>128</v>
      </c>
      <c r="E294" s="156"/>
      <c r="F294" s="157" t="s">
        <v>332</v>
      </c>
      <c r="H294" s="158">
        <v>6.7</v>
      </c>
      <c r="I294" s="159"/>
      <c r="L294" s="155"/>
      <c r="M294" s="160"/>
      <c r="N294" s="161"/>
      <c r="O294" s="161"/>
      <c r="P294" s="161"/>
      <c r="Q294" s="161"/>
      <c r="R294" s="161"/>
      <c r="S294" s="161"/>
      <c r="T294" s="162"/>
      <c r="AT294" s="156" t="s">
        <v>128</v>
      </c>
      <c r="AU294" s="156" t="s">
        <v>81</v>
      </c>
      <c r="AV294" s="154" t="s">
        <v>81</v>
      </c>
      <c r="AW294" s="154" t="s">
        <v>28</v>
      </c>
      <c r="AX294" s="154" t="s">
        <v>71</v>
      </c>
      <c r="AY294" s="156" t="s">
        <v>115</v>
      </c>
    </row>
    <row r="295" spans="1:65" s="154" customFormat="1">
      <c r="B295" s="155"/>
      <c r="D295" s="149" t="s">
        <v>128</v>
      </c>
      <c r="E295" s="156"/>
      <c r="F295" s="157" t="s">
        <v>333</v>
      </c>
      <c r="H295" s="158">
        <v>22.5</v>
      </c>
      <c r="I295" s="159"/>
      <c r="L295" s="155"/>
      <c r="M295" s="160"/>
      <c r="N295" s="161"/>
      <c r="O295" s="161"/>
      <c r="P295" s="161"/>
      <c r="Q295" s="161"/>
      <c r="R295" s="161"/>
      <c r="S295" s="161"/>
      <c r="T295" s="162"/>
      <c r="AT295" s="156" t="s">
        <v>128</v>
      </c>
      <c r="AU295" s="156" t="s">
        <v>81</v>
      </c>
      <c r="AV295" s="154" t="s">
        <v>81</v>
      </c>
      <c r="AW295" s="154" t="s">
        <v>28</v>
      </c>
      <c r="AX295" s="154" t="s">
        <v>71</v>
      </c>
      <c r="AY295" s="156" t="s">
        <v>115</v>
      </c>
    </row>
    <row r="296" spans="1:65" s="163" customFormat="1">
      <c r="B296" s="164"/>
      <c r="D296" s="149" t="s">
        <v>128</v>
      </c>
      <c r="E296" s="165"/>
      <c r="F296" s="166" t="s">
        <v>130</v>
      </c>
      <c r="H296" s="167">
        <v>29.2</v>
      </c>
      <c r="I296" s="168"/>
      <c r="L296" s="164"/>
      <c r="M296" s="169"/>
      <c r="N296" s="170"/>
      <c r="O296" s="170"/>
      <c r="P296" s="170"/>
      <c r="Q296" s="170"/>
      <c r="R296" s="170"/>
      <c r="S296" s="170"/>
      <c r="T296" s="171"/>
      <c r="AT296" s="165" t="s">
        <v>128</v>
      </c>
      <c r="AU296" s="165" t="s">
        <v>81</v>
      </c>
      <c r="AV296" s="163" t="s">
        <v>124</v>
      </c>
      <c r="AW296" s="163" t="s">
        <v>28</v>
      </c>
      <c r="AX296" s="163" t="s">
        <v>79</v>
      </c>
      <c r="AY296" s="165" t="s">
        <v>115</v>
      </c>
    </row>
    <row r="297" spans="1:65" s="20" customFormat="1" ht="12">
      <c r="A297" s="16"/>
      <c r="B297" s="135"/>
      <c r="C297" s="136" t="s">
        <v>334</v>
      </c>
      <c r="D297" s="136" t="s">
        <v>119</v>
      </c>
      <c r="E297" s="137" t="s">
        <v>335</v>
      </c>
      <c r="F297" s="138" t="s">
        <v>336</v>
      </c>
      <c r="G297" s="139" t="s">
        <v>252</v>
      </c>
      <c r="H297" s="140">
        <v>189</v>
      </c>
      <c r="I297" s="141"/>
      <c r="J297" s="142">
        <f>ROUND(I297*H297,2)</f>
        <v>0</v>
      </c>
      <c r="K297" s="138" t="s">
        <v>123</v>
      </c>
      <c r="L297" s="17"/>
      <c r="M297" s="143"/>
      <c r="N297" s="144" t="s">
        <v>36</v>
      </c>
      <c r="O297" s="44"/>
      <c r="P297" s="145">
        <f>O297*H297</f>
        <v>0</v>
      </c>
      <c r="Q297" s="145">
        <v>0</v>
      </c>
      <c r="R297" s="145">
        <f>Q297*H297</f>
        <v>0</v>
      </c>
      <c r="S297" s="145">
        <v>1E-4</v>
      </c>
      <c r="T297" s="146">
        <f>S297*H297</f>
        <v>1.89E-2</v>
      </c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R297" s="147" t="s">
        <v>238</v>
      </c>
      <c r="AT297" s="147" t="s">
        <v>119</v>
      </c>
      <c r="AU297" s="147" t="s">
        <v>81</v>
      </c>
      <c r="AY297" s="2" t="s">
        <v>115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2" t="s">
        <v>79</v>
      </c>
      <c r="BK297" s="148">
        <f>ROUND(I297*H297,2)</f>
        <v>0</v>
      </c>
      <c r="BL297" s="2" t="s">
        <v>238</v>
      </c>
      <c r="BM297" s="147" t="s">
        <v>337</v>
      </c>
    </row>
    <row r="298" spans="1:65" s="20" customFormat="1">
      <c r="A298" s="16"/>
      <c r="B298" s="17"/>
      <c r="C298" s="16"/>
      <c r="D298" s="149" t="s">
        <v>126</v>
      </c>
      <c r="E298" s="16"/>
      <c r="F298" s="150" t="s">
        <v>338</v>
      </c>
      <c r="G298" s="16"/>
      <c r="H298" s="16"/>
      <c r="I298" s="151"/>
      <c r="J298" s="16"/>
      <c r="K298" s="16"/>
      <c r="L298" s="17"/>
      <c r="M298" s="152"/>
      <c r="N298" s="153"/>
      <c r="O298" s="44"/>
      <c r="P298" s="44"/>
      <c r="Q298" s="44"/>
      <c r="R298" s="44"/>
      <c r="S298" s="44"/>
      <c r="T298" s="45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" t="s">
        <v>126</v>
      </c>
      <c r="AU298" s="2" t="s">
        <v>81</v>
      </c>
    </row>
    <row r="299" spans="1:65" s="154" customFormat="1">
      <c r="B299" s="155"/>
      <c r="D299" s="149" t="s">
        <v>128</v>
      </c>
      <c r="E299" s="156"/>
      <c r="F299" s="157" t="s">
        <v>339</v>
      </c>
      <c r="H299" s="158">
        <v>189</v>
      </c>
      <c r="I299" s="159"/>
      <c r="L299" s="155"/>
      <c r="M299" s="160"/>
      <c r="N299" s="161"/>
      <c r="O299" s="161"/>
      <c r="P299" s="161"/>
      <c r="Q299" s="161"/>
      <c r="R299" s="161"/>
      <c r="S299" s="161"/>
      <c r="T299" s="162"/>
      <c r="AT299" s="156" t="s">
        <v>128</v>
      </c>
      <c r="AU299" s="156" t="s">
        <v>81</v>
      </c>
      <c r="AV299" s="154" t="s">
        <v>81</v>
      </c>
      <c r="AW299" s="154" t="s">
        <v>28</v>
      </c>
      <c r="AX299" s="154" t="s">
        <v>79</v>
      </c>
      <c r="AY299" s="156" t="s">
        <v>115</v>
      </c>
    </row>
    <row r="300" spans="1:65" s="20" customFormat="1" ht="12">
      <c r="A300" s="16"/>
      <c r="B300" s="135"/>
      <c r="C300" s="136" t="s">
        <v>340</v>
      </c>
      <c r="D300" s="136" t="s">
        <v>119</v>
      </c>
      <c r="E300" s="137" t="s">
        <v>341</v>
      </c>
      <c r="F300" s="138" t="s">
        <v>342</v>
      </c>
      <c r="G300" s="139" t="s">
        <v>252</v>
      </c>
      <c r="H300" s="140">
        <v>139</v>
      </c>
      <c r="I300" s="141"/>
      <c r="J300" s="142">
        <f>ROUND(I300*H300,2)</f>
        <v>0</v>
      </c>
      <c r="K300" s="138" t="s">
        <v>123</v>
      </c>
      <c r="L300" s="17"/>
      <c r="M300" s="143"/>
      <c r="N300" s="144" t="s">
        <v>36</v>
      </c>
      <c r="O300" s="44"/>
      <c r="P300" s="145">
        <f>O300*H300</f>
        <v>0</v>
      </c>
      <c r="Q300" s="145">
        <v>0</v>
      </c>
      <c r="R300" s="145">
        <f>Q300*H300</f>
        <v>0</v>
      </c>
      <c r="S300" s="145">
        <v>1.25E-4</v>
      </c>
      <c r="T300" s="146">
        <f>S300*H300</f>
        <v>1.7375000000000002E-2</v>
      </c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R300" s="147" t="s">
        <v>238</v>
      </c>
      <c r="AT300" s="147" t="s">
        <v>119</v>
      </c>
      <c r="AU300" s="147" t="s">
        <v>81</v>
      </c>
      <c r="AY300" s="2" t="s">
        <v>115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2" t="s">
        <v>79</v>
      </c>
      <c r="BK300" s="148">
        <f>ROUND(I300*H300,2)</f>
        <v>0</v>
      </c>
      <c r="BL300" s="2" t="s">
        <v>238</v>
      </c>
      <c r="BM300" s="147" t="s">
        <v>343</v>
      </c>
    </row>
    <row r="301" spans="1:65" s="20" customFormat="1">
      <c r="A301" s="16"/>
      <c r="B301" s="17"/>
      <c r="C301" s="16"/>
      <c r="D301" s="149" t="s">
        <v>126</v>
      </c>
      <c r="E301" s="16"/>
      <c r="F301" s="150" t="s">
        <v>344</v>
      </c>
      <c r="G301" s="16"/>
      <c r="H301" s="16"/>
      <c r="I301" s="151"/>
      <c r="J301" s="16"/>
      <c r="K301" s="16"/>
      <c r="L301" s="17"/>
      <c r="M301" s="152"/>
      <c r="N301" s="153"/>
      <c r="O301" s="44"/>
      <c r="P301" s="44"/>
      <c r="Q301" s="44"/>
      <c r="R301" s="44"/>
      <c r="S301" s="44"/>
      <c r="T301" s="45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" t="s">
        <v>126</v>
      </c>
      <c r="AU301" s="2" t="s">
        <v>81</v>
      </c>
    </row>
    <row r="302" spans="1:65" s="154" customFormat="1">
      <c r="B302" s="155"/>
      <c r="D302" s="149" t="s">
        <v>128</v>
      </c>
      <c r="E302" s="156"/>
      <c r="F302" s="157" t="s">
        <v>345</v>
      </c>
      <c r="H302" s="158">
        <v>139</v>
      </c>
      <c r="I302" s="159"/>
      <c r="L302" s="155"/>
      <c r="M302" s="160"/>
      <c r="N302" s="161"/>
      <c r="O302" s="161"/>
      <c r="P302" s="161"/>
      <c r="Q302" s="161"/>
      <c r="R302" s="161"/>
      <c r="S302" s="161"/>
      <c r="T302" s="162"/>
      <c r="AT302" s="156" t="s">
        <v>128</v>
      </c>
      <c r="AU302" s="156" t="s">
        <v>81</v>
      </c>
      <c r="AV302" s="154" t="s">
        <v>81</v>
      </c>
      <c r="AW302" s="154" t="s">
        <v>28</v>
      </c>
      <c r="AX302" s="154" t="s">
        <v>71</v>
      </c>
      <c r="AY302" s="156" t="s">
        <v>115</v>
      </c>
    </row>
    <row r="303" spans="1:65" s="163" customFormat="1">
      <c r="B303" s="164"/>
      <c r="D303" s="149" t="s">
        <v>128</v>
      </c>
      <c r="E303" s="165"/>
      <c r="F303" s="166" t="s">
        <v>130</v>
      </c>
      <c r="H303" s="167">
        <v>139</v>
      </c>
      <c r="I303" s="168"/>
      <c r="L303" s="164"/>
      <c r="M303" s="169"/>
      <c r="N303" s="170"/>
      <c r="O303" s="170"/>
      <c r="P303" s="170"/>
      <c r="Q303" s="170"/>
      <c r="R303" s="170"/>
      <c r="S303" s="170"/>
      <c r="T303" s="171"/>
      <c r="AT303" s="165" t="s">
        <v>128</v>
      </c>
      <c r="AU303" s="165" t="s">
        <v>81</v>
      </c>
      <c r="AV303" s="163" t="s">
        <v>124</v>
      </c>
      <c r="AW303" s="163" t="s">
        <v>28</v>
      </c>
      <c r="AX303" s="163" t="s">
        <v>79</v>
      </c>
      <c r="AY303" s="165" t="s">
        <v>115</v>
      </c>
    </row>
    <row r="304" spans="1:65" s="121" customFormat="1" ht="12.75">
      <c r="B304" s="122"/>
      <c r="D304" s="123" t="s">
        <v>70</v>
      </c>
      <c r="E304" s="133" t="s">
        <v>346</v>
      </c>
      <c r="F304" s="133" t="s">
        <v>347</v>
      </c>
      <c r="I304" s="125"/>
      <c r="J304" s="134">
        <f>BK304</f>
        <v>0</v>
      </c>
      <c r="L304" s="122"/>
      <c r="M304" s="127"/>
      <c r="N304" s="128"/>
      <c r="O304" s="128"/>
      <c r="P304" s="129">
        <f>SUM(P305:P309)</f>
        <v>0</v>
      </c>
      <c r="Q304" s="128"/>
      <c r="R304" s="129">
        <f>SUM(R305:R309)</f>
        <v>0</v>
      </c>
      <c r="S304" s="128"/>
      <c r="T304" s="130">
        <f>SUM(T305:T309)</f>
        <v>0.16800000000000001</v>
      </c>
      <c r="AR304" s="123" t="s">
        <v>81</v>
      </c>
      <c r="AT304" s="131" t="s">
        <v>70</v>
      </c>
      <c r="AU304" s="131" t="s">
        <v>79</v>
      </c>
      <c r="AY304" s="123" t="s">
        <v>115</v>
      </c>
      <c r="BK304" s="132">
        <f>SUM(BK305:BK309)</f>
        <v>0</v>
      </c>
    </row>
    <row r="305" spans="1:65" s="20" customFormat="1" ht="12">
      <c r="A305" s="16"/>
      <c r="B305" s="135"/>
      <c r="C305" s="136" t="s">
        <v>348</v>
      </c>
      <c r="D305" s="136" t="s">
        <v>119</v>
      </c>
      <c r="E305" s="137" t="s">
        <v>349</v>
      </c>
      <c r="F305" s="138" t="s">
        <v>350</v>
      </c>
      <c r="G305" s="139" t="s">
        <v>252</v>
      </c>
      <c r="H305" s="140">
        <v>7</v>
      </c>
      <c r="I305" s="141"/>
      <c r="J305" s="142">
        <f>ROUND(I305*H305,2)</f>
        <v>0</v>
      </c>
      <c r="K305" s="138" t="s">
        <v>123</v>
      </c>
      <c r="L305" s="17"/>
      <c r="M305" s="143"/>
      <c r="N305" s="144" t="s">
        <v>36</v>
      </c>
      <c r="O305" s="44"/>
      <c r="P305" s="145">
        <f>O305*H305</f>
        <v>0</v>
      </c>
      <c r="Q305" s="145">
        <v>0</v>
      </c>
      <c r="R305" s="145">
        <f>Q305*H305</f>
        <v>0</v>
      </c>
      <c r="S305" s="145">
        <v>2.4E-2</v>
      </c>
      <c r="T305" s="146">
        <f>S305*H305</f>
        <v>0.16800000000000001</v>
      </c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R305" s="147" t="s">
        <v>238</v>
      </c>
      <c r="AT305" s="147" t="s">
        <v>119</v>
      </c>
      <c r="AU305" s="147" t="s">
        <v>81</v>
      </c>
      <c r="AY305" s="2" t="s">
        <v>115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2" t="s">
        <v>79</v>
      </c>
      <c r="BK305" s="148">
        <f>ROUND(I305*H305,2)</f>
        <v>0</v>
      </c>
      <c r="BL305" s="2" t="s">
        <v>238</v>
      </c>
      <c r="BM305" s="147" t="s">
        <v>351</v>
      </c>
    </row>
    <row r="306" spans="1:65" s="20" customFormat="1">
      <c r="A306" s="16"/>
      <c r="B306" s="17"/>
      <c r="C306" s="16"/>
      <c r="D306" s="149" t="s">
        <v>126</v>
      </c>
      <c r="E306" s="16"/>
      <c r="F306" s="150" t="s">
        <v>352</v>
      </c>
      <c r="G306" s="16"/>
      <c r="H306" s="16"/>
      <c r="I306" s="151"/>
      <c r="J306" s="16"/>
      <c r="K306" s="16"/>
      <c r="L306" s="17"/>
      <c r="M306" s="152"/>
      <c r="N306" s="153"/>
      <c r="O306" s="44"/>
      <c r="P306" s="44"/>
      <c r="Q306" s="44"/>
      <c r="R306" s="44"/>
      <c r="S306" s="44"/>
      <c r="T306" s="45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" t="s">
        <v>126</v>
      </c>
      <c r="AU306" s="2" t="s">
        <v>81</v>
      </c>
    </row>
    <row r="307" spans="1:65" s="154" customFormat="1">
      <c r="B307" s="155"/>
      <c r="D307" s="149" t="s">
        <v>128</v>
      </c>
      <c r="E307" s="156"/>
      <c r="F307" s="157" t="s">
        <v>353</v>
      </c>
      <c r="H307" s="158">
        <v>3</v>
      </c>
      <c r="I307" s="159"/>
      <c r="L307" s="155"/>
      <c r="M307" s="160"/>
      <c r="N307" s="161"/>
      <c r="O307" s="161"/>
      <c r="P307" s="161"/>
      <c r="Q307" s="161"/>
      <c r="R307" s="161"/>
      <c r="S307" s="161"/>
      <c r="T307" s="162"/>
      <c r="AT307" s="156" t="s">
        <v>128</v>
      </c>
      <c r="AU307" s="156" t="s">
        <v>81</v>
      </c>
      <c r="AV307" s="154" t="s">
        <v>81</v>
      </c>
      <c r="AW307" s="154" t="s">
        <v>28</v>
      </c>
      <c r="AX307" s="154" t="s">
        <v>71</v>
      </c>
      <c r="AY307" s="156" t="s">
        <v>115</v>
      </c>
    </row>
    <row r="308" spans="1:65" s="154" customFormat="1">
      <c r="B308" s="155"/>
      <c r="D308" s="149" t="s">
        <v>128</v>
      </c>
      <c r="E308" s="156"/>
      <c r="F308" s="157" t="s">
        <v>354</v>
      </c>
      <c r="H308" s="158">
        <v>4</v>
      </c>
      <c r="I308" s="159"/>
      <c r="L308" s="155"/>
      <c r="M308" s="160"/>
      <c r="N308" s="161"/>
      <c r="O308" s="161"/>
      <c r="P308" s="161"/>
      <c r="Q308" s="161"/>
      <c r="R308" s="161"/>
      <c r="S308" s="161"/>
      <c r="T308" s="162"/>
      <c r="AT308" s="156" t="s">
        <v>128</v>
      </c>
      <c r="AU308" s="156" t="s">
        <v>81</v>
      </c>
      <c r="AV308" s="154" t="s">
        <v>81</v>
      </c>
      <c r="AW308" s="154" t="s">
        <v>28</v>
      </c>
      <c r="AX308" s="154" t="s">
        <v>71</v>
      </c>
      <c r="AY308" s="156" t="s">
        <v>115</v>
      </c>
    </row>
    <row r="309" spans="1:65" s="163" customFormat="1">
      <c r="B309" s="164"/>
      <c r="D309" s="149" t="s">
        <v>128</v>
      </c>
      <c r="E309" s="165"/>
      <c r="F309" s="166" t="s">
        <v>130</v>
      </c>
      <c r="H309" s="167">
        <v>7</v>
      </c>
      <c r="I309" s="168"/>
      <c r="L309" s="164"/>
      <c r="M309" s="169"/>
      <c r="N309" s="170"/>
      <c r="O309" s="170"/>
      <c r="P309" s="170"/>
      <c r="Q309" s="170"/>
      <c r="R309" s="170"/>
      <c r="S309" s="170"/>
      <c r="T309" s="171"/>
      <c r="AT309" s="165" t="s">
        <v>128</v>
      </c>
      <c r="AU309" s="165" t="s">
        <v>81</v>
      </c>
      <c r="AV309" s="163" t="s">
        <v>124</v>
      </c>
      <c r="AW309" s="163" t="s">
        <v>28</v>
      </c>
      <c r="AX309" s="163" t="s">
        <v>79</v>
      </c>
      <c r="AY309" s="165" t="s">
        <v>115</v>
      </c>
    </row>
    <row r="310" spans="1:65" s="121" customFormat="1" ht="12.75">
      <c r="B310" s="122"/>
      <c r="D310" s="123" t="s">
        <v>70</v>
      </c>
      <c r="E310" s="133" t="s">
        <v>355</v>
      </c>
      <c r="F310" s="133" t="s">
        <v>356</v>
      </c>
      <c r="I310" s="125"/>
      <c r="J310" s="134">
        <f>BK310</f>
        <v>0</v>
      </c>
      <c r="L310" s="122"/>
      <c r="M310" s="127"/>
      <c r="N310" s="128"/>
      <c r="O310" s="128"/>
      <c r="P310" s="129">
        <f>SUM(P311:P318)</f>
        <v>0</v>
      </c>
      <c r="Q310" s="128"/>
      <c r="R310" s="129">
        <f>SUM(R311:R318)</f>
        <v>0</v>
      </c>
      <c r="S310" s="128"/>
      <c r="T310" s="130">
        <f>SUM(T311:T318)</f>
        <v>23.600159999999999</v>
      </c>
      <c r="AR310" s="123" t="s">
        <v>81</v>
      </c>
      <c r="AT310" s="131" t="s">
        <v>70</v>
      </c>
      <c r="AU310" s="131" t="s">
        <v>79</v>
      </c>
      <c r="AY310" s="123" t="s">
        <v>115</v>
      </c>
      <c r="BK310" s="132">
        <f>SUM(BK311:BK318)</f>
        <v>0</v>
      </c>
    </row>
    <row r="311" spans="1:65" s="20" customFormat="1" ht="12">
      <c r="A311" s="16"/>
      <c r="B311" s="135"/>
      <c r="C311" s="136" t="s">
        <v>357</v>
      </c>
      <c r="D311" s="136" t="s">
        <v>119</v>
      </c>
      <c r="E311" s="137" t="s">
        <v>358</v>
      </c>
      <c r="F311" s="138" t="s">
        <v>359</v>
      </c>
      <c r="G311" s="139" t="s">
        <v>237</v>
      </c>
      <c r="H311" s="140">
        <v>67.37</v>
      </c>
      <c r="I311" s="141"/>
      <c r="J311" s="142">
        <f>ROUND(I311*H311,2)</f>
        <v>0</v>
      </c>
      <c r="K311" s="138" t="s">
        <v>123</v>
      </c>
      <c r="L311" s="17"/>
      <c r="M311" s="143"/>
      <c r="N311" s="144" t="s">
        <v>36</v>
      </c>
      <c r="O311" s="44"/>
      <c r="P311" s="145">
        <f>O311*H311</f>
        <v>0</v>
      </c>
      <c r="Q311" s="145">
        <v>0</v>
      </c>
      <c r="R311" s="145">
        <f>Q311*H311</f>
        <v>0</v>
      </c>
      <c r="S311" s="145">
        <v>5.0000000000000001E-3</v>
      </c>
      <c r="T311" s="146">
        <f>S311*H311</f>
        <v>0.33685000000000004</v>
      </c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R311" s="147" t="s">
        <v>238</v>
      </c>
      <c r="AT311" s="147" t="s">
        <v>119</v>
      </c>
      <c r="AU311" s="147" t="s">
        <v>81</v>
      </c>
      <c r="AY311" s="2" t="s">
        <v>115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2" t="s">
        <v>79</v>
      </c>
      <c r="BK311" s="148">
        <f>ROUND(I311*H311,2)</f>
        <v>0</v>
      </c>
      <c r="BL311" s="2" t="s">
        <v>238</v>
      </c>
      <c r="BM311" s="147" t="s">
        <v>360</v>
      </c>
    </row>
    <row r="312" spans="1:65" s="20" customFormat="1">
      <c r="A312" s="16"/>
      <c r="B312" s="17"/>
      <c r="C312" s="16"/>
      <c r="D312" s="149" t="s">
        <v>126</v>
      </c>
      <c r="E312" s="16"/>
      <c r="F312" s="150" t="s">
        <v>361</v>
      </c>
      <c r="G312" s="16"/>
      <c r="H312" s="16"/>
      <c r="I312" s="151"/>
      <c r="J312" s="16"/>
      <c r="K312" s="16"/>
      <c r="L312" s="17"/>
      <c r="M312" s="152"/>
      <c r="N312" s="153"/>
      <c r="O312" s="44"/>
      <c r="P312" s="44"/>
      <c r="Q312" s="44"/>
      <c r="R312" s="44"/>
      <c r="S312" s="44"/>
      <c r="T312" s="45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" t="s">
        <v>126</v>
      </c>
      <c r="AU312" s="2" t="s">
        <v>81</v>
      </c>
    </row>
    <row r="313" spans="1:65" s="154" customFormat="1">
      <c r="B313" s="155"/>
      <c r="D313" s="149" t="s">
        <v>128</v>
      </c>
      <c r="E313" s="156"/>
      <c r="F313" s="157" t="s">
        <v>362</v>
      </c>
      <c r="H313" s="158">
        <v>67.37</v>
      </c>
      <c r="I313" s="159"/>
      <c r="L313" s="155"/>
      <c r="M313" s="160"/>
      <c r="N313" s="161"/>
      <c r="O313" s="161"/>
      <c r="P313" s="161"/>
      <c r="Q313" s="161"/>
      <c r="R313" s="161"/>
      <c r="S313" s="161"/>
      <c r="T313" s="162"/>
      <c r="AT313" s="156" t="s">
        <v>128</v>
      </c>
      <c r="AU313" s="156" t="s">
        <v>81</v>
      </c>
      <c r="AV313" s="154" t="s">
        <v>81</v>
      </c>
      <c r="AW313" s="154" t="s">
        <v>28</v>
      </c>
      <c r="AX313" s="154" t="s">
        <v>79</v>
      </c>
      <c r="AY313" s="156" t="s">
        <v>115</v>
      </c>
    </row>
    <row r="314" spans="1:65" s="20" customFormat="1" ht="12">
      <c r="A314" s="16"/>
      <c r="B314" s="135"/>
      <c r="C314" s="136" t="s">
        <v>363</v>
      </c>
      <c r="D314" s="136" t="s">
        <v>119</v>
      </c>
      <c r="E314" s="137" t="s">
        <v>364</v>
      </c>
      <c r="F314" s="138" t="s">
        <v>365</v>
      </c>
      <c r="G314" s="139" t="s">
        <v>237</v>
      </c>
      <c r="H314" s="140">
        <v>3323.33</v>
      </c>
      <c r="I314" s="141"/>
      <c r="J314" s="142">
        <f>ROUND(I314*H314,2)</f>
        <v>0</v>
      </c>
      <c r="K314" s="138" t="s">
        <v>149</v>
      </c>
      <c r="L314" s="17"/>
      <c r="M314" s="143"/>
      <c r="N314" s="144" t="s">
        <v>36</v>
      </c>
      <c r="O314" s="44"/>
      <c r="P314" s="145">
        <f>O314*H314</f>
        <v>0</v>
      </c>
      <c r="Q314" s="145">
        <v>0</v>
      </c>
      <c r="R314" s="145">
        <f>Q314*H314</f>
        <v>0</v>
      </c>
      <c r="S314" s="145">
        <v>5.0000000000000001E-3</v>
      </c>
      <c r="T314" s="146">
        <f>S314*H314</f>
        <v>16.61665</v>
      </c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R314" s="147" t="s">
        <v>238</v>
      </c>
      <c r="AT314" s="147" t="s">
        <v>119</v>
      </c>
      <c r="AU314" s="147" t="s">
        <v>81</v>
      </c>
      <c r="AY314" s="2" t="s">
        <v>115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2" t="s">
        <v>79</v>
      </c>
      <c r="BK314" s="148">
        <f>ROUND(I314*H314,2)</f>
        <v>0</v>
      </c>
      <c r="BL314" s="2" t="s">
        <v>238</v>
      </c>
      <c r="BM314" s="147" t="s">
        <v>366</v>
      </c>
    </row>
    <row r="315" spans="1:65" s="154" customFormat="1">
      <c r="B315" s="155"/>
      <c r="D315" s="149" t="s">
        <v>128</v>
      </c>
      <c r="E315" s="156"/>
      <c r="F315" s="157" t="s">
        <v>241</v>
      </c>
      <c r="H315" s="158">
        <v>2882.09</v>
      </c>
      <c r="I315" s="159"/>
      <c r="L315" s="155"/>
      <c r="M315" s="160"/>
      <c r="N315" s="161"/>
      <c r="O315" s="161"/>
      <c r="P315" s="161"/>
      <c r="Q315" s="161"/>
      <c r="R315" s="161"/>
      <c r="S315" s="161"/>
      <c r="T315" s="162"/>
      <c r="AT315" s="156" t="s">
        <v>128</v>
      </c>
      <c r="AU315" s="156" t="s">
        <v>81</v>
      </c>
      <c r="AV315" s="154" t="s">
        <v>81</v>
      </c>
      <c r="AW315" s="154" t="s">
        <v>28</v>
      </c>
      <c r="AX315" s="154" t="s">
        <v>71</v>
      </c>
      <c r="AY315" s="156" t="s">
        <v>115</v>
      </c>
    </row>
    <row r="316" spans="1:65" s="154" customFormat="1">
      <c r="B316" s="155"/>
      <c r="D316" s="149" t="s">
        <v>128</v>
      </c>
      <c r="E316" s="156"/>
      <c r="F316" s="157" t="s">
        <v>247</v>
      </c>
      <c r="H316" s="158">
        <v>441.24</v>
      </c>
      <c r="I316" s="159"/>
      <c r="L316" s="155"/>
      <c r="M316" s="160"/>
      <c r="N316" s="161"/>
      <c r="O316" s="161"/>
      <c r="P316" s="161"/>
      <c r="Q316" s="161"/>
      <c r="R316" s="161"/>
      <c r="S316" s="161"/>
      <c r="T316" s="162"/>
      <c r="AT316" s="156" t="s">
        <v>128</v>
      </c>
      <c r="AU316" s="156" t="s">
        <v>81</v>
      </c>
      <c r="AV316" s="154" t="s">
        <v>81</v>
      </c>
      <c r="AW316" s="154" t="s">
        <v>28</v>
      </c>
      <c r="AX316" s="154" t="s">
        <v>71</v>
      </c>
      <c r="AY316" s="156" t="s">
        <v>115</v>
      </c>
    </row>
    <row r="317" spans="1:65" s="163" customFormat="1">
      <c r="B317" s="164"/>
      <c r="D317" s="149" t="s">
        <v>128</v>
      </c>
      <c r="E317" s="165"/>
      <c r="F317" s="166" t="s">
        <v>130</v>
      </c>
      <c r="H317" s="167">
        <v>3323.33</v>
      </c>
      <c r="I317" s="168"/>
      <c r="L317" s="164"/>
      <c r="M317" s="169"/>
      <c r="N317" s="170"/>
      <c r="O317" s="170"/>
      <c r="P317" s="170"/>
      <c r="Q317" s="170"/>
      <c r="R317" s="170"/>
      <c r="S317" s="170"/>
      <c r="T317" s="171"/>
      <c r="AT317" s="165" t="s">
        <v>128</v>
      </c>
      <c r="AU317" s="165" t="s">
        <v>81</v>
      </c>
      <c r="AV317" s="163" t="s">
        <v>124</v>
      </c>
      <c r="AW317" s="163" t="s">
        <v>28</v>
      </c>
      <c r="AX317" s="163" t="s">
        <v>79</v>
      </c>
      <c r="AY317" s="165" t="s">
        <v>115</v>
      </c>
    </row>
    <row r="318" spans="1:65" s="20" customFormat="1" ht="12">
      <c r="A318" s="16"/>
      <c r="B318" s="135"/>
      <c r="C318" s="136" t="s">
        <v>367</v>
      </c>
      <c r="D318" s="136" t="s">
        <v>119</v>
      </c>
      <c r="E318" s="137" t="s">
        <v>368</v>
      </c>
      <c r="F318" s="138" t="s">
        <v>369</v>
      </c>
      <c r="G318" s="139" t="s">
        <v>237</v>
      </c>
      <c r="H318" s="140">
        <v>3323.33</v>
      </c>
      <c r="I318" s="141"/>
      <c r="J318" s="142">
        <f>ROUND(I318*H318,2)</f>
        <v>0</v>
      </c>
      <c r="K318" s="138" t="s">
        <v>149</v>
      </c>
      <c r="L318" s="17"/>
      <c r="M318" s="143"/>
      <c r="N318" s="144" t="s">
        <v>36</v>
      </c>
      <c r="O318" s="44"/>
      <c r="P318" s="145">
        <f>O318*H318</f>
        <v>0</v>
      </c>
      <c r="Q318" s="145">
        <v>0</v>
      </c>
      <c r="R318" s="145">
        <f>Q318*H318</f>
        <v>0</v>
      </c>
      <c r="S318" s="145">
        <v>2E-3</v>
      </c>
      <c r="T318" s="146">
        <f>S318*H318</f>
        <v>6.6466599999999998</v>
      </c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R318" s="147" t="s">
        <v>238</v>
      </c>
      <c r="AT318" s="147" t="s">
        <v>119</v>
      </c>
      <c r="AU318" s="147" t="s">
        <v>81</v>
      </c>
      <c r="AY318" s="2" t="s">
        <v>115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2" t="s">
        <v>79</v>
      </c>
      <c r="BK318" s="148">
        <f>ROUND(I318*H318,2)</f>
        <v>0</v>
      </c>
      <c r="BL318" s="2" t="s">
        <v>238</v>
      </c>
      <c r="BM318" s="147" t="s">
        <v>370</v>
      </c>
    </row>
    <row r="319" spans="1:65" s="121" customFormat="1" ht="15">
      <c r="B319" s="122"/>
      <c r="D319" s="123" t="s">
        <v>70</v>
      </c>
      <c r="E319" s="124" t="s">
        <v>371</v>
      </c>
      <c r="F319" s="124" t="s">
        <v>372</v>
      </c>
      <c r="I319" s="125"/>
      <c r="J319" s="126">
        <f>BK319</f>
        <v>0</v>
      </c>
      <c r="L319" s="122"/>
      <c r="M319" s="127"/>
      <c r="N319" s="128"/>
      <c r="O319" s="128"/>
      <c r="P319" s="129">
        <f>SUM(P320:P321)</f>
        <v>0</v>
      </c>
      <c r="Q319" s="128"/>
      <c r="R319" s="129">
        <f>SUM(R320:R321)</f>
        <v>0</v>
      </c>
      <c r="S319" s="128"/>
      <c r="T319" s="130">
        <f>SUM(T320:T321)</f>
        <v>0</v>
      </c>
      <c r="AR319" s="123" t="s">
        <v>166</v>
      </c>
      <c r="AT319" s="131" t="s">
        <v>70</v>
      </c>
      <c r="AU319" s="131" t="s">
        <v>71</v>
      </c>
      <c r="AY319" s="123" t="s">
        <v>115</v>
      </c>
      <c r="BK319" s="132">
        <f>SUM(BK320:BK321)</f>
        <v>0</v>
      </c>
    </row>
    <row r="320" spans="1:65" s="20" customFormat="1" ht="12">
      <c r="A320" s="16"/>
      <c r="B320" s="135"/>
      <c r="C320" s="136" t="s">
        <v>373</v>
      </c>
      <c r="D320" s="136" t="s">
        <v>119</v>
      </c>
      <c r="E320" s="137" t="s">
        <v>371</v>
      </c>
      <c r="F320" s="138" t="s">
        <v>374</v>
      </c>
      <c r="G320" s="139" t="s">
        <v>375</v>
      </c>
      <c r="H320" s="140">
        <v>1</v>
      </c>
      <c r="I320" s="141"/>
      <c r="J320" s="142">
        <f>ROUND(I320*H320,2)</f>
        <v>0</v>
      </c>
      <c r="K320" s="138" t="s">
        <v>210</v>
      </c>
      <c r="L320" s="17"/>
      <c r="M320" s="143"/>
      <c r="N320" s="144" t="s">
        <v>36</v>
      </c>
      <c r="O320" s="44"/>
      <c r="P320" s="145">
        <f>O320*H320</f>
        <v>0</v>
      </c>
      <c r="Q320" s="145">
        <v>0</v>
      </c>
      <c r="R320" s="145">
        <f>Q320*H320</f>
        <v>0</v>
      </c>
      <c r="S320" s="145">
        <v>0</v>
      </c>
      <c r="T320" s="146">
        <f>S320*H320</f>
        <v>0</v>
      </c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R320" s="147" t="s">
        <v>124</v>
      </c>
      <c r="AT320" s="147" t="s">
        <v>119</v>
      </c>
      <c r="AU320" s="147" t="s">
        <v>79</v>
      </c>
      <c r="AY320" s="2" t="s">
        <v>115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2" t="s">
        <v>79</v>
      </c>
      <c r="BK320" s="148">
        <f>ROUND(I320*H320,2)</f>
        <v>0</v>
      </c>
      <c r="BL320" s="2" t="s">
        <v>124</v>
      </c>
      <c r="BM320" s="147" t="s">
        <v>376</v>
      </c>
    </row>
    <row r="321" spans="1:47" s="20" customFormat="1" ht="29.25">
      <c r="A321" s="16"/>
      <c r="B321" s="17"/>
      <c r="C321" s="16"/>
      <c r="D321" s="149" t="s">
        <v>126</v>
      </c>
      <c r="E321" s="16"/>
      <c r="F321" s="150" t="s">
        <v>377</v>
      </c>
      <c r="G321" s="16"/>
      <c r="H321" s="16"/>
      <c r="I321" s="151"/>
      <c r="J321" s="16"/>
      <c r="K321" s="16"/>
      <c r="L321" s="17"/>
      <c r="M321" s="172"/>
      <c r="N321" s="173"/>
      <c r="O321" s="174"/>
      <c r="P321" s="174"/>
      <c r="Q321" s="174"/>
      <c r="R321" s="174"/>
      <c r="S321" s="174"/>
      <c r="T321" s="175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" t="s">
        <v>126</v>
      </c>
      <c r="AU321" s="2" t="s">
        <v>79</v>
      </c>
    </row>
    <row r="322" spans="1:47" s="20" customFormat="1">
      <c r="A322" s="16"/>
      <c r="B322" s="32"/>
      <c r="C322" s="33"/>
      <c r="D322" s="33"/>
      <c r="E322" s="33"/>
      <c r="F322" s="33"/>
      <c r="G322" s="33"/>
      <c r="H322" s="33"/>
      <c r="I322" s="33"/>
      <c r="J322" s="33"/>
      <c r="K322" s="33"/>
      <c r="L322" s="17"/>
      <c r="M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</row>
  </sheetData>
  <autoFilter ref="C125:K321"/>
  <mergeCells count="9">
    <mergeCell ref="E85:H85"/>
    <mergeCell ref="E87:H87"/>
    <mergeCell ref="E116:H116"/>
    <mergeCell ref="E118:H118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landscape" horizontalDpi="300" verticalDpi="300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03 - Odstrojení objektu -...</vt:lpstr>
      <vt:lpstr>'03 - Odstrojení objektu -...'!Názvy_tisku</vt:lpstr>
      <vt:lpstr>'Rekapitulace stavby'!Názvy_tisku</vt:lpstr>
      <vt:lpstr>'03 - Odstrojení objektu -...'!Oblast_tisku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Radka Růžičková</dc:creator>
  <dc:description/>
  <cp:lastModifiedBy>Vránová Kateřina</cp:lastModifiedBy>
  <cp:revision>1</cp:revision>
  <dcterms:created xsi:type="dcterms:W3CDTF">2025-01-21T09:21:54Z</dcterms:created>
  <dcterms:modified xsi:type="dcterms:W3CDTF">2025-02-21T07:40:04Z</dcterms:modified>
  <dc:language>cs-CZ</dc:language>
</cp:coreProperties>
</file>