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worksheets/sheet2.xml" ContentType="application/vnd.openxmlformats-officedocument.spreadsheetml.worksheet+xml"/>
  <Override PartName="/xl/drawings/drawing3.xml" ContentType="application/vnd.openxmlformats-officedocument.drawing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_rels/.rels" ContentType="application/vnd.openxmlformats-package.relationships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 showHorizontalScroll="true" showVerticalScroll="true" showSheetTabs="true"/>
  </bookViews>
  <sheets>
    <sheet name="Krycí list rozpočtu" sheetId="1" r:id="rId1"/>
    <sheet name="VORN" sheetId="2" state="hidden" r:id="rId2"/>
    <sheet name="Stavební rozpočet" sheetId="3" r:id="rId3"/>
  </sheets>
  <definedNames>
    <definedName name="vorn_sum">VORN!$I$39</definedName>
  </definedNames>
  <calcPr refMode="A1"/>
</workbook>
</file>

<file path=xl/sharedStrings.xml><?xml version="1.0" encoding="utf-8"?>
<sst xmlns="http://schemas.openxmlformats.org/spreadsheetml/2006/main" count="148" uniqueCount="148">
  <si>
    <t>Krycí list slepého rozpočtu</t>
  </si>
  <si>
    <t>Název stavby:</t>
  </si>
  <si>
    <t>Objednatel:</t>
  </si>
  <si>
    <t>IČO/DIČ:</t>
  </si>
  <si>
    <t/>
  </si>
  <si>
    <t>Druh stavby:</t>
  </si>
  <si>
    <t>Projektant:</t>
  </si>
  <si>
    <t>67611591/CZ7303074053</t>
  </si>
  <si>
    <t>Lokalita:</t>
  </si>
  <si>
    <t>Zhotovitel:</t>
  </si>
  <si>
    <t>Začátek výstavby:</t>
  </si>
  <si>
    <t>Konec výstavby:</t>
  </si>
  <si>
    <t>Položek:</t>
  </si>
  <si>
    <t>JKSO:</t>
  </si>
  <si>
    <t>Zpracoval: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</si>
  <si>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</si>
  <si>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</si>
  <si>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</si>
  <si>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</si>
  <si>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</si>
  <si>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</si>
  <si>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</si>
  <si>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</si>
  <si>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</si>
  <si>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</si>
  <si>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Dokum.skut.proved.</t>
  </si>
  <si>
    <t>Zařízení staveniště</t>
  </si>
  <si>
    <t>Montáž</t>
  </si>
  <si>
    <t>Kompletační činnost</t>
  </si>
  <si>
    <t>Mimostav. doprava</t>
  </si>
  <si>
    <t>PSV</t>
  </si>
  <si>
    <t>Rezerva rozpočtu</t>
  </si>
  <si>
    <t>Územní vlivy</t>
  </si>
  <si>
    <t>Práce přesčas</t>
  </si>
  <si>
    <t>Provozní vlivy</t>
  </si>
  <si>
    <t>"M"</t>
  </si>
  <si>
    <t>Bez pevné podl</t>
  </si>
  <si>
    <t>Ostatní</t>
  </si>
  <si>
    <t>Kulturní památka</t>
  </si>
  <si>
    <t>NUS z rozpočtu</t>
  </si>
  <si>
    <t>Ostatní materiál</t>
  </si>
  <si>
    <t>Přesun hmot a sutí</t>
  </si>
  <si>
    <t>ZRN celkem</t>
  </si>
  <si>
    <t>DN celkem</t>
  </si>
  <si>
    <t>NUS celkem</t>
  </si>
  <si>
    <t>DN celkem z obj.</t>
  </si>
  <si>
    <t>NUS celkem z obj.</t>
  </si>
  <si>
    <t>VORN celkem</t>
  </si>
  <si>
    <t>VORN celkem z obj.</t>
  </si>
  <si>
    <t>Základ 0%</t>
  </si>
  <si>
    <t>Základ 12%</t>
  </si>
  <si>
    <t>DPH 12%</t>
  </si>
  <si>
    <t>Celkem bez DPH</t>
  </si>
  <si>
    <t>Základ 21%</t>
  </si>
  <si>
    <t>DPH 21%</t>
  </si>
  <si>
    <t>Celkem včetně DPH</t>
  </si>
  <si>
    <t>Projektant</t>
  </si>
  <si>
    <t>Objednatel</t>
  </si>
  <si>
    <t>Zhotovitel</t>
  </si>
  <si>
    <t>Datum, razítko a podpis</t>
  </si>
  <si>
    <t>Poznámka:</t>
  </si>
  <si>
    <t>Vedlejší a ostatní rozpočtové náklady</t>
  </si>
  <si>
    <t>Vedlejší rozpočtové náklady VRN</t>
  </si>
  <si>
    <t>Doplňkové náklady DN</t>
  </si>
  <si>
    <t>Kč</t>
  </si>
  <si>
    <t>%</t>
  </si>
  <si>
    <t>Základna</t>
  </si>
  <si>
    <t>Celkem DN</t>
  </si>
  <si>
    <t>Celkem NUS</t>
  </si>
  <si>
    <t>Celkem VRN</t>
  </si>
  <si>
    <t>Ostatní rozpočtové náklady ORN</t>
  </si>
  <si>
    <t>Ostatní rozpočtové náklady (ORN)</t>
  </si>
  <si>
    <t>Celkem ORN</t>
  </si>
  <si>
    <t>Slepý stavební rozpočet</t>
  </si>
  <si>
    <t>Demolice objektu ZŠ Kamenná č.p.5250, Chomutov</t>
  </si>
  <si>
    <t>Doba výstavby:</t>
  </si>
  <si>
    <t xml:space="preserve"> </t>
  </si>
  <si>
    <t> </t>
  </si>
  <si>
    <t>Asanace asfaltové komunikace, vč.obrub</t>
  </si>
  <si>
    <t>Ing. Přemysl Krejčiřík, Ph.D.</t>
  </si>
  <si>
    <t>Chomutov</t>
  </si>
  <si>
    <t>Zpracováno dne:</t>
  </si>
  <si>
    <t>15.11.2024</t>
  </si>
  <si>
    <t>Ing. Aneta Dalajková</t>
  </si>
  <si>
    <t>Č</t>
  </si>
  <si>
    <t>Kód</t>
  </si>
  <si>
    <t>Zkrácený popis</t>
  </si>
  <si>
    <t>MJ</t>
  </si>
  <si>
    <t>Množství</t>
  </si>
  <si>
    <t>Cena/MJ</t>
  </si>
  <si>
    <t>Náklady (Kč)</t>
  </si>
  <si>
    <t>Cenová</t>
  </si>
  <si>
    <t>ISWORK</t>
  </si>
  <si>
    <t>GROUPCODE</t>
  </si>
  <si>
    <t>VATTAX</t>
  </si>
  <si>
    <t>Rozměry</t>
  </si>
  <si>
    <t>(Kč)</t>
  </si>
  <si>
    <t>Dodávka</t>
  </si>
  <si>
    <t>Celkem</t>
  </si>
  <si>
    <t>soustava</t>
  </si>
  <si>
    <t>Přesuny</t>
  </si>
  <si>
    <t>Typ skupiny</t>
  </si>
  <si>
    <t>HSV mat</t>
  </si>
  <si>
    <t>HSV prac</t>
  </si>
  <si>
    <t>PSV mat</t>
  </si>
  <si>
    <t>PSV prac</t>
  </si>
  <si>
    <t>Mont mat</t>
  </si>
  <si>
    <t>Mont prac</t>
  </si>
  <si>
    <t>Ostatní mat.</t>
  </si>
  <si>
    <t>MAT</t>
  </si>
  <si>
    <t>WORK</t>
  </si>
  <si>
    <t>CELK</t>
  </si>
  <si>
    <t>Asanace asfaltové komunikace,vč.obrubníků</t>
  </si>
  <si>
    <t>11</t>
  </si>
  <si>
    <t>Přípravné a přidružené práce</t>
  </si>
  <si>
    <t>01</t>
  </si>
  <si>
    <t>1</t>
  </si>
  <si>
    <t>113108430R00</t>
  </si>
  <si>
    <t>Odstranění asfaltové vrstvy pl. nad 50 m2, tl.30 cm</t>
  </si>
  <si>
    <t>m2</t>
  </si>
  <si>
    <t>RTS II / 2024</t>
  </si>
  <si>
    <t>11_</t>
  </si>
  <si>
    <t>01_1_</t>
  </si>
  <si>
    <t>01_</t>
  </si>
  <si>
    <t>2</t>
  </si>
  <si>
    <t>113201011RA0</t>
  </si>
  <si>
    <t>Vytrhání obrubníků silničních</t>
  </si>
  <si>
    <t>m</t>
  </si>
  <si>
    <t>96</t>
  </si>
  <si>
    <t>Bourání konstrukcí</t>
  </si>
  <si>
    <t>3</t>
  </si>
  <si>
    <t>961044111R00</t>
  </si>
  <si>
    <t>Bourání základů z betonu prostého, tl.20 cm</t>
  </si>
  <si>
    <t>m3</t>
  </si>
  <si>
    <t>96_</t>
  </si>
  <si>
    <t>01_9_</t>
  </si>
  <si>
    <t>S0</t>
  </si>
  <si>
    <t>Přesuny sutí</t>
  </si>
  <si>
    <t>4</t>
  </si>
  <si>
    <t>979083117R</t>
  </si>
  <si>
    <t>Vodorovné přemístění suti na skládku do 18000 m</t>
  </si>
  <si>
    <t>t</t>
  </si>
  <si>
    <t>5</t>
  </si>
  <si>
    <t>S0_</t>
  </si>
  <si>
    <t>asfalt: 79,2 t, beton: 48 t, obruby: 16,2 t</t>
  </si>
  <si>
    <t>9799903R</t>
  </si>
  <si>
    <t>Poplatek za skládku suti</t>
  </si>
  <si>
    <t>Celkem:</t>
  </si>
</sst>
</file>

<file path=xl/styles.xml><?xml version="1.0" encoding="utf-8"?>
<styleSheet xmlns="http://schemas.openxmlformats.org/spreadsheetml/2006/main">
  <numFmts count="0"/>
  <fonts count="11">
    <font>
      <sz val="11"/>
      <name val="Calibri"/>
      <charset val="1"/>
    </font>
    <font>
      <color rgb="FF000000"/>
      <sz val="18"/>
      <name val="Arial"/>
      <charset val="238"/>
    </font>
    <font>
      <color rgb="FF000000"/>
      <sz val="10"/>
      <name val="Arial"/>
      <charset val="238"/>
    </font>
    <font>
      <color rgb="FF000000"/>
      <sz val="10"/>
      <name val="Arial"/>
      <charset val="238"/>
      <b/>
    </font>
    <font>
      <color rgb="FF000000"/>
      <sz val="18"/>
      <name val="Arial"/>
      <charset val="238"/>
      <b/>
    </font>
    <font>
      <color rgb="FF000000"/>
      <sz val="20"/>
      <name val="Arial"/>
      <charset val="238"/>
      <b/>
    </font>
    <font>
      <color rgb="FF000000"/>
      <sz val="11"/>
      <name val="Arial"/>
      <charset val="238"/>
      <b/>
    </font>
    <font>
      <color rgb="FF000000"/>
      <sz val="12"/>
      <name val="Arial"/>
      <charset val="238"/>
      <b/>
    </font>
    <font>
      <color rgb="FF000000"/>
      <sz val="12"/>
      <name val="Arial"/>
      <charset val="238"/>
    </font>
    <font>
      <color rgb="FF000000"/>
      <sz val="8"/>
      <name val="Arial"/>
      <charset val="238"/>
      <i/>
    </font>
    <font>
      <color rgb="FF000000"/>
      <sz val="10"/>
      <name val="Arial"/>
      <charset val="238"/>
      <i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808000"/>
        <bgColor rgb="FF808000"/>
      </patternFill>
    </fill>
  </fills>
  <borders count="7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</borders>
  <cellStyleXfs count="1">
    <xf borderId="0" fillId="0" fontId="0" numFmtId="0"/>
  </cellStyleXfs>
  <cellXfs count="144">
    <xf applyAlignment="true" applyBorder="true" applyFill="true" applyNumberFormat="true" applyFont="true" applyProtection="true" borderId="0" fillId="0" fontId="0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1" fillId="0" fontId="1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1" fillId="0" fontId="1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" fillId="0" fontId="2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3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3" fillId="0" fontId="3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3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3" fillId="0" fontId="2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4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5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6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5" fillId="0" fontId="2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0" fillId="0" fontId="2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6" fillId="0" fontId="2" numFmtId="1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6" fillId="0" fontId="2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7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8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9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10" fillId="0" fontId="4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1" fillId="2" fontId="5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2" fillId="0" fontId="6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13" fillId="0" fontId="6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14" fillId="2" fontId="5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5" fillId="0" fontId="7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16" fillId="0" fontId="8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16" fillId="0" fontId="8" numFmtId="4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17" fillId="0" fontId="8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18" fillId="0" fontId="8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16" fillId="0" fontId="8" numFmtId="0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19" fillId="0" fontId="7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20" fillId="0" fontId="7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18" fillId="0" fontId="7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21" fillId="0" fontId="7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22" fillId="0" fontId="7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23" fillId="0" fontId="8" numFmtId="4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24" fillId="0" fontId="8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22" fillId="0" fontId="8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23" fillId="0" fontId="8" numFmtId="0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25" fillId="0" fontId="7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13" fillId="0" fontId="7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14" fillId="0" fontId="8" numFmtId="4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12" fillId="0" fontId="7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26" fillId="0" fontId="8" numFmtId="4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17" fillId="0" fontId="7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25" fillId="2" fontId="7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27" fillId="2" fontId="7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13" fillId="2" fontId="7" numFmtId="4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20" fillId="2" fontId="7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28" fillId="2" fontId="7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18" fillId="2" fontId="7" numFmtId="4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12" fillId="2" fontId="7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17" fillId="2" fontId="7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29" fillId="0" fontId="8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30" fillId="0" fontId="8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31" fillId="0" fontId="8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32" fillId="0" fontId="8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33" fillId="0" fontId="8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8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34" fillId="0" fontId="8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35" fillId="0" fontId="8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36" fillId="0" fontId="8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37" fillId="0" fontId="8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38" fillId="0" fontId="8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39" fillId="0" fontId="8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40" fillId="0" fontId="9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41" fillId="0" fontId="7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42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43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44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45" fillId="0" fontId="3" numFmtId="0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20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28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18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16" fillId="0" fontId="2" numFmtId="4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16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46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47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48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49" fillId="0" fontId="2" numFmtId="4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49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50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51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52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53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53" fillId="0" fontId="3" numFmtId="0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53" fillId="0" fontId="3" numFmtId="4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50" fillId="0" fontId="7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51" fillId="0" fontId="7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52" fillId="0" fontId="7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54" fillId="0" fontId="7" numFmtId="4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51" fillId="0" fontId="7" numFmtId="0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52" fillId="0" fontId="7" numFmtId="0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2" fontId="3" numFmtId="4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55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41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56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57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58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59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60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58" fillId="0" fontId="3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61" fillId="0" fontId="3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2" fillId="0" fontId="3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3" fillId="0" fontId="3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4" fillId="0" fontId="3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62" fillId="0" fontId="3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2" fontId="3" numFmtId="0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3" numFmtId="0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63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64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65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66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67" fillId="0" fontId="3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68" fillId="0" fontId="3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6" fillId="0" fontId="3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69" fillId="0" fontId="3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70" fillId="0" fontId="3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71" fillId="3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40" fillId="3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40" fillId="3" fontId="3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40" fillId="3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40" fillId="3" fontId="3" numFmtId="4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72" fillId="3" fontId="3" numFmtId="0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5" fillId="2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2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2" fontId="3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0" fillId="2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6" fillId="2" fontId="3" numFmtId="0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2" numFmtId="4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6" fillId="0" fontId="2" numFmtId="0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2" numFmtId="0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5" fillId="0" fontId="0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10" numFmtId="0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10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0" fillId="0" fontId="10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6" fillId="0" fontId="10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8" fillId="0" fontId="2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8" fillId="0" fontId="2" numFmtId="4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9" fillId="0" fontId="2" numFmtId="0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73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73" fillId="0" fontId="3" numFmtId="4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9" numFmtId="0" xfId="0">
      <alignment horizontal="left" vertical="center" textRotation="0" shrinkToFit="false" wrapText="false"/>
      <protection hidden="false" locked="true"/>
    </xf>
  </cellXfs>
  <dxfs count="0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drawings/_rels/drawing1.xml.rels><?xml version="1.0" encoding="utf-8"?><Relationships xmlns="http://schemas.openxmlformats.org/package/2006/relationships"><Relationship Id="rId1" Type="http://schemas.openxmlformats.org/officeDocument/2006/relationships/image" Target="/xl/media/image1.jpeg" /></Relationships>
</file>

<file path=xl/drawings/_rels/drawing2.xml.rels><?xml version="1.0" encoding="utf-8"?><Relationships xmlns="http://schemas.openxmlformats.org/package/2006/relationships"><Relationship Id="rId1" Type="http://schemas.openxmlformats.org/officeDocument/2006/relationships/image" Target="/xl/media/image1.jpeg" /></Relationships>
</file>

<file path=xl/drawings/_rels/drawing3.xml.rels><?xml version="1.0" encoding="utf-8"?><Relationships xmlns="http://schemas.openxmlformats.org/package/2006/relationships"><Relationship Id="rId1" Type="http://schemas.openxmlformats.org/officeDocument/2006/relationships/image" Target="/xl/media/image1.jpeg" /></Relationships>
</file>

<file path=xl/drawings/drawing1.xml><?xml version="1.0" encoding="utf-8"?>
<xdr:wsDr xmlns:a="http://schemas.openxmlformats.org/drawingml/2006/main" xmlns:xdr="http://schemas.openxmlformats.org/drawingml/2006/spreadsheetDrawing">
  <xdr:absoluteAnchor>
    <xdr:pos x="0" y="0"/>
    <xdr:ext cx="666750" cy="666750"/>
    <xdr:pic>
      <xdr:nvPicPr>
        <xdr:cNvPr id="1" name=""/>
        <xdr:cNvPicPr>
          <a:picLocks noChangeAspect="true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2.xml><?xml version="1.0" encoding="utf-8"?>
<xdr:wsDr xmlns:a="http://schemas.openxmlformats.org/drawingml/2006/main" xmlns:xdr="http://schemas.openxmlformats.org/drawingml/2006/spreadsheetDrawing">
  <xdr:absoluteAnchor>
    <xdr:pos x="0" y="0"/>
    <xdr:ext cx="666750" cy="666750"/>
    <xdr:pic>
      <xdr:nvPicPr>
        <xdr:cNvPr id="1" name=""/>
        <xdr:cNvPicPr>
          <a:picLocks noChangeAspect="true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3.xml><?xml version="1.0" encoding="utf-8"?>
<xdr:wsDr xmlns:a="http://schemas.openxmlformats.org/drawingml/2006/main" xmlns:xdr="http://schemas.openxmlformats.org/drawingml/2006/spreadsheetDrawing">
  <xdr:absoluteAnchor>
    <xdr:pos x="0" y="0"/>
    <xdr:ext cx="666750" cy="666750"/>
    <xdr:pic>
      <xdr:nvPicPr>
        <xdr:cNvPr id="1" name=""/>
        <xdr:cNvPicPr>
          <a:picLocks noChangeAspect="true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worksheets/_rels/sheet1.xml.rels>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outlinePr summaryBelow="true" summaryRight="true"/>
    <pageSetUpPr fitToPage="true"/>
  </sheetPr>
  <dimension ref="A1:I37"/>
  <sheetViews>
    <sheetView workbookViewId="0" tabSelected="true" showZeros="true" showFormulas="false" showGridLines="true" showRowColHeaders="true">
      <selection sqref="A37:I37" activeCell="A37"/>
    </sheetView>
  </sheetViews>
  <sheetFormatPr defaultColWidth="12.140625" customHeight="true" defaultRowHeight="15"/>
  <cols>
    <col max="1" min="1" style="0" width="9.140625" customWidth="true"/>
    <col max="2" min="2" style="0" width="12.85546875" customWidth="true"/>
    <col max="3" min="3" style="0" width="27.140625" customWidth="true"/>
    <col max="4" min="4" style="0" width="10" customWidth="true"/>
    <col max="5" min="5" style="0" width="14" customWidth="true"/>
    <col max="6" min="6" style="0" width="27.140625" customWidth="true"/>
    <col max="7" min="7" style="0" width="9.140625" customWidth="true"/>
    <col max="8" min="8" style="0" width="12.85546875" customWidth="true"/>
    <col max="9" min="9" style="0" width="27.140625" customWidth="true"/>
  </cols>
  <sheetData>
    <row r="1" customHeight="true" ht="54.75">
      <c r="A1" s="1" t="s">
        <v>0</v>
      </c>
      <c r="B1" s="2"/>
      <c r="C1" s="2"/>
      <c r="D1" s="2"/>
      <c r="E1" s="2"/>
      <c r="F1" s="2"/>
      <c r="G1" s="2"/>
      <c r="H1" s="2"/>
      <c r="I1" s="2"/>
    </row>
    <row r="2">
      <c r="A2" s="3" t="s">
        <v>1</v>
      </c>
      <c r="B2" s="4"/>
      <c r="C2" s="5">
        <f>'Stavební rozpočet'!C2</f>
      </c>
      <c r="D2" s="6"/>
      <c r="E2" s="7" t="s">
        <v>2</v>
      </c>
      <c r="F2" s="7">
        <f>'Stavební rozpočet'!I2</f>
      </c>
      <c r="G2" s="4"/>
      <c r="H2" s="7" t="s">
        <v>3</v>
      </c>
      <c r="I2" s="8" t="s">
        <v>4</v>
      </c>
    </row>
    <row r="3" customHeight="true" ht="15">
      <c r="A3" s="9"/>
      <c r="B3" s="10"/>
      <c r="C3" s="11"/>
      <c r="D3" s="11"/>
      <c r="E3" s="10"/>
      <c r="F3" s="10"/>
      <c r="G3" s="10"/>
      <c r="H3" s="10"/>
      <c r="I3" s="12"/>
    </row>
    <row r="4">
      <c r="A4" s="13" t="s">
        <v>5</v>
      </c>
      <c r="B4" s="10"/>
      <c r="C4" s="14">
        <f>'Stavební rozpočet'!C4</f>
      </c>
      <c r="D4" s="10"/>
      <c r="E4" s="14" t="s">
        <v>6</v>
      </c>
      <c r="F4" s="14">
        <f>'Stavební rozpočet'!I4</f>
      </c>
      <c r="G4" s="10"/>
      <c r="H4" s="14" t="s">
        <v>3</v>
      </c>
      <c r="I4" s="12" t="s">
        <v>7</v>
      </c>
    </row>
    <row r="5" customHeight="true" ht="15">
      <c r="A5" s="9"/>
      <c r="B5" s="10"/>
      <c r="C5" s="10"/>
      <c r="D5" s="10"/>
      <c r="E5" s="10"/>
      <c r="F5" s="10"/>
      <c r="G5" s="10"/>
      <c r="H5" s="10"/>
      <c r="I5" s="12"/>
    </row>
    <row r="6">
      <c r="A6" s="13" t="s">
        <v>8</v>
      </c>
      <c r="B6" s="10"/>
      <c r="C6" s="14">
        <f>'Stavební rozpočet'!C6</f>
      </c>
      <c r="D6" s="10"/>
      <c r="E6" s="14" t="s">
        <v>9</v>
      </c>
      <c r="F6" s="14">
        <f>'Stavební rozpočet'!I6</f>
      </c>
      <c r="G6" s="10"/>
      <c r="H6" s="14" t="s">
        <v>3</v>
      </c>
      <c r="I6" s="12" t="s">
        <v>4</v>
      </c>
    </row>
    <row r="7" customHeight="true" ht="15">
      <c r="A7" s="9"/>
      <c r="B7" s="10"/>
      <c r="C7" s="10"/>
      <c r="D7" s="10"/>
      <c r="E7" s="10"/>
      <c r="F7" s="10"/>
      <c r="G7" s="10"/>
      <c r="H7" s="10"/>
      <c r="I7" s="12"/>
    </row>
    <row r="8">
      <c r="A8" s="13" t="s">
        <v>10</v>
      </c>
      <c r="B8" s="10"/>
      <c r="C8" s="14">
        <f>'Stavební rozpočet'!G4</f>
      </c>
      <c r="D8" s="10"/>
      <c r="E8" s="14" t="s">
        <v>11</v>
      </c>
      <c r="F8" s="14">
        <f>'Stavební rozpočet'!G6</f>
      </c>
      <c r="G8" s="10"/>
      <c r="H8" s="10" t="s">
        <v>12</v>
      </c>
      <c r="I8" s="15" t="n">
        <v>5</v>
      </c>
    </row>
    <row r="9">
      <c r="A9" s="9"/>
      <c r="B9" s="10"/>
      <c r="C9" s="10"/>
      <c r="D9" s="10"/>
      <c r="E9" s="10"/>
      <c r="F9" s="10"/>
      <c r="G9" s="10"/>
      <c r="H9" s="10"/>
      <c r="I9" s="12"/>
    </row>
    <row r="10">
      <c r="A10" s="13" t="s">
        <v>13</v>
      </c>
      <c r="B10" s="10"/>
      <c r="C10" s="14">
        <f>'Stavební rozpočet'!C8</f>
      </c>
      <c r="D10" s="10"/>
      <c r="E10" s="14" t="s">
        <v>14</v>
      </c>
      <c r="F10" s="14">
        <f>'Stavební rozpočet'!I8</f>
      </c>
      <c r="G10" s="10"/>
      <c r="H10" s="10" t="s">
        <v>15</v>
      </c>
      <c r="I10" s="16">
        <f>'Stavební rozpočet'!G8</f>
      </c>
    </row>
    <row r="11">
      <c r="A11" s="17"/>
      <c r="B11" s="18"/>
      <c r="C11" s="18"/>
      <c r="D11" s="18"/>
      <c r="E11" s="18"/>
      <c r="F11" s="18"/>
      <c r="G11" s="18"/>
      <c r="H11" s="18"/>
      <c r="I11" s="19"/>
    </row>
    <row r="12">
      <c r="A12" s="20" t="s">
        <v>16</v>
      </c>
      <c r="B12" s="20"/>
      <c r="C12" s="20"/>
      <c r="D12" s="20"/>
      <c r="E12" s="20"/>
      <c r="F12" s="20"/>
      <c r="G12" s="20"/>
      <c r="H12" s="20"/>
      <c r="I12" s="20"/>
    </row>
    <row r="13" customHeight="true" ht="26.25">
      <c r="A13" s="21" t="s">
        <v>17</v>
      </c>
      <c r="B13" s="22" t="s">
        <v>18</v>
      </c>
      <c r="C13" s="23"/>
      <c r="D13" s="24" t="s">
        <v>19</v>
      </c>
      <c r="E13" s="22" t="s">
        <v>20</v>
      </c>
      <c r="F13" s="23"/>
      <c r="G13" s="24" t="s">
        <v>21</v>
      </c>
      <c r="H13" s="22" t="s">
        <v>22</v>
      </c>
      <c r="I13" s="23"/>
    </row>
    <row r="14">
      <c r="A14" s="25" t="s">
        <v>23</v>
      </c>
      <c r="B14" s="26" t="s">
        <v>24</v>
      </c>
      <c r="C14" s="27">
        <f>SUM('Stavební rozpočet'!AB12:AB21)</f>
      </c>
      <c r="D14" s="28" t="s">
        <v>25</v>
      </c>
      <c r="E14" s="29"/>
      <c r="F14" s="27">
        <f>VORN!I15</f>
      </c>
      <c r="G14" s="28" t="s">
        <v>26</v>
      </c>
      <c r="H14" s="29"/>
      <c r="I14" s="30">
        <f>VORN!I24</f>
      </c>
    </row>
    <row r="15">
      <c r="A15" s="31" t="s">
        <v>4</v>
      </c>
      <c r="B15" s="26" t="s">
        <v>27</v>
      </c>
      <c r="C15" s="27">
        <f>SUM('Stavební rozpočet'!AC12:AC21)</f>
      </c>
      <c r="D15" s="28" t="s">
        <v>28</v>
      </c>
      <c r="E15" s="29"/>
      <c r="F15" s="27">
        <f>VORN!I16</f>
      </c>
      <c r="G15" s="28" t="s">
        <v>29</v>
      </c>
      <c r="H15" s="29"/>
      <c r="I15" s="30">
        <f>VORN!I25</f>
      </c>
    </row>
    <row r="16">
      <c r="A16" s="25" t="s">
        <v>30</v>
      </c>
      <c r="B16" s="26" t="s">
        <v>24</v>
      </c>
      <c r="C16" s="27">
        <f>SUM('Stavební rozpočet'!AD12:AD21)</f>
      </c>
      <c r="D16" s="28" t="s">
        <v>31</v>
      </c>
      <c r="E16" s="29"/>
      <c r="F16" s="27">
        <f>VORN!I17</f>
      </c>
      <c r="G16" s="28" t="s">
        <v>32</v>
      </c>
      <c r="H16" s="29"/>
      <c r="I16" s="30">
        <f>VORN!I26</f>
      </c>
    </row>
    <row r="17">
      <c r="A17" s="31" t="s">
        <v>4</v>
      </c>
      <c r="B17" s="26" t="s">
        <v>27</v>
      </c>
      <c r="C17" s="27">
        <f>SUM('Stavební rozpočet'!AE12:AE21)</f>
      </c>
      <c r="D17" s="28" t="s">
        <v>33</v>
      </c>
      <c r="E17" s="29"/>
      <c r="F17" s="30">
        <f>VORN!I18</f>
      </c>
      <c r="G17" s="28" t="s">
        <v>34</v>
      </c>
      <c r="H17" s="29"/>
      <c r="I17" s="30">
        <f>VORN!I27</f>
      </c>
    </row>
    <row r="18">
      <c r="A18" s="25" t="s">
        <v>35</v>
      </c>
      <c r="B18" s="26" t="s">
        <v>24</v>
      </c>
      <c r="C18" s="27">
        <f>SUM('Stavební rozpočet'!AF12:AF21)</f>
      </c>
      <c r="D18" s="28" t="s">
        <v>36</v>
      </c>
      <c r="E18" s="29"/>
      <c r="F18" s="30">
        <f>VORN!I19</f>
      </c>
      <c r="G18" s="28" t="s">
        <v>37</v>
      </c>
      <c r="H18" s="29"/>
      <c r="I18" s="30">
        <f>VORN!I28</f>
      </c>
    </row>
    <row r="19">
      <c r="A19" s="31" t="s">
        <v>4</v>
      </c>
      <c r="B19" s="26" t="s">
        <v>27</v>
      </c>
      <c r="C19" s="27">
        <f>SUM('Stavební rozpočet'!AG12:AG21)</f>
      </c>
      <c r="D19" s="28" t="s">
        <v>38</v>
      </c>
      <c r="E19" s="29"/>
      <c r="F19" s="30">
        <f>VORN!I20</f>
      </c>
      <c r="G19" s="28" t="s">
        <v>39</v>
      </c>
      <c r="H19" s="29"/>
      <c r="I19" s="30">
        <f>VORN!I29</f>
      </c>
    </row>
    <row r="20">
      <c r="A20" s="32" t="s">
        <v>40</v>
      </c>
      <c r="B20" s="33"/>
      <c r="C20" s="27">
        <f>SUM('Stavební rozpočet'!AH12:AH21)</f>
      </c>
      <c r="D20" s="28" t="s">
        <v>4</v>
      </c>
      <c r="E20" s="29"/>
      <c r="F20" s="30" t="s">
        <v>4</v>
      </c>
      <c r="G20" s="28" t="s">
        <v>4</v>
      </c>
      <c r="H20" s="29"/>
      <c r="I20" s="30" t="s">
        <v>4</v>
      </c>
    </row>
    <row r="21">
      <c r="A21" s="34" t="s">
        <v>41</v>
      </c>
      <c r="B21" s="35"/>
      <c r="C21" s="36">
        <f>SUM('Stavební rozpočet'!Z12:Z21)</f>
      </c>
      <c r="D21" s="37" t="s">
        <v>4</v>
      </c>
      <c r="E21" s="38"/>
      <c r="F21" s="39" t="s">
        <v>4</v>
      </c>
      <c r="G21" s="37" t="s">
        <v>4</v>
      </c>
      <c r="H21" s="38"/>
      <c r="I21" s="39" t="s">
        <v>4</v>
      </c>
    </row>
    <row r="22" customHeight="true" ht="16.5">
      <c r="A22" s="40" t="s">
        <v>42</v>
      </c>
      <c r="B22" s="41"/>
      <c r="C22" s="42">
        <f>SUM(C14:C21)</f>
      </c>
      <c r="D22" s="43" t="s">
        <v>43</v>
      </c>
      <c r="E22" s="41"/>
      <c r="F22" s="42">
        <f>SUM(F14:F21)</f>
      </c>
      <c r="G22" s="43" t="s">
        <v>44</v>
      </c>
      <c r="H22" s="41"/>
      <c r="I22" s="42">
        <f>SUM(I14:I21)</f>
      </c>
    </row>
    <row r="23">
      <c r="D23" s="32" t="s">
        <v>45</v>
      </c>
      <c r="E23" s="33"/>
      <c r="F23" s="44" t="n">
        <v>0</v>
      </c>
      <c r="G23" s="45" t="s">
        <v>46</v>
      </c>
      <c r="H23" s="33"/>
      <c r="I23" s="27" t="n">
        <v>0</v>
      </c>
    </row>
    <row r="24">
      <c r="G24" s="32" t="s">
        <v>47</v>
      </c>
      <c r="H24" s="33"/>
      <c r="I24" s="36">
        <f>vorn_sum</f>
      </c>
    </row>
    <row r="25">
      <c r="G25" s="32" t="s">
        <v>48</v>
      </c>
      <c r="H25" s="33"/>
      <c r="I25" s="42" t="n">
        <v>0</v>
      </c>
    </row>
    <row r="27">
      <c r="A27" s="46" t="s">
        <v>49</v>
      </c>
      <c r="B27" s="47"/>
      <c r="C27" s="48">
        <f>SUM('Stavební rozpočet'!AJ12:AJ21)</f>
      </c>
    </row>
    <row r="28">
      <c r="A28" s="49" t="s">
        <v>50</v>
      </c>
      <c r="B28" s="50"/>
      <c r="C28" s="51">
        <f>SUM('Stavební rozpočet'!AK12:AK21)</f>
      </c>
      <c r="D28" s="52" t="s">
        <v>51</v>
      </c>
      <c r="E28" s="47"/>
      <c r="F28" s="48">
        <f>ROUND(C28*(12/100),2)</f>
      </c>
      <c r="G28" s="52" t="s">
        <v>52</v>
      </c>
      <c r="H28" s="47"/>
      <c r="I28" s="48">
        <f>SUM(C27:C29)</f>
      </c>
    </row>
    <row r="29">
      <c r="A29" s="49" t="s">
        <v>53</v>
      </c>
      <c r="B29" s="50"/>
      <c r="C29" s="51">
        <f>SUM('Stavební rozpočet'!AL12:AL21)+(F22+I22+F23+I23+I24+I25)</f>
      </c>
      <c r="D29" s="53" t="s">
        <v>54</v>
      </c>
      <c r="E29" s="50"/>
      <c r="F29" s="51">
        <f>ROUND(C29*(21/100),2)</f>
      </c>
      <c r="G29" s="53" t="s">
        <v>55</v>
      </c>
      <c r="H29" s="50"/>
      <c r="I29" s="51">
        <f>SUM(F28:F29)+I28</f>
      </c>
    </row>
    <row r="31">
      <c r="A31" s="54" t="s">
        <v>56</v>
      </c>
      <c r="B31" s="55"/>
      <c r="C31" s="56"/>
      <c r="D31" s="57" t="s">
        <v>57</v>
      </c>
      <c r="E31" s="55"/>
      <c r="F31" s="56"/>
      <c r="G31" s="57" t="s">
        <v>58</v>
      </c>
      <c r="H31" s="55"/>
      <c r="I31" s="56"/>
    </row>
    <row r="32">
      <c r="A32" s="58" t="s">
        <v>4</v>
      </c>
      <c r="B32" s="59"/>
      <c r="C32" s="60"/>
      <c r="D32" s="61" t="s">
        <v>4</v>
      </c>
      <c r="E32" s="59"/>
      <c r="F32" s="60"/>
      <c r="G32" s="61" t="s">
        <v>4</v>
      </c>
      <c r="H32" s="59"/>
      <c r="I32" s="60"/>
    </row>
    <row r="33">
      <c r="A33" s="58" t="s">
        <v>4</v>
      </c>
      <c r="B33" s="59"/>
      <c r="C33" s="60"/>
      <c r="D33" s="61" t="s">
        <v>4</v>
      </c>
      <c r="E33" s="59"/>
      <c r="F33" s="60"/>
      <c r="G33" s="61" t="s">
        <v>4</v>
      </c>
      <c r="H33" s="59"/>
      <c r="I33" s="60"/>
    </row>
    <row r="34">
      <c r="A34" s="58" t="s">
        <v>4</v>
      </c>
      <c r="B34" s="59"/>
      <c r="C34" s="60"/>
      <c r="D34" s="61" t="s">
        <v>4</v>
      </c>
      <c r="E34" s="59"/>
      <c r="F34" s="60"/>
      <c r="G34" s="61" t="s">
        <v>4</v>
      </c>
      <c r="H34" s="59"/>
      <c r="I34" s="60"/>
    </row>
    <row r="35">
      <c r="A35" s="62" t="s">
        <v>59</v>
      </c>
      <c r="B35" s="63"/>
      <c r="C35" s="64"/>
      <c r="D35" s="65" t="s">
        <v>59</v>
      </c>
      <c r="E35" s="63"/>
      <c r="F35" s="64"/>
      <c r="G35" s="65" t="s">
        <v>59</v>
      </c>
      <c r="H35" s="63"/>
      <c r="I35" s="64"/>
    </row>
    <row r="36">
      <c r="A36" s="66" t="s">
        <v>60</v>
      </c>
    </row>
    <row r="37" customHeight="true" ht="12.75">
      <c r="A37" s="14" t="s">
        <v>4</v>
      </c>
      <c r="B37" s="10"/>
      <c r="C37" s="10"/>
      <c r="D37" s="10"/>
      <c r="E37" s="10"/>
      <c r="F37" s="10"/>
      <c r="G37" s="10"/>
      <c r="H37" s="10"/>
      <c r="I37" s="10"/>
    </row>
  </sheetData>
  <mergeCells>
    <mergeCell ref="A1:I1"/>
    <mergeCell ref="A2:B3"/>
    <mergeCell ref="A4:B5"/>
    <mergeCell ref="A6:B7"/>
    <mergeCell ref="A8:B9"/>
    <mergeCell ref="A10:B11"/>
    <mergeCell ref="E2:E3"/>
    <mergeCell ref="E4:E5"/>
    <mergeCell ref="E6:E7"/>
    <mergeCell ref="E8:E9"/>
    <mergeCell ref="E10:E11"/>
    <mergeCell ref="C2:D3"/>
    <mergeCell ref="C4:D5"/>
    <mergeCell ref="C6:D7"/>
    <mergeCell ref="C8:D9"/>
    <mergeCell ref="C10:D11"/>
    <mergeCell ref="F2:G3"/>
    <mergeCell ref="F4:G5"/>
    <mergeCell ref="F6:G7"/>
    <mergeCell ref="F8:G9"/>
    <mergeCell ref="F10:G11"/>
    <mergeCell ref="H2:H3"/>
    <mergeCell ref="H4:H5"/>
    <mergeCell ref="H6:H7"/>
    <mergeCell ref="H8:H9"/>
    <mergeCell ref="H10:H11"/>
    <mergeCell ref="I2:I3"/>
    <mergeCell ref="I4:I5"/>
    <mergeCell ref="I6:I7"/>
    <mergeCell ref="I8:I9"/>
    <mergeCell ref="I10:I11"/>
    <mergeCell ref="A12:I12"/>
    <mergeCell ref="B13:C13"/>
    <mergeCell ref="E13:F13"/>
    <mergeCell ref="H13:I13"/>
    <mergeCell ref="A20:B20"/>
    <mergeCell ref="A21:B21"/>
    <mergeCell ref="A22:B22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A27:B27"/>
    <mergeCell ref="A28:B28"/>
    <mergeCell ref="A29:B29"/>
    <mergeCell ref="D28:E28"/>
    <mergeCell ref="D29:E29"/>
    <mergeCell ref="G28:H28"/>
    <mergeCell ref="G29:H29"/>
    <mergeCell ref="A31:C31"/>
    <mergeCell ref="A32:C32"/>
    <mergeCell ref="A33:C33"/>
    <mergeCell ref="A34:C34"/>
    <mergeCell ref="A35:C35"/>
    <mergeCell ref="D31:F31"/>
    <mergeCell ref="D32:F32"/>
    <mergeCell ref="D33:F33"/>
    <mergeCell ref="D34:F34"/>
    <mergeCell ref="D35:F35"/>
    <mergeCell ref="G31:I31"/>
    <mergeCell ref="G32:I32"/>
    <mergeCell ref="G33:I33"/>
    <mergeCell ref="G34:I34"/>
    <mergeCell ref="G35:I35"/>
    <mergeCell ref="A37:I37"/>
  </mergeCells>
  <pageMargins left="0.393999993801117" top="0.591000020503998" right="0.393999993801117" bottom="0.591000020503998" header="0" footer="0"/>
  <pageSetup orientation="landscape" fitToHeight="1" fitToWidth="1" cellComments="none"/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outlinePr summaryBelow="true" summaryRight="true"/>
    <pageSetUpPr fitToPage="true"/>
  </sheetPr>
  <dimension ref="A1:I39"/>
  <sheetViews>
    <sheetView workbookViewId="0" showZeros="true" showFormulas="false" showGridLines="true" showRowColHeaders="true">
      <selection sqref="A39:E39" activeCell="A39"/>
    </sheetView>
  </sheetViews>
  <sheetFormatPr defaultColWidth="12.140625" customHeight="true" defaultRowHeight="15"/>
  <cols>
    <col max="1" min="1" style="0" width="9.140625" customWidth="true"/>
    <col max="2" min="2" style="0" width="12.85546875" customWidth="true"/>
    <col max="3" min="3" style="0" width="22.85546875" customWidth="true"/>
    <col max="4" min="4" style="0" width="10" customWidth="true"/>
    <col max="5" min="5" style="0" width="14" customWidth="true"/>
    <col max="6" min="6" style="0" width="22.85546875" customWidth="true"/>
    <col max="7" min="7" style="0" width="9.140625" customWidth="true"/>
    <col max="8" min="8" style="0" width="17.140625" customWidth="true"/>
    <col max="9" min="9" style="0" width="22.85546875" customWidth="true"/>
  </cols>
  <sheetData>
    <row r="1" customHeight="true" ht="54.75">
      <c r="A1" s="1" t="s">
        <v>61</v>
      </c>
      <c r="B1" s="2"/>
      <c r="C1" s="2"/>
      <c r="D1" s="2"/>
      <c r="E1" s="2"/>
      <c r="F1" s="2"/>
      <c r="G1" s="2"/>
      <c r="H1" s="2"/>
      <c r="I1" s="2"/>
    </row>
    <row r="2">
      <c r="A2" s="3" t="s">
        <v>1</v>
      </c>
      <c r="B2" s="4"/>
      <c r="C2" s="5">
        <f>'Stavební rozpočet'!C2</f>
      </c>
      <c r="D2" s="6"/>
      <c r="E2" s="7" t="s">
        <v>2</v>
      </c>
      <c r="F2" s="7">
        <f>'Stavební rozpočet'!I2</f>
      </c>
      <c r="G2" s="4"/>
      <c r="H2" s="7" t="s">
        <v>3</v>
      </c>
      <c r="I2" s="8" t="s">
        <v>4</v>
      </c>
    </row>
    <row r="3" customHeight="true" ht="25.5">
      <c r="A3" s="9"/>
      <c r="B3" s="10"/>
      <c r="C3" s="11"/>
      <c r="D3" s="11"/>
      <c r="E3" s="10"/>
      <c r="F3" s="10"/>
      <c r="G3" s="10"/>
      <c r="H3" s="10"/>
      <c r="I3" s="12"/>
    </row>
    <row r="4">
      <c r="A4" s="13" t="s">
        <v>5</v>
      </c>
      <c r="B4" s="10"/>
      <c r="C4" s="14">
        <f>'Stavební rozpočet'!C4</f>
      </c>
      <c r="D4" s="10"/>
      <c r="E4" s="14" t="s">
        <v>6</v>
      </c>
      <c r="F4" s="14">
        <f>'Stavební rozpočet'!I4</f>
      </c>
      <c r="G4" s="10"/>
      <c r="H4" s="14" t="s">
        <v>3</v>
      </c>
      <c r="I4" s="12" t="s">
        <v>7</v>
      </c>
    </row>
    <row r="5" customHeight="true" ht="15">
      <c r="A5" s="9"/>
      <c r="B5" s="10"/>
      <c r="C5" s="10"/>
      <c r="D5" s="10"/>
      <c r="E5" s="10"/>
      <c r="F5" s="10"/>
      <c r="G5" s="10"/>
      <c r="H5" s="10"/>
      <c r="I5" s="12"/>
    </row>
    <row r="6">
      <c r="A6" s="13" t="s">
        <v>8</v>
      </c>
      <c r="B6" s="10"/>
      <c r="C6" s="14">
        <f>'Stavební rozpočet'!C6</f>
      </c>
      <c r="D6" s="10"/>
      <c r="E6" s="14" t="s">
        <v>9</v>
      </c>
      <c r="F6" s="14">
        <f>'Stavební rozpočet'!I6</f>
      </c>
      <c r="G6" s="10"/>
      <c r="H6" s="14" t="s">
        <v>3</v>
      </c>
      <c r="I6" s="12" t="s">
        <v>4</v>
      </c>
    </row>
    <row r="7" customHeight="true" ht="15">
      <c r="A7" s="9"/>
      <c r="B7" s="10"/>
      <c r="C7" s="10"/>
      <c r="D7" s="10"/>
      <c r="E7" s="10"/>
      <c r="F7" s="10"/>
      <c r="G7" s="10"/>
      <c r="H7" s="10"/>
      <c r="I7" s="12"/>
    </row>
    <row r="8">
      <c r="A8" s="13" t="s">
        <v>10</v>
      </c>
      <c r="B8" s="10"/>
      <c r="C8" s="14">
        <f>'Stavební rozpočet'!G4</f>
      </c>
      <c r="D8" s="10"/>
      <c r="E8" s="14" t="s">
        <v>11</v>
      </c>
      <c r="F8" s="14">
        <f>'Stavební rozpočet'!G6</f>
      </c>
      <c r="G8" s="10"/>
      <c r="H8" s="10" t="s">
        <v>12</v>
      </c>
      <c r="I8" s="15" t="n">
        <v>5</v>
      </c>
    </row>
    <row r="9">
      <c r="A9" s="9"/>
      <c r="B9" s="10"/>
      <c r="C9" s="10"/>
      <c r="D9" s="10"/>
      <c r="E9" s="10"/>
      <c r="F9" s="10"/>
      <c r="G9" s="10"/>
      <c r="H9" s="10"/>
      <c r="I9" s="12"/>
    </row>
    <row r="10">
      <c r="A10" s="13" t="s">
        <v>13</v>
      </c>
      <c r="B10" s="10"/>
      <c r="C10" s="14">
        <f>'Stavební rozpočet'!C8</f>
      </c>
      <c r="D10" s="10"/>
      <c r="E10" s="14" t="s">
        <v>14</v>
      </c>
      <c r="F10" s="14">
        <f>'Stavební rozpočet'!I8</f>
      </c>
      <c r="G10" s="10"/>
      <c r="H10" s="10" t="s">
        <v>15</v>
      </c>
      <c r="I10" s="16">
        <f>'Stavební rozpočet'!G8</f>
      </c>
    </row>
    <row r="11">
      <c r="A11" s="17"/>
      <c r="B11" s="18"/>
      <c r="C11" s="18"/>
      <c r="D11" s="18"/>
      <c r="E11" s="18"/>
      <c r="F11" s="18"/>
      <c r="G11" s="18"/>
      <c r="H11" s="18"/>
      <c r="I11" s="19"/>
    </row>
    <row r="13">
      <c r="A13" s="67" t="s">
        <v>62</v>
      </c>
      <c r="B13" s="67"/>
      <c r="C13" s="67"/>
      <c r="D13" s="67"/>
      <c r="E13" s="67"/>
    </row>
    <row r="14">
      <c r="A14" s="68" t="s">
        <v>63</v>
      </c>
      <c r="B14" s="69"/>
      <c r="C14" s="69"/>
      <c r="D14" s="69"/>
      <c r="E14" s="70"/>
      <c r="F14" s="71" t="s">
        <v>64</v>
      </c>
      <c r="G14" s="71" t="s">
        <v>65</v>
      </c>
      <c r="H14" s="71" t="s">
        <v>66</v>
      </c>
      <c r="I14" s="71" t="s">
        <v>64</v>
      </c>
    </row>
    <row r="15">
      <c r="A15" s="72" t="s">
        <v>25</v>
      </c>
      <c r="B15" s="73"/>
      <c r="C15" s="73"/>
      <c r="D15" s="73"/>
      <c r="E15" s="74"/>
      <c r="F15" s="75" t="n">
        <v>0</v>
      </c>
      <c r="G15" s="76" t="s">
        <v>4</v>
      </c>
      <c r="H15" s="76" t="s">
        <v>4</v>
      </c>
      <c r="I15" s="75">
        <f>F15</f>
      </c>
    </row>
    <row r="16">
      <c r="A16" s="72" t="s">
        <v>28</v>
      </c>
      <c r="B16" s="73"/>
      <c r="C16" s="73"/>
      <c r="D16" s="73"/>
      <c r="E16" s="74"/>
      <c r="F16" s="75" t="n">
        <v>0</v>
      </c>
      <c r="G16" s="76" t="s">
        <v>4</v>
      </c>
      <c r="H16" s="76" t="s">
        <v>4</v>
      </c>
      <c r="I16" s="75">
        <f>F16</f>
      </c>
    </row>
    <row r="17">
      <c r="A17" s="72" t="s">
        <v>31</v>
      </c>
      <c r="B17" s="73"/>
      <c r="C17" s="73"/>
      <c r="D17" s="73"/>
      <c r="E17" s="74"/>
      <c r="F17" s="75" t="n">
        <v>0</v>
      </c>
      <c r="G17" s="76" t="s">
        <v>4</v>
      </c>
      <c r="H17" s="76" t="s">
        <v>4</v>
      </c>
      <c r="I17" s="75">
        <f>F17</f>
      </c>
    </row>
    <row r="18">
      <c r="A18" s="72" t="s">
        <v>33</v>
      </c>
      <c r="B18" s="73"/>
      <c r="C18" s="73"/>
      <c r="D18" s="73"/>
      <c r="E18" s="74"/>
      <c r="F18" s="75" t="n">
        <v>0</v>
      </c>
      <c r="G18" s="76" t="s">
        <v>4</v>
      </c>
      <c r="H18" s="76" t="s">
        <v>4</v>
      </c>
      <c r="I18" s="75">
        <f>F18</f>
      </c>
    </row>
    <row r="19">
      <c r="A19" s="72" t="s">
        <v>36</v>
      </c>
      <c r="B19" s="73"/>
      <c r="C19" s="73"/>
      <c r="D19" s="73"/>
      <c r="E19" s="74"/>
      <c r="F19" s="75" t="n">
        <v>0</v>
      </c>
      <c r="G19" s="76" t="s">
        <v>4</v>
      </c>
      <c r="H19" s="76" t="s">
        <v>4</v>
      </c>
      <c r="I19" s="75">
        <f>F19</f>
      </c>
    </row>
    <row r="20">
      <c r="A20" s="77" t="s">
        <v>38</v>
      </c>
      <c r="B20" s="78"/>
      <c r="C20" s="78"/>
      <c r="D20" s="78"/>
      <c r="E20" s="79"/>
      <c r="F20" s="80" t="n">
        <v>0</v>
      </c>
      <c r="G20" s="81" t="s">
        <v>4</v>
      </c>
      <c r="H20" s="81" t="s">
        <v>4</v>
      </c>
      <c r="I20" s="80">
        <f>F20</f>
      </c>
    </row>
    <row r="21">
      <c r="A21" s="82" t="s">
        <v>67</v>
      </c>
      <c r="B21" s="83"/>
      <c r="C21" s="83"/>
      <c r="D21" s="83"/>
      <c r="E21" s="84"/>
      <c r="F21" s="85" t="s">
        <v>4</v>
      </c>
      <c r="G21" s="86" t="s">
        <v>4</v>
      </c>
      <c r="H21" s="86" t="s">
        <v>4</v>
      </c>
      <c r="I21" s="87">
        <f>SUM(I15:I20)</f>
      </c>
    </row>
    <row r="23">
      <c r="A23" s="68" t="s">
        <v>22</v>
      </c>
      <c r="B23" s="69"/>
      <c r="C23" s="69"/>
      <c r="D23" s="69"/>
      <c r="E23" s="70"/>
      <c r="F23" s="71" t="s">
        <v>64</v>
      </c>
      <c r="G23" s="71" t="s">
        <v>65</v>
      </c>
      <c r="H23" s="71" t="s">
        <v>66</v>
      </c>
      <c r="I23" s="71" t="s">
        <v>64</v>
      </c>
    </row>
    <row r="24">
      <c r="A24" s="72" t="s">
        <v>26</v>
      </c>
      <c r="B24" s="73"/>
      <c r="C24" s="73"/>
      <c r="D24" s="73"/>
      <c r="E24" s="74"/>
      <c r="F24" s="75" t="n">
        <v>0</v>
      </c>
      <c r="G24" s="76" t="s">
        <v>4</v>
      </c>
      <c r="H24" s="76" t="s">
        <v>4</v>
      </c>
      <c r="I24" s="75">
        <f>F24</f>
      </c>
    </row>
    <row r="25">
      <c r="A25" s="72" t="s">
        <v>29</v>
      </c>
      <c r="B25" s="73"/>
      <c r="C25" s="73"/>
      <c r="D25" s="73"/>
      <c r="E25" s="74"/>
      <c r="F25" s="75" t="n">
        <v>0</v>
      </c>
      <c r="G25" s="76" t="s">
        <v>4</v>
      </c>
      <c r="H25" s="76" t="s">
        <v>4</v>
      </c>
      <c r="I25" s="75">
        <f>F25</f>
      </c>
    </row>
    <row r="26">
      <c r="A26" s="72" t="s">
        <v>32</v>
      </c>
      <c r="B26" s="73"/>
      <c r="C26" s="73"/>
      <c r="D26" s="73"/>
      <c r="E26" s="74"/>
      <c r="F26" s="75" t="n">
        <v>0</v>
      </c>
      <c r="G26" s="76" t="s">
        <v>4</v>
      </c>
      <c r="H26" s="76" t="s">
        <v>4</v>
      </c>
      <c r="I26" s="75">
        <f>F26</f>
      </c>
    </row>
    <row r="27">
      <c r="A27" s="72" t="s">
        <v>34</v>
      </c>
      <c r="B27" s="73"/>
      <c r="C27" s="73"/>
      <c r="D27" s="73"/>
      <c r="E27" s="74"/>
      <c r="F27" s="75" t="n">
        <v>0</v>
      </c>
      <c r="G27" s="76" t="s">
        <v>4</v>
      </c>
      <c r="H27" s="76" t="s">
        <v>4</v>
      </c>
      <c r="I27" s="75">
        <f>F27</f>
      </c>
    </row>
    <row r="28">
      <c r="A28" s="72" t="s">
        <v>37</v>
      </c>
      <c r="B28" s="73"/>
      <c r="C28" s="73"/>
      <c r="D28" s="73"/>
      <c r="E28" s="74"/>
      <c r="F28" s="75" t="n">
        <v>0</v>
      </c>
      <c r="G28" s="76" t="s">
        <v>4</v>
      </c>
      <c r="H28" s="76" t="s">
        <v>4</v>
      </c>
      <c r="I28" s="75">
        <f>F28</f>
      </c>
    </row>
    <row r="29">
      <c r="A29" s="77" t="s">
        <v>39</v>
      </c>
      <c r="B29" s="78"/>
      <c r="C29" s="78"/>
      <c r="D29" s="78"/>
      <c r="E29" s="79"/>
      <c r="F29" s="80" t="n">
        <v>0</v>
      </c>
      <c r="G29" s="81" t="s">
        <v>4</v>
      </c>
      <c r="H29" s="81" t="s">
        <v>4</v>
      </c>
      <c r="I29" s="80">
        <f>F29</f>
      </c>
    </row>
    <row r="30">
      <c r="A30" s="82" t="s">
        <v>68</v>
      </c>
      <c r="B30" s="83"/>
      <c r="C30" s="83"/>
      <c r="D30" s="83"/>
      <c r="E30" s="84"/>
      <c r="F30" s="85" t="s">
        <v>4</v>
      </c>
      <c r="G30" s="86" t="s">
        <v>4</v>
      </c>
      <c r="H30" s="86" t="s">
        <v>4</v>
      </c>
      <c r="I30" s="87">
        <f>SUM(I24:I29)</f>
      </c>
    </row>
    <row r="32">
      <c r="A32" s="88" t="s">
        <v>69</v>
      </c>
      <c r="B32" s="89"/>
      <c r="C32" s="89"/>
      <c r="D32" s="89"/>
      <c r="E32" s="90"/>
      <c r="F32" s="91">
        <f>I21+I30</f>
      </c>
      <c r="G32" s="92"/>
      <c r="H32" s="92"/>
      <c r="I32" s="93"/>
    </row>
    <row r="36">
      <c r="A36" s="67" t="s">
        <v>70</v>
      </c>
      <c r="B36" s="67"/>
      <c r="C36" s="67"/>
      <c r="D36" s="67"/>
      <c r="E36" s="67"/>
    </row>
    <row r="37">
      <c r="A37" s="68" t="s">
        <v>71</v>
      </c>
      <c r="B37" s="69"/>
      <c r="C37" s="69"/>
      <c r="D37" s="69"/>
      <c r="E37" s="70"/>
      <c r="F37" s="71" t="s">
        <v>64</v>
      </c>
      <c r="G37" s="71" t="s">
        <v>65</v>
      </c>
      <c r="H37" s="71" t="s">
        <v>66</v>
      </c>
      <c r="I37" s="71" t="s">
        <v>64</v>
      </c>
    </row>
    <row r="38">
      <c r="A38" s="77" t="s">
        <v>4</v>
      </c>
      <c r="B38" s="78"/>
      <c r="C38" s="78"/>
      <c r="D38" s="78"/>
      <c r="E38" s="79"/>
      <c r="F38" s="80" t="n">
        <v>0</v>
      </c>
      <c r="G38" s="81" t="s">
        <v>4</v>
      </c>
      <c r="H38" s="81" t="s">
        <v>4</v>
      </c>
      <c r="I38" s="80">
        <f>F38</f>
      </c>
    </row>
    <row r="39">
      <c r="A39" s="82" t="s">
        <v>72</v>
      </c>
      <c r="B39" s="83"/>
      <c r="C39" s="83"/>
      <c r="D39" s="83"/>
      <c r="E39" s="84"/>
      <c r="F39" s="85" t="s">
        <v>4</v>
      </c>
      <c r="G39" s="86" t="s">
        <v>4</v>
      </c>
      <c r="H39" s="86" t="s">
        <v>4</v>
      </c>
      <c r="I39" s="87">
        <f>SUM(I38:I38)</f>
      </c>
    </row>
  </sheetData>
  <mergeCells>
    <mergeCell ref="A1:I1"/>
    <mergeCell ref="A2:B3"/>
    <mergeCell ref="A4:B5"/>
    <mergeCell ref="A6:B7"/>
    <mergeCell ref="A8:B9"/>
    <mergeCell ref="A10:B11"/>
    <mergeCell ref="E2:E3"/>
    <mergeCell ref="E4:E5"/>
    <mergeCell ref="E6:E7"/>
    <mergeCell ref="E8:E9"/>
    <mergeCell ref="E10:E11"/>
    <mergeCell ref="H2:H3"/>
    <mergeCell ref="H4:H5"/>
    <mergeCell ref="H6:H7"/>
    <mergeCell ref="H8:H9"/>
    <mergeCell ref="H10:H11"/>
    <mergeCell ref="C2:D3"/>
    <mergeCell ref="C4:D5"/>
    <mergeCell ref="C6:D7"/>
    <mergeCell ref="C8:D9"/>
    <mergeCell ref="C10:D11"/>
    <mergeCell ref="F2:G3"/>
    <mergeCell ref="F4:G5"/>
    <mergeCell ref="F6:G7"/>
    <mergeCell ref="F8:G9"/>
    <mergeCell ref="F10:G11"/>
    <mergeCell ref="I2:I3"/>
    <mergeCell ref="I4:I5"/>
    <mergeCell ref="I6:I7"/>
    <mergeCell ref="I8:I9"/>
    <mergeCell ref="I10:I11"/>
    <mergeCell ref="A13:E13"/>
    <mergeCell ref="A14:E14"/>
    <mergeCell ref="A15:E15"/>
    <mergeCell ref="A16:E16"/>
    <mergeCell ref="A17:E17"/>
    <mergeCell ref="A18:E18"/>
    <mergeCell ref="A19:E19"/>
    <mergeCell ref="A20:E20"/>
    <mergeCell ref="A21:E21"/>
    <mergeCell ref="A23:E23"/>
    <mergeCell ref="A24:E24"/>
    <mergeCell ref="A25:E25"/>
    <mergeCell ref="A26:E26"/>
    <mergeCell ref="A27:E27"/>
    <mergeCell ref="A28:E28"/>
    <mergeCell ref="A29:E29"/>
    <mergeCell ref="A30:E30"/>
    <mergeCell ref="A32:E32"/>
    <mergeCell ref="F32:I32"/>
    <mergeCell ref="A36:E36"/>
    <mergeCell ref="A37:E37"/>
    <mergeCell ref="A38:E38"/>
    <mergeCell ref="A39:E39"/>
  </mergeCells>
  <pageMargins left="0.393999993801117" top="0.591000020503998" right="0.393999993801117" bottom="0.591000020503998" header="0" footer="0"/>
  <pageSetup orientation="landscape" fitToHeight="0" fitToWidth="1" cellComments="none"/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outlinePr summaryBelow="true" summaryRight="true"/>
    <pageSetUpPr fitToPage="true"/>
  </sheetPr>
  <dimension ref="A1:BX24"/>
  <sheetViews>
    <sheetView workbookViewId="0" showZeros="true" showFormulas="false" showGridLines="true" showRowColHeaders="true">
      <pane topLeftCell="A12" state="frozen" activePane="bottomLeft" ySplit="11"/>
      <selection pane="bottomLeft" sqref="A24:K24" activeCell="A24"/>
    </sheetView>
  </sheetViews>
  <sheetFormatPr defaultColWidth="12.140625" customHeight="true" defaultRowHeight="15"/>
  <cols>
    <col max="1" min="1" style="0" width="3.99609375" customWidth="true"/>
    <col max="2" min="2" style="0" width="17.85546875" customWidth="true"/>
    <col max="3" min="3" style="0" width="28.5703125" customWidth="true"/>
    <col max="4" min="4" style="0" width="24.42578125" customWidth="true"/>
    <col max="5" min="5" style="0" width="4.28515625" customWidth="true"/>
    <col max="6" min="6" style="0" width="12.85546875" customWidth="true"/>
    <col max="7" min="7" style="0" width="12" customWidth="true"/>
    <col max="10" min="8" style="0" width="15.7109375" customWidth="true"/>
    <col max="11" min="11" style="0" width="14.7109375" customWidth="true"/>
    <col max="75" min="25" style="0" width="12.140625" hidden="true"/>
    <col max="76" min="76" style="0" width="52.99609375" customWidth="true" hidden="true"/>
    <col max="78" min="77" style="0" width="12.140625" hidden="true"/>
  </cols>
  <sheetData>
    <row r="1" customHeight="true" ht="54.75">
      <c r="A1" s="2" t="s">
        <v>73</v>
      </c>
      <c r="B1" s="2"/>
      <c r="C1" s="2"/>
      <c r="D1" s="2"/>
      <c r="E1" s="2"/>
      <c r="F1" s="2"/>
      <c r="G1" s="2"/>
      <c r="H1" s="2"/>
      <c r="I1" s="2"/>
      <c r="J1" s="2"/>
      <c r="K1" s="2"/>
      <c r="AS1" s="94">
        <f>SUM(AJ1:AJ2)</f>
      </c>
      <c r="AT1" s="94">
        <f>SUM(AK1:AK2)</f>
      </c>
      <c r="AU1" s="94">
        <f>SUM(AL1:AL2)</f>
      </c>
    </row>
    <row r="2">
      <c r="A2" s="3" t="s">
        <v>1</v>
      </c>
      <c r="B2" s="4"/>
      <c r="C2" s="5" t="s">
        <v>74</v>
      </c>
      <c r="D2" s="6"/>
      <c r="E2" s="4" t="s">
        <v>75</v>
      </c>
      <c r="F2" s="4"/>
      <c r="G2" s="4" t="s">
        <v>76</v>
      </c>
      <c r="H2" s="7" t="s">
        <v>2</v>
      </c>
      <c r="I2" s="4" t="s">
        <v>77</v>
      </c>
      <c r="J2" s="4"/>
      <c r="K2" s="8"/>
    </row>
    <row r="3">
      <c r="A3" s="9"/>
      <c r="B3" s="10"/>
      <c r="C3" s="11"/>
      <c r="D3" s="11"/>
      <c r="E3" s="10"/>
      <c r="F3" s="10"/>
      <c r="G3" s="10"/>
      <c r="H3" s="10"/>
      <c r="I3" s="10"/>
      <c r="J3" s="10"/>
      <c r="K3" s="12"/>
    </row>
    <row r="4">
      <c r="A4" s="13" t="s">
        <v>5</v>
      </c>
      <c r="B4" s="10"/>
      <c r="C4" s="14" t="s">
        <v>78</v>
      </c>
      <c r="D4" s="10"/>
      <c r="E4" s="10" t="s">
        <v>10</v>
      </c>
      <c r="F4" s="10"/>
      <c r="G4" s="10" t="s">
        <v>76</v>
      </c>
      <c r="H4" s="14" t="s">
        <v>6</v>
      </c>
      <c r="I4" s="14" t="s">
        <v>79</v>
      </c>
      <c r="J4" s="10"/>
      <c r="K4" s="12"/>
    </row>
    <row r="5">
      <c r="A5" s="9"/>
      <c r="B5" s="10"/>
      <c r="C5" s="10"/>
      <c r="D5" s="10"/>
      <c r="E5" s="10"/>
      <c r="F5" s="10"/>
      <c r="G5" s="10"/>
      <c r="H5" s="10"/>
      <c r="I5" s="10"/>
      <c r="J5" s="10"/>
      <c r="K5" s="12"/>
    </row>
    <row r="6">
      <c r="A6" s="13" t="s">
        <v>8</v>
      </c>
      <c r="B6" s="10"/>
      <c r="C6" s="14" t="s">
        <v>80</v>
      </c>
      <c r="D6" s="10"/>
      <c r="E6" s="10" t="s">
        <v>11</v>
      </c>
      <c r="F6" s="10"/>
      <c r="G6" s="10" t="s">
        <v>76</v>
      </c>
      <c r="H6" s="14" t="s">
        <v>9</v>
      </c>
      <c r="I6" s="10" t="s">
        <v>77</v>
      </c>
      <c r="J6" s="10"/>
      <c r="K6" s="12"/>
    </row>
    <row r="7">
      <c r="A7" s="9"/>
      <c r="B7" s="10"/>
      <c r="C7" s="10"/>
      <c r="D7" s="10"/>
      <c r="E7" s="10"/>
      <c r="F7" s="10"/>
      <c r="G7" s="10"/>
      <c r="H7" s="10"/>
      <c r="I7" s="10"/>
      <c r="J7" s="10"/>
      <c r="K7" s="12"/>
    </row>
    <row r="8">
      <c r="A8" s="13" t="s">
        <v>13</v>
      </c>
      <c r="B8" s="10"/>
      <c r="C8" s="14" t="s">
        <v>76</v>
      </c>
      <c r="D8" s="10"/>
      <c r="E8" s="10" t="s">
        <v>81</v>
      </c>
      <c r="F8" s="10"/>
      <c r="G8" s="10" t="s">
        <v>82</v>
      </c>
      <c r="H8" s="14" t="s">
        <v>14</v>
      </c>
      <c r="I8" s="14" t="s">
        <v>83</v>
      </c>
      <c r="J8" s="10"/>
      <c r="K8" s="12"/>
    </row>
    <row r="9">
      <c r="A9" s="95"/>
      <c r="B9" s="96"/>
      <c r="C9" s="96"/>
      <c r="D9" s="96"/>
      <c r="E9" s="96"/>
      <c r="F9" s="96"/>
      <c r="G9" s="96"/>
      <c r="H9" s="96"/>
      <c r="I9" s="96"/>
      <c r="J9" s="96"/>
      <c r="K9" s="97"/>
    </row>
    <row r="10">
      <c r="A10" s="98" t="s">
        <v>84</v>
      </c>
      <c r="B10" s="99" t="s">
        <v>85</v>
      </c>
      <c r="C10" s="100" t="s">
        <v>86</v>
      </c>
      <c r="D10" s="101"/>
      <c r="E10" s="99" t="s">
        <v>87</v>
      </c>
      <c r="F10" s="102" t="s">
        <v>88</v>
      </c>
      <c r="G10" s="103" t="s">
        <v>89</v>
      </c>
      <c r="H10" s="104" t="s">
        <v>90</v>
      </c>
      <c r="I10" s="105"/>
      <c r="J10" s="106"/>
      <c r="K10" s="107" t="s">
        <v>91</v>
      </c>
      <c r="BK10" s="108" t="s">
        <v>92</v>
      </c>
      <c r="BL10" s="109" t="s">
        <v>93</v>
      </c>
      <c r="BW10" s="109" t="s">
        <v>94</v>
      </c>
    </row>
    <row r="11">
      <c r="A11" s="110" t="s">
        <v>76</v>
      </c>
      <c r="B11" s="111" t="s">
        <v>76</v>
      </c>
      <c r="C11" s="112" t="s">
        <v>95</v>
      </c>
      <c r="D11" s="113"/>
      <c r="E11" s="111" t="s">
        <v>76</v>
      </c>
      <c r="F11" s="111" t="s">
        <v>76</v>
      </c>
      <c r="G11" s="114" t="s">
        <v>96</v>
      </c>
      <c r="H11" s="115" t="s">
        <v>97</v>
      </c>
      <c r="I11" s="116" t="s">
        <v>27</v>
      </c>
      <c r="J11" s="117" t="s">
        <v>98</v>
      </c>
      <c r="K11" s="118" t="s">
        <v>99</v>
      </c>
      <c r="Z11" s="108" t="s">
        <v>100</v>
      </c>
      <c r="AA11" s="108" t="s">
        <v>101</v>
      </c>
      <c r="AB11" s="108" t="s">
        <v>102</v>
      </c>
      <c r="AC11" s="108" t="s">
        <v>103</v>
      </c>
      <c r="AD11" s="108" t="s">
        <v>104</v>
      </c>
      <c r="AE11" s="108" t="s">
        <v>105</v>
      </c>
      <c r="AF11" s="108" t="s">
        <v>106</v>
      </c>
      <c r="AG11" s="108" t="s">
        <v>107</v>
      </c>
      <c r="AH11" s="108" t="s">
        <v>108</v>
      </c>
      <c r="BH11" s="108" t="s">
        <v>109</v>
      </c>
      <c r="BI11" s="108" t="s">
        <v>110</v>
      </c>
      <c r="BJ11" s="108" t="s">
        <v>111</v>
      </c>
    </row>
    <row r="12">
      <c r="A12" s="119" t="s">
        <v>4</v>
      </c>
      <c r="B12" s="120" t="s">
        <v>4</v>
      </c>
      <c r="C12" s="121" t="s">
        <v>112</v>
      </c>
      <c r="D12" s="120"/>
      <c r="E12" s="122" t="s">
        <v>76</v>
      </c>
      <c r="F12" s="122" t="s">
        <v>76</v>
      </c>
      <c r="G12" s="122" t="s">
        <v>76</v>
      </c>
      <c r="H12" s="123">
        <f>H13+H16+H18</f>
      </c>
      <c r="I12" s="123">
        <f>I13+I16+I18</f>
      </c>
      <c r="J12" s="123">
        <f>J13+J16+J18</f>
      </c>
      <c r="K12" s="124" t="s">
        <v>4</v>
      </c>
    </row>
    <row r="13">
      <c r="A13" s="125" t="s">
        <v>4</v>
      </c>
      <c r="B13" s="126" t="s">
        <v>113</v>
      </c>
      <c r="C13" s="127" t="s">
        <v>114</v>
      </c>
      <c r="D13" s="126"/>
      <c r="E13" s="128" t="s">
        <v>76</v>
      </c>
      <c r="F13" s="128" t="s">
        <v>76</v>
      </c>
      <c r="G13" s="128" t="s">
        <v>76</v>
      </c>
      <c r="H13" s="94">
        <f>SUM(H14:H15)</f>
      </c>
      <c r="I13" s="94">
        <f>SUM(I14:I15)</f>
      </c>
      <c r="J13" s="94">
        <f>SUM(J14:J15)</f>
      </c>
      <c r="K13" s="129" t="s">
        <v>4</v>
      </c>
      <c r="AI13" s="108" t="s">
        <v>115</v>
      </c>
      <c r="AS13" s="94">
        <f>SUM(AJ14:AJ15)</f>
      </c>
      <c r="AT13" s="94">
        <f>SUM(AK14:AK15)</f>
      </c>
      <c r="AU13" s="94">
        <f>SUM(AL14:AL15)</f>
      </c>
    </row>
    <row r="14">
      <c r="A14" s="9" t="s">
        <v>116</v>
      </c>
      <c r="B14" s="10" t="s">
        <v>117</v>
      </c>
      <c r="C14" s="14" t="s">
        <v>118</v>
      </c>
      <c r="D14" s="10"/>
      <c r="E14" s="10" t="s">
        <v>119</v>
      </c>
      <c r="F14" s="130" t="n">
        <v>120</v>
      </c>
      <c r="G14" s="130" t="n">
        <v>0</v>
      </c>
      <c r="H14" s="130">
        <f>F14*AO14</f>
      </c>
      <c r="I14" s="130">
        <f>F14*AP14</f>
      </c>
      <c r="J14" s="130">
        <f>F14*G14</f>
      </c>
      <c r="K14" s="131" t="s">
        <v>120</v>
      </c>
      <c r="Z14" s="130">
        <f>IF(AQ14="5",BJ14,0)</f>
      </c>
      <c r="AB14" s="130">
        <f>IF(AQ14="1",BH14,0)</f>
      </c>
      <c r="AC14" s="130">
        <f>IF(AQ14="1",BI14,0)</f>
      </c>
      <c r="AD14" s="130">
        <f>IF(AQ14="7",BH14,0)</f>
      </c>
      <c r="AE14" s="130">
        <f>IF(AQ14="7",BI14,0)</f>
      </c>
      <c r="AF14" s="130">
        <f>IF(AQ14="2",BH14,0)</f>
      </c>
      <c r="AG14" s="130">
        <f>IF(AQ14="2",BI14,0)</f>
      </c>
      <c r="AH14" s="130">
        <f>IF(AQ14="0",BJ14,0)</f>
      </c>
      <c r="AI14" s="108" t="s">
        <v>115</v>
      </c>
      <c r="AJ14" s="130">
        <f>IF(AN14=0,J14,0)</f>
      </c>
      <c r="AK14" s="130">
        <f>IF(AN14=12,J14,0)</f>
      </c>
      <c r="AL14" s="130">
        <f>IF(AN14=21,J14,0)</f>
      </c>
      <c r="AN14" s="130" t="n">
        <v>21</v>
      </c>
      <c r="AO14" s="130">
        <f>G14*0</f>
      </c>
      <c r="AP14" s="130">
        <f>G14*(1-0)</f>
      </c>
      <c r="AQ14" s="132" t="s">
        <v>116</v>
      </c>
      <c r="AV14" s="130">
        <f>AW14+AX14</f>
      </c>
      <c r="AW14" s="130">
        <f>F14*AO14</f>
      </c>
      <c r="AX14" s="130">
        <f>F14*AP14</f>
      </c>
      <c r="AY14" s="132" t="s">
        <v>121</v>
      </c>
      <c r="AZ14" s="132" t="s">
        <v>122</v>
      </c>
      <c r="BA14" s="108" t="s">
        <v>123</v>
      </c>
      <c r="BC14" s="130">
        <f>AW14+AX14</f>
      </c>
      <c r="BD14" s="130">
        <f>G14/(100-BE14)*100</f>
      </c>
      <c r="BE14" s="130" t="n">
        <v>0</v>
      </c>
      <c r="BF14" s="130">
        <f>14</f>
      </c>
      <c r="BH14" s="130">
        <f>F14*AO14</f>
      </c>
      <c r="BI14" s="130">
        <f>F14*AP14</f>
      </c>
      <c r="BJ14" s="130">
        <f>F14*G14</f>
      </c>
      <c r="BK14" s="130"/>
      <c r="BL14" s="130" t="n">
        <v>11</v>
      </c>
      <c r="BW14" s="130" t="n">
        <v>21</v>
      </c>
      <c r="BX14" s="14" t="s">
        <v>118</v>
      </c>
    </row>
    <row r="15">
      <c r="A15" s="9" t="s">
        <v>124</v>
      </c>
      <c r="B15" s="10" t="s">
        <v>125</v>
      </c>
      <c r="C15" s="14" t="s">
        <v>126</v>
      </c>
      <c r="D15" s="10"/>
      <c r="E15" s="10" t="s">
        <v>127</v>
      </c>
      <c r="F15" s="130" t="n">
        <v>60</v>
      </c>
      <c r="G15" s="130" t="n">
        <v>0</v>
      </c>
      <c r="H15" s="130">
        <f>F15*AO15</f>
      </c>
      <c r="I15" s="130">
        <f>F15*AP15</f>
      </c>
      <c r="J15" s="130">
        <f>F15*G15</f>
      </c>
      <c r="K15" s="131" t="s">
        <v>120</v>
      </c>
      <c r="Z15" s="130">
        <f>IF(AQ15="5",BJ15,0)</f>
      </c>
      <c r="AB15" s="130">
        <f>IF(AQ15="1",BH15,0)</f>
      </c>
      <c r="AC15" s="130">
        <f>IF(AQ15="1",BI15,0)</f>
      </c>
      <c r="AD15" s="130">
        <f>IF(AQ15="7",BH15,0)</f>
      </c>
      <c r="AE15" s="130">
        <f>IF(AQ15="7",BI15,0)</f>
      </c>
      <c r="AF15" s="130">
        <f>IF(AQ15="2",BH15,0)</f>
      </c>
      <c r="AG15" s="130">
        <f>IF(AQ15="2",BI15,0)</f>
      </c>
      <c r="AH15" s="130">
        <f>IF(AQ15="0",BJ15,0)</f>
      </c>
      <c r="AI15" s="108" t="s">
        <v>115</v>
      </c>
      <c r="AJ15" s="130">
        <f>IF(AN15=0,J15,0)</f>
      </c>
      <c r="AK15" s="130">
        <f>IF(AN15=12,J15,0)</f>
      </c>
      <c r="AL15" s="130">
        <f>IF(AN15=21,J15,0)</f>
      </c>
      <c r="AN15" s="130" t="n">
        <v>21</v>
      </c>
      <c r="AO15" s="130">
        <f>G15*0</f>
      </c>
      <c r="AP15" s="130">
        <f>G15*(1-0)</f>
      </c>
      <c r="AQ15" s="132" t="s">
        <v>116</v>
      </c>
      <c r="AV15" s="130">
        <f>AW15+AX15</f>
      </c>
      <c r="AW15" s="130">
        <f>F15*AO15</f>
      </c>
      <c r="AX15" s="130">
        <f>F15*AP15</f>
      </c>
      <c r="AY15" s="132" t="s">
        <v>121</v>
      </c>
      <c r="AZ15" s="132" t="s">
        <v>122</v>
      </c>
      <c r="BA15" s="108" t="s">
        <v>123</v>
      </c>
      <c r="BC15" s="130">
        <f>AW15+AX15</f>
      </c>
      <c r="BD15" s="130">
        <f>G15/(100-BE15)*100</f>
      </c>
      <c r="BE15" s="130" t="n">
        <v>0</v>
      </c>
      <c r="BF15" s="130">
        <f>15</f>
      </c>
      <c r="BH15" s="130">
        <f>F15*AO15</f>
      </c>
      <c r="BI15" s="130">
        <f>F15*AP15</f>
      </c>
      <c r="BJ15" s="130">
        <f>F15*G15</f>
      </c>
      <c r="BK15" s="130"/>
      <c r="BL15" s="130" t="n">
        <v>11</v>
      </c>
      <c r="BW15" s="130" t="n">
        <v>21</v>
      </c>
      <c r="BX15" s="14" t="s">
        <v>126</v>
      </c>
    </row>
    <row r="16">
      <c r="A16" s="125" t="s">
        <v>4</v>
      </c>
      <c r="B16" s="126" t="s">
        <v>128</v>
      </c>
      <c r="C16" s="127" t="s">
        <v>129</v>
      </c>
      <c r="D16" s="126"/>
      <c r="E16" s="128" t="s">
        <v>76</v>
      </c>
      <c r="F16" s="128" t="s">
        <v>76</v>
      </c>
      <c r="G16" s="128" t="s">
        <v>76</v>
      </c>
      <c r="H16" s="94">
        <f>SUM(H17:H17)</f>
      </c>
      <c r="I16" s="94">
        <f>SUM(I17:I17)</f>
      </c>
      <c r="J16" s="94">
        <f>SUM(J17:J17)</f>
      </c>
      <c r="K16" s="129" t="s">
        <v>4</v>
      </c>
      <c r="AI16" s="108" t="s">
        <v>115</v>
      </c>
      <c r="AS16" s="94">
        <f>SUM(AJ17:AJ17)</f>
      </c>
      <c r="AT16" s="94">
        <f>SUM(AK17:AK17)</f>
      </c>
      <c r="AU16" s="94">
        <f>SUM(AL17:AL17)</f>
      </c>
    </row>
    <row r="17">
      <c r="A17" s="9" t="s">
        <v>130</v>
      </c>
      <c r="B17" s="10" t="s">
        <v>131</v>
      </c>
      <c r="C17" s="14" t="s">
        <v>132</v>
      </c>
      <c r="D17" s="10"/>
      <c r="E17" s="10" t="s">
        <v>133</v>
      </c>
      <c r="F17" s="130" t="n">
        <v>24</v>
      </c>
      <c r="G17" s="130" t="n">
        <v>0</v>
      </c>
      <c r="H17" s="130">
        <f>F17*AO17</f>
      </c>
      <c r="I17" s="130">
        <f>F17*AP17</f>
      </c>
      <c r="J17" s="130">
        <f>F17*G17</f>
      </c>
      <c r="K17" s="131" t="s">
        <v>120</v>
      </c>
      <c r="Z17" s="130">
        <f>IF(AQ17="5",BJ17,0)</f>
      </c>
      <c r="AB17" s="130">
        <f>IF(AQ17="1",BH17,0)</f>
      </c>
      <c r="AC17" s="130">
        <f>IF(AQ17="1",BI17,0)</f>
      </c>
      <c r="AD17" s="130">
        <f>IF(AQ17="7",BH17,0)</f>
      </c>
      <c r="AE17" s="130">
        <f>IF(AQ17="7",BI17,0)</f>
      </c>
      <c r="AF17" s="130">
        <f>IF(AQ17="2",BH17,0)</f>
      </c>
      <c r="AG17" s="130">
        <f>IF(AQ17="2",BI17,0)</f>
      </c>
      <c r="AH17" s="130">
        <f>IF(AQ17="0",BJ17,0)</f>
      </c>
      <c r="AI17" s="108" t="s">
        <v>115</v>
      </c>
      <c r="AJ17" s="130">
        <f>IF(AN17=0,J17,0)</f>
      </c>
      <c r="AK17" s="130">
        <f>IF(AN17=12,J17,0)</f>
      </c>
      <c r="AL17" s="130">
        <f>IF(AN17=21,J17,0)</f>
      </c>
      <c r="AN17" s="130" t="n">
        <v>21</v>
      </c>
      <c r="AO17" s="130">
        <f>G17*0</f>
      </c>
      <c r="AP17" s="130">
        <f>G17*(1-0)</f>
      </c>
      <c r="AQ17" s="132" t="s">
        <v>116</v>
      </c>
      <c r="AV17" s="130">
        <f>AW17+AX17</f>
      </c>
      <c r="AW17" s="130">
        <f>F17*AO17</f>
      </c>
      <c r="AX17" s="130">
        <f>F17*AP17</f>
      </c>
      <c r="AY17" s="132" t="s">
        <v>134</v>
      </c>
      <c r="AZ17" s="132" t="s">
        <v>135</v>
      </c>
      <c r="BA17" s="108" t="s">
        <v>123</v>
      </c>
      <c r="BC17" s="130">
        <f>AW17+AX17</f>
      </c>
      <c r="BD17" s="130">
        <f>G17/(100-BE17)*100</f>
      </c>
      <c r="BE17" s="130" t="n">
        <v>0</v>
      </c>
      <c r="BF17" s="130">
        <f>17</f>
      </c>
      <c r="BH17" s="130">
        <f>F17*AO17</f>
      </c>
      <c r="BI17" s="130">
        <f>F17*AP17</f>
      </c>
      <c r="BJ17" s="130">
        <f>F17*G17</f>
      </c>
      <c r="BK17" s="130"/>
      <c r="BL17" s="130" t="n">
        <v>96</v>
      </c>
      <c r="BW17" s="130" t="n">
        <v>21</v>
      </c>
      <c r="BX17" s="14" t="s">
        <v>132</v>
      </c>
    </row>
    <row r="18">
      <c r="A18" s="125" t="s">
        <v>4</v>
      </c>
      <c r="B18" s="126" t="s">
        <v>136</v>
      </c>
      <c r="C18" s="127" t="s">
        <v>137</v>
      </c>
      <c r="D18" s="126"/>
      <c r="E18" s="128" t="s">
        <v>76</v>
      </c>
      <c r="F18" s="128" t="s">
        <v>76</v>
      </c>
      <c r="G18" s="128" t="s">
        <v>76</v>
      </c>
      <c r="H18" s="94">
        <f>SUM(H19:H21)</f>
      </c>
      <c r="I18" s="94">
        <f>SUM(I19:I21)</f>
      </c>
      <c r="J18" s="94">
        <f>SUM(J19:J21)</f>
      </c>
      <c r="K18" s="129" t="s">
        <v>4</v>
      </c>
      <c r="AI18" s="108" t="s">
        <v>115</v>
      </c>
      <c r="AS18" s="94">
        <f>SUM(AJ19:AJ21)</f>
      </c>
      <c r="AT18" s="94">
        <f>SUM(AK19:AK21)</f>
      </c>
      <c r="AU18" s="94">
        <f>SUM(AL19:AL21)</f>
      </c>
    </row>
    <row r="19">
      <c r="A19" s="9" t="s">
        <v>138</v>
      </c>
      <c r="B19" s="10" t="s">
        <v>139</v>
      </c>
      <c r="C19" s="14" t="s">
        <v>140</v>
      </c>
      <c r="D19" s="10"/>
      <c r="E19" s="10" t="s">
        <v>141</v>
      </c>
      <c r="F19" s="130" t="n">
        <v>143.4</v>
      </c>
      <c r="G19" s="130" t="n">
        <v>0</v>
      </c>
      <c r="H19" s="130">
        <f>F19*AO19</f>
      </c>
      <c r="I19" s="130">
        <f>F19*AP19</f>
      </c>
      <c r="J19" s="130">
        <f>F19*G19</f>
      </c>
      <c r="K19" s="131" t="s">
        <v>4</v>
      </c>
      <c r="Z19" s="130">
        <f>IF(AQ19="5",BJ19,0)</f>
      </c>
      <c r="AB19" s="130">
        <f>IF(AQ19="1",BH19,0)</f>
      </c>
      <c r="AC19" s="130">
        <f>IF(AQ19="1",BI19,0)</f>
      </c>
      <c r="AD19" s="130">
        <f>IF(AQ19="7",BH19,0)</f>
      </c>
      <c r="AE19" s="130">
        <f>IF(AQ19="7",BI19,0)</f>
      </c>
      <c r="AF19" s="130">
        <f>IF(AQ19="2",BH19,0)</f>
      </c>
      <c r="AG19" s="130">
        <f>IF(AQ19="2",BI19,0)</f>
      </c>
      <c r="AH19" s="130">
        <f>IF(AQ19="0",BJ19,0)</f>
      </c>
      <c r="AI19" s="108" t="s">
        <v>115</v>
      </c>
      <c r="AJ19" s="130">
        <f>IF(AN19=0,J19,0)</f>
      </c>
      <c r="AK19" s="130">
        <f>IF(AN19=12,J19,0)</f>
      </c>
      <c r="AL19" s="130">
        <f>IF(AN19=21,J19,0)</f>
      </c>
      <c r="AN19" s="130" t="n">
        <v>21</v>
      </c>
      <c r="AO19" s="130">
        <f>G19*0.010042857</f>
      </c>
      <c r="AP19" s="130">
        <f>G19*(1-0.010042857)</f>
      </c>
      <c r="AQ19" s="132" t="s">
        <v>142</v>
      </c>
      <c r="AV19" s="130">
        <f>AW19+AX19</f>
      </c>
      <c r="AW19" s="130">
        <f>F19*AO19</f>
      </c>
      <c r="AX19" s="130">
        <f>F19*AP19</f>
      </c>
      <c r="AY19" s="132" t="s">
        <v>143</v>
      </c>
      <c r="AZ19" s="132" t="s">
        <v>135</v>
      </c>
      <c r="BA19" s="108" t="s">
        <v>123</v>
      </c>
      <c r="BC19" s="130">
        <f>AW19+AX19</f>
      </c>
      <c r="BD19" s="130">
        <f>G19/(100-BE19)*100</f>
      </c>
      <c r="BE19" s="130" t="n">
        <v>0</v>
      </c>
      <c r="BF19" s="130">
        <f>19</f>
      </c>
      <c r="BH19" s="130">
        <f>F19*AO19</f>
      </c>
      <c r="BI19" s="130">
        <f>F19*AP19</f>
      </c>
      <c r="BJ19" s="130">
        <f>F19*G19</f>
      </c>
      <c r="BK19" s="130"/>
      <c r="BL19" s="130"/>
      <c r="BW19" s="130" t="n">
        <v>21</v>
      </c>
      <c r="BX19" s="14" t="s">
        <v>140</v>
      </c>
    </row>
    <row r="20" customHeight="true" ht="13.5">
      <c r="A20" s="133"/>
      <c r="B20" s="134" t="s">
        <v>60</v>
      </c>
      <c r="C20" s="135" t="s">
        <v>144</v>
      </c>
      <c r="D20" s="136"/>
      <c r="E20" s="136"/>
      <c r="F20" s="136"/>
      <c r="G20" s="136"/>
      <c r="H20" s="136"/>
      <c r="I20" s="136"/>
      <c r="J20" s="136"/>
      <c r="K20" s="137"/>
    </row>
    <row r="21">
      <c r="A21" s="17" t="s">
        <v>142</v>
      </c>
      <c r="B21" s="18" t="s">
        <v>145</v>
      </c>
      <c r="C21" s="138" t="s">
        <v>146</v>
      </c>
      <c r="D21" s="18"/>
      <c r="E21" s="18" t="s">
        <v>141</v>
      </c>
      <c r="F21" s="139" t="n">
        <v>143.4</v>
      </c>
      <c r="G21" s="139" t="n">
        <v>0</v>
      </c>
      <c r="H21" s="139">
        <f>F21*AO21</f>
      </c>
      <c r="I21" s="139">
        <f>F21*AP21</f>
      </c>
      <c r="J21" s="139">
        <f>F21*G21</f>
      </c>
      <c r="K21" s="140" t="s">
        <v>4</v>
      </c>
      <c r="Z21" s="130">
        <f>IF(AQ21="5",BJ21,0)</f>
      </c>
      <c r="AB21" s="130">
        <f>IF(AQ21="1",BH21,0)</f>
      </c>
      <c r="AC21" s="130">
        <f>IF(AQ21="1",BI21,0)</f>
      </c>
      <c r="AD21" s="130">
        <f>IF(AQ21="7",BH21,0)</f>
      </c>
      <c r="AE21" s="130">
        <f>IF(AQ21="7",BI21,0)</f>
      </c>
      <c r="AF21" s="130">
        <f>IF(AQ21="2",BH21,0)</f>
      </c>
      <c r="AG21" s="130">
        <f>IF(AQ21="2",BI21,0)</f>
      </c>
      <c r="AH21" s="130">
        <f>IF(AQ21="0",BJ21,0)</f>
      </c>
      <c r="AI21" s="108" t="s">
        <v>115</v>
      </c>
      <c r="AJ21" s="130">
        <f>IF(AN21=0,J21,0)</f>
      </c>
      <c r="AK21" s="130">
        <f>IF(AN21=12,J21,0)</f>
      </c>
      <c r="AL21" s="130">
        <f>IF(AN21=21,J21,0)</f>
      </c>
      <c r="AN21" s="130" t="n">
        <v>21</v>
      </c>
      <c r="AO21" s="130">
        <f>G21*0</f>
      </c>
      <c r="AP21" s="130">
        <f>G21*(1-0)</f>
      </c>
      <c r="AQ21" s="132" t="s">
        <v>142</v>
      </c>
      <c r="AV21" s="130">
        <f>AW21+AX21</f>
      </c>
      <c r="AW21" s="130">
        <f>F21*AO21</f>
      </c>
      <c r="AX21" s="130">
        <f>F21*AP21</f>
      </c>
      <c r="AY21" s="132" t="s">
        <v>143</v>
      </c>
      <c r="AZ21" s="132" t="s">
        <v>135</v>
      </c>
      <c r="BA21" s="108" t="s">
        <v>123</v>
      </c>
      <c r="BC21" s="130">
        <f>AW21+AX21</f>
      </c>
      <c r="BD21" s="130">
        <f>G21/(100-BE21)*100</f>
      </c>
      <c r="BE21" s="130" t="n">
        <v>0</v>
      </c>
      <c r="BF21" s="130">
        <f>21</f>
      </c>
      <c r="BH21" s="130">
        <f>F21*AO21</f>
      </c>
      <c r="BI21" s="130">
        <f>F21*AP21</f>
      </c>
      <c r="BJ21" s="130">
        <f>F21*G21</f>
      </c>
      <c r="BK21" s="130"/>
      <c r="BL21" s="130"/>
      <c r="BW21" s="130" t="n">
        <v>21</v>
      </c>
      <c r="BX21" s="14" t="s">
        <v>146</v>
      </c>
    </row>
    <row r="22">
      <c r="H22" s="141" t="s">
        <v>147</v>
      </c>
      <c r="I22" s="141"/>
      <c r="J22" s="142">
        <f>J13+J16+J18</f>
      </c>
    </row>
    <row r="23">
      <c r="A23" s="143" t="s">
        <v>60</v>
      </c>
    </row>
    <row r="24" customHeight="true" ht="12.75">
      <c r="A24" s="14" t="s">
        <v>4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</row>
  </sheetData>
  <mergeCells>
    <mergeCell ref="A1:K1"/>
    <mergeCell ref="A2:B3"/>
    <mergeCell ref="A4:B5"/>
    <mergeCell ref="A6:B7"/>
    <mergeCell ref="A8:B9"/>
    <mergeCell ref="E2:F3"/>
    <mergeCell ref="E4:F5"/>
    <mergeCell ref="E6:F7"/>
    <mergeCell ref="E8:F9"/>
    <mergeCell ref="H2:H3"/>
    <mergeCell ref="H4:H5"/>
    <mergeCell ref="H6:H7"/>
    <mergeCell ref="H8:H9"/>
    <mergeCell ref="C2:D3"/>
    <mergeCell ref="C4:D5"/>
    <mergeCell ref="C6:D7"/>
    <mergeCell ref="C8:D9"/>
    <mergeCell ref="G2:G3"/>
    <mergeCell ref="G4:G5"/>
    <mergeCell ref="G6:G7"/>
    <mergeCell ref="G8:G9"/>
    <mergeCell ref="I2:K3"/>
    <mergeCell ref="I4:K5"/>
    <mergeCell ref="I6:K7"/>
    <mergeCell ref="I8:K9"/>
    <mergeCell ref="C10:D10"/>
    <mergeCell ref="C11:D11"/>
    <mergeCell ref="H10:J10"/>
    <mergeCell ref="C12:D12"/>
    <mergeCell ref="C13:D13"/>
    <mergeCell ref="C14:D14"/>
    <mergeCell ref="C15:D15"/>
    <mergeCell ref="C16:D16"/>
    <mergeCell ref="C17:D17"/>
    <mergeCell ref="C18:D18"/>
    <mergeCell ref="C19:D19"/>
    <mergeCell ref="C20:K20"/>
    <mergeCell ref="C21:D21"/>
    <mergeCell ref="H22:I22"/>
    <mergeCell ref="A24:K24"/>
  </mergeCells>
  <pageMargins left="0.393999993801117" top="0.591000020503998" right="0.393999993801117" bottom="0.591000020503998" header="0" footer="0"/>
  <pageSetup orientation="landscape" fitToHeight="0" fitToWidth="1" cellComments="none"/>
  <drawing r:id="rId1"/>
</worksheet>
</file>

<file path=docProps/core.xml><?xml version="1.0" encoding="utf-8"?>
<cp:coreProperties xmlns:xsi="http://www.w3.org/2001/XMLSchema-instance" xmlns:dcmitype="http://purl.org/dc/dcmitype/" xmlns:dcterms="http://purl.org/dc/terms/" xmlns:dc="http://purl.org/dc/elements/1.1/" xmlns:cp="http://schemas.openxmlformats.org/package/2006/metadata/core-properties">
  <dc:creator>HP</dc:creator>
  <cp:lastModifiedBy>HP</cp:lastModifiedBy>
  <dcterms:created xsi:type="dcterms:W3CDTF">2021-06-10T20:06:38.031Z</dcterms:created>
  <dcterms:modified xsi:type="dcterms:W3CDTF">2021-06-10T20:06:38.351Z</dcterms:modified>
</cp:coreProperties>
</file>