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 2024\131 Chomutov, přechod Palachova\"/>
    </mc:Choice>
  </mc:AlternateContent>
  <bookViews>
    <workbookView xWindow="0" yWindow="0" windowWidth="0" windowHeight="0"/>
  </bookViews>
  <sheets>
    <sheet name="Rekapitulace stavby" sheetId="1" r:id="rId1"/>
    <sheet name="SO 101 - Přechod pro chodce" sheetId="2" r:id="rId2"/>
    <sheet name="VRN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101 - Přechod pro chodce'!$C$96:$K$701</definedName>
    <definedName name="_xlnm.Print_Area" localSheetId="1">'SO 101 - Přechod pro chodce'!$C$4:$J$39,'SO 101 - Přechod pro chodce'!$C$45:$J$78,'SO 101 - Přechod pro chodce'!$C$84:$K$701</definedName>
    <definedName name="_xlnm.Print_Titles" localSheetId="1">'SO 101 - Přechod pro chodce'!$96:$96</definedName>
    <definedName name="_xlnm._FilterDatabase" localSheetId="2" hidden="1">'VRN - VRN'!$C$83:$K$125</definedName>
    <definedName name="_xlnm.Print_Area" localSheetId="2">'VRN - VRN'!$C$4:$J$39,'VRN - VRN'!$C$45:$J$65,'VRN - VRN'!$C$71:$K$125</definedName>
    <definedName name="_xlnm.Print_Titles" localSheetId="2">'VRN - VRN'!$83:$83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T111"/>
  <c r="R112"/>
  <c r="R111"/>
  <c r="P112"/>
  <c r="P111"/>
  <c r="BI107"/>
  <c r="BH107"/>
  <c r="BG107"/>
  <c r="BF107"/>
  <c r="T107"/>
  <c r="T106"/>
  <c r="R107"/>
  <c r="R106"/>
  <c r="P107"/>
  <c r="P106"/>
  <c r="BI95"/>
  <c r="BH95"/>
  <c r="BG95"/>
  <c r="BF95"/>
  <c r="T95"/>
  <c r="R95"/>
  <c r="P95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52"/>
  <c r="E7"/>
  <c r="E74"/>
  <c i="1" r="AY55"/>
  <c i="2" r="J37"/>
  <c r="J36"/>
  <c r="J35"/>
  <c i="1" r="AX55"/>
  <c i="2" r="BI699"/>
  <c r="BH699"/>
  <c r="BG699"/>
  <c r="BF699"/>
  <c r="T699"/>
  <c r="T698"/>
  <c r="T697"/>
  <c r="R699"/>
  <c r="R698"/>
  <c r="R697"/>
  <c r="P699"/>
  <c r="P698"/>
  <c r="P697"/>
  <c r="BI693"/>
  <c r="BH693"/>
  <c r="BG693"/>
  <c r="BF693"/>
  <c r="T693"/>
  <c r="T692"/>
  <c r="R693"/>
  <c r="R692"/>
  <c r="P693"/>
  <c r="P692"/>
  <c r="BI689"/>
  <c r="BH689"/>
  <c r="BG689"/>
  <c r="BF689"/>
  <c r="T689"/>
  <c r="R689"/>
  <c r="P689"/>
  <c r="BI686"/>
  <c r="BH686"/>
  <c r="BG686"/>
  <c r="BF686"/>
  <c r="T686"/>
  <c r="R686"/>
  <c r="P686"/>
  <c r="BI682"/>
  <c r="BH682"/>
  <c r="BG682"/>
  <c r="BF682"/>
  <c r="T682"/>
  <c r="R682"/>
  <c r="P682"/>
  <c r="BI679"/>
  <c r="BH679"/>
  <c r="BG679"/>
  <c r="BF679"/>
  <c r="T679"/>
  <c r="R679"/>
  <c r="P679"/>
  <c r="BI674"/>
  <c r="BH674"/>
  <c r="BG674"/>
  <c r="BF674"/>
  <c r="T674"/>
  <c r="R674"/>
  <c r="P674"/>
  <c r="BI671"/>
  <c r="BH671"/>
  <c r="BG671"/>
  <c r="BF671"/>
  <c r="T671"/>
  <c r="R671"/>
  <c r="P671"/>
  <c r="BI665"/>
  <c r="BH665"/>
  <c r="BG665"/>
  <c r="BF665"/>
  <c r="T665"/>
  <c r="R665"/>
  <c r="P665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47"/>
  <c r="BH647"/>
  <c r="BG647"/>
  <c r="BF647"/>
  <c r="T647"/>
  <c r="R647"/>
  <c r="P647"/>
  <c r="BI638"/>
  <c r="BH638"/>
  <c r="BG638"/>
  <c r="BF638"/>
  <c r="T638"/>
  <c r="R638"/>
  <c r="P638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15"/>
  <c r="BH615"/>
  <c r="BG615"/>
  <c r="BF615"/>
  <c r="T615"/>
  <c r="R615"/>
  <c r="P615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R585"/>
  <c r="P585"/>
  <c r="BI581"/>
  <c r="BH581"/>
  <c r="BG581"/>
  <c r="BF581"/>
  <c r="T581"/>
  <c r="R581"/>
  <c r="P581"/>
  <c r="BI579"/>
  <c r="BH579"/>
  <c r="BG579"/>
  <c r="BF579"/>
  <c r="T579"/>
  <c r="R579"/>
  <c r="P579"/>
  <c r="BI576"/>
  <c r="BH576"/>
  <c r="BG576"/>
  <c r="BF576"/>
  <c r="T576"/>
  <c r="R576"/>
  <c r="P576"/>
  <c r="BI571"/>
  <c r="BH571"/>
  <c r="BG571"/>
  <c r="BF571"/>
  <c r="T571"/>
  <c r="R571"/>
  <c r="P571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2"/>
  <c r="BH542"/>
  <c r="BG542"/>
  <c r="BF542"/>
  <c r="T542"/>
  <c r="R542"/>
  <c r="P542"/>
  <c r="BI540"/>
  <c r="BH540"/>
  <c r="BG540"/>
  <c r="BF540"/>
  <c r="T540"/>
  <c r="R540"/>
  <c r="P540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17"/>
  <c r="BH517"/>
  <c r="BG517"/>
  <c r="BF517"/>
  <c r="T517"/>
  <c r="R517"/>
  <c r="P517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500"/>
  <c r="BH500"/>
  <c r="BG500"/>
  <c r="BF500"/>
  <c r="T500"/>
  <c r="R500"/>
  <c r="P500"/>
  <c r="BI495"/>
  <c r="BH495"/>
  <c r="BG495"/>
  <c r="BF495"/>
  <c r="T495"/>
  <c r="R495"/>
  <c r="P495"/>
  <c r="BI490"/>
  <c r="BH490"/>
  <c r="BG490"/>
  <c r="BF490"/>
  <c r="T490"/>
  <c r="T489"/>
  <c r="R490"/>
  <c r="R489"/>
  <c r="P490"/>
  <c r="P489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4"/>
  <c r="BH464"/>
  <c r="BG464"/>
  <c r="BF464"/>
  <c r="T464"/>
  <c r="R464"/>
  <c r="P464"/>
  <c r="BI456"/>
  <c r="BH456"/>
  <c r="BG456"/>
  <c r="BF456"/>
  <c r="T456"/>
  <c r="R456"/>
  <c r="P456"/>
  <c r="BI452"/>
  <c r="BH452"/>
  <c r="BG452"/>
  <c r="BF452"/>
  <c r="T452"/>
  <c r="R452"/>
  <c r="P452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4"/>
  <c r="BH334"/>
  <c r="BG334"/>
  <c r="BF334"/>
  <c r="T334"/>
  <c r="R334"/>
  <c r="P334"/>
  <c r="BI326"/>
  <c r="BH326"/>
  <c r="BG326"/>
  <c r="BF326"/>
  <c r="T326"/>
  <c r="R326"/>
  <c r="P326"/>
  <c r="BI318"/>
  <c r="BH318"/>
  <c r="BG318"/>
  <c r="BF318"/>
  <c r="T318"/>
  <c r="R318"/>
  <c r="P318"/>
  <c r="BI310"/>
  <c r="BH310"/>
  <c r="BG310"/>
  <c r="BF310"/>
  <c r="T310"/>
  <c r="R310"/>
  <c r="P310"/>
  <c r="BI307"/>
  <c r="BH307"/>
  <c r="BG307"/>
  <c r="BF307"/>
  <c r="T307"/>
  <c r="R307"/>
  <c r="P307"/>
  <c r="BI299"/>
  <c r="BH299"/>
  <c r="BG299"/>
  <c r="BF299"/>
  <c r="T299"/>
  <c r="R299"/>
  <c r="P299"/>
  <c r="BI293"/>
  <c r="BH293"/>
  <c r="BG293"/>
  <c r="BF293"/>
  <c r="T293"/>
  <c r="R293"/>
  <c r="P293"/>
  <c r="BI277"/>
  <c r="BH277"/>
  <c r="BG277"/>
  <c r="BF277"/>
  <c r="T277"/>
  <c r="R277"/>
  <c r="P277"/>
  <c r="BI271"/>
  <c r="BH271"/>
  <c r="BG271"/>
  <c r="BF271"/>
  <c r="T271"/>
  <c r="T270"/>
  <c r="R271"/>
  <c r="R270"/>
  <c r="P271"/>
  <c r="P270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2"/>
  <c r="BH222"/>
  <c r="BG222"/>
  <c r="BF222"/>
  <c r="T222"/>
  <c r="R222"/>
  <c r="P222"/>
  <c r="BI219"/>
  <c r="BH219"/>
  <c r="BG219"/>
  <c r="BF219"/>
  <c r="T219"/>
  <c r="R219"/>
  <c r="P219"/>
  <c r="BI211"/>
  <c r="BH211"/>
  <c r="BG211"/>
  <c r="BF211"/>
  <c r="T211"/>
  <c r="R211"/>
  <c r="P211"/>
  <c r="BI203"/>
  <c r="BH203"/>
  <c r="BG203"/>
  <c r="BF203"/>
  <c r="T203"/>
  <c r="R203"/>
  <c r="P203"/>
  <c r="BI194"/>
  <c r="BH194"/>
  <c r="BG194"/>
  <c r="BF194"/>
  <c r="T194"/>
  <c r="R194"/>
  <c r="P194"/>
  <c r="BI191"/>
  <c r="BH191"/>
  <c r="BG191"/>
  <c r="BF191"/>
  <c r="T191"/>
  <c r="R191"/>
  <c r="P191"/>
  <c r="BI184"/>
  <c r="BH184"/>
  <c r="BG184"/>
  <c r="BF184"/>
  <c r="T184"/>
  <c r="R184"/>
  <c r="P184"/>
  <c r="BI180"/>
  <c r="BH180"/>
  <c r="BG180"/>
  <c r="BF180"/>
  <c r="T180"/>
  <c r="R180"/>
  <c r="P180"/>
  <c r="BI172"/>
  <c r="BH172"/>
  <c r="BG172"/>
  <c r="BF172"/>
  <c r="T172"/>
  <c r="R172"/>
  <c r="P172"/>
  <c r="BI167"/>
  <c r="BH167"/>
  <c r="BG167"/>
  <c r="BF167"/>
  <c r="T167"/>
  <c r="R167"/>
  <c r="P167"/>
  <c r="BI159"/>
  <c r="BH159"/>
  <c r="BG159"/>
  <c r="BF159"/>
  <c r="T159"/>
  <c r="R159"/>
  <c r="P159"/>
  <c r="BI151"/>
  <c r="BH151"/>
  <c r="BG151"/>
  <c r="BF151"/>
  <c r="T151"/>
  <c r="R151"/>
  <c r="P151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J93"/>
  <c r="F93"/>
  <c r="F91"/>
  <c r="E89"/>
  <c r="J54"/>
  <c r="F54"/>
  <c r="F52"/>
  <c r="E50"/>
  <c r="J24"/>
  <c r="E24"/>
  <c r="J94"/>
  <c r="J23"/>
  <c r="J18"/>
  <c r="E18"/>
  <c r="F94"/>
  <c r="J17"/>
  <c r="J12"/>
  <c r="J52"/>
  <c r="E7"/>
  <c r="E48"/>
  <c i="1" r="L50"/>
  <c r="AM50"/>
  <c r="AM49"/>
  <c r="L49"/>
  <c r="AM47"/>
  <c r="L47"/>
  <c r="L45"/>
  <c r="L44"/>
  <c i="2" r="J260"/>
  <c r="J138"/>
  <c r="BK299"/>
  <c i="3" r="J116"/>
  <c i="2" r="J585"/>
  <c r="BK449"/>
  <c r="J167"/>
  <c r="J211"/>
  <c r="BK432"/>
  <c r="J403"/>
  <c r="BK535"/>
  <c r="BK439"/>
  <c r="J624"/>
  <c r="J352"/>
  <c r="J112"/>
  <c r="BK116"/>
  <c r="BK352"/>
  <c r="BK579"/>
  <c r="BK464"/>
  <c r="BK106"/>
  <c r="BK358"/>
  <c r="BK126"/>
  <c r="J475"/>
  <c r="BK585"/>
  <c r="BK222"/>
  <c r="BK348"/>
  <c r="J159"/>
  <c r="BK561"/>
  <c r="BK405"/>
  <c r="J652"/>
  <c r="BK307"/>
  <c r="BK628"/>
  <c r="J381"/>
  <c r="BK559"/>
  <c r="BK606"/>
  <c r="BK513"/>
  <c r="J391"/>
  <c r="BK479"/>
  <c r="J334"/>
  <c r="BK671"/>
  <c r="J513"/>
  <c r="J121"/>
  <c r="BK532"/>
  <c r="J100"/>
  <c r="BK529"/>
  <c r="J508"/>
  <c r="BK456"/>
  <c r="J535"/>
  <c r="J579"/>
  <c r="J203"/>
  <c r="J250"/>
  <c r="J689"/>
  <c r="BK495"/>
  <c r="BK263"/>
  <c r="BK682"/>
  <c r="J263"/>
  <c r="BK293"/>
  <c r="J184"/>
  <c r="BK571"/>
  <c r="J219"/>
  <c r="J659"/>
  <c r="J526"/>
  <c r="J529"/>
  <c r="BK410"/>
  <c r="J394"/>
  <c r="J682"/>
  <c i="3" r="BK107"/>
  <c i="2" r="BK656"/>
  <c r="BK556"/>
  <c r="J126"/>
  <c r="BK475"/>
  <c r="BK334"/>
  <c r="BK665"/>
  <c r="BK211"/>
  <c r="BK597"/>
  <c r="J628"/>
  <c r="BK342"/>
  <c i="3" r="J87"/>
  <c i="2" r="BK537"/>
  <c r="BK500"/>
  <c r="J388"/>
  <c r="J600"/>
  <c r="BK590"/>
  <c i="3" r="BK95"/>
  <c i="2" r="BK452"/>
  <c r="BK167"/>
  <c r="J647"/>
  <c r="J479"/>
  <c r="BK615"/>
  <c r="BK442"/>
  <c r="J237"/>
  <c r="J472"/>
  <c r="BK632"/>
  <c r="J419"/>
  <c r="J234"/>
  <c r="BK686"/>
  <c r="BK203"/>
  <c r="J452"/>
  <c r="J665"/>
  <c r="J432"/>
  <c i="3" r="BK116"/>
  <c i="2" r="J271"/>
  <c r="J552"/>
  <c r="J386"/>
  <c r="BK371"/>
  <c r="J597"/>
  <c r="BK159"/>
  <c r="J483"/>
  <c r="BK100"/>
  <c r="J615"/>
  <c r="J679"/>
  <c r="J581"/>
  <c r="BK425"/>
  <c r="J693"/>
  <c r="J222"/>
  <c r="BK255"/>
  <c r="BK508"/>
  <c r="BK250"/>
  <c r="J632"/>
  <c r="J131"/>
  <c r="BK277"/>
  <c r="BK419"/>
  <c r="J299"/>
  <c r="J194"/>
  <c r="J106"/>
  <c r="J576"/>
  <c r="BK588"/>
  <c r="J439"/>
  <c r="BK271"/>
  <c r="J671"/>
  <c r="J523"/>
  <c r="J145"/>
  <c r="BK260"/>
  <c r="F37"/>
  <c r="BK376"/>
  <c r="J449"/>
  <c r="BK364"/>
  <c r="BK679"/>
  <c r="BK603"/>
  <c r="J172"/>
  <c r="BK374"/>
  <c r="J495"/>
  <c r="J348"/>
  <c r="BK391"/>
  <c r="J364"/>
  <c r="BK693"/>
  <c r="BK400"/>
  <c r="J561"/>
  <c i="3" r="J95"/>
  <c i="2" r="J588"/>
  <c r="BK563"/>
  <c r="BK526"/>
  <c r="BK407"/>
  <c r="J376"/>
  <c r="J135"/>
  <c r="BK112"/>
  <c r="BK422"/>
  <c r="J563"/>
  <c i="3" r="J112"/>
  <c i="2" r="J191"/>
  <c r="J638"/>
  <c r="BK472"/>
  <c r="J361"/>
  <c r="BK523"/>
  <c r="J490"/>
  <c r="BK549"/>
  <c r="BK594"/>
  <c r="J503"/>
  <c r="BK403"/>
  <c r="BK234"/>
  <c r="J371"/>
  <c r="BK546"/>
  <c r="BK366"/>
  <c r="J594"/>
  <c r="J405"/>
  <c r="J407"/>
  <c r="J369"/>
  <c r="BK237"/>
  <c r="J686"/>
  <c r="J571"/>
  <c r="BK394"/>
  <c r="J116"/>
  <c r="BK381"/>
  <c i="3" r="BK119"/>
  <c i="2" r="F36"/>
  <c r="J590"/>
  <c r="J606"/>
  <c r="BK490"/>
  <c r="J532"/>
  <c r="BK652"/>
  <c r="BK172"/>
  <c r="BK581"/>
  <c r="J293"/>
  <c r="J410"/>
  <c i="3" r="BK87"/>
  <c i="2" r="BK121"/>
  <c r="J549"/>
  <c r="BK517"/>
  <c r="J445"/>
  <c r="BK388"/>
  <c r="J517"/>
  <c r="J326"/>
  <c r="J546"/>
  <c r="J384"/>
  <c r="BK503"/>
  <c r="J374"/>
  <c r="J559"/>
  <c r="BK540"/>
  <c r="J456"/>
  <c r="BK345"/>
  <c r="BK151"/>
  <c r="J699"/>
  <c r="J603"/>
  <c r="BK318"/>
  <c r="BK552"/>
  <c i="3" r="BK112"/>
  <c i="2" r="J542"/>
  <c r="BK689"/>
  <c r="J656"/>
  <c r="BK180"/>
  <c r="BK659"/>
  <c r="BK647"/>
  <c r="BK361"/>
  <c r="J537"/>
  <c r="J425"/>
  <c r="J500"/>
  <c r="J318"/>
  <c r="BK131"/>
  <c r="J310"/>
  <c r="BK638"/>
  <c r="J345"/>
  <c r="BK542"/>
  <c r="BK135"/>
  <c r="F35"/>
  <c r="J464"/>
  <c r="BK229"/>
  <c r="J556"/>
  <c r="BK600"/>
  <c r="J307"/>
  <c r="BK483"/>
  <c r="BK191"/>
  <c r="BK326"/>
  <c r="J358"/>
  <c r="BK428"/>
  <c r="BK184"/>
  <c r="BK576"/>
  <c i="1" r="AS54"/>
  <c i="2" r="J366"/>
  <c r="J342"/>
  <c r="BK138"/>
  <c r="J566"/>
  <c r="J422"/>
  <c r="BK369"/>
  <c r="BK145"/>
  <c r="BK384"/>
  <c r="BK310"/>
  <c r="BK445"/>
  <c r="BK386"/>
  <c r="BK674"/>
  <c r="J277"/>
  <c r="J442"/>
  <c r="BK566"/>
  <c r="J180"/>
  <c r="J255"/>
  <c r="BK194"/>
  <c r="BK699"/>
  <c i="3" r="J107"/>
  <c i="2" r="BK219"/>
  <c r="J540"/>
  <c r="J674"/>
  <c r="J400"/>
  <c r="J151"/>
  <c r="BK624"/>
  <c r="J229"/>
  <c r="J428"/>
  <c i="3" r="J119"/>
  <c l="1" r="P86"/>
  <c r="R86"/>
  <c r="T86"/>
  <c i="2" r="P249"/>
  <c r="P99"/>
  <c r="BK99"/>
  <c r="R276"/>
  <c r="R390"/>
  <c r="R494"/>
  <c r="BK249"/>
  <c r="J249"/>
  <c r="J62"/>
  <c r="T249"/>
  <c r="BK351"/>
  <c r="J351"/>
  <c r="J65"/>
  <c r="T351"/>
  <c r="P448"/>
  <c r="R516"/>
  <c r="R570"/>
  <c r="T596"/>
  <c r="T276"/>
  <c r="P390"/>
  <c r="T448"/>
  <c r="P516"/>
  <c r="P570"/>
  <c r="P596"/>
  <c r="R99"/>
  <c r="R249"/>
  <c r="P351"/>
  <c r="T390"/>
  <c r="BK494"/>
  <c r="T516"/>
  <c r="T570"/>
  <c r="T569"/>
  <c r="R596"/>
  <c r="BK276"/>
  <c r="J276"/>
  <c r="J64"/>
  <c r="BK390"/>
  <c r="J390"/>
  <c r="J66"/>
  <c r="R448"/>
  <c r="BK516"/>
  <c r="J516"/>
  <c r="J71"/>
  <c r="BK570"/>
  <c r="J570"/>
  <c r="J73"/>
  <c r="BK596"/>
  <c r="J596"/>
  <c r="J74"/>
  <c i="3" r="BK115"/>
  <c r="J115"/>
  <c r="J64"/>
  <c r="P115"/>
  <c r="P85"/>
  <c r="P84"/>
  <c i="1" r="AU56"/>
  <c i="3" r="T115"/>
  <c r="T85"/>
  <c r="T84"/>
  <c i="2" r="T99"/>
  <c r="T98"/>
  <c r="T97"/>
  <c r="P276"/>
  <c r="R351"/>
  <c r="BK448"/>
  <c r="J448"/>
  <c r="J67"/>
  <c r="P494"/>
  <c r="P493"/>
  <c r="T494"/>
  <c r="T493"/>
  <c i="3" r="R115"/>
  <c r="R85"/>
  <c r="R84"/>
  <c i="2" r="BK692"/>
  <c r="J692"/>
  <c r="J75"/>
  <c r="BK270"/>
  <c r="J270"/>
  <c r="J63"/>
  <c r="BK698"/>
  <c r="J698"/>
  <c r="J77"/>
  <c i="3" r="BK106"/>
  <c r="J106"/>
  <c r="J62"/>
  <c r="BK111"/>
  <c r="J111"/>
  <c r="J63"/>
  <c i="2" r="BK489"/>
  <c r="J489"/>
  <c r="J68"/>
  <c i="3" r="BK86"/>
  <c r="J86"/>
  <c r="J61"/>
  <c i="2" r="J99"/>
  <c r="J61"/>
  <c r="J494"/>
  <c r="J70"/>
  <c r="BK569"/>
  <c r="J569"/>
  <c r="J72"/>
  <c i="3" r="F55"/>
  <c r="J78"/>
  <c r="BE116"/>
  <c r="E48"/>
  <c r="BE87"/>
  <c r="BE107"/>
  <c r="J81"/>
  <c r="BE95"/>
  <c r="BE112"/>
  <c r="BE119"/>
  <c i="2" r="J91"/>
  <c r="BE131"/>
  <c r="BE138"/>
  <c r="BE145"/>
  <c r="BE167"/>
  <c r="BE194"/>
  <c r="BE219"/>
  <c r="BE310"/>
  <c r="BE326"/>
  <c r="BE348"/>
  <c r="BE358"/>
  <c r="BE364"/>
  <c r="BE371"/>
  <c r="BE405"/>
  <c r="BE407"/>
  <c r="BE475"/>
  <c r="BE479"/>
  <c r="BE540"/>
  <c r="BE561"/>
  <c r="BE597"/>
  <c r="BE600"/>
  <c i="1" r="BB55"/>
  <c i="2" r="BE686"/>
  <c r="F55"/>
  <c r="BE116"/>
  <c r="BE172"/>
  <c r="BE211"/>
  <c r="BE234"/>
  <c r="BE250"/>
  <c r="BE260"/>
  <c r="BE277"/>
  <c r="BE293"/>
  <c r="BE342"/>
  <c r="BE361"/>
  <c r="BE366"/>
  <c r="BE388"/>
  <c r="BE400"/>
  <c r="BE425"/>
  <c r="BE428"/>
  <c r="BE449"/>
  <c r="BE472"/>
  <c r="BE490"/>
  <c r="BE500"/>
  <c r="BE508"/>
  <c r="BE513"/>
  <c r="BE535"/>
  <c r="BE542"/>
  <c r="BE563"/>
  <c r="BE581"/>
  <c r="BE590"/>
  <c r="BE594"/>
  <c r="BE624"/>
  <c r="BE628"/>
  <c r="BE659"/>
  <c r="BE665"/>
  <c r="E87"/>
  <c r="BE112"/>
  <c r="BE135"/>
  <c r="BE159"/>
  <c r="BE180"/>
  <c r="BE191"/>
  <c r="BE222"/>
  <c r="BE237"/>
  <c r="BE255"/>
  <c r="BE352"/>
  <c r="BE391"/>
  <c r="BE394"/>
  <c r="BE422"/>
  <c i="1" r="BC55"/>
  <c i="2" r="BE674"/>
  <c r="BE679"/>
  <c r="BE682"/>
  <c r="BE693"/>
  <c r="BE671"/>
  <c r="BE263"/>
  <c r="BE271"/>
  <c r="BE299"/>
  <c r="BE334"/>
  <c r="BE374"/>
  <c r="BE384"/>
  <c r="BE410"/>
  <c r="BE445"/>
  <c r="BE452"/>
  <c r="BE546"/>
  <c r="BE566"/>
  <c r="BE615"/>
  <c r="BE632"/>
  <c r="BE638"/>
  <c r="BE647"/>
  <c r="BE699"/>
  <c r="BE318"/>
  <c r="BE345"/>
  <c r="BE369"/>
  <c r="BE376"/>
  <c r="BE381"/>
  <c r="BE386"/>
  <c r="BE419"/>
  <c r="BE442"/>
  <c r="BE483"/>
  <c r="BE503"/>
  <c r="BE517"/>
  <c r="BE526"/>
  <c r="BE529"/>
  <c r="BE537"/>
  <c r="BE549"/>
  <c r="BE552"/>
  <c r="BE556"/>
  <c r="BE571"/>
  <c r="BE576"/>
  <c r="BE579"/>
  <c r="BE588"/>
  <c r="BE603"/>
  <c r="BE606"/>
  <c r="BE656"/>
  <c r="J55"/>
  <c r="BE106"/>
  <c r="BE121"/>
  <c r="BE126"/>
  <c r="BE151"/>
  <c r="BE403"/>
  <c r="BE439"/>
  <c r="BE456"/>
  <c r="BE495"/>
  <c r="BE652"/>
  <c r="BE689"/>
  <c i="1" r="BD55"/>
  <c i="2" r="BE100"/>
  <c r="BE184"/>
  <c r="BE203"/>
  <c r="BE229"/>
  <c r="BE307"/>
  <c r="BE432"/>
  <c r="BE464"/>
  <c r="BE523"/>
  <c r="BE532"/>
  <c r="BE559"/>
  <c r="BE585"/>
  <c i="3" r="F34"/>
  <c i="1" r="BA56"/>
  <c i="2" r="J34"/>
  <c i="3" r="F36"/>
  <c i="1" r="BC56"/>
  <c r="BC54"/>
  <c r="W32"/>
  <c i="2" r="F34"/>
  <c i="3" r="J34"/>
  <c i="1" r="AW56"/>
  <c i="3" r="F35"/>
  <c i="1" r="BB56"/>
  <c r="BB54"/>
  <c r="W31"/>
  <c i="3" r="F37"/>
  <c i="1" r="BD56"/>
  <c r="BD54"/>
  <c r="W33"/>
  <c i="2" l="1" r="R569"/>
  <c r="BK493"/>
  <c r="J493"/>
  <c r="J69"/>
  <c r="P569"/>
  <c r="P98"/>
  <c r="P97"/>
  <c i="1" r="AU55"/>
  <c i="2" r="R98"/>
  <c r="R493"/>
  <c r="BK98"/>
  <c r="J98"/>
  <c r="J60"/>
  <c i="1" r="BA55"/>
  <c r="AW55"/>
  <c i="2" r="BK697"/>
  <c r="J697"/>
  <c r="J76"/>
  <c i="3" r="BK85"/>
  <c r="J85"/>
  <c r="J60"/>
  <c i="2" r="BK97"/>
  <c r="J97"/>
  <c r="J59"/>
  <c r="J33"/>
  <c i="1" r="AV55"/>
  <c r="AT55"/>
  <c r="AX54"/>
  <c r="AY54"/>
  <c r="AU54"/>
  <c i="3" r="F33"/>
  <c i="1" r="AZ56"/>
  <c r="BA54"/>
  <c r="W30"/>
  <c i="2" r="F33"/>
  <c i="1" r="AZ55"/>
  <c i="3" r="J33"/>
  <c i="1" r="AV56"/>
  <c r="AT56"/>
  <c i="2" l="1" r="R97"/>
  <c i="3" r="BK84"/>
  <c r="J84"/>
  <c r="J59"/>
  <c i="1" r="AZ54"/>
  <c r="W29"/>
  <c i="2" r="J30"/>
  <c i="1" r="AG55"/>
  <c r="AW54"/>
  <c r="AK30"/>
  <c i="2" l="1" r="J39"/>
  <c i="1" r="AN55"/>
  <c r="AV54"/>
  <c r="AK29"/>
  <c i="3" r="J30"/>
  <c i="1" r="AG56"/>
  <c i="3" l="1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<sst xmlns="http://schemas.openxmlformats.org/spreadsheetml/2006/main">
  <si>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</si>
  <si>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</si>
  <si>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</si>
  <si>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</si>
  <si>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</si>
  <si>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{274478a9-b482-4406-8415-674990c0d667}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</si>
  <si>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</si>
  <si>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</si>
  <si>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</si>
  <si>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</si>
  <si>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</si>
  <si>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</si>
  <si>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</si>
  <si>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</si>
  <si>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2023-171-rev1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</si>
  <si>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</si>
  <si>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</si>
  <si>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PŘECHOD PRO CHODCE V ULICI PALACHOVA</t>
  </si>
  <si>
    <t>KSO:</t>
  </si>
  <si>
    <t/>
  </si>
  <si>
    <t>CC-CZ:</t>
  </si>
  <si>
    <t>Místo:</t>
  </si>
  <si>
    <t xml:space="preserve"> </t>
  </si>
  <si>
    <t>Datum:</t>
  </si>
  <si>
    <t>30. 11. 2023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</si>
  <si>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</si>
  <si>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</si>
  <si>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</si>
  <si>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</si>
  <si>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</si>
  <si>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</si>
  <si>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</si>
  <si>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08624704</t>
  </si>
  <si>
    <t>DOSPRO s.r.o.,Bořivojova 2420/19,Praha 3</t>
  </si>
  <si>
    <t>CZ08624704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</si>
  <si>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</si>
  <si>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</si>
  <si>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</si>
  <si>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</si>
  <si>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</si>
  <si>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</si>
  <si>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</si>
  <si>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</si>
  <si>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</si>
  <si>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</si>
  <si>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</si>
  <si>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</si>
  <si>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</si>
  <si>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</si>
  <si>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</si>
  <si>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</si>
  <si>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</si>
  <si>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</si>
  <si>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</si>
  <si>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</si>
  <si>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</si>
  <si>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</si>
  <si>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</si>
  <si>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</si>
  <si>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</si>
  <si>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</si>
  <si>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</si>
  <si>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</si>
  <si>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</si>
  <si>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</si>
  <si>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</si>
  <si>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</si>
  <si>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</si>
  <si>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</si>
  <si>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</si>
  <si>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</si>
  <si>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</si>
  <si>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</si>
  <si>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</si>
  <si>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</si>
  <si>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</si>
  <si>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</si>
  <si>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</si>
  <si>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</si>
  <si>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Přechod pro chodce</t>
  </si>
  <si>
    <t>STA</t>
  </si>
  <si>
    <t>1</t>
  </si>
  <si>
    <t>{cce629d1-d369-448f-937e-d478dba1a72c}</t>
  </si>
  <si>
    <t>2</t>
  </si>
  <si>
    <t>VRN</t>
  </si>
  <si>
    <t>{432bedce-5d08-4693-a799-019e2ad693e1}</t>
  </si>
  <si>
    <t>KRYCÍ LIST SOUPISU PRACÍ</t>
  </si>
  <si>
    <t>Objekt:</t>
  </si>
  <si>
    <t>SO 101 - Přechod pro chodce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</si>
  <si>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</si>
  <si>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</si>
  <si>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</si>
  <si>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</si>
  <si>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</si>
  <si>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</si>
  <si>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</si>
  <si>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</si>
  <si>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</si>
  <si>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</si>
  <si>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</si>
  <si>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</si>
  <si>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</si>
  <si>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</si>
  <si>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</si>
  <si>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</si>
  <si>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</si>
  <si>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</si>
  <si>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</si>
  <si>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</si>
  <si>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</si>
  <si>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</si>
  <si>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</si>
  <si>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</si>
  <si>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</si>
  <si>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</si>
  <si>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</si>
  <si>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</si>
  <si>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</si>
  <si>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</si>
  <si>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</si>
  <si>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</si>
  <si>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</si>
  <si>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</si>
  <si>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</si>
  <si>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</si>
  <si>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</si>
  <si>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</si>
  <si>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</si>
  <si>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</si>
  <si>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</si>
  <si>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</si>
  <si>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</si>
  <si>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02</t>
  </si>
  <si>
    <t>4</t>
  </si>
  <si>
    <t>-883660021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</si>
  <si>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</si>
  <si>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</si>
  <si>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</si>
  <si>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https://podminky.urs.cz/item/CS_URS_2024_02/113106123</t>
  </si>
  <si>
    <t>VV</t>
  </si>
  <si>
    <t>Odstranění povrchu chodníku - betonová zámková dlažba</t>
  </si>
  <si>
    <t xml:space="preserve"> - očištění a vyskládání na palety, odvoz dle určení investora do 10 km</t>
  </si>
  <si>
    <t>8</t>
  </si>
  <si>
    <t>113107162</t>
  </si>
  <si>
    <t>Odstranění podkladu z kameniva drceného tl přes 100 do 200 mm strojně pl přes 50 do 200 m2</t>
  </si>
  <si>
    <t>-593484077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</si>
  <si>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</si>
  <si>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https://podminky.urs.cz/item/CS_URS_2024_02/113107162</t>
  </si>
  <si>
    <t>Odstranění podkladních vrstev vozovky</t>
  </si>
  <si>
    <t>27+7+42</t>
  </si>
  <si>
    <t>Součet</t>
  </si>
  <si>
    <t>3</t>
  </si>
  <si>
    <t>113107163</t>
  </si>
  <si>
    <t>Odstranění podkladu z kameniva drceného tl přes 200 do 300 mm strojně pl přes 50 do 200 m2</t>
  </si>
  <si>
    <t>1608810238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</si>
  <si>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</si>
  <si>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https://podminky.urs.cz/item/CS_URS_2024_02/113107163</t>
  </si>
  <si>
    <t>52+50</t>
  </si>
  <si>
    <t>113107170</t>
  </si>
  <si>
    <t>Odstranění podkladu z betonu prostého tl do 100 mm strojně pl přes 50 do 200 m2</t>
  </si>
  <si>
    <t>-1660878802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</si>
  <si>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</si>
  <si>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https://podminky.urs.cz/item/CS_URS_2024_02/113107170</t>
  </si>
  <si>
    <t>86</t>
  </si>
  <si>
    <t>5</t>
  </si>
  <si>
    <t>113107341</t>
  </si>
  <si>
    <t>Odstranění podkladu živičného tl 50 mm strojně pl do 50 m2</t>
  </si>
  <si>
    <t>-648825480</t>
  </si>
  <si>
    <t>Odstranění podkladů nebo krytů strojně plochy jednotlivě do 50 m2 s přemístěním hmot na skládku na vzdálenost do 3 m nebo s naložením na dopravní prostředek živičných, o tl. vrstvy do 50 mm</t>
  </si>
  <si>
    <t>https://podminky.urs.cz/item/CS_URS_2024_02/113107341</t>
  </si>
  <si>
    <t>Odstranění povrchu chodníku - litý asfalt</t>
  </si>
  <si>
    <t>42</t>
  </si>
  <si>
    <t>6</t>
  </si>
  <si>
    <t>113154512</t>
  </si>
  <si>
    <t>Frézování živičného krytu tl 40 mm pruh š do 0,5 m pl do 500 m2</t>
  </si>
  <si>
    <t>1242315852</t>
  </si>
  <si>
    <t>Frézování živičného podkladu nebo krytu s naložením hmot na dopravní prostředek plochy do 500 m2 pruhu šířky do 0,5 m, tloušťky vrstvy 40 mm</t>
  </si>
  <si>
    <t>https://podminky.urs.cz/item/CS_URS_2024_02/113154512</t>
  </si>
  <si>
    <t>P</t>
  </si>
  <si>
    <t>Poznámka k položce:_x000d_
 - s použitím malé frézy se šířkou záběru do 1,0 m</t>
  </si>
  <si>
    <t>7</t>
  </si>
  <si>
    <t>113154518</t>
  </si>
  <si>
    <t>Frézování živičného krytu tl 100 mm pruh š do 0,5 m pl do 500 m2</t>
  </si>
  <si>
    <t>-293343297</t>
  </si>
  <si>
    <t>Frézování živičného podkladu nebo krytu s naložením hmot na dopravní prostředek plochy do 500 m2 pruhu šířky do 0,5 m, tloušťky vrstvy 100 mm</t>
  </si>
  <si>
    <t>https://podminky.urs.cz/item/CS_URS_2024_02/113154518</t>
  </si>
  <si>
    <t>113202111</t>
  </si>
  <si>
    <t>Vytrhání obrub krajníků obrubníků stojatých</t>
  </si>
  <si>
    <t>m</t>
  </si>
  <si>
    <t>-730046871</t>
  </si>
  <si>
    <t>Vytrhání obrub s vybouráním lože, s přemístěním hmot na skládku na vzdálenost do 3 m nebo s naložením na dopravní prostředek z krajníků nebo obrubníků stojatých</t>
  </si>
  <si>
    <t>https://podminky.urs.cz/item/CS_URS_2024_02/113202111</t>
  </si>
  <si>
    <t>9</t>
  </si>
  <si>
    <t>122251102</t>
  </si>
  <si>
    <t>Odkopávky a prokopávky nezapažené v hornině třídy těžitelnosti I skupiny 3 objem do 50 m3 strojně</t>
  </si>
  <si>
    <t>m3</t>
  </si>
  <si>
    <t>-1418592607</t>
  </si>
  <si>
    <t>Odkopávky a prokopávky nezapažené strojně v hornině třídy těžitelnosti I skupiny 3 přes 20 do 50 m3</t>
  </si>
  <si>
    <t>https://podminky.urs.cz/item/CS_URS_2024_02/122251102</t>
  </si>
  <si>
    <t>Sanace aktivní zóny - náhrada</t>
  </si>
  <si>
    <t xml:space="preserve"> - náhrada (odkop + zpětný dosyp) AZ, materiál dle ČSN 73 6133 (nenamrzavý, nesoudržný, hrubozrnný) [ne štěrk]</t>
  </si>
  <si>
    <t xml:space="preserve"> - čerpání pouze se souhlasem TDI - dle výsledků SZZ!</t>
  </si>
  <si>
    <t>(20+45)*0,5*1,05</t>
  </si>
  <si>
    <t>10</t>
  </si>
  <si>
    <t>131213702</t>
  </si>
  <si>
    <t>Hloubení nezapažených jam v nesoudržných horninách třídy těžitelnosti I skupiny 3 ručně</t>
  </si>
  <si>
    <t>-1076398854</t>
  </si>
  <si>
    <t>Hloubení nezapažených jam ručně s urovnáním dna do předepsaného profilu a spádu v hornině třídy těžitelnosti I skupiny 3 nesoudržných</t>
  </si>
  <si>
    <t>https://podminky.urs.cz/item/CS_URS_2024_02/131213702</t>
  </si>
  <si>
    <t>Svislé dopravní značení - nové ocelové sloupky, včetně betonového základu</t>
  </si>
  <si>
    <t xml:space="preserve"> - betonováý základ 0,3 x 0,3 x 0,8 m z betonu C 20/25 XF3</t>
  </si>
  <si>
    <t>0,3*0,3*0,8*20</t>
  </si>
  <si>
    <t>11</t>
  </si>
  <si>
    <t>986193599</t>
  </si>
  <si>
    <t>Odstranění stávajících uličních vpustí</t>
  </si>
  <si>
    <t>Nová uliční vpusti</t>
  </si>
  <si>
    <t>132251101</t>
  </si>
  <si>
    <t>Hloubení rýh nezapažených š do 800 mm v hornině třídy těžitelnosti I skupiny 3 objem do 20 m3 strojně</t>
  </si>
  <si>
    <t>-1620827342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</si>
  <si>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</si>
  <si>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</si>
  <si>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Podélná drenáž</t>
  </si>
  <si>
    <t>0,5*0,5*12,5</t>
  </si>
  <si>
    <t>Nové potrubí - PP DN 200 SN10</t>
  </si>
  <si>
    <t>0,8*2,5*1,6</t>
  </si>
  <si>
    <t>13</t>
  </si>
  <si>
    <t>139911121</t>
  </si>
  <si>
    <t>Bourání kcí v hloubených vykopávkách ze zdiva z betonu prostého ručně</t>
  </si>
  <si>
    <t>-964380710</t>
  </si>
  <si>
    <t>Bourání konstrukcí v hloubených vykopávkách ručně s přemístěním suti na hromady na vzdálenost do 20 m nebo s naložením na dopravní prostředek z betonu prostého neprokládaného</t>
  </si>
  <si>
    <t>https://podminky.urs.cz/item/CS_URS_2024_02/139911121</t>
  </si>
  <si>
    <t>0,5</t>
  </si>
  <si>
    <t>14</t>
  </si>
  <si>
    <t>162751117</t>
  </si>
  <si>
    <t>Vodorovné přemístění přes 9 000 do 10000 m výkopku/sypaniny z horniny třídy těžitelnosti I skupiny 1 až 3</t>
  </si>
  <si>
    <t>1841103325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</si>
  <si>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</si>
  <si>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</si>
  <si>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1,44+3,125+1,2</t>
  </si>
  <si>
    <t>15</t>
  </si>
  <si>
    <t>162751119</t>
  </si>
  <si>
    <t>Příplatek k vodorovnému přemístění výkopku/sypaniny z horniny třídy těžitelnosti I skupiny 1 až 3 ZKD 1000 m přes 10000 m</t>
  </si>
  <si>
    <t>1535627218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</si>
  <si>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</si>
  <si>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</si>
  <si>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39,89*10 'Přepočtené koeficientem množství</t>
  </si>
  <si>
    <t>16</t>
  </si>
  <si>
    <t>171151103</t>
  </si>
  <si>
    <t>Uložení sypaniny z hornin soudržných do násypů zhutněných strojně</t>
  </si>
  <si>
    <t>1819662458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</si>
  <si>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</si>
  <si>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</si>
  <si>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>Vytvoření dodatečného násypu (zemní krajnice)</t>
  </si>
  <si>
    <t xml:space="preserve"> - nakupovaný materiál min. málo vhodný dle ČSN 73 6133</t>
  </si>
  <si>
    <t xml:space="preserve"> - hutněno dle TKP - 100 % PS</t>
  </si>
  <si>
    <t>2,5</t>
  </si>
  <si>
    <t>17</t>
  </si>
  <si>
    <t>M</t>
  </si>
  <si>
    <t>10364100</t>
  </si>
  <si>
    <t>zemina pro terénní úpravy - tříděná</t>
  </si>
  <si>
    <t>t</t>
  </si>
  <si>
    <t>-406585126</t>
  </si>
  <si>
    <t>2,5*1,8 'Přepočtené koeficientem množství</t>
  </si>
  <si>
    <t>18</t>
  </si>
  <si>
    <t>171201231</t>
  </si>
  <si>
    <t>Poplatek za uložení zeminy a kamení na recyklační skládce (skládkovné) kód odpadu 17 05 04</t>
  </si>
  <si>
    <t>-11807708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</si>
  <si>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</si>
  <si>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</si>
  <si>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39,89*1,8 'Přepočtené koeficientem množství</t>
  </si>
  <si>
    <t>19</t>
  </si>
  <si>
    <t>171251201</t>
  </si>
  <si>
    <t>Uložení sypaniny na skládky nebo meziskládky</t>
  </si>
  <si>
    <t>1574623354</t>
  </si>
  <si>
    <t>Uložení sypaniny na skládky nebo meziskládky bez hutnění s upravením uložené sypaniny do předepsaného tvaru</t>
  </si>
  <si>
    <t>https://podminky.urs.cz/item/CS_URS_2024_02/171251201</t>
  </si>
  <si>
    <t>20</t>
  </si>
  <si>
    <t>174111101</t>
  </si>
  <si>
    <t>Zásyp jam, šachet rýh nebo kolem objektů sypaninou se zhutněním ručně</t>
  </si>
  <si>
    <t>118261904</t>
  </si>
  <si>
    <t>Zásyp sypaninou z jakékoliv horniny ručně s uložením výkopku ve vrstvách se zhutněním jam, šachet, rýh nebo kolem objektů v těchto vykopávkách</t>
  </si>
  <si>
    <t>https://podminky.urs.cz/item/CS_URS_2024_02/174111101</t>
  </si>
  <si>
    <t>Odstranění stávajících uličních vpustí - - výkop bude zasypán nakupovaným materiálem (zemina)</t>
  </si>
  <si>
    <t>1377987413</t>
  </si>
  <si>
    <t>1*1,8 'Přepočtené koeficientem množství</t>
  </si>
  <si>
    <t>22</t>
  </si>
  <si>
    <t>174151101</t>
  </si>
  <si>
    <t>Zásyp jam, šachet rýh nebo kolem objektů sypaninou se zhutněním</t>
  </si>
  <si>
    <t>607670214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</si>
  <si>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</si>
  <si>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</si>
  <si>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3,2</t>
  </si>
  <si>
    <t>-0,2-1,0</t>
  </si>
  <si>
    <t>23</t>
  </si>
  <si>
    <t>175111101</t>
  </si>
  <si>
    <t>Obsypání potrubí ručně sypaninou bez prohození, uloženou do 3 m</t>
  </si>
  <si>
    <t>2069156397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</si>
  <si>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</si>
  <si>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</si>
  <si>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0,8*0,5*2,5</t>
  </si>
  <si>
    <t>24</t>
  </si>
  <si>
    <t>58331200</t>
  </si>
  <si>
    <t>štěrkopísek netříděný</t>
  </si>
  <si>
    <t>1631561475</t>
  </si>
  <si>
    <t>1*2 'Přepočtené koeficientem množství</t>
  </si>
  <si>
    <t>25</t>
  </si>
  <si>
    <t>181951112</t>
  </si>
  <si>
    <t>Úprava pláně v hornině třídy těžitelnosti I skupiny 1 až 3 se zhutněním strojně</t>
  </si>
  <si>
    <t>-1924305144</t>
  </si>
  <si>
    <t>Úprava pláně vyrovnáním výškových rozdílů strojně v hornině třídy těžitelnosti I, skupiny 1 až 3 se zhutněním</t>
  </si>
  <si>
    <t>https://podminky.urs.cz/item/CS_URS_2024_02/181951112</t>
  </si>
  <si>
    <t>ASFALTOVÁ VOZOVKA V MÍSTĚ NAPOJENÍ NA MK</t>
  </si>
  <si>
    <t>45*0,85</t>
  </si>
  <si>
    <t>ASFALTOVÁ VOZOVKA V MÍSTĚ PŘÍČNÉHO PRAHU</t>
  </si>
  <si>
    <t>20*1,1</t>
  </si>
  <si>
    <t>CHODNÍK PRO PĚŠÍ</t>
  </si>
  <si>
    <t>68*1,05</t>
  </si>
  <si>
    <t>HMATOVÉ ÚPRAVY</t>
  </si>
  <si>
    <t>12*1,05</t>
  </si>
  <si>
    <t>Zakládání</t>
  </si>
  <si>
    <t>26</t>
  </si>
  <si>
    <t>211531111</t>
  </si>
  <si>
    <t>Výplň odvodňovacích žeber nebo trativodů kamenivem hrubým drceným frakce 16 až 63 mm</t>
  </si>
  <si>
    <t>-1050900253</t>
  </si>
  <si>
    <t>Výplň kamenivem do rýh odvodňovacích žeber nebo trativodů bez zhutnění, s úpravou povrchu výplně kamenivem hrubým drceným frakce 16 až 63 mm</t>
  </si>
  <si>
    <t>https://podminky.urs.cz/item/CS_URS_2024_02/211531111</t>
  </si>
  <si>
    <t>Podélná drenáž-výplň kamenivem 32/63 (16/32)</t>
  </si>
  <si>
    <t>27</t>
  </si>
  <si>
    <t>211971110</t>
  </si>
  <si>
    <t>Zřízení opláštění žeber nebo trativodů geotextilií v rýze nebo zářezu sklonu do 1:2</t>
  </si>
  <si>
    <t>-1412720543</t>
  </si>
  <si>
    <t>Zřízení opláštění výplně z geotextilie odvodňovacích žeber nebo trativodů v rýze nebo zářezu se stěnami šikmými o sklonu do 1:2</t>
  </si>
  <si>
    <t>https://podminky.urs.cz/item/CS_URS_2024_02/211971110</t>
  </si>
  <si>
    <t>0,5*4*12,5</t>
  </si>
  <si>
    <t>28</t>
  </si>
  <si>
    <t>69311068</t>
  </si>
  <si>
    <t>geotextilie netkaná separační, ochranná, filtrační, drenážní PP 300g/m2</t>
  </si>
  <si>
    <t>143227633</t>
  </si>
  <si>
    <t>25*1,2 'Přepočtené koeficientem množství</t>
  </si>
  <si>
    <t>29</t>
  </si>
  <si>
    <t>275313711</t>
  </si>
  <si>
    <t>Základové patky z betonu tř. C 20/25</t>
  </si>
  <si>
    <t>1496288448</t>
  </si>
  <si>
    <t>Základy z betonu prostého patky a bloky z betonu kamenem neprokládaného tř. C 20/25</t>
  </si>
  <si>
    <t>https://podminky.urs.cz/item/CS_URS_2024_02/275313711</t>
  </si>
  <si>
    <t>Vodorovné konstrukce</t>
  </si>
  <si>
    <t>30</t>
  </si>
  <si>
    <t>451573111</t>
  </si>
  <si>
    <t>Lože pod potrubí otevřený výkop ze štěrkopísku</t>
  </si>
  <si>
    <t>-1889209827</t>
  </si>
  <si>
    <t>Lože pod potrubí, stoky a drobné objekty v otevřeném výkopu z písku a štěrkopísku do 63 mm</t>
  </si>
  <si>
    <t>https://podminky.urs.cz/item/CS_URS_2024_02/451573111</t>
  </si>
  <si>
    <t>0,8*0,1*2,5</t>
  </si>
  <si>
    <t>Komunikace pozemní</t>
  </si>
  <si>
    <t>31</t>
  </si>
  <si>
    <t>564851011</t>
  </si>
  <si>
    <t>Podklad ze štěrkodrtě ŠD plochy do 100 m2 tl 150 mm</t>
  </si>
  <si>
    <t>-185640373</t>
  </si>
  <si>
    <t>Podklad ze štěrkodrti ŠD s rozprostřením a zhutněním plochy jednotlivě do 100 m2, po zhutnění tl. 150 mm</t>
  </si>
  <si>
    <t>https://podminky.urs.cz/item/CS_URS_2024_02/564851011</t>
  </si>
  <si>
    <t>Štěrkodrť frakce 0/32 (0/45)</t>
  </si>
  <si>
    <t>45*1,05</t>
  </si>
  <si>
    <t>Štěrkodrť frakce 0/63 (0/45)</t>
  </si>
  <si>
    <t>20*1,05</t>
  </si>
  <si>
    <t>32</t>
  </si>
  <si>
    <t>564871011</t>
  </si>
  <si>
    <t>Podklad ze štěrkodrtě ŠD plochy do 100 m2 tl 250 mm</t>
  </si>
  <si>
    <t>-43462426</t>
  </si>
  <si>
    <t>Podklad ze štěrkodrti ŠD s rozprostřením a zhutněním plochy jednotlivě do 100 m2, po zhutnění tl. 250 mm</t>
  </si>
  <si>
    <t>https://podminky.urs.cz/item/CS_URS_2024_02/564871011</t>
  </si>
  <si>
    <t>33</t>
  </si>
  <si>
    <t>565155101</t>
  </si>
  <si>
    <t>Asfaltový beton vrstva podkladní ACP 16 (obalované kamenivo OKS) tl 70 mm š do 1,5 m</t>
  </si>
  <si>
    <t>1784773564</t>
  </si>
  <si>
    <t>Asfaltový beton vrstva podkladní ACP 16 (obalované kamenivo střednězrnné - OKS) s rozprostřením a zhutněním v pruhu šířky do 1,5 m, po zhutnění tl. 70 mm</t>
  </si>
  <si>
    <t>https://podminky.urs.cz/item/CS_URS_2024_02/565155101</t>
  </si>
  <si>
    <t>45</t>
  </si>
  <si>
    <t>34</t>
  </si>
  <si>
    <t>571908111</t>
  </si>
  <si>
    <t>Kryt vymývaným dekoračním kamenivem (kačírkem) tl 200 mm</t>
  </si>
  <si>
    <t>-1153263034</t>
  </si>
  <si>
    <t>Kryt vymývaným dekoračním kamenivem (kačírkem) tl. 200 mm</t>
  </si>
  <si>
    <t>https://podminky.urs.cz/item/CS_URS_2024_02/571908111</t>
  </si>
  <si>
    <t>35</t>
  </si>
  <si>
    <t>573111112</t>
  </si>
  <si>
    <t>Postřik živičný infiltrační s posypem z asfaltu množství 1 kg/m2</t>
  </si>
  <si>
    <t>646930154</t>
  </si>
  <si>
    <t>Postřik infiltrační PI z asfaltu silničního s posypem kamenivem, v množství 1,00 kg/m2</t>
  </si>
  <si>
    <t>https://podminky.urs.cz/item/CS_URS_2024_02/573111112</t>
  </si>
  <si>
    <t>36</t>
  </si>
  <si>
    <t>573231106</t>
  </si>
  <si>
    <t>Postřik živičný spojovací ze silniční emulze v množství 0,30 kg/m2</t>
  </si>
  <si>
    <t>104386104</t>
  </si>
  <si>
    <t>Postřik spojovací PS bez posypu kamenivem ze silniční emulze, v množství 0,30 kg/m2</t>
  </si>
  <si>
    <t>https://podminky.urs.cz/item/CS_URS_2024_02/573231106</t>
  </si>
  <si>
    <t>37</t>
  </si>
  <si>
    <t>577134111</t>
  </si>
  <si>
    <t>Asfaltový beton vrstva obrusná ACO 11 (ABS) tř. I tl 40 mm š do 3 m z nemodifikovaného asfaltu</t>
  </si>
  <si>
    <t>-1268573240</t>
  </si>
  <si>
    <t>Asfaltový beton vrstva obrusná ACO 11 (ABS) s rozprostřením a se zhutněním z nemodifikovaného asfaltu v pruhu šířky do 3 m tř. I, po zhutnění tl. 40 mm</t>
  </si>
  <si>
    <t>https://podminky.urs.cz/item/CS_URS_2024_02/577134111</t>
  </si>
  <si>
    <t>38</t>
  </si>
  <si>
    <t>596211111</t>
  </si>
  <si>
    <t>Kladení zámkové dlažby komunikací pro pěší ručně tl 60 mm skupiny A pl přes 50 do 100 m2</t>
  </si>
  <si>
    <t>-370330339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</si>
  <si>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</si>
  <si>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https://podminky.urs.cz/item/CS_URS_2024_02/596211111</t>
  </si>
  <si>
    <t>68</t>
  </si>
  <si>
    <t>39</t>
  </si>
  <si>
    <t>59245018</t>
  </si>
  <si>
    <t>dlažba tvar obdélník betonová 200x100x60mm přírodní</t>
  </si>
  <si>
    <t>-268359757</t>
  </si>
  <si>
    <t>68*1,05 'Přepočtené koeficientem množství</t>
  </si>
  <si>
    <t>40</t>
  </si>
  <si>
    <t>59245006</t>
  </si>
  <si>
    <t>dlažba tvar obdélník betonová pro nevidomé 200x100x60mm barevná</t>
  </si>
  <si>
    <t>527351615</t>
  </si>
  <si>
    <t>12*1,1 'Přepočtené koeficientem množství</t>
  </si>
  <si>
    <t>41</t>
  </si>
  <si>
    <t>596211114</t>
  </si>
  <si>
    <t>Příplatek za kombinaci dvou barev u kladení betonových dlažeb komunikací pro pěší ručně tl 60 mm skupiny A</t>
  </si>
  <si>
    <t>-1078983969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</si>
  <si>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</si>
  <si>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https://podminky.urs.cz/item/CS_URS_2024_02/596211114</t>
  </si>
  <si>
    <t>Trubní vedení</t>
  </si>
  <si>
    <t>871350310</t>
  </si>
  <si>
    <t>Montáž kanalizačního potrubí hladkého plnostěnného SN 10 z polypropylenu DN 200</t>
  </si>
  <si>
    <t>2058579716</t>
  </si>
  <si>
    <t>Montáž kanalizačního potrubí z plastů z polypropylenu PP hladkého plnostěnného SN 10 DN 200</t>
  </si>
  <si>
    <t>https://podminky.urs.cz/item/CS_URS_2024_02/871350310</t>
  </si>
  <si>
    <t xml:space="preserve"> - napojení uličních vpustí, </t>
  </si>
  <si>
    <t>43</t>
  </si>
  <si>
    <t>28617004</t>
  </si>
  <si>
    <t>trubka kanalizační PP plnostěnná třívrstvá DN 200x1000mm SN10</t>
  </si>
  <si>
    <t>706239510</t>
  </si>
  <si>
    <t>2,5*1,05 'Přepočtené koeficientem množství</t>
  </si>
  <si>
    <t>44</t>
  </si>
  <si>
    <t>895941341</t>
  </si>
  <si>
    <t>Osazení vpusti uliční DN 500 z betonových dílců dno s výtokem</t>
  </si>
  <si>
    <t>kus</t>
  </si>
  <si>
    <t>-1980093041</t>
  </si>
  <si>
    <t>Osazení vpusti uliční z betonových dílců DN 500 dno s výtokem</t>
  </si>
  <si>
    <t>https://podminky.urs.cz/item/CS_URS_2024_02/895941341</t>
  </si>
  <si>
    <t>59224473</t>
  </si>
  <si>
    <t>vpusť uliční DN 500 kaliště s odtokem 200mm 500/245x65mm</t>
  </si>
  <si>
    <t>-1040999118</t>
  </si>
  <si>
    <t>46</t>
  </si>
  <si>
    <t>895941351</t>
  </si>
  <si>
    <t>Osazení vpusti uliční DN 500 z betonových dílců skruž horní pro čtvercovou vtokovou mříž</t>
  </si>
  <si>
    <t>-1762829172</t>
  </si>
  <si>
    <t>Osazení vpusti uliční z betonových dílců DN 500 skruž horní pro čtvercovou vtokovou mříž</t>
  </si>
  <si>
    <t>https://podminky.urs.cz/item/CS_URS_2024_02/895941351</t>
  </si>
  <si>
    <t>47</t>
  </si>
  <si>
    <t>59224460</t>
  </si>
  <si>
    <t>vpusť uliční DN 500 betonová 500x190x65mm čtvercový poklop</t>
  </si>
  <si>
    <t>1092408023</t>
  </si>
  <si>
    <t>48</t>
  </si>
  <si>
    <t>895941362</t>
  </si>
  <si>
    <t>Osazení vpusti uliční DN 500 z betonových dílců skruž středová 590 mm</t>
  </si>
  <si>
    <t>-713381820</t>
  </si>
  <si>
    <t>Osazení vpusti uliční z betonových dílců DN 500 skruž středová 590 mm</t>
  </si>
  <si>
    <t>https://podminky.urs.cz/item/CS_URS_2024_02/895941362</t>
  </si>
  <si>
    <t>49</t>
  </si>
  <si>
    <t>59224462</t>
  </si>
  <si>
    <t>vpusť uliční DN 500 skruž průběžná vysoká betonová 500/590x65mm</t>
  </si>
  <si>
    <t>1972660034</t>
  </si>
  <si>
    <t>50</t>
  </si>
  <si>
    <t>899203211</t>
  </si>
  <si>
    <t>Demontáž mříží litinových včetně rámů hmotnosti přes 100 do 150 kg</t>
  </si>
  <si>
    <t>878247051</t>
  </si>
  <si>
    <t>Demontáž mříží litinových včetně rámů, hmotnosti jednotlivě přes 100 do 150 Kg</t>
  </si>
  <si>
    <t>https://podminky.urs.cz/item/CS_URS_2024_02/899203211</t>
  </si>
  <si>
    <t>51</t>
  </si>
  <si>
    <t>899204112</t>
  </si>
  <si>
    <t>Osazení mříží litinových včetně rámů a košů na bahno pro třídu zatížení D400, E600</t>
  </si>
  <si>
    <t>2131893</t>
  </si>
  <si>
    <t>https://podminky.urs.cz/item/CS_URS_2024_02/899204112</t>
  </si>
  <si>
    <t>52</t>
  </si>
  <si>
    <t>55242320</t>
  </si>
  <si>
    <t>mříž vtoková litinová plochá 500x500mm</t>
  </si>
  <si>
    <t>-966484780</t>
  </si>
  <si>
    <t>53</t>
  </si>
  <si>
    <t>59223871</t>
  </si>
  <si>
    <t>koš vysoký pro uliční vpusti žárově Pz plech pro rám 500/500mm</t>
  </si>
  <si>
    <t>1396231285</t>
  </si>
  <si>
    <t>54</t>
  </si>
  <si>
    <t>včetně navrtávky na stávající potrubí DN 400</t>
  </si>
  <si>
    <t>kpl</t>
  </si>
  <si>
    <t>498311976</t>
  </si>
  <si>
    <t>Ostatní konstrukce a práce, bourání</t>
  </si>
  <si>
    <t>55</t>
  </si>
  <si>
    <t>914111121</t>
  </si>
  <si>
    <t>Montáž svislé dopravní značky do velikosti 2 m2 objímkami na sloupek nebo konzolu</t>
  </si>
  <si>
    <t>163652663</t>
  </si>
  <si>
    <t>Montáž svislé dopravní značky základní velikosti do 2 m2 objímkami na sloupky nebo konzoly</t>
  </si>
  <si>
    <t>https://podminky.urs.cz/item/CS_URS_2024_02/914111121</t>
  </si>
  <si>
    <t>56</t>
  </si>
  <si>
    <t>40445651</t>
  </si>
  <si>
    <t>informativní značky zónové IZ1, IZ2, IZ8 1000x1000mm</t>
  </si>
  <si>
    <t>-1315180915</t>
  </si>
  <si>
    <t xml:space="preserve">Poznámka k položce:_x000d_
4x IZ 8a_x000d_
5x IZ 8b_x000d_
_x000d_
</t>
  </si>
  <si>
    <t>4x IZ 8a</t>
  </si>
  <si>
    <t>6x IZ 8b</t>
  </si>
  <si>
    <t>4+6</t>
  </si>
  <si>
    <t>57</t>
  </si>
  <si>
    <t>914511111</t>
  </si>
  <si>
    <t>Montáž sloupku dopravních značek délky do 3,5 m s betonovým základem</t>
  </si>
  <si>
    <t>-436350378</t>
  </si>
  <si>
    <t>Montáž sloupku dopravních značek délky do 3,5 m do betonového základu</t>
  </si>
  <si>
    <t>https://podminky.urs.cz/item/CS_URS_2024_02/914511111</t>
  </si>
  <si>
    <t>58</t>
  </si>
  <si>
    <t>40445225</t>
  </si>
  <si>
    <t>sloupek pro dopravní značku Zn D 60mm v 3,5m</t>
  </si>
  <si>
    <t>1769921114</t>
  </si>
  <si>
    <t>59</t>
  </si>
  <si>
    <t>40445253</t>
  </si>
  <si>
    <t>víčko plastové na sloupek D 60mm</t>
  </si>
  <si>
    <t>2009408309</t>
  </si>
  <si>
    <t>60</t>
  </si>
  <si>
    <t>915131112</t>
  </si>
  <si>
    <t>Vodorovné dopravní značení přechody pro chodce, šipky, symboly retroreflexní bílá barva</t>
  </si>
  <si>
    <t>541166334</t>
  </si>
  <si>
    <t>Vodorovné dopravní značení stříkané barvou přechody pro chodce, šipky, symboly bílé retroreflexní</t>
  </si>
  <si>
    <t>https://podminky.urs.cz/item/CS_URS_2024_02/915131112</t>
  </si>
  <si>
    <t>61</t>
  </si>
  <si>
    <t>915231112</t>
  </si>
  <si>
    <t>Vodorovné dopravní značení přechody pro chodce, šipky, symboly retroreflexní bílý plast</t>
  </si>
  <si>
    <t>-46640241</t>
  </si>
  <si>
    <t>Vodorovné dopravní značení stříkaným plastem přechody pro chodce, šipky, symboly nápisy bílé retroreflexní</t>
  </si>
  <si>
    <t>https://podminky.urs.cz/item/CS_URS_2024_02/915231112</t>
  </si>
  <si>
    <t>Poznámka k položce:_x000d_
 - dvoufázově - nejprve předznačení barvou, poté plast</t>
  </si>
  <si>
    <t>V7a</t>
  </si>
  <si>
    <t>4,5</t>
  </si>
  <si>
    <t>V13</t>
  </si>
  <si>
    <t>62</t>
  </si>
  <si>
    <t>915621111</t>
  </si>
  <si>
    <t>Předznačení vodorovného plošného značení</t>
  </si>
  <si>
    <t>7996424</t>
  </si>
  <si>
    <t>Předznačení pro vodorovné značení stříkané barvou nebo prováděné z nátěrových hmot plošné šipky, symboly, nápisy</t>
  </si>
  <si>
    <t>https://podminky.urs.cz/item/CS_URS_2024_02/915621111</t>
  </si>
  <si>
    <t>63</t>
  </si>
  <si>
    <t>916131213</t>
  </si>
  <si>
    <t>Osazení silničního obrubníku betonového stojatého s boční opěrou do lože z betonu prostého</t>
  </si>
  <si>
    <t>2147311463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</si>
  <si>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</si>
  <si>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https://podminky.urs.cz/item/CS_URS_2024_02/916131213</t>
  </si>
  <si>
    <t>64</t>
  </si>
  <si>
    <t>59217017</t>
  </si>
  <si>
    <t>obrubník betonový chodníkový 1000x100x250mm</t>
  </si>
  <si>
    <t>-1427318848</t>
  </si>
  <si>
    <t>55*1,05 'Přepočtené koeficientem množství</t>
  </si>
  <si>
    <t>65</t>
  </si>
  <si>
    <t>916991121</t>
  </si>
  <si>
    <t>Lože pod obrubníky, krajníky nebo obruby z dlažebních kostek z betonu prostého</t>
  </si>
  <si>
    <t>976963726</t>
  </si>
  <si>
    <t>Lože pod obrubníky, krajníky nebo obruby z dlažebních kostek z betonu prostého</t>
  </si>
  <si>
    <t>https://podminky.urs.cz/item/CS_URS_2024_02/916991121</t>
  </si>
  <si>
    <t>55,000*0,06</t>
  </si>
  <si>
    <t>66</t>
  </si>
  <si>
    <t>919732211</t>
  </si>
  <si>
    <t>Styčná spára napojení nového živičného povrchu na stávající za tepla š 15 mm hl 25 mm s prořezáním</t>
  </si>
  <si>
    <t>-636322780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</si>
  <si>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</si>
  <si>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</si>
  <si>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Afaltová zálivka</t>
  </si>
  <si>
    <t xml:space="preserve"> - zalití pracovní spáry trvale pružnou asfaltovou zálivkou dle TP 115</t>
  </si>
  <si>
    <t xml:space="preserve"> - na obou vrstvách asfaltu, včetně zálivky podél podezdívky</t>
  </si>
  <si>
    <t>100</t>
  </si>
  <si>
    <t>67</t>
  </si>
  <si>
    <t>919735111</t>
  </si>
  <si>
    <t>Řezání stávajícího živičného krytu hl do 50 mm</t>
  </si>
  <si>
    <t>-1286472632</t>
  </si>
  <si>
    <t>Řezání stávajícího živičného krytu nebo podkladu hloubky do 50 mm</t>
  </si>
  <si>
    <t>https://podminky.urs.cz/item/CS_URS_2024_02/919735111</t>
  </si>
  <si>
    <t>919735112</t>
  </si>
  <si>
    <t>Řezání stávajícího živičného krytu hl přes 50 do 100 mm</t>
  </si>
  <si>
    <t>-829753501</t>
  </si>
  <si>
    <t>Řezání stávajícího živičného krytu nebo podkladu hloubky přes 50 do 100 mm</t>
  </si>
  <si>
    <t>https://podminky.urs.cz/item/CS_URS_2024_02/919735112</t>
  </si>
  <si>
    <t>69</t>
  </si>
  <si>
    <t>979054451</t>
  </si>
  <si>
    <t>Očištění vybouraných zámkových dlaždic s původním spárováním z kameniva těženého</t>
  </si>
  <si>
    <t>-416179952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</si>
  <si>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</si>
  <si>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https://podminky.urs.cz/item/CS_URS_2024_02/979054451</t>
  </si>
  <si>
    <t>997</t>
  </si>
  <si>
    <t>Přesun sutě</t>
  </si>
  <si>
    <t>70</t>
  </si>
  <si>
    <t>997221551</t>
  </si>
  <si>
    <t>Vodorovná doprava suti ze sypkých materiálů do 1 km</t>
  </si>
  <si>
    <t>1495290592</t>
  </si>
  <si>
    <t>Vodorovná doprava suti bez naložení, ale se složením a s hrubým urovnáním ze sypkých materiálů, na vzdálenost do 1 km</t>
  </si>
  <si>
    <t>https://podminky.urs.cz/item/CS_URS_2024_02/997221551</t>
  </si>
  <si>
    <t>71</t>
  </si>
  <si>
    <t>997221559</t>
  </si>
  <si>
    <t>Příplatek ZKD 1 km u vodorovné dopravy suti ze sypkých materiálů</t>
  </si>
  <si>
    <t>-960131778</t>
  </si>
  <si>
    <t>Vodorovná doprava suti bez naložení, ale se složením a s hrubým urovnáním Příplatek k ceně za každý další i započatý 1 km přes 1 km</t>
  </si>
  <si>
    <t>https://podminky.urs.cz/item/CS_URS_2024_02/997221559</t>
  </si>
  <si>
    <t>66,92*19 'Přepočtené koeficientem množství</t>
  </si>
  <si>
    <t>72</t>
  </si>
  <si>
    <t>997221561</t>
  </si>
  <si>
    <t>Vodorovná doprava suti z kusových materiálů do 1 km</t>
  </si>
  <si>
    <t>-1328109624</t>
  </si>
  <si>
    <t>Vodorovná doprava suti bez naložení, ale se složením a s hrubým urovnáním z kusových materiálů, na vzdálenost do 1 km</t>
  </si>
  <si>
    <t>https://podminky.urs.cz/item/CS_URS_2024_02/997221561</t>
  </si>
  <si>
    <t>128,178-2,08-66,92</t>
  </si>
  <si>
    <t>Mezisoučet</t>
  </si>
  <si>
    <t>zámková dlažba -očištění a vyskládání na palety, odvoz dle určení investora do 10 km</t>
  </si>
  <si>
    <t>2,08</t>
  </si>
  <si>
    <t>73</t>
  </si>
  <si>
    <t>997221569</t>
  </si>
  <si>
    <t>Příplatek ZKD 1 km u vodorovné dopravy suti z kusových materiálů</t>
  </si>
  <si>
    <t>1883392716</t>
  </si>
  <si>
    <t>https://podminky.urs.cz/item/CS_URS_2024_02/997221569</t>
  </si>
  <si>
    <t>(128,178-2,08-66,92)*19</t>
  </si>
  <si>
    <t>2,08*9</t>
  </si>
  <si>
    <t>74</t>
  </si>
  <si>
    <t>997221611</t>
  </si>
  <si>
    <t>Nakládání suti na dopravní prostředky pro vodorovnou dopravu</t>
  </si>
  <si>
    <t>701172633</t>
  </si>
  <si>
    <t>Nakládání na dopravní prostředky pro vodorovnou dopravu suti</t>
  </si>
  <si>
    <t>https://podminky.urs.cz/item/CS_URS_2024_02/997221611</t>
  </si>
  <si>
    <t>75</t>
  </si>
  <si>
    <t>997221861</t>
  </si>
  <si>
    <t>Poplatek za uložení na recyklační skládce (skládkovné) stavebního odpadu z prostého betonu pod kódem 17 01 01</t>
  </si>
  <si>
    <t>-1646365073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</si>
  <si>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</si>
  <si>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</si>
  <si>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20,64+5,33+1,25</t>
  </si>
  <si>
    <t>76</t>
  </si>
  <si>
    <t>997221873</t>
  </si>
  <si>
    <t>Poplatek za uložení na recyklační skládce (skládkovné) stavebního odpadu zeminy a kamení zatříděného do Katalogu odpadů pod kódem 17 05 04</t>
  </si>
  <si>
    <t>-419876722</t>
  </si>
  <si>
    <t>https://podminky.urs.cz/item/CS_URS_2024_02/997221873</t>
  </si>
  <si>
    <t>22,04+44,88</t>
  </si>
  <si>
    <t>77</t>
  </si>
  <si>
    <t>997221875</t>
  </si>
  <si>
    <t>Poplatek za uložení na recyklační skládce (skládkovné) stavebního odpadu asfaltového bez obsahu dehtu zatříděného do Katalogu odpadů pod kódem 17 03 02</t>
  </si>
  <si>
    <t>786162634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</si>
  <si>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</si>
  <si>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</si>
  <si>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7,912+19,78</t>
  </si>
  <si>
    <t>4,116</t>
  </si>
  <si>
    <t>998</t>
  </si>
  <si>
    <t>Přesun hmot</t>
  </si>
  <si>
    <t>78</t>
  </si>
  <si>
    <t>998223011</t>
  </si>
  <si>
    <t>Přesun hmot pro pozemní komunikace s krytem dlážděným</t>
  </si>
  <si>
    <t>-631505735</t>
  </si>
  <si>
    <t>Přesun hmot pro pozemní komunikace s krytem dlážděným dopravní vzdálenost do 200 m jakékoliv délky objektu</t>
  </si>
  <si>
    <t>https://podminky.urs.cz/item/CS_URS_2024_02/998223011</t>
  </si>
  <si>
    <t>PSV</t>
  </si>
  <si>
    <t>Práce a dodávky PSV</t>
  </si>
  <si>
    <t>711</t>
  </si>
  <si>
    <t>Izolace proti vodě, vlhkosti a plynům</t>
  </si>
  <si>
    <t>79</t>
  </si>
  <si>
    <t>711112001</t>
  </si>
  <si>
    <t>Provedení izolace proti zemní vlhkosti svislé za studena nátěrem penetračním</t>
  </si>
  <si>
    <t>1909888374</t>
  </si>
  <si>
    <t>Provedení izolace proti zemní vlhkosti natěradly a tmely za studena na ploše svislé S nátěrem penetračním</t>
  </si>
  <si>
    <t>https://podminky.urs.cz/item/CS_URS_2024_02/711112001</t>
  </si>
  <si>
    <t>Ochrana stávající podezdívky (oplocení)</t>
  </si>
  <si>
    <t>22*0,3</t>
  </si>
  <si>
    <t>80</t>
  </si>
  <si>
    <t>11163150</t>
  </si>
  <si>
    <t>lak penetrační asfaltový</t>
  </si>
  <si>
    <t>1685872631</t>
  </si>
  <si>
    <t>6,6*0,0005 'Přepočtené koeficientem množství</t>
  </si>
  <si>
    <t>81</t>
  </si>
  <si>
    <t>711161215</t>
  </si>
  <si>
    <t>Izolace proti zemní vlhkosti nopovou fólií svislá, nopek v 20,0 mm, tl do 1,0 mm</t>
  </si>
  <si>
    <t>771758836</t>
  </si>
  <si>
    <t>Izolace proti zemní vlhkosti a beztlakové vodě nopovými fóliemi na ploše svislé S vrstva ochranná, odvětrávací a drenážní výška nopku 20,0 mm, tl. fólie do 1,0 mm</t>
  </si>
  <si>
    <t>https://podminky.urs.cz/item/CS_URS_2024_02/711161215</t>
  </si>
  <si>
    <t>82</t>
  </si>
  <si>
    <t>711161384</t>
  </si>
  <si>
    <t>Izolace proti zemní vlhkosti nopovou fólií ukončení provětrávací lištou</t>
  </si>
  <si>
    <t>-1086001621</t>
  </si>
  <si>
    <t>Izolace proti zemní vlhkosti a beztlakové vodě nopovými fóliemi ostatní ukončení izolace provětrávací lištou</t>
  </si>
  <si>
    <t>https://podminky.urs.cz/item/CS_URS_2024_02/711161384</t>
  </si>
  <si>
    <t>83</t>
  </si>
  <si>
    <t>998711101</t>
  </si>
  <si>
    <t>Přesun hmot tonážní pro izolace proti vodě, vlhkosti a plynům v objektech v do 6 m</t>
  </si>
  <si>
    <t>377321233</t>
  </si>
  <si>
    <t>Přesun hmot pro izolace proti vodě, vlhkosti a plynům stanovený z hmotnosti přesunovaného materiálu vodorovná dopravní vzdálenost do 50 m v objektech výšky do 6 m</t>
  </si>
  <si>
    <t>https://podminky.urs.cz/item/CS_URS_2024_02/998711101</t>
  </si>
  <si>
    <t>741</t>
  </si>
  <si>
    <t>Elektroinstalace - silnoproud</t>
  </si>
  <si>
    <t>84</t>
  </si>
  <si>
    <t>741110313</t>
  </si>
  <si>
    <t>Montáž trubka ochranná do krabic plastová tuhá D přes 90 do 133 mm uložená volně</t>
  </si>
  <si>
    <t>-223695207</t>
  </si>
  <si>
    <t>Montáž trubek ochranných s nasunutím nebo našroubováním do krabic plastových tuhých, uložených volně, vnitřní Ø přes 90 do 133 mm</t>
  </si>
  <si>
    <t>https://podminky.urs.cz/item/CS_URS_2024_02/741110313</t>
  </si>
  <si>
    <t>Ochrana stávajících IS - uložení do dělené chráničky DN 110,</t>
  </si>
  <si>
    <t xml:space="preserve"> čerpáno POUZE se souhlasem TDI, po odkrytí IS</t>
  </si>
  <si>
    <t>85</t>
  </si>
  <si>
    <t>34571098</t>
  </si>
  <si>
    <t>trubka elektroinstalační dělená (chránička) D 100/110mm, HDPE</t>
  </si>
  <si>
    <t>974184365</t>
  </si>
  <si>
    <t>25*1,1 'Přepočtené koeficientem množství</t>
  </si>
  <si>
    <t>741122133</t>
  </si>
  <si>
    <t>Montáž kabel Cu plný kulatý žíla 4x10 mm2 zatažený v trubkách (např. CYKY)</t>
  </si>
  <si>
    <t>1643364293</t>
  </si>
  <si>
    <t>Montáž kabelů měděných bez ukončení uložených v trubkách zatažených plných kulatých nebo bezhalogenových (např. CYKY) počtu a průřezu žil 4x10 mm2</t>
  </si>
  <si>
    <t>https://podminky.urs.cz/item/CS_URS_2024_02/741122133</t>
  </si>
  <si>
    <t>87</t>
  </si>
  <si>
    <t>34111076</t>
  </si>
  <si>
    <t>kabel instalační jádro Cu plné izolace PVC plášť PVC 450/750V (CYKY) 4x10mm2</t>
  </si>
  <si>
    <t>2020746678</t>
  </si>
  <si>
    <t>13*1,1 'Přepočtené koeficientem množství</t>
  </si>
  <si>
    <t>88</t>
  </si>
  <si>
    <t>741132132</t>
  </si>
  <si>
    <t>Ukončení kabelů 4x10 mm2 smršťovací záklopkou nebo páskem bez letování</t>
  </si>
  <si>
    <t>-1290613358</t>
  </si>
  <si>
    <t>Ukončení kabelů smršťovací záklopkou nebo páskou se zapojením bez letování, počtu a průřezu žil 4x10 mm2</t>
  </si>
  <si>
    <t>https://podminky.urs.cz/item/CS_URS_2024_02/741132132</t>
  </si>
  <si>
    <t>89</t>
  </si>
  <si>
    <t>1229533</t>
  </si>
  <si>
    <t>SMRST. ROZDELOVACI HLAVA EN 4.1 14413516</t>
  </si>
  <si>
    <t>materiály online</t>
  </si>
  <si>
    <t>-1848132083</t>
  </si>
  <si>
    <t>90</t>
  </si>
  <si>
    <t>741136001</t>
  </si>
  <si>
    <t>Propojení kabel celoplastový spojkou venkovní smršťovací do 1 kV 4x10-16 mm2</t>
  </si>
  <si>
    <t>366176245</t>
  </si>
  <si>
    <t>Propojení kabelů nebo vodičů spojkou venkovní teplem smršťovací kabelů celoplastových, počtu a průřezu žil 4x10 až 16 mm2</t>
  </si>
  <si>
    <t>https://podminky.urs.cz/item/CS_URS_2024_02/741136001</t>
  </si>
  <si>
    <t>91</t>
  </si>
  <si>
    <t>35436029</t>
  </si>
  <si>
    <t>spojka kabelová smršťovaná přímá do 1kV 91ahsc-35 3-4ž.x6-35mm</t>
  </si>
  <si>
    <t>1639042530</t>
  </si>
  <si>
    <t>92</t>
  </si>
  <si>
    <t>741373002</t>
  </si>
  <si>
    <t>Montáž svítidlo výbojkové průmyslové stropní na výložník</t>
  </si>
  <si>
    <t>-1237996787</t>
  </si>
  <si>
    <t>Montáž svítidel výbojkových se zapojením vodičů průmyslových nebo venkovních na výložník</t>
  </si>
  <si>
    <t>https://podminky.urs.cz/item/CS_URS_2024_02/741373002</t>
  </si>
  <si>
    <t>93</t>
  </si>
  <si>
    <t>1740762</t>
  </si>
  <si>
    <t>AMPERA MIDI ZEBRA/32 LED NW/5144 LEVA</t>
  </si>
  <si>
    <t>1702004993</t>
  </si>
  <si>
    <t xml:space="preserve">AMPERA MIDI ZEBRA/32 LED NW/5144 LEVA
svítidlo pro přechody - levé,  LED 48W, 7100 lm, 4000 K, IP66</t>
  </si>
  <si>
    <t>Poznámka k položce:_x000d_
je možné použít jiné svítidlo pro přechody se stejnými světelnými paramrtry</t>
  </si>
  <si>
    <t>94</t>
  </si>
  <si>
    <t>741410041</t>
  </si>
  <si>
    <t>Montáž vodič uzemňovací drát nebo lano D do 10 mm v městské zástavbě</t>
  </si>
  <si>
    <t>1461632112</t>
  </si>
  <si>
    <t>Montáž uzemňovacího vedení s upevněním, propojením a připojením pomocí svorek v zemi s izolací spojů drátu nebo lana Ø do 10 mm v městské zástavbě</t>
  </si>
  <si>
    <t>https://podminky.urs.cz/item/CS_URS_2024_02/741410041</t>
  </si>
  <si>
    <t>95</t>
  </si>
  <si>
    <t>35441073</t>
  </si>
  <si>
    <t>drát D 10mm FeZn</t>
  </si>
  <si>
    <t>kg</t>
  </si>
  <si>
    <t>-1924968372</t>
  </si>
  <si>
    <t xml:space="preserve">drát D 10mm FeZn  1 kg = 1,61 m</t>
  </si>
  <si>
    <t>13/1,61</t>
  </si>
  <si>
    <t>8,075*1,1 'Přepočtené koeficientem množství</t>
  </si>
  <si>
    <t>96</t>
  </si>
  <si>
    <t>741420020</t>
  </si>
  <si>
    <t>Montáž svorka hromosvodná s jedním šroubem</t>
  </si>
  <si>
    <t>-1684698678</t>
  </si>
  <si>
    <t>Montáž hromosvodného vedení svorek s jedním šroubem</t>
  </si>
  <si>
    <t>https://podminky.urs.cz/item/CS_URS_2024_02/741420020</t>
  </si>
  <si>
    <t>97</t>
  </si>
  <si>
    <t>35442029</t>
  </si>
  <si>
    <t>svorka uzemnění nerez univerzální</t>
  </si>
  <si>
    <t>2080687040</t>
  </si>
  <si>
    <t>98</t>
  </si>
  <si>
    <t>35442036</t>
  </si>
  <si>
    <t>svorka uzemnění nerez připojovací</t>
  </si>
  <si>
    <t>480659619</t>
  </si>
  <si>
    <t>99</t>
  </si>
  <si>
    <t>741810001</t>
  </si>
  <si>
    <t>Celková prohlídka elektrického rozvodu a zařízení do 100 000,- Kč</t>
  </si>
  <si>
    <t>-1863108799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</si>
  <si>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</si>
  <si>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</si>
  <si>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998741101</t>
  </si>
  <si>
    <t>Přesun hmot tonážní pro silnoproud v objektech v do 6 m</t>
  </si>
  <si>
    <t>1086863824</t>
  </si>
  <si>
    <t>Přesun hmot pro silnoproud stanovený z hmotnosti přesunovaného materiálu vodorovná dopravní vzdálenost do 50 m v objektech výšky do 6 m</t>
  </si>
  <si>
    <t>https://podminky.urs.cz/item/CS_URS_2024_02/998741101</t>
  </si>
  <si>
    <t>Práce a dodávky M</t>
  </si>
  <si>
    <t>21-M</t>
  </si>
  <si>
    <t>Elektromontáže</t>
  </si>
  <si>
    <t>101</t>
  </si>
  <si>
    <t>210204011</t>
  </si>
  <si>
    <t>Montáž stožárů osvětlení ocelových samostatně stojících délky do 12 m</t>
  </si>
  <si>
    <t>-2057405670</t>
  </si>
  <si>
    <t>Montáž stožárů osvětlení ocelových samostatně stojících, délky do 12 m</t>
  </si>
  <si>
    <t>https://podminky.urs.cz/item/CS_URS_2024_02/210204011</t>
  </si>
  <si>
    <t xml:space="preserve">Poznámka k položce:_x000d_
pro nové i původní stožáry budou použity nové základy_x000d_
</t>
  </si>
  <si>
    <t>102</t>
  </si>
  <si>
    <t>58346122</t>
  </si>
  <si>
    <t>drť teracová bílá frakce 2/4</t>
  </si>
  <si>
    <t>256</t>
  </si>
  <si>
    <t>-1338589906</t>
  </si>
  <si>
    <t>2,2*(1*1,4*3,14*(0,32-0,159)^2/4 )</t>
  </si>
  <si>
    <t>103</t>
  </si>
  <si>
    <t>1290027</t>
  </si>
  <si>
    <t>STOZAR PRO PRECHODY PC 6-159/133/114 Z</t>
  </si>
  <si>
    <t>128</t>
  </si>
  <si>
    <t>994503279</t>
  </si>
  <si>
    <t>104</t>
  </si>
  <si>
    <t>1290532</t>
  </si>
  <si>
    <t>OCHRANNA MANZETA PLAST. OMP 159</t>
  </si>
  <si>
    <t>496958832</t>
  </si>
  <si>
    <t>Poznámka k položce:_x000d_
manžeta bude doplněna i na přemísťované téměř nové stožáry na kterých nyní není_x000d_
doplnění bude provedeno při přemísťování (zavěšení na jeřábu)</t>
  </si>
  <si>
    <t>105</t>
  </si>
  <si>
    <t>210204103</t>
  </si>
  <si>
    <t>Montáž výložníků osvětlení jednoramenných sloupových hmotnosti do 35 kg</t>
  </si>
  <si>
    <t>-1801995981</t>
  </si>
  <si>
    <t>Montáž výložníků osvětlení jednoramenných sloupových, hmotnosti do 35 kg</t>
  </si>
  <si>
    <t>https://podminky.urs.cz/item/CS_URS_2024_02/210204103</t>
  </si>
  <si>
    <t>106</t>
  </si>
  <si>
    <t>1290032</t>
  </si>
  <si>
    <t>VYLOZNIK PRO PRECHODY PDC 1-3000/114 Z</t>
  </si>
  <si>
    <t>-1323492495</t>
  </si>
  <si>
    <t>107</t>
  </si>
  <si>
    <t>210204201</t>
  </si>
  <si>
    <t>Montáž elektrovýzbroje stožárů osvětlení 1 okruh</t>
  </si>
  <si>
    <t>-1704539107</t>
  </si>
  <si>
    <t>https://podminky.urs.cz/item/CS_URS_2024_02/210204201</t>
  </si>
  <si>
    <t>Poznámka k položce:_x000d_
u přemísťovaných stožárů ponechána původní svorkovnice</t>
  </si>
  <si>
    <t>108</t>
  </si>
  <si>
    <t>31674131</t>
  </si>
  <si>
    <t>výzbroj stožárová SV 6.16.4</t>
  </si>
  <si>
    <t>-1042888882</t>
  </si>
  <si>
    <t>46-M</t>
  </si>
  <si>
    <t>Zemní práce při extr.mont.pracích</t>
  </si>
  <si>
    <t>109</t>
  </si>
  <si>
    <t>460010024</t>
  </si>
  <si>
    <t>Vytyčení trasy vedení kabelového podzemního v zastavěném prostoru</t>
  </si>
  <si>
    <t>km</t>
  </si>
  <si>
    <t>239447230</t>
  </si>
  <si>
    <t>Vytyčení trasy vedení kabelového (podzemního) v zastavěném prostoru</t>
  </si>
  <si>
    <t>https://podminky.urs.cz/item/CS_URS_2024_02/460010024</t>
  </si>
  <si>
    <t>110</t>
  </si>
  <si>
    <t>460010025</t>
  </si>
  <si>
    <t>Vytyčení trasy inženýrských sítí v zastavěném prostoru</t>
  </si>
  <si>
    <t>50325945</t>
  </si>
  <si>
    <t>Vytyčení trasy inženýrských sítí v zastavěném prostoru</t>
  </si>
  <si>
    <t>https://podminky.urs.cz/item/CS_URS_2024_02/460010025</t>
  </si>
  <si>
    <t>111</t>
  </si>
  <si>
    <t>460131113</t>
  </si>
  <si>
    <t>Hloubení nezapažených jam při elektromontážích ručně v hornině tř I skupiny 3</t>
  </si>
  <si>
    <t>-1488075124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</si>
  <si>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</si>
  <si>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https://podminky.urs.cz/item/CS_URS_2024_02/460131113</t>
  </si>
  <si>
    <t>112</t>
  </si>
  <si>
    <t>460171172</t>
  </si>
  <si>
    <t>Hloubení kabelových nezapažených rýh strojně š 35 cm hl 80 cm v hornině tř I skupiny 3</t>
  </si>
  <si>
    <t>-1597113833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</si>
  <si>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</si>
  <si>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https://podminky.urs.cz/item/CS_URS_2024_02/460171172</t>
  </si>
  <si>
    <t xml:space="preserve">Nové vedení VO </t>
  </si>
  <si>
    <t>113</t>
  </si>
  <si>
    <t>460341113</t>
  </si>
  <si>
    <t>Vodorovné přemístění horniny jakékoliv třídy dopravními prostředky při elektromontážích přes 500 do 1000 m</t>
  </si>
  <si>
    <t>-1915084898</t>
  </si>
  <si>
    <t>Vodorovné přemístění (odvoz) horniny dopravními prostředky včetně složení, bez naložení a rozprostření jakékoliv třídy, na vzdálenost přes 500 do 1000 m</t>
  </si>
  <si>
    <t>https://podminky.urs.cz/item/CS_URS_2024_02/460341113</t>
  </si>
  <si>
    <t>25*0,1</t>
  </si>
  <si>
    <t>3,546-2,5</t>
  </si>
  <si>
    <t>114</t>
  </si>
  <si>
    <t>460341121</t>
  </si>
  <si>
    <t>Příplatek k vodorovnému přemístění horniny dopravními prostředky při elektromontážích za každých dalších i započatých 1000 m</t>
  </si>
  <si>
    <t>-1290721971</t>
  </si>
  <si>
    <t>Vodorovné přemístění (odvoz) horniny dopravními prostředky včetně složení, bez naložení a rozprostření jakékoliv třídy, na vzdálenost Příplatek k ceně -1113 za každých dalších i započatých 1000 m</t>
  </si>
  <si>
    <t>https://podminky.urs.cz/item/CS_URS_2024_02/460341121</t>
  </si>
  <si>
    <t>3,546*19 'Přepočtené koeficientem množství</t>
  </si>
  <si>
    <t>115</t>
  </si>
  <si>
    <t>460361121</t>
  </si>
  <si>
    <t>Poplatek za uložení zeminy na recyklační skládce (skládkovné) kód odpadu 17 05 04</t>
  </si>
  <si>
    <t>691718021</t>
  </si>
  <si>
    <t>Poplatek (skládkovné) za uložení zeminy na recyklační skládce zatříděné do Katalogu odpadů pod kódem 17 05 04</t>
  </si>
  <si>
    <t>https://podminky.urs.cz/item/CS_URS_2024_02/460361121</t>
  </si>
  <si>
    <t>3,546*1,8 'Přepočtené koeficientem množství</t>
  </si>
  <si>
    <t>116</t>
  </si>
  <si>
    <t>460371121</t>
  </si>
  <si>
    <t>Naložení výkopku při elektromontážích strojně z hornin třídy I skupiny 1 až 3</t>
  </si>
  <si>
    <t>-1284646196</t>
  </si>
  <si>
    <t>Naložení výkopku strojně z hornin třídy těžitelnosti I skupiny 1 až 3</t>
  </si>
  <si>
    <t>https://podminky.urs.cz/item/CS_URS_2024_02/460371121</t>
  </si>
  <si>
    <t>0,05*13+0,1*25</t>
  </si>
  <si>
    <t>0,396</t>
  </si>
  <si>
    <t>117</t>
  </si>
  <si>
    <t>460451182</t>
  </si>
  <si>
    <t>Zásyp kabelových rýh strojně se zhutněním š 35 cm hl 80 cm z horniny tř I skupiny 3</t>
  </si>
  <si>
    <t>-780627609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</si>
  <si>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</si>
  <si>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https://podminky.urs.cz/item/CS_URS_2024_02/460451182</t>
  </si>
  <si>
    <t>118</t>
  </si>
  <si>
    <t>460641125</t>
  </si>
  <si>
    <t>Základové konstrukce při elektromontážích ze ŽB tř. C 25/30 bez zvláštních nároků na prostředí</t>
  </si>
  <si>
    <t>-2061712669</t>
  </si>
  <si>
    <t>Základové konstrukce základ bez bednění do rostlé zeminy z monolitického železobetonu bez výztuže bez zvláštních nároků na prostředí tř. C 25/30</t>
  </si>
  <si>
    <t>https://podminky.urs.cz/item/CS_URS_2024_02/460641125</t>
  </si>
  <si>
    <t>Poznámka k položce:_x000d_
obsyp betonem pouzder pro základy stožárů_x000d_
obsyp chrániček pod vozovkou</t>
  </si>
  <si>
    <t>1*0,6*0,6*1,1</t>
  </si>
  <si>
    <t>119</t>
  </si>
  <si>
    <t>28611155</t>
  </si>
  <si>
    <t>trubka kanalizační PVC-U plnostěnná jednovrstvá DN 315x1000mm SN8</t>
  </si>
  <si>
    <t>-943875830</t>
  </si>
  <si>
    <t>Poznámka k položce:_x000d_
pouzdro základu stožáru</t>
  </si>
  <si>
    <t>120</t>
  </si>
  <si>
    <t>460661511</t>
  </si>
  <si>
    <t>Kabelové lože z písku pro kabely nn kryté plastovou fólií š lože do 25 cm</t>
  </si>
  <si>
    <t>-28078335</t>
  </si>
  <si>
    <t>Kabelové lože z písku včetně podsypu, zhutnění a urovnání povrchu pro kabely nn zakryté plastovou fólií, šířky do 25 cm</t>
  </si>
  <si>
    <t>https://podminky.urs.cz/item/CS_URS_2024_02/460661511</t>
  </si>
  <si>
    <t>121</t>
  </si>
  <si>
    <t>460661512</t>
  </si>
  <si>
    <t>Kabelové lože z písku pro kabely nn kryté plastovou fólií š lože přes 25 do 50 cm</t>
  </si>
  <si>
    <t>-1210566694</t>
  </si>
  <si>
    <t>Kabelové lože z písku včetně podsypu, zhutnění a urovnání povrchu pro kabely nn zakryté plastovou fólií, šířky přes 25 do 50 cm</t>
  </si>
  <si>
    <t>https://podminky.urs.cz/item/CS_URS_2024_02/460661512</t>
  </si>
  <si>
    <t>122</t>
  </si>
  <si>
    <t>460791114</t>
  </si>
  <si>
    <t>Montáž trubek ochranných plastových uložených volně do rýhy tuhých D přes 90 do 110 mm</t>
  </si>
  <si>
    <t>-555517953</t>
  </si>
  <si>
    <t>Montáž trubek ochranných uložených volně do rýhy plastových tuhých, vnitřního průměru přes 90 do 110 mm</t>
  </si>
  <si>
    <t>https://podminky.urs.cz/item/CS_URS_2024_02/460791114</t>
  </si>
  <si>
    <t>123</t>
  </si>
  <si>
    <t>34571365</t>
  </si>
  <si>
    <t>trubka elektroinstalační HDPE tuhá dvouplášťová korugovaná D 94/110mm</t>
  </si>
  <si>
    <t>453447701</t>
  </si>
  <si>
    <t>124</t>
  </si>
  <si>
    <t>468051121</t>
  </si>
  <si>
    <t>Bourání základu betonového při elektromontážích</t>
  </si>
  <si>
    <t>106858685</t>
  </si>
  <si>
    <t>Bourání základu betonového</t>
  </si>
  <si>
    <t>https://podminky.urs.cz/item/CS_URS_2024_02/468051121</t>
  </si>
  <si>
    <t>odstranění beotnového základu stožáru</t>
  </si>
  <si>
    <t>(0,5*0,5*1)</t>
  </si>
  <si>
    <t>125</t>
  </si>
  <si>
    <t>469972111</t>
  </si>
  <si>
    <t>Odvoz suti a vybouraných hmot při elektromontážích do 1 km</t>
  </si>
  <si>
    <t>-857469797</t>
  </si>
  <si>
    <t>Odvoz suti a vybouraných hmot odvoz suti a vybouraných hmot do 1 km</t>
  </si>
  <si>
    <t>https://podminky.urs.cz/item/CS_URS_2024_02/469972111</t>
  </si>
  <si>
    <t>126</t>
  </si>
  <si>
    <t>469972121</t>
  </si>
  <si>
    <t>Příplatek k odvozu suti a vybouraných hmot při elektromontážích za každý další 1 km</t>
  </si>
  <si>
    <t>-261259187</t>
  </si>
  <si>
    <t>Odvoz suti a vybouraných hmot odvoz suti a vybouraných hmot Příplatek k ceně za každý další i započatý 1 km</t>
  </si>
  <si>
    <t>https://podminky.urs.cz/item/CS_URS_2024_02/469972121</t>
  </si>
  <si>
    <t>0,55*14 'Přepočtené koeficientem množství</t>
  </si>
  <si>
    <t>127</t>
  </si>
  <si>
    <t>469973120</t>
  </si>
  <si>
    <t>Poplatek za uložení na recyklační skládce (skládkovné) stavebního odpadu z prostého betonu kód odpadu 17 01 01</t>
  </si>
  <si>
    <t>-634295234</t>
  </si>
  <si>
    <t>Poplatek za uložení stavebního odpadu (skládkovné) na recyklační skládce z prostého betonu zatříděného do Katalogu odpadů pod kódem 17 01 01</t>
  </si>
  <si>
    <t>https://podminky.urs.cz/item/CS_URS_2024_02/469973120</t>
  </si>
  <si>
    <t>469981111</t>
  </si>
  <si>
    <t>Přesun hmot pro pomocné stavební práce při elektromotážích</t>
  </si>
  <si>
    <t>-950518527</t>
  </si>
  <si>
    <t>Přesun hmot pro pomocné stavební práce při elektromontážích dopravní vzdálenost do 1 000 m</t>
  </si>
  <si>
    <t>https://podminky.urs.cz/item/CS_URS_2024_02/469981111</t>
  </si>
  <si>
    <t>HZS</t>
  </si>
  <si>
    <t>Hodinové zúčtovací sazby</t>
  </si>
  <si>
    <t>129</t>
  </si>
  <si>
    <t>HZS2231</t>
  </si>
  <si>
    <t>Hodinová zúčtovací sazba elektrikář</t>
  </si>
  <si>
    <t>hod</t>
  </si>
  <si>
    <t>512</t>
  </si>
  <si>
    <t>1639093917</t>
  </si>
  <si>
    <t>Hodinové zúčtovací sazby profesí PSV provádění stavebních instalací elektrikář</t>
  </si>
  <si>
    <t>https://podminky.urs.cz/item/CS_URS_2024_02/HZS2231</t>
  </si>
  <si>
    <t>Poznámka k položce:_x000d_
práce a materiál neuvedené v jiných položkách</t>
  </si>
  <si>
    <t>Vedlejší rozpočtové náklady</t>
  </si>
  <si>
    <t>VRN7</t>
  </si>
  <si>
    <t>Provozní vlivy</t>
  </si>
  <si>
    <t>130</t>
  </si>
  <si>
    <t>075103000</t>
  </si>
  <si>
    <t>Ochranná pásma elektrického vedení</t>
  </si>
  <si>
    <t>ks</t>
  </si>
  <si>
    <t>1024</t>
  </si>
  <si>
    <t>459428100</t>
  </si>
  <si>
    <t>https://podminky.urs.cz/item/CS_URS_2024_02/075103000</t>
  </si>
  <si>
    <t>VRN - VRN</t>
  </si>
  <si>
    <t>Město Kadaň, Mírové nám.1, Kadaň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</si>
  <si>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</si>
  <si>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</si>
  <si>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</si>
  <si>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</si>
  <si>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</si>
  <si>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012002000</t>
  </si>
  <si>
    <t>Geodetické práce</t>
  </si>
  <si>
    <t>1900231820</t>
  </si>
  <si>
    <t>https://podminky.urs.cz/item/CS_URS_2024_02/012002000</t>
  </si>
  <si>
    <t>Ostatní požadavky - geodetické zaměření</t>
  </si>
  <si>
    <t xml:space="preserve"> - obsahuje veškěré zeměměřičské práce spojené s vytýčením stavby (před i po realizaci)</t>
  </si>
  <si>
    <t xml:space="preserve"> - mj. zaměření stavby před zahájením, vytyčení trvalého a dočasného záboru (obvod stavby), případné vytyčení mikrosítě</t>
  </si>
  <si>
    <t xml:space="preserve"> - jedná se o veškerá měření dle TKP v průběhu výstavby</t>
  </si>
  <si>
    <t>013254000</t>
  </si>
  <si>
    <t>Dokumentace skutečného provedení stavby - RDS</t>
  </si>
  <si>
    <t>-1498375706</t>
  </si>
  <si>
    <t>Dokumentace skutečného provedení stavby</t>
  </si>
  <si>
    <t>https://podminky.urs.cz/item/CS_URS_2024_02/013254000</t>
  </si>
  <si>
    <t>Ostatní požadavky - vypracování dokumentace</t>
  </si>
  <si>
    <t xml:space="preserve"> - realizační dokumentace stavby</t>
  </si>
  <si>
    <t xml:space="preserve"> - geodetická dokumentace skutečného provedení stavby</t>
  </si>
  <si>
    <t xml:space="preserve"> - dokumentace skutečného provedení stavby</t>
  </si>
  <si>
    <t xml:space="preserve"> - geometrický plán</t>
  </si>
  <si>
    <t xml:space="preserve"> - projednání a stanovení definitivního dopravního značení</t>
  </si>
  <si>
    <t xml:space="preserve"> - vše 4x vytištěné pare + digitálně (*.pdf, vč. živých formátů jako je *.dwg, *.txt, *.xls atd.</t>
  </si>
  <si>
    <t>VRN3</t>
  </si>
  <si>
    <t>Zařízení staveniště</t>
  </si>
  <si>
    <t>030001000</t>
  </si>
  <si>
    <t>1468416511</t>
  </si>
  <si>
    <t>https://podminky.urs.cz/item/CS_URS_2024_02/030001000</t>
  </si>
  <si>
    <t>Poznámka k položce:_x000d_
 - zajištění mezideponie pro výkopek - zábor pro umístění kontejneru na odpad; po celou dobu výstavby</t>
  </si>
  <si>
    <t>VRN4</t>
  </si>
  <si>
    <t>Inženýrská činnost</t>
  </si>
  <si>
    <t>043154000</t>
  </si>
  <si>
    <t>Zkoušky hutnicí - - statická zatěžovací zkouška</t>
  </si>
  <si>
    <t>1342332381</t>
  </si>
  <si>
    <t>Zkoušky hutnicí</t>
  </si>
  <si>
    <t>https://podminky.urs.cz/item/CS_URS_2024_02/043154000</t>
  </si>
  <si>
    <t>072103002</t>
  </si>
  <si>
    <t>Projednání DIO a zajištění DIR komunikace I. třídy</t>
  </si>
  <si>
    <t>1646812744</t>
  </si>
  <si>
    <t>https://podminky.urs.cz/item/CS_URS_2024_02/072103002</t>
  </si>
  <si>
    <t>072103021</t>
  </si>
  <si>
    <t>Zajištění DIO komunikace I. třídy - jednoduché el. vedení</t>
  </si>
  <si>
    <t>1206600725</t>
  </si>
  <si>
    <t>https://podminky.urs.cz/item/CS_URS_2024_02/072103021</t>
  </si>
  <si>
    <t>Dopravně inženýrské opatření</t>
  </si>
  <si>
    <t xml:space="preserve"> - zpracování návrhu DIO</t>
  </si>
  <si>
    <t xml:space="preserve"> - přechodné úprava provozu během realizace (přechodné značení)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</si>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</sst>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07163" TargetMode="External" /><Relationship Id="rId4" Type="http://schemas.openxmlformats.org/officeDocument/2006/relationships/hyperlink" Target="https://podminky.urs.cz/item/CS_URS_2024_02/113107170" TargetMode="External" /><Relationship Id="rId5" Type="http://schemas.openxmlformats.org/officeDocument/2006/relationships/hyperlink" Target="https://podminky.urs.cz/item/CS_URS_2024_02/113107341" TargetMode="External" /><Relationship Id="rId6" Type="http://schemas.openxmlformats.org/officeDocument/2006/relationships/hyperlink" Target="https://podminky.urs.cz/item/CS_URS_2024_02/113154512" TargetMode="External" /><Relationship Id="rId7" Type="http://schemas.openxmlformats.org/officeDocument/2006/relationships/hyperlink" Target="https://podminky.urs.cz/item/CS_URS_2024_02/113154518" TargetMode="External" /><Relationship Id="rId8" Type="http://schemas.openxmlformats.org/officeDocument/2006/relationships/hyperlink" Target="https://podminky.urs.cz/item/CS_URS_2024_02/113202111" TargetMode="External" /><Relationship Id="rId9" Type="http://schemas.openxmlformats.org/officeDocument/2006/relationships/hyperlink" Target="https://podminky.urs.cz/item/CS_URS_2024_02/122251102" TargetMode="External" /><Relationship Id="rId10" Type="http://schemas.openxmlformats.org/officeDocument/2006/relationships/hyperlink" Target="https://podminky.urs.cz/item/CS_URS_2024_02/131213702" TargetMode="External" /><Relationship Id="rId11" Type="http://schemas.openxmlformats.org/officeDocument/2006/relationships/hyperlink" Target="https://podminky.urs.cz/item/CS_URS_2024_02/131213702" TargetMode="External" /><Relationship Id="rId12" Type="http://schemas.openxmlformats.org/officeDocument/2006/relationships/hyperlink" Target="https://podminky.urs.cz/item/CS_URS_2024_02/132251101" TargetMode="External" /><Relationship Id="rId13" Type="http://schemas.openxmlformats.org/officeDocument/2006/relationships/hyperlink" Target="https://podminky.urs.cz/item/CS_URS_2024_02/139911121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2751119" TargetMode="External" /><Relationship Id="rId16" Type="http://schemas.openxmlformats.org/officeDocument/2006/relationships/hyperlink" Target="https://podminky.urs.cz/item/CS_URS_2024_02/171151103" TargetMode="External" /><Relationship Id="rId17" Type="http://schemas.openxmlformats.org/officeDocument/2006/relationships/hyperlink" Target="https://podminky.urs.cz/item/CS_URS_2024_02/171201231" TargetMode="External" /><Relationship Id="rId18" Type="http://schemas.openxmlformats.org/officeDocument/2006/relationships/hyperlink" Target="https://podminky.urs.cz/item/CS_URS_2024_02/171251201" TargetMode="External" /><Relationship Id="rId19" Type="http://schemas.openxmlformats.org/officeDocument/2006/relationships/hyperlink" Target="https://podminky.urs.cz/item/CS_URS_2024_02/17411110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175111101" TargetMode="External" /><Relationship Id="rId22" Type="http://schemas.openxmlformats.org/officeDocument/2006/relationships/hyperlink" Target="https://podminky.urs.cz/item/CS_URS_2024_02/181951112" TargetMode="External" /><Relationship Id="rId23" Type="http://schemas.openxmlformats.org/officeDocument/2006/relationships/hyperlink" Target="https://podminky.urs.cz/item/CS_URS_2024_02/211531111" TargetMode="External" /><Relationship Id="rId24" Type="http://schemas.openxmlformats.org/officeDocument/2006/relationships/hyperlink" Target="https://podminky.urs.cz/item/CS_URS_2024_02/211971110" TargetMode="External" /><Relationship Id="rId25" Type="http://schemas.openxmlformats.org/officeDocument/2006/relationships/hyperlink" Target="https://podminky.urs.cz/item/CS_URS_2024_02/275313711" TargetMode="External" /><Relationship Id="rId26" Type="http://schemas.openxmlformats.org/officeDocument/2006/relationships/hyperlink" Target="https://podminky.urs.cz/item/CS_URS_2024_02/451573111" TargetMode="External" /><Relationship Id="rId27" Type="http://schemas.openxmlformats.org/officeDocument/2006/relationships/hyperlink" Target="https://podminky.urs.cz/item/CS_URS_2024_02/564851011" TargetMode="External" /><Relationship Id="rId28" Type="http://schemas.openxmlformats.org/officeDocument/2006/relationships/hyperlink" Target="https://podminky.urs.cz/item/CS_URS_2024_02/564871011" TargetMode="External" /><Relationship Id="rId29" Type="http://schemas.openxmlformats.org/officeDocument/2006/relationships/hyperlink" Target="https://podminky.urs.cz/item/CS_URS_2024_02/565155101" TargetMode="External" /><Relationship Id="rId30" Type="http://schemas.openxmlformats.org/officeDocument/2006/relationships/hyperlink" Target="https://podminky.urs.cz/item/CS_URS_2024_02/571908111" TargetMode="External" /><Relationship Id="rId31" Type="http://schemas.openxmlformats.org/officeDocument/2006/relationships/hyperlink" Target="https://podminky.urs.cz/item/CS_URS_2024_02/573111112" TargetMode="External" /><Relationship Id="rId32" Type="http://schemas.openxmlformats.org/officeDocument/2006/relationships/hyperlink" Target="https://podminky.urs.cz/item/CS_URS_2024_02/573231106" TargetMode="External" /><Relationship Id="rId33" Type="http://schemas.openxmlformats.org/officeDocument/2006/relationships/hyperlink" Target="https://podminky.urs.cz/item/CS_URS_2024_02/577134111" TargetMode="External" /><Relationship Id="rId34" Type="http://schemas.openxmlformats.org/officeDocument/2006/relationships/hyperlink" Target="https://podminky.urs.cz/item/CS_URS_2024_02/596211111" TargetMode="External" /><Relationship Id="rId35" Type="http://schemas.openxmlformats.org/officeDocument/2006/relationships/hyperlink" Target="https://podminky.urs.cz/item/CS_URS_2024_02/596211114" TargetMode="External" /><Relationship Id="rId36" Type="http://schemas.openxmlformats.org/officeDocument/2006/relationships/hyperlink" Target="https://podminky.urs.cz/item/CS_URS_2024_02/871350310" TargetMode="External" /><Relationship Id="rId37" Type="http://schemas.openxmlformats.org/officeDocument/2006/relationships/hyperlink" Target="https://podminky.urs.cz/item/CS_URS_2024_02/895941341" TargetMode="External" /><Relationship Id="rId38" Type="http://schemas.openxmlformats.org/officeDocument/2006/relationships/hyperlink" Target="https://podminky.urs.cz/item/CS_URS_2024_02/895941351" TargetMode="External" /><Relationship Id="rId39" Type="http://schemas.openxmlformats.org/officeDocument/2006/relationships/hyperlink" Target="https://podminky.urs.cz/item/CS_URS_2024_02/895941362" TargetMode="External" /><Relationship Id="rId40" Type="http://schemas.openxmlformats.org/officeDocument/2006/relationships/hyperlink" Target="https://podminky.urs.cz/item/CS_URS_2024_02/899203211" TargetMode="External" /><Relationship Id="rId41" Type="http://schemas.openxmlformats.org/officeDocument/2006/relationships/hyperlink" Target="https://podminky.urs.cz/item/CS_URS_2024_02/899204112" TargetMode="External" /><Relationship Id="rId42" Type="http://schemas.openxmlformats.org/officeDocument/2006/relationships/hyperlink" Target="https://podminky.urs.cz/item/CS_URS_2024_02/914111121" TargetMode="External" /><Relationship Id="rId43" Type="http://schemas.openxmlformats.org/officeDocument/2006/relationships/hyperlink" Target="https://podminky.urs.cz/item/CS_URS_2024_02/914511111" TargetMode="External" /><Relationship Id="rId44" Type="http://schemas.openxmlformats.org/officeDocument/2006/relationships/hyperlink" Target="https://podminky.urs.cz/item/CS_URS_2024_02/915131112" TargetMode="External" /><Relationship Id="rId45" Type="http://schemas.openxmlformats.org/officeDocument/2006/relationships/hyperlink" Target="https://podminky.urs.cz/item/CS_URS_2024_02/915231112" TargetMode="External" /><Relationship Id="rId46" Type="http://schemas.openxmlformats.org/officeDocument/2006/relationships/hyperlink" Target="https://podminky.urs.cz/item/CS_URS_2024_02/915621111" TargetMode="External" /><Relationship Id="rId47" Type="http://schemas.openxmlformats.org/officeDocument/2006/relationships/hyperlink" Target="https://podminky.urs.cz/item/CS_URS_2024_02/916131213" TargetMode="External" /><Relationship Id="rId48" Type="http://schemas.openxmlformats.org/officeDocument/2006/relationships/hyperlink" Target="https://podminky.urs.cz/item/CS_URS_2024_02/916991121" TargetMode="External" /><Relationship Id="rId49" Type="http://schemas.openxmlformats.org/officeDocument/2006/relationships/hyperlink" Target="https://podminky.urs.cz/item/CS_URS_2024_02/919732211" TargetMode="External" /><Relationship Id="rId50" Type="http://schemas.openxmlformats.org/officeDocument/2006/relationships/hyperlink" Target="https://podminky.urs.cz/item/CS_URS_2024_02/919735111" TargetMode="External" /><Relationship Id="rId51" Type="http://schemas.openxmlformats.org/officeDocument/2006/relationships/hyperlink" Target="https://podminky.urs.cz/item/CS_URS_2024_02/919735112" TargetMode="External" /><Relationship Id="rId52" Type="http://schemas.openxmlformats.org/officeDocument/2006/relationships/hyperlink" Target="https://podminky.urs.cz/item/CS_URS_2024_02/979054451" TargetMode="External" /><Relationship Id="rId53" Type="http://schemas.openxmlformats.org/officeDocument/2006/relationships/hyperlink" Target="https://podminky.urs.cz/item/CS_URS_2024_02/997221551" TargetMode="External" /><Relationship Id="rId54" Type="http://schemas.openxmlformats.org/officeDocument/2006/relationships/hyperlink" Target="https://podminky.urs.cz/item/CS_URS_2024_02/997221559" TargetMode="External" /><Relationship Id="rId55" Type="http://schemas.openxmlformats.org/officeDocument/2006/relationships/hyperlink" Target="https://podminky.urs.cz/item/CS_URS_2024_02/997221561" TargetMode="External" /><Relationship Id="rId56" Type="http://schemas.openxmlformats.org/officeDocument/2006/relationships/hyperlink" Target="https://podminky.urs.cz/item/CS_URS_2024_02/997221569" TargetMode="External" /><Relationship Id="rId57" Type="http://schemas.openxmlformats.org/officeDocument/2006/relationships/hyperlink" Target="https://podminky.urs.cz/item/CS_URS_2024_02/997221611" TargetMode="External" /><Relationship Id="rId58" Type="http://schemas.openxmlformats.org/officeDocument/2006/relationships/hyperlink" Target="https://podminky.urs.cz/item/CS_URS_2024_02/997221861" TargetMode="External" /><Relationship Id="rId59" Type="http://schemas.openxmlformats.org/officeDocument/2006/relationships/hyperlink" Target="https://podminky.urs.cz/item/CS_URS_2024_02/997221873" TargetMode="External" /><Relationship Id="rId60" Type="http://schemas.openxmlformats.org/officeDocument/2006/relationships/hyperlink" Target="https://podminky.urs.cz/item/CS_URS_2024_02/997221875" TargetMode="External" /><Relationship Id="rId61" Type="http://schemas.openxmlformats.org/officeDocument/2006/relationships/hyperlink" Target="https://podminky.urs.cz/item/CS_URS_2024_02/998223011" TargetMode="External" /><Relationship Id="rId62" Type="http://schemas.openxmlformats.org/officeDocument/2006/relationships/hyperlink" Target="https://podminky.urs.cz/item/CS_URS_2024_02/711112001" TargetMode="External" /><Relationship Id="rId63" Type="http://schemas.openxmlformats.org/officeDocument/2006/relationships/hyperlink" Target="https://podminky.urs.cz/item/CS_URS_2024_02/711161215" TargetMode="External" /><Relationship Id="rId64" Type="http://schemas.openxmlformats.org/officeDocument/2006/relationships/hyperlink" Target="https://podminky.urs.cz/item/CS_URS_2024_02/711161384" TargetMode="External" /><Relationship Id="rId65" Type="http://schemas.openxmlformats.org/officeDocument/2006/relationships/hyperlink" Target="https://podminky.urs.cz/item/CS_URS_2024_02/998711101" TargetMode="External" /><Relationship Id="rId66" Type="http://schemas.openxmlformats.org/officeDocument/2006/relationships/hyperlink" Target="https://podminky.urs.cz/item/CS_URS_2024_02/741110313" TargetMode="External" /><Relationship Id="rId67" Type="http://schemas.openxmlformats.org/officeDocument/2006/relationships/hyperlink" Target="https://podminky.urs.cz/item/CS_URS_2024_02/741122133" TargetMode="External" /><Relationship Id="rId68" Type="http://schemas.openxmlformats.org/officeDocument/2006/relationships/hyperlink" Target="https://podminky.urs.cz/item/CS_URS_2024_02/741132132" TargetMode="External" /><Relationship Id="rId69" Type="http://schemas.openxmlformats.org/officeDocument/2006/relationships/hyperlink" Target="https://podminky.urs.cz/item/CS_URS_2024_02/741136001" TargetMode="External" /><Relationship Id="rId70" Type="http://schemas.openxmlformats.org/officeDocument/2006/relationships/hyperlink" Target="https://podminky.urs.cz/item/CS_URS_2024_02/741373002" TargetMode="External" /><Relationship Id="rId71" Type="http://schemas.openxmlformats.org/officeDocument/2006/relationships/hyperlink" Target="https://podminky.urs.cz/item/CS_URS_2024_02/741410041" TargetMode="External" /><Relationship Id="rId72" Type="http://schemas.openxmlformats.org/officeDocument/2006/relationships/hyperlink" Target="https://podminky.urs.cz/item/CS_URS_2024_02/741420020" TargetMode="External" /><Relationship Id="rId73" Type="http://schemas.openxmlformats.org/officeDocument/2006/relationships/hyperlink" Target="https://podminky.urs.cz/item/CS_URS_2024_02/741810001" TargetMode="External" /><Relationship Id="rId74" Type="http://schemas.openxmlformats.org/officeDocument/2006/relationships/hyperlink" Target="https://podminky.urs.cz/item/CS_URS_2024_02/998741101" TargetMode="External" /><Relationship Id="rId75" Type="http://schemas.openxmlformats.org/officeDocument/2006/relationships/hyperlink" Target="https://podminky.urs.cz/item/CS_URS_2024_02/210204011" TargetMode="External" /><Relationship Id="rId76" Type="http://schemas.openxmlformats.org/officeDocument/2006/relationships/hyperlink" Target="https://podminky.urs.cz/item/CS_URS_2024_02/210204103" TargetMode="External" /><Relationship Id="rId77" Type="http://schemas.openxmlformats.org/officeDocument/2006/relationships/hyperlink" Target="https://podminky.urs.cz/item/CS_URS_2024_02/210204201" TargetMode="External" /><Relationship Id="rId78" Type="http://schemas.openxmlformats.org/officeDocument/2006/relationships/hyperlink" Target="https://podminky.urs.cz/item/CS_URS_2024_02/460010024" TargetMode="External" /><Relationship Id="rId79" Type="http://schemas.openxmlformats.org/officeDocument/2006/relationships/hyperlink" Target="https://podminky.urs.cz/item/CS_URS_2024_02/460010025" TargetMode="External" /><Relationship Id="rId80" Type="http://schemas.openxmlformats.org/officeDocument/2006/relationships/hyperlink" Target="https://podminky.urs.cz/item/CS_URS_2024_02/460131113" TargetMode="External" /><Relationship Id="rId81" Type="http://schemas.openxmlformats.org/officeDocument/2006/relationships/hyperlink" Target="https://podminky.urs.cz/item/CS_URS_2024_02/460171172" TargetMode="External" /><Relationship Id="rId82" Type="http://schemas.openxmlformats.org/officeDocument/2006/relationships/hyperlink" Target="https://podminky.urs.cz/item/CS_URS_2024_02/460341113" TargetMode="External" /><Relationship Id="rId83" Type="http://schemas.openxmlformats.org/officeDocument/2006/relationships/hyperlink" Target="https://podminky.urs.cz/item/CS_URS_2024_02/460341121" TargetMode="External" /><Relationship Id="rId84" Type="http://schemas.openxmlformats.org/officeDocument/2006/relationships/hyperlink" Target="https://podminky.urs.cz/item/CS_URS_2024_02/460361121" TargetMode="External" /><Relationship Id="rId85" Type="http://schemas.openxmlformats.org/officeDocument/2006/relationships/hyperlink" Target="https://podminky.urs.cz/item/CS_URS_2024_02/460371121" TargetMode="External" /><Relationship Id="rId86" Type="http://schemas.openxmlformats.org/officeDocument/2006/relationships/hyperlink" Target="https://podminky.urs.cz/item/CS_URS_2024_02/460451182" TargetMode="External" /><Relationship Id="rId87" Type="http://schemas.openxmlformats.org/officeDocument/2006/relationships/hyperlink" Target="https://podminky.urs.cz/item/CS_URS_2024_02/460641125" TargetMode="External" /><Relationship Id="rId88" Type="http://schemas.openxmlformats.org/officeDocument/2006/relationships/hyperlink" Target="https://podminky.urs.cz/item/CS_URS_2024_02/460661511" TargetMode="External" /><Relationship Id="rId89" Type="http://schemas.openxmlformats.org/officeDocument/2006/relationships/hyperlink" Target="https://podminky.urs.cz/item/CS_URS_2024_02/460661512" TargetMode="External" /><Relationship Id="rId90" Type="http://schemas.openxmlformats.org/officeDocument/2006/relationships/hyperlink" Target="https://podminky.urs.cz/item/CS_URS_2024_02/460791114" TargetMode="External" /><Relationship Id="rId91" Type="http://schemas.openxmlformats.org/officeDocument/2006/relationships/hyperlink" Target="https://podminky.urs.cz/item/CS_URS_2024_02/468051121" TargetMode="External" /><Relationship Id="rId92" Type="http://schemas.openxmlformats.org/officeDocument/2006/relationships/hyperlink" Target="https://podminky.urs.cz/item/CS_URS_2024_02/469972111" TargetMode="External" /><Relationship Id="rId93" Type="http://schemas.openxmlformats.org/officeDocument/2006/relationships/hyperlink" Target="https://podminky.urs.cz/item/CS_URS_2024_02/469972121" TargetMode="External" /><Relationship Id="rId94" Type="http://schemas.openxmlformats.org/officeDocument/2006/relationships/hyperlink" Target="https://podminky.urs.cz/item/CS_URS_2024_02/469973120" TargetMode="External" /><Relationship Id="rId95" Type="http://schemas.openxmlformats.org/officeDocument/2006/relationships/hyperlink" Target="https://podminky.urs.cz/item/CS_URS_2024_02/469981111" TargetMode="External" /><Relationship Id="rId96" Type="http://schemas.openxmlformats.org/officeDocument/2006/relationships/hyperlink" Target="https://podminky.urs.cz/item/CS_URS_2024_02/HZS2231" TargetMode="External" /><Relationship Id="rId97" Type="http://schemas.openxmlformats.org/officeDocument/2006/relationships/hyperlink" Target="https://podminky.urs.cz/item/CS_URS_2024_02/075103000" TargetMode="External" /><Relationship Id="rId9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43154000" TargetMode="External" /><Relationship Id="rId5" Type="http://schemas.openxmlformats.org/officeDocument/2006/relationships/hyperlink" Target="https://podminky.urs.cz/item/CS_URS_2024_02/072103002" TargetMode="External" /><Relationship Id="rId6" Type="http://schemas.openxmlformats.org/officeDocument/2006/relationships/hyperlink" Target="https://podminky.urs.cz/item/CS_URS_2024_02/072103021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35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2023-171-rev1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PŘECHOD PRO CHODCE V ULICI PALACHOVA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30. 11. 2023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CHOMUTOV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DOSPRO s.r.o.,Bořivojova 2420/19,Praha 3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114" t="s">
        <v>77</v>
      </c>
      <c r="B55" s="115"/>
      <c r="C55" s="116"/>
      <c r="D55" s="117" t="s">
        <v>78</v>
      </c>
      <c r="E55" s="117"/>
      <c r="F55" s="117"/>
      <c r="G55" s="117"/>
      <c r="H55" s="117"/>
      <c r="I55" s="118"/>
      <c r="J55" s="117" t="s">
        <v>79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101 - Přechod pro chodce'!J30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80</v>
      </c>
      <c r="AR55" s="121"/>
      <c r="AS55" s="122">
        <v>0</v>
      </c>
      <c r="AT55" s="123">
        <f>ROUND(SUM(AV55:AW55),2)</f>
        <v>0</v>
      </c>
      <c r="AU55" s="124">
        <f>'SO 101 - Přechod pro chodce'!P97</f>
        <v>0</v>
      </c>
      <c r="AV55" s="123">
        <f>'SO 101 - Přechod pro chodce'!J33</f>
        <v>0</v>
      </c>
      <c r="AW55" s="123">
        <f>'SO 101 - Přechod pro chodce'!J34</f>
        <v>0</v>
      </c>
      <c r="AX55" s="123">
        <f>'SO 101 - Přechod pro chodce'!J35</f>
        <v>0</v>
      </c>
      <c r="AY55" s="123">
        <f>'SO 101 - Přechod pro chodce'!J36</f>
        <v>0</v>
      </c>
      <c r="AZ55" s="123">
        <f>'SO 101 - Přechod pro chodce'!F33</f>
        <v>0</v>
      </c>
      <c r="BA55" s="123">
        <f>'SO 101 - Přechod pro chodce'!F34</f>
        <v>0</v>
      </c>
      <c r="BB55" s="123">
        <f>'SO 101 - Přechod pro chodce'!F35</f>
        <v>0</v>
      </c>
      <c r="BC55" s="123">
        <f>'SO 101 - Přechod pro chodce'!F36</f>
        <v>0</v>
      </c>
      <c r="BD55" s="125">
        <f>'SO 101 - Přechod pro chodce'!F37</f>
        <v>0</v>
      </c>
      <c r="BE55" s="7"/>
      <c r="BT55" s="126" t="s">
        <v>81</v>
      </c>
      <c r="BV55" s="126" t="s">
        <v>75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7" customFormat="1" ht="16.5" customHeight="1">
      <c r="A56" s="114" t="s">
        <v>77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'VRN - VRN'!J30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80</v>
      </c>
      <c r="AR56" s="121"/>
      <c r="AS56" s="127">
        <v>0</v>
      </c>
      <c r="AT56" s="128">
        <f>ROUND(SUM(AV56:AW56),2)</f>
        <v>0</v>
      </c>
      <c r="AU56" s="129">
        <f>'VRN - VRN'!P84</f>
        <v>0</v>
      </c>
      <c r="AV56" s="128">
        <f>'VRN - VRN'!J33</f>
        <v>0</v>
      </c>
      <c r="AW56" s="128">
        <f>'VRN - VRN'!J34</f>
        <v>0</v>
      </c>
      <c r="AX56" s="128">
        <f>'VRN - VRN'!J35</f>
        <v>0</v>
      </c>
      <c r="AY56" s="128">
        <f>'VRN - VRN'!J36</f>
        <v>0</v>
      </c>
      <c r="AZ56" s="128">
        <f>'VRN - VRN'!F33</f>
        <v>0</v>
      </c>
      <c r="BA56" s="128">
        <f>'VRN - VRN'!F34</f>
        <v>0</v>
      </c>
      <c r="BB56" s="128">
        <f>'VRN - VRN'!F35</f>
        <v>0</v>
      </c>
      <c r="BC56" s="128">
        <f>'VRN - VRN'!F36</f>
        <v>0</v>
      </c>
      <c r="BD56" s="130">
        <f>'VRN - VRN'!F37</f>
        <v>0</v>
      </c>
      <c r="BE56" s="7"/>
      <c r="BT56" s="126" t="s">
        <v>81</v>
      </c>
      <c r="BV56" s="126" t="s">
        <v>75</v>
      </c>
      <c r="BW56" s="126" t="s">
        <v>85</v>
      </c>
      <c r="BX56" s="126" t="s">
        <v>5</v>
      </c>
      <c r="CL56" s="126" t="s">
        <v>19</v>
      </c>
      <c r="CM56" s="126" t="s">
        <v>83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VfasTRpoI3gjNB2xLe0ewjRK7Wg0jT+2Hmb5rH4DrTTVJOmTgy6dJM8IqW7eH6avqdcb7ct5+4cHRI1hYIggKA==" hashValue="21KZ8H5G5uGTeMHPMH57LhGTh5hx5Mg4h/1/PzEmN11u/WarXcM9k6F2PHF8nUQrOQfoaI0gruY8guweW6Yolg==" algorithmName="SHA-512" password="CB6D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1 - Přechod pro chodce'!C2" display="/"/>
    <hyperlink ref="A56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86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PŘECHOD PRO CHODCE V ULICI PALACHOVA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30. 11. 2023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ROUND(J97,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ROUND((SUM(BE97:BE701)),  2)</f>
        <v>0</v>
      </c>
      <c r="G33" s="41"/>
      <c r="H33" s="41"/>
      <c r="I33" s="151">
        <v>0.20999999999999999</v>
      </c>
      <c r="J33" s="150">
        <f>ROUND(((SUM(BE97:BE701))*I33),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ROUND((SUM(BF97:BF701)),  2)</f>
        <v>0</v>
      </c>
      <c r="G34" s="41"/>
      <c r="H34" s="41"/>
      <c r="I34" s="151">
        <v>0.12</v>
      </c>
      <c r="J34" s="150">
        <f>ROUND(((SUM(BF97:BF701))*I34),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ROUND((SUM(BG97:BG701)),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ROUND((SUM(BH97:BH701)),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ROUND((SUM(BI97:BI701)),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PŘECHOD PRO CHODCE V ULICI PALACHOVA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101 - Přechod pro chodce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30. 11. 2023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STATUTÁRNÍ MĚSTO CHOMUTOV</v>
      </c>
      <c r="G54" s="43"/>
      <c r="H54" s="43"/>
      <c r="I54" s="35" t="s">
        <v>31</v>
      </c>
      <c r="J54" s="39" t="str">
        <f>E21</f>
        <v>DOSPRO s.r.o.,Bořivojova 2420/19,Praha 3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90</v>
      </c>
      <c r="D57" s="165"/>
      <c r="E57" s="165"/>
      <c r="F57" s="165"/>
      <c r="G57" s="165"/>
      <c r="H57" s="165"/>
      <c r="I57" s="165"/>
      <c r="J57" s="166" t="s">
        <v>91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J97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92</v>
      </c>
    </row>
    <row r="60" s="9" customFormat="1" ht="24.96" customHeight="1">
      <c r="A60" s="9"/>
      <c r="B60" s="168"/>
      <c r="C60" s="169"/>
      <c r="D60" s="170" t="s">
        <v>93</v>
      </c>
      <c r="E60" s="171"/>
      <c r="F60" s="171"/>
      <c r="G60" s="171"/>
      <c r="H60" s="171"/>
      <c r="I60" s="171"/>
      <c r="J60" s="172">
        <f>J98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94</v>
      </c>
      <c r="E61" s="177"/>
      <c r="F61" s="177"/>
      <c r="G61" s="177"/>
      <c r="H61" s="177"/>
      <c r="I61" s="177"/>
      <c r="J61" s="178">
        <f>J99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95</v>
      </c>
      <c r="E62" s="177"/>
      <c r="F62" s="177"/>
      <c r="G62" s="177"/>
      <c r="H62" s="177"/>
      <c r="I62" s="177"/>
      <c r="J62" s="178">
        <f>J249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96</v>
      </c>
      <c r="E63" s="177"/>
      <c r="F63" s="177"/>
      <c r="G63" s="177"/>
      <c r="H63" s="177"/>
      <c r="I63" s="177"/>
      <c r="J63" s="178">
        <f>J270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97</v>
      </c>
      <c r="E64" s="177"/>
      <c r="F64" s="177"/>
      <c r="G64" s="177"/>
      <c r="H64" s="177"/>
      <c r="I64" s="177"/>
      <c r="J64" s="178">
        <f>J276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98</v>
      </c>
      <c r="E65" s="177"/>
      <c r="F65" s="177"/>
      <c r="G65" s="177"/>
      <c r="H65" s="177"/>
      <c r="I65" s="177"/>
      <c r="J65" s="178">
        <f>J351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99</v>
      </c>
      <c r="E66" s="177"/>
      <c r="F66" s="177"/>
      <c r="G66" s="177"/>
      <c r="H66" s="177"/>
      <c r="I66" s="177"/>
      <c r="J66" s="178">
        <f>J390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100</v>
      </c>
      <c r="E67" s="177"/>
      <c r="F67" s="177"/>
      <c r="G67" s="177"/>
      <c r="H67" s="177"/>
      <c r="I67" s="177"/>
      <c r="J67" s="178">
        <f>J448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101</v>
      </c>
      <c r="E68" s="177"/>
      <c r="F68" s="177"/>
      <c r="G68" s="177"/>
      <c r="H68" s="177"/>
      <c r="I68" s="177"/>
      <c r="J68" s="178">
        <f>J489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102</v>
      </c>
      <c r="E69" s="171"/>
      <c r="F69" s="171"/>
      <c r="G69" s="171"/>
      <c r="H69" s="171"/>
      <c r="I69" s="171"/>
      <c r="J69" s="172">
        <f>J493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103</v>
      </c>
      <c r="E70" s="177"/>
      <c r="F70" s="177"/>
      <c r="G70" s="177"/>
      <c r="H70" s="177"/>
      <c r="I70" s="177"/>
      <c r="J70" s="178">
        <f>J494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104</v>
      </c>
      <c r="E71" s="177"/>
      <c r="F71" s="177"/>
      <c r="G71" s="177"/>
      <c r="H71" s="177"/>
      <c r="I71" s="177"/>
      <c r="J71" s="178">
        <f>J516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105</v>
      </c>
      <c r="E72" s="171"/>
      <c r="F72" s="171"/>
      <c r="G72" s="171"/>
      <c r="H72" s="171"/>
      <c r="I72" s="171"/>
      <c r="J72" s="172">
        <f>J569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106</v>
      </c>
      <c r="E73" s="177"/>
      <c r="F73" s="177"/>
      <c r="G73" s="177"/>
      <c r="H73" s="177"/>
      <c r="I73" s="177"/>
      <c r="J73" s="178">
        <f>J570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107</v>
      </c>
      <c r="E74" s="177"/>
      <c r="F74" s="177"/>
      <c r="G74" s="177"/>
      <c r="H74" s="177"/>
      <c r="I74" s="177"/>
      <c r="J74" s="178">
        <f>J596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8"/>
      <c r="C75" s="169"/>
      <c r="D75" s="170" t="s">
        <v>108</v>
      </c>
      <c r="E75" s="171"/>
      <c r="F75" s="171"/>
      <c r="G75" s="171"/>
      <c r="H75" s="171"/>
      <c r="I75" s="171"/>
      <c r="J75" s="172">
        <f>J692</f>
        <v>0</v>
      </c>
      <c r="K75" s="169"/>
      <c r="L75" s="17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68"/>
      <c r="C76" s="169"/>
      <c r="D76" s="170" t="s">
        <v>109</v>
      </c>
      <c r="E76" s="171"/>
      <c r="F76" s="171"/>
      <c r="G76" s="171"/>
      <c r="H76" s="171"/>
      <c r="I76" s="171"/>
      <c r="J76" s="172">
        <f>J697</f>
        <v>0</v>
      </c>
      <c r="K76" s="169"/>
      <c r="L76" s="17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4"/>
      <c r="C77" s="175"/>
      <c r="D77" s="176" t="s">
        <v>110</v>
      </c>
      <c r="E77" s="177"/>
      <c r="F77" s="177"/>
      <c r="G77" s="177"/>
      <c r="H77" s="177"/>
      <c r="I77" s="177"/>
      <c r="J77" s="178">
        <f>J698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111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63" t="str">
        <f>E7</f>
        <v>PŘECHOD PRO CHODCE V ULICI PALACHOVA</v>
      </c>
      <c r="F87" s="35"/>
      <c r="G87" s="35"/>
      <c r="H87" s="35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87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E9</f>
        <v>SO 101 - Přechod pro chodce</v>
      </c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F12</f>
        <v xml:space="preserve"> </v>
      </c>
      <c r="G91" s="43"/>
      <c r="H91" s="43"/>
      <c r="I91" s="35" t="s">
        <v>23</v>
      </c>
      <c r="J91" s="75" t="str">
        <f>IF(J12="","",J12)</f>
        <v>30. 11. 2023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5" t="s">
        <v>25</v>
      </c>
      <c r="D93" s="43"/>
      <c r="E93" s="43"/>
      <c r="F93" s="30" t="str">
        <f>E15</f>
        <v>STATUTÁRNÍ MĚSTO CHOMUTOV</v>
      </c>
      <c r="G93" s="43"/>
      <c r="H93" s="43"/>
      <c r="I93" s="35" t="s">
        <v>31</v>
      </c>
      <c r="J93" s="39" t="str">
        <f>E21</f>
        <v>DOSPRO s.r.o.,Bořivojova 2420/19,Praha 3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IF(E18="","",E18)</f>
        <v>Vyplň údaj</v>
      </c>
      <c r="G94" s="43"/>
      <c r="H94" s="43"/>
      <c r="I94" s="35" t="s">
        <v>36</v>
      </c>
      <c r="J94" s="39" t="str">
        <f>E24</f>
        <v xml:space="preserve"> 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0"/>
      <c r="B96" s="181"/>
      <c r="C96" s="182" t="s">
        <v>112</v>
      </c>
      <c r="D96" s="183" t="s">
        <v>58</v>
      </c>
      <c r="E96" s="183" t="s">
        <v>54</v>
      </c>
      <c r="F96" s="183" t="s">
        <v>55</v>
      </c>
      <c r="G96" s="183" t="s">
        <v>113</v>
      </c>
      <c r="H96" s="183" t="s">
        <v>114</v>
      </c>
      <c r="I96" s="183" t="s">
        <v>115</v>
      </c>
      <c r="J96" s="183" t="s">
        <v>91</v>
      </c>
      <c r="K96" s="184" t="s">
        <v>116</v>
      </c>
      <c r="L96" s="185"/>
      <c r="M96" s="95" t="s">
        <v>19</v>
      </c>
      <c r="N96" s="96" t="s">
        <v>43</v>
      </c>
      <c r="O96" s="96" t="s">
        <v>117</v>
      </c>
      <c r="P96" s="96" t="s">
        <v>118</v>
      </c>
      <c r="Q96" s="96" t="s">
        <v>119</v>
      </c>
      <c r="R96" s="96" t="s">
        <v>120</v>
      </c>
      <c r="S96" s="96" t="s">
        <v>121</v>
      </c>
      <c r="T96" s="97" t="s">
        <v>122</v>
      </c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</row>
    <row r="97" s="2" customFormat="1" ht="22.8" customHeight="1">
      <c r="A97" s="41"/>
      <c r="B97" s="42"/>
      <c r="C97" s="102" t="s">
        <v>123</v>
      </c>
      <c r="D97" s="43"/>
      <c r="E97" s="43"/>
      <c r="F97" s="43"/>
      <c r="G97" s="43"/>
      <c r="H97" s="43"/>
      <c r="I97" s="43"/>
      <c r="J97" s="186">
        <f>BK97</f>
        <v>0</v>
      </c>
      <c r="K97" s="43"/>
      <c r="L97" s="47"/>
      <c r="M97" s="98"/>
      <c r="N97" s="187"/>
      <c r="O97" s="99"/>
      <c r="P97" s="188">
        <f>P98+P493+P569+P692+P697</f>
        <v>0</v>
      </c>
      <c r="Q97" s="99"/>
      <c r="R97" s="188">
        <f>R98+R493+R569+R692+R697</f>
        <v>168.35034287376001</v>
      </c>
      <c r="S97" s="99"/>
      <c r="T97" s="189">
        <f>T98+T493+T569+T692+T697</f>
        <v>128.72800000000004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72</v>
      </c>
      <c r="AU97" s="20" t="s">
        <v>92</v>
      </c>
      <c r="BK97" s="190">
        <f>BK98+BK493+BK569+BK692+BK697</f>
        <v>0</v>
      </c>
    </row>
    <row r="98" s="12" customFormat="1" ht="25.92" customHeight="1">
      <c r="A98" s="12"/>
      <c r="B98" s="191"/>
      <c r="C98" s="192"/>
      <c r="D98" s="193" t="s">
        <v>72</v>
      </c>
      <c r="E98" s="194" t="s">
        <v>124</v>
      </c>
      <c r="F98" s="194" t="s">
        <v>125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P99+P249+P270+P276+P351+P390+P448+P489</f>
        <v>0</v>
      </c>
      <c r="Q98" s="199"/>
      <c r="R98" s="200">
        <f>R99+R249+R270+R276+R351+R390+R448+R489</f>
        <v>161.78931377376</v>
      </c>
      <c r="S98" s="199"/>
      <c r="T98" s="201">
        <f>T99+T249+T270+T276+T351+T390+T448+T489</f>
        <v>128.17800000000003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81</v>
      </c>
      <c r="AT98" s="203" t="s">
        <v>72</v>
      </c>
      <c r="AU98" s="203" t="s">
        <v>73</v>
      </c>
      <c r="AY98" s="202" t="s">
        <v>126</v>
      </c>
      <c r="BK98" s="204">
        <f>BK99+BK249+BK270+BK276+BK351+BK390+BK448+BK489</f>
        <v>0</v>
      </c>
    </row>
    <row r="99" s="12" customFormat="1" ht="22.8" customHeight="1">
      <c r="A99" s="12"/>
      <c r="B99" s="191"/>
      <c r="C99" s="192"/>
      <c r="D99" s="193" t="s">
        <v>72</v>
      </c>
      <c r="E99" s="205" t="s">
        <v>81</v>
      </c>
      <c r="F99" s="205" t="s">
        <v>127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SUM(P100:P248)</f>
        <v>0</v>
      </c>
      <c r="Q99" s="199"/>
      <c r="R99" s="200">
        <f>SUM(R100:R248)</f>
        <v>8.3034400000000002</v>
      </c>
      <c r="S99" s="199"/>
      <c r="T99" s="201">
        <f>SUM(T100:T248)</f>
        <v>128.02800000000002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81</v>
      </c>
      <c r="AT99" s="203" t="s">
        <v>72</v>
      </c>
      <c r="AU99" s="203" t="s">
        <v>81</v>
      </c>
      <c r="AY99" s="202" t="s">
        <v>126</v>
      </c>
      <c r="BK99" s="204">
        <f>SUM(BK100:BK248)</f>
        <v>0</v>
      </c>
    </row>
    <row r="100" s="2" customFormat="1" ht="24.15" customHeight="1">
      <c r="A100" s="41"/>
      <c r="B100" s="42"/>
      <c r="C100" s="207" t="s">
        <v>81</v>
      </c>
      <c r="D100" s="207" t="s">
        <v>128</v>
      </c>
      <c r="E100" s="208" t="s">
        <v>129</v>
      </c>
      <c r="F100" s="209" t="s">
        <v>130</v>
      </c>
      <c r="G100" s="210" t="s">
        <v>131</v>
      </c>
      <c r="H100" s="211">
        <v>8</v>
      </c>
      <c r="I100" s="212"/>
      <c r="J100" s="213">
        <f>ROUND(I100*H100,2)</f>
        <v>0</v>
      </c>
      <c r="K100" s="209" t="s">
        <v>132</v>
      </c>
      <c r="L100" s="47"/>
      <c r="M100" s="214" t="s">
        <v>19</v>
      </c>
      <c r="N100" s="215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0.26000000000000001</v>
      </c>
      <c r="T100" s="217">
        <f>S100*H100</f>
        <v>2.0800000000000001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133</v>
      </c>
      <c r="AT100" s="218" t="s">
        <v>128</v>
      </c>
      <c r="AU100" s="218" t="s">
        <v>83</v>
      </c>
      <c r="AY100" s="20" t="s">
        <v>126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81</v>
      </c>
      <c r="BK100" s="219">
        <f>ROUND(I100*H100,2)</f>
        <v>0</v>
      </c>
      <c r="BL100" s="20" t="s">
        <v>133</v>
      </c>
      <c r="BM100" s="218" t="s">
        <v>134</v>
      </c>
    </row>
    <row r="101" s="2" customFormat="1">
      <c r="A101" s="41"/>
      <c r="B101" s="42"/>
      <c r="C101" s="43"/>
      <c r="D101" s="220" t="s">
        <v>135</v>
      </c>
      <c r="E101" s="43"/>
      <c r="F101" s="221" t="s">
        <v>136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135</v>
      </c>
      <c r="AU101" s="20" t="s">
        <v>83</v>
      </c>
    </row>
    <row r="102" s="2" customFormat="1">
      <c r="A102" s="41"/>
      <c r="B102" s="42"/>
      <c r="C102" s="43"/>
      <c r="D102" s="225" t="s">
        <v>137</v>
      </c>
      <c r="E102" s="43"/>
      <c r="F102" s="226" t="s">
        <v>138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137</v>
      </c>
      <c r="AU102" s="20" t="s">
        <v>83</v>
      </c>
    </row>
    <row r="103" s="13" customFormat="1">
      <c r="A103" s="13"/>
      <c r="B103" s="227"/>
      <c r="C103" s="228"/>
      <c r="D103" s="220" t="s">
        <v>139</v>
      </c>
      <c r="E103" s="229" t="s">
        <v>19</v>
      </c>
      <c r="F103" s="230" t="s">
        <v>140</v>
      </c>
      <c r="G103" s="228"/>
      <c r="H103" s="229" t="s">
        <v>19</v>
      </c>
      <c r="I103" s="231"/>
      <c r="J103" s="228"/>
      <c r="K103" s="228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139</v>
      </c>
      <c r="AU103" s="236" t="s">
        <v>83</v>
      </c>
      <c r="AV103" s="13" t="s">
        <v>81</v>
      </c>
      <c r="AW103" s="13" t="s">
        <v>35</v>
      </c>
      <c r="AX103" s="13" t="s">
        <v>73</v>
      </c>
      <c r="AY103" s="236" t="s">
        <v>126</v>
      </c>
    </row>
    <row r="104" s="13" customFormat="1">
      <c r="A104" s="13"/>
      <c r="B104" s="227"/>
      <c r="C104" s="228"/>
      <c r="D104" s="220" t="s">
        <v>139</v>
      </c>
      <c r="E104" s="229" t="s">
        <v>19</v>
      </c>
      <c r="F104" s="230" t="s">
        <v>141</v>
      </c>
      <c r="G104" s="228"/>
      <c r="H104" s="229" t="s">
        <v>19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139</v>
      </c>
      <c r="AU104" s="236" t="s">
        <v>83</v>
      </c>
      <c r="AV104" s="13" t="s">
        <v>81</v>
      </c>
      <c r="AW104" s="13" t="s">
        <v>35</v>
      </c>
      <c r="AX104" s="13" t="s">
        <v>73</v>
      </c>
      <c r="AY104" s="236" t="s">
        <v>126</v>
      </c>
    </row>
    <row r="105" s="14" customFormat="1">
      <c r="A105" s="14"/>
      <c r="B105" s="237"/>
      <c r="C105" s="238"/>
      <c r="D105" s="220" t="s">
        <v>139</v>
      </c>
      <c r="E105" s="239" t="s">
        <v>19</v>
      </c>
      <c r="F105" s="240" t="s">
        <v>142</v>
      </c>
      <c r="G105" s="238"/>
      <c r="H105" s="241">
        <v>8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139</v>
      </c>
      <c r="AU105" s="247" t="s">
        <v>83</v>
      </c>
      <c r="AV105" s="14" t="s">
        <v>83</v>
      </c>
      <c r="AW105" s="14" t="s">
        <v>35</v>
      </c>
      <c r="AX105" s="14" t="s">
        <v>81</v>
      </c>
      <c r="AY105" s="247" t="s">
        <v>126</v>
      </c>
    </row>
    <row r="106" s="2" customFormat="1" ht="33" customHeight="1">
      <c r="A106" s="41"/>
      <c r="B106" s="42"/>
      <c r="C106" s="207" t="s">
        <v>83</v>
      </c>
      <c r="D106" s="207" t="s">
        <v>128</v>
      </c>
      <c r="E106" s="208" t="s">
        <v>143</v>
      </c>
      <c r="F106" s="209" t="s">
        <v>144</v>
      </c>
      <c r="G106" s="210" t="s">
        <v>131</v>
      </c>
      <c r="H106" s="211">
        <v>76</v>
      </c>
      <c r="I106" s="212"/>
      <c r="J106" s="213">
        <f>ROUND(I106*H106,2)</f>
        <v>0</v>
      </c>
      <c r="K106" s="209" t="s">
        <v>132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0.28999999999999998</v>
      </c>
      <c r="T106" s="217">
        <f>S106*H106</f>
        <v>22.039999999999999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133</v>
      </c>
      <c r="AT106" s="218" t="s">
        <v>128</v>
      </c>
      <c r="AU106" s="218" t="s">
        <v>83</v>
      </c>
      <c r="AY106" s="20" t="s">
        <v>126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81</v>
      </c>
      <c r="BK106" s="219">
        <f>ROUND(I106*H106,2)</f>
        <v>0</v>
      </c>
      <c r="BL106" s="20" t="s">
        <v>133</v>
      </c>
      <c r="BM106" s="218" t="s">
        <v>145</v>
      </c>
    </row>
    <row r="107" s="2" customFormat="1">
      <c r="A107" s="41"/>
      <c r="B107" s="42"/>
      <c r="C107" s="43"/>
      <c r="D107" s="220" t="s">
        <v>135</v>
      </c>
      <c r="E107" s="43"/>
      <c r="F107" s="221" t="s">
        <v>146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135</v>
      </c>
      <c r="AU107" s="20" t="s">
        <v>83</v>
      </c>
    </row>
    <row r="108" s="2" customFormat="1">
      <c r="A108" s="41"/>
      <c r="B108" s="42"/>
      <c r="C108" s="43"/>
      <c r="D108" s="225" t="s">
        <v>137</v>
      </c>
      <c r="E108" s="43"/>
      <c r="F108" s="226" t="s">
        <v>147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137</v>
      </c>
      <c r="AU108" s="20" t="s">
        <v>83</v>
      </c>
    </row>
    <row r="109" s="13" customFormat="1">
      <c r="A109" s="13"/>
      <c r="B109" s="227"/>
      <c r="C109" s="228"/>
      <c r="D109" s="220" t="s">
        <v>139</v>
      </c>
      <c r="E109" s="229" t="s">
        <v>19</v>
      </c>
      <c r="F109" s="230" t="s">
        <v>148</v>
      </c>
      <c r="G109" s="228"/>
      <c r="H109" s="229" t="s">
        <v>19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139</v>
      </c>
      <c r="AU109" s="236" t="s">
        <v>83</v>
      </c>
      <c r="AV109" s="13" t="s">
        <v>81</v>
      </c>
      <c r="AW109" s="13" t="s">
        <v>35</v>
      </c>
      <c r="AX109" s="13" t="s">
        <v>73</v>
      </c>
      <c r="AY109" s="236" t="s">
        <v>126</v>
      </c>
    </row>
    <row r="110" s="14" customFormat="1">
      <c r="A110" s="14"/>
      <c r="B110" s="237"/>
      <c r="C110" s="238"/>
      <c r="D110" s="220" t="s">
        <v>139</v>
      </c>
      <c r="E110" s="239" t="s">
        <v>19</v>
      </c>
      <c r="F110" s="240" t="s">
        <v>149</v>
      </c>
      <c r="G110" s="238"/>
      <c r="H110" s="241">
        <v>76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139</v>
      </c>
      <c r="AU110" s="247" t="s">
        <v>83</v>
      </c>
      <c r="AV110" s="14" t="s">
        <v>83</v>
      </c>
      <c r="AW110" s="14" t="s">
        <v>35</v>
      </c>
      <c r="AX110" s="14" t="s">
        <v>73</v>
      </c>
      <c r="AY110" s="247" t="s">
        <v>126</v>
      </c>
    </row>
    <row r="111" s="15" customFormat="1">
      <c r="A111" s="15"/>
      <c r="B111" s="248"/>
      <c r="C111" s="249"/>
      <c r="D111" s="220" t="s">
        <v>139</v>
      </c>
      <c r="E111" s="250" t="s">
        <v>19</v>
      </c>
      <c r="F111" s="251" t="s">
        <v>150</v>
      </c>
      <c r="G111" s="249"/>
      <c r="H111" s="252">
        <v>76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139</v>
      </c>
      <c r="AU111" s="258" t="s">
        <v>83</v>
      </c>
      <c r="AV111" s="15" t="s">
        <v>133</v>
      </c>
      <c r="AW111" s="15" t="s">
        <v>35</v>
      </c>
      <c r="AX111" s="15" t="s">
        <v>81</v>
      </c>
      <c r="AY111" s="258" t="s">
        <v>126</v>
      </c>
    </row>
    <row r="112" s="2" customFormat="1" ht="33" customHeight="1">
      <c r="A112" s="41"/>
      <c r="B112" s="42"/>
      <c r="C112" s="207" t="s">
        <v>151</v>
      </c>
      <c r="D112" s="207" t="s">
        <v>128</v>
      </c>
      <c r="E112" s="208" t="s">
        <v>152</v>
      </c>
      <c r="F112" s="209" t="s">
        <v>153</v>
      </c>
      <c r="G112" s="210" t="s">
        <v>131</v>
      </c>
      <c r="H112" s="211">
        <v>102</v>
      </c>
      <c r="I112" s="212"/>
      <c r="J112" s="213">
        <f>ROUND(I112*H112,2)</f>
        <v>0</v>
      </c>
      <c r="K112" s="209" t="s">
        <v>132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0.44</v>
      </c>
      <c r="T112" s="217">
        <f>S112*H112</f>
        <v>44.880000000000003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133</v>
      </c>
      <c r="AT112" s="218" t="s">
        <v>128</v>
      </c>
      <c r="AU112" s="218" t="s">
        <v>83</v>
      </c>
      <c r="AY112" s="20" t="s">
        <v>126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133</v>
      </c>
      <c r="BM112" s="218" t="s">
        <v>154</v>
      </c>
    </row>
    <row r="113" s="2" customFormat="1">
      <c r="A113" s="41"/>
      <c r="B113" s="42"/>
      <c r="C113" s="43"/>
      <c r="D113" s="220" t="s">
        <v>135</v>
      </c>
      <c r="E113" s="43"/>
      <c r="F113" s="221" t="s">
        <v>155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135</v>
      </c>
      <c r="AU113" s="20" t="s">
        <v>83</v>
      </c>
    </row>
    <row r="114" s="2" customFormat="1">
      <c r="A114" s="41"/>
      <c r="B114" s="42"/>
      <c r="C114" s="43"/>
      <c r="D114" s="225" t="s">
        <v>137</v>
      </c>
      <c r="E114" s="43"/>
      <c r="F114" s="226" t="s">
        <v>156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137</v>
      </c>
      <c r="AU114" s="20" t="s">
        <v>83</v>
      </c>
    </row>
    <row r="115" s="14" customFormat="1">
      <c r="A115" s="14"/>
      <c r="B115" s="237"/>
      <c r="C115" s="238"/>
      <c r="D115" s="220" t="s">
        <v>139</v>
      </c>
      <c r="E115" s="239" t="s">
        <v>19</v>
      </c>
      <c r="F115" s="240" t="s">
        <v>157</v>
      </c>
      <c r="G115" s="238"/>
      <c r="H115" s="241">
        <v>102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139</v>
      </c>
      <c r="AU115" s="247" t="s">
        <v>83</v>
      </c>
      <c r="AV115" s="14" t="s">
        <v>83</v>
      </c>
      <c r="AW115" s="14" t="s">
        <v>35</v>
      </c>
      <c r="AX115" s="14" t="s">
        <v>81</v>
      </c>
      <c r="AY115" s="247" t="s">
        <v>126</v>
      </c>
    </row>
    <row r="116" s="2" customFormat="1" ht="24.15" customHeight="1">
      <c r="A116" s="41"/>
      <c r="B116" s="42"/>
      <c r="C116" s="207" t="s">
        <v>133</v>
      </c>
      <c r="D116" s="207" t="s">
        <v>128</v>
      </c>
      <c r="E116" s="208" t="s">
        <v>158</v>
      </c>
      <c r="F116" s="209" t="s">
        <v>159</v>
      </c>
      <c r="G116" s="210" t="s">
        <v>131</v>
      </c>
      <c r="H116" s="211">
        <v>86</v>
      </c>
      <c r="I116" s="212"/>
      <c r="J116" s="213">
        <f>ROUND(I116*H116,2)</f>
        <v>0</v>
      </c>
      <c r="K116" s="209" t="s">
        <v>132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0.23999999999999999</v>
      </c>
      <c r="T116" s="217">
        <f>S116*H116</f>
        <v>20.640000000000001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133</v>
      </c>
      <c r="AT116" s="218" t="s">
        <v>128</v>
      </c>
      <c r="AU116" s="218" t="s">
        <v>83</v>
      </c>
      <c r="AY116" s="20" t="s">
        <v>126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133</v>
      </c>
      <c r="BM116" s="218" t="s">
        <v>160</v>
      </c>
    </row>
    <row r="117" s="2" customFormat="1">
      <c r="A117" s="41"/>
      <c r="B117" s="42"/>
      <c r="C117" s="43"/>
      <c r="D117" s="220" t="s">
        <v>135</v>
      </c>
      <c r="E117" s="43"/>
      <c r="F117" s="221" t="s">
        <v>161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135</v>
      </c>
      <c r="AU117" s="20" t="s">
        <v>83</v>
      </c>
    </row>
    <row r="118" s="2" customFormat="1">
      <c r="A118" s="41"/>
      <c r="B118" s="42"/>
      <c r="C118" s="43"/>
      <c r="D118" s="225" t="s">
        <v>137</v>
      </c>
      <c r="E118" s="43"/>
      <c r="F118" s="226" t="s">
        <v>162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137</v>
      </c>
      <c r="AU118" s="20" t="s">
        <v>83</v>
      </c>
    </row>
    <row r="119" s="13" customFormat="1">
      <c r="A119" s="13"/>
      <c r="B119" s="227"/>
      <c r="C119" s="228"/>
      <c r="D119" s="220" t="s">
        <v>139</v>
      </c>
      <c r="E119" s="229" t="s">
        <v>19</v>
      </c>
      <c r="F119" s="230" t="s">
        <v>148</v>
      </c>
      <c r="G119" s="228"/>
      <c r="H119" s="229" t="s">
        <v>19</v>
      </c>
      <c r="I119" s="231"/>
      <c r="J119" s="228"/>
      <c r="K119" s="228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139</v>
      </c>
      <c r="AU119" s="236" t="s">
        <v>83</v>
      </c>
      <c r="AV119" s="13" t="s">
        <v>81</v>
      </c>
      <c r="AW119" s="13" t="s">
        <v>35</v>
      </c>
      <c r="AX119" s="13" t="s">
        <v>73</v>
      </c>
      <c r="AY119" s="236" t="s">
        <v>126</v>
      </c>
    </row>
    <row r="120" s="14" customFormat="1">
      <c r="A120" s="14"/>
      <c r="B120" s="237"/>
      <c r="C120" s="238"/>
      <c r="D120" s="220" t="s">
        <v>139</v>
      </c>
      <c r="E120" s="239" t="s">
        <v>19</v>
      </c>
      <c r="F120" s="240" t="s">
        <v>163</v>
      </c>
      <c r="G120" s="238"/>
      <c r="H120" s="241">
        <v>86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139</v>
      </c>
      <c r="AU120" s="247" t="s">
        <v>83</v>
      </c>
      <c r="AV120" s="14" t="s">
        <v>83</v>
      </c>
      <c r="AW120" s="14" t="s">
        <v>35</v>
      </c>
      <c r="AX120" s="14" t="s">
        <v>81</v>
      </c>
      <c r="AY120" s="247" t="s">
        <v>126</v>
      </c>
    </row>
    <row r="121" s="2" customFormat="1" ht="24.15" customHeight="1">
      <c r="A121" s="41"/>
      <c r="B121" s="42"/>
      <c r="C121" s="207" t="s">
        <v>164</v>
      </c>
      <c r="D121" s="207" t="s">
        <v>128</v>
      </c>
      <c r="E121" s="208" t="s">
        <v>165</v>
      </c>
      <c r="F121" s="209" t="s">
        <v>166</v>
      </c>
      <c r="G121" s="210" t="s">
        <v>131</v>
      </c>
      <c r="H121" s="211">
        <v>42</v>
      </c>
      <c r="I121" s="212"/>
      <c r="J121" s="213">
        <f>ROUND(I121*H121,2)</f>
        <v>0</v>
      </c>
      <c r="K121" s="209" t="s">
        <v>132</v>
      </c>
      <c r="L121" s="47"/>
      <c r="M121" s="214" t="s">
        <v>19</v>
      </c>
      <c r="N121" s="215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0.098000000000000004</v>
      </c>
      <c r="T121" s="217">
        <f>S121*H121</f>
        <v>4.1160000000000005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133</v>
      </c>
      <c r="AT121" s="218" t="s">
        <v>128</v>
      </c>
      <c r="AU121" s="218" t="s">
        <v>83</v>
      </c>
      <c r="AY121" s="20" t="s">
        <v>126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81</v>
      </c>
      <c r="BK121" s="219">
        <f>ROUND(I121*H121,2)</f>
        <v>0</v>
      </c>
      <c r="BL121" s="20" t="s">
        <v>133</v>
      </c>
      <c r="BM121" s="218" t="s">
        <v>167</v>
      </c>
    </row>
    <row r="122" s="2" customFormat="1">
      <c r="A122" s="41"/>
      <c r="B122" s="42"/>
      <c r="C122" s="43"/>
      <c r="D122" s="220" t="s">
        <v>135</v>
      </c>
      <c r="E122" s="43"/>
      <c r="F122" s="221" t="s">
        <v>168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135</v>
      </c>
      <c r="AU122" s="20" t="s">
        <v>83</v>
      </c>
    </row>
    <row r="123" s="2" customFormat="1">
      <c r="A123" s="41"/>
      <c r="B123" s="42"/>
      <c r="C123" s="43"/>
      <c r="D123" s="225" t="s">
        <v>137</v>
      </c>
      <c r="E123" s="43"/>
      <c r="F123" s="226" t="s">
        <v>169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137</v>
      </c>
      <c r="AU123" s="20" t="s">
        <v>83</v>
      </c>
    </row>
    <row r="124" s="13" customFormat="1">
      <c r="A124" s="13"/>
      <c r="B124" s="227"/>
      <c r="C124" s="228"/>
      <c r="D124" s="220" t="s">
        <v>139</v>
      </c>
      <c r="E124" s="229" t="s">
        <v>19</v>
      </c>
      <c r="F124" s="230" t="s">
        <v>170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139</v>
      </c>
      <c r="AU124" s="236" t="s">
        <v>83</v>
      </c>
      <c r="AV124" s="13" t="s">
        <v>81</v>
      </c>
      <c r="AW124" s="13" t="s">
        <v>35</v>
      </c>
      <c r="AX124" s="13" t="s">
        <v>73</v>
      </c>
      <c r="AY124" s="236" t="s">
        <v>126</v>
      </c>
    </row>
    <row r="125" s="14" customFormat="1">
      <c r="A125" s="14"/>
      <c r="B125" s="237"/>
      <c r="C125" s="238"/>
      <c r="D125" s="220" t="s">
        <v>139</v>
      </c>
      <c r="E125" s="239" t="s">
        <v>19</v>
      </c>
      <c r="F125" s="240" t="s">
        <v>171</v>
      </c>
      <c r="G125" s="238"/>
      <c r="H125" s="241">
        <v>42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139</v>
      </c>
      <c r="AU125" s="247" t="s">
        <v>83</v>
      </c>
      <c r="AV125" s="14" t="s">
        <v>83</v>
      </c>
      <c r="AW125" s="14" t="s">
        <v>35</v>
      </c>
      <c r="AX125" s="14" t="s">
        <v>81</v>
      </c>
      <c r="AY125" s="247" t="s">
        <v>126</v>
      </c>
    </row>
    <row r="126" s="2" customFormat="1" ht="24.15" customHeight="1">
      <c r="A126" s="41"/>
      <c r="B126" s="42"/>
      <c r="C126" s="207" t="s">
        <v>172</v>
      </c>
      <c r="D126" s="207" t="s">
        <v>128</v>
      </c>
      <c r="E126" s="208" t="s">
        <v>173</v>
      </c>
      <c r="F126" s="209" t="s">
        <v>174</v>
      </c>
      <c r="G126" s="210" t="s">
        <v>131</v>
      </c>
      <c r="H126" s="211">
        <v>86</v>
      </c>
      <c r="I126" s="212"/>
      <c r="J126" s="213">
        <f>ROUND(I126*H126,2)</f>
        <v>0</v>
      </c>
      <c r="K126" s="209" t="s">
        <v>132</v>
      </c>
      <c r="L126" s="47"/>
      <c r="M126" s="214" t="s">
        <v>19</v>
      </c>
      <c r="N126" s="215" t="s">
        <v>44</v>
      </c>
      <c r="O126" s="87"/>
      <c r="P126" s="216">
        <f>O126*H126</f>
        <v>0</v>
      </c>
      <c r="Q126" s="216">
        <v>1.0000000000000001E-05</v>
      </c>
      <c r="R126" s="216">
        <f>Q126*H126</f>
        <v>0.00086000000000000009</v>
      </c>
      <c r="S126" s="216">
        <v>0.091999999999999998</v>
      </c>
      <c r="T126" s="217">
        <f>S126*H126</f>
        <v>7.9119999999999999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133</v>
      </c>
      <c r="AT126" s="218" t="s">
        <v>128</v>
      </c>
      <c r="AU126" s="218" t="s">
        <v>83</v>
      </c>
      <c r="AY126" s="20" t="s">
        <v>126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81</v>
      </c>
      <c r="BK126" s="219">
        <f>ROUND(I126*H126,2)</f>
        <v>0</v>
      </c>
      <c r="BL126" s="20" t="s">
        <v>133</v>
      </c>
      <c r="BM126" s="218" t="s">
        <v>175</v>
      </c>
    </row>
    <row r="127" s="2" customFormat="1">
      <c r="A127" s="41"/>
      <c r="B127" s="42"/>
      <c r="C127" s="43"/>
      <c r="D127" s="220" t="s">
        <v>135</v>
      </c>
      <c r="E127" s="43"/>
      <c r="F127" s="221" t="s">
        <v>176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135</v>
      </c>
      <c r="AU127" s="20" t="s">
        <v>83</v>
      </c>
    </row>
    <row r="128" s="2" customFormat="1">
      <c r="A128" s="41"/>
      <c r="B128" s="42"/>
      <c r="C128" s="43"/>
      <c r="D128" s="225" t="s">
        <v>137</v>
      </c>
      <c r="E128" s="43"/>
      <c r="F128" s="226" t="s">
        <v>177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137</v>
      </c>
      <c r="AU128" s="20" t="s">
        <v>83</v>
      </c>
    </row>
    <row r="129" s="2" customFormat="1">
      <c r="A129" s="41"/>
      <c r="B129" s="42"/>
      <c r="C129" s="43"/>
      <c r="D129" s="220" t="s">
        <v>178</v>
      </c>
      <c r="E129" s="43"/>
      <c r="F129" s="259" t="s">
        <v>179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178</v>
      </c>
      <c r="AU129" s="20" t="s">
        <v>83</v>
      </c>
    </row>
    <row r="130" s="14" customFormat="1">
      <c r="A130" s="14"/>
      <c r="B130" s="237"/>
      <c r="C130" s="238"/>
      <c r="D130" s="220" t="s">
        <v>139</v>
      </c>
      <c r="E130" s="239" t="s">
        <v>19</v>
      </c>
      <c r="F130" s="240" t="s">
        <v>163</v>
      </c>
      <c r="G130" s="238"/>
      <c r="H130" s="241">
        <v>86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139</v>
      </c>
      <c r="AU130" s="247" t="s">
        <v>83</v>
      </c>
      <c r="AV130" s="14" t="s">
        <v>83</v>
      </c>
      <c r="AW130" s="14" t="s">
        <v>35</v>
      </c>
      <c r="AX130" s="14" t="s">
        <v>81</v>
      </c>
      <c r="AY130" s="247" t="s">
        <v>126</v>
      </c>
    </row>
    <row r="131" s="2" customFormat="1" ht="24.15" customHeight="1">
      <c r="A131" s="41"/>
      <c r="B131" s="42"/>
      <c r="C131" s="207" t="s">
        <v>180</v>
      </c>
      <c r="D131" s="207" t="s">
        <v>128</v>
      </c>
      <c r="E131" s="208" t="s">
        <v>181</v>
      </c>
      <c r="F131" s="209" t="s">
        <v>182</v>
      </c>
      <c r="G131" s="210" t="s">
        <v>131</v>
      </c>
      <c r="H131" s="211">
        <v>86</v>
      </c>
      <c r="I131" s="212"/>
      <c r="J131" s="213">
        <f>ROUND(I131*H131,2)</f>
        <v>0</v>
      </c>
      <c r="K131" s="209" t="s">
        <v>132</v>
      </c>
      <c r="L131" s="47"/>
      <c r="M131" s="214" t="s">
        <v>19</v>
      </c>
      <c r="N131" s="215" t="s">
        <v>44</v>
      </c>
      <c r="O131" s="87"/>
      <c r="P131" s="216">
        <f>O131*H131</f>
        <v>0</v>
      </c>
      <c r="Q131" s="216">
        <v>3.0000000000000001E-05</v>
      </c>
      <c r="R131" s="216">
        <f>Q131*H131</f>
        <v>0.0025800000000000003</v>
      </c>
      <c r="S131" s="216">
        <v>0.23000000000000001</v>
      </c>
      <c r="T131" s="217">
        <f>S131*H131</f>
        <v>19.780000000000001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133</v>
      </c>
      <c r="AT131" s="218" t="s">
        <v>128</v>
      </c>
      <c r="AU131" s="218" t="s">
        <v>83</v>
      </c>
      <c r="AY131" s="20" t="s">
        <v>126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81</v>
      </c>
      <c r="BK131" s="219">
        <f>ROUND(I131*H131,2)</f>
        <v>0</v>
      </c>
      <c r="BL131" s="20" t="s">
        <v>133</v>
      </c>
      <c r="BM131" s="218" t="s">
        <v>183</v>
      </c>
    </row>
    <row r="132" s="2" customFormat="1">
      <c r="A132" s="41"/>
      <c r="B132" s="42"/>
      <c r="C132" s="43"/>
      <c r="D132" s="220" t="s">
        <v>135</v>
      </c>
      <c r="E132" s="43"/>
      <c r="F132" s="221" t="s">
        <v>184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135</v>
      </c>
      <c r="AU132" s="20" t="s">
        <v>83</v>
      </c>
    </row>
    <row r="133" s="2" customFormat="1">
      <c r="A133" s="41"/>
      <c r="B133" s="42"/>
      <c r="C133" s="43"/>
      <c r="D133" s="225" t="s">
        <v>137</v>
      </c>
      <c r="E133" s="43"/>
      <c r="F133" s="226" t="s">
        <v>185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137</v>
      </c>
      <c r="AU133" s="20" t="s">
        <v>83</v>
      </c>
    </row>
    <row r="134" s="2" customFormat="1">
      <c r="A134" s="41"/>
      <c r="B134" s="42"/>
      <c r="C134" s="43"/>
      <c r="D134" s="220" t="s">
        <v>178</v>
      </c>
      <c r="E134" s="43"/>
      <c r="F134" s="259" t="s">
        <v>179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83</v>
      </c>
    </row>
    <row r="135" s="2" customFormat="1" ht="16.5" customHeight="1">
      <c r="A135" s="41"/>
      <c r="B135" s="42"/>
      <c r="C135" s="207" t="s">
        <v>142</v>
      </c>
      <c r="D135" s="207" t="s">
        <v>128</v>
      </c>
      <c r="E135" s="208" t="s">
        <v>186</v>
      </c>
      <c r="F135" s="209" t="s">
        <v>187</v>
      </c>
      <c r="G135" s="210" t="s">
        <v>188</v>
      </c>
      <c r="H135" s="211">
        <v>26</v>
      </c>
      <c r="I135" s="212"/>
      <c r="J135" s="213">
        <f>ROUND(I135*H135,2)</f>
        <v>0</v>
      </c>
      <c r="K135" s="209" t="s">
        <v>132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0.20499999999999999</v>
      </c>
      <c r="T135" s="217">
        <f>S135*H135</f>
        <v>5.3300000000000001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133</v>
      </c>
      <c r="AT135" s="218" t="s">
        <v>128</v>
      </c>
      <c r="AU135" s="218" t="s">
        <v>83</v>
      </c>
      <c r="AY135" s="20" t="s">
        <v>126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81</v>
      </c>
      <c r="BK135" s="219">
        <f>ROUND(I135*H135,2)</f>
        <v>0</v>
      </c>
      <c r="BL135" s="20" t="s">
        <v>133</v>
      </c>
      <c r="BM135" s="218" t="s">
        <v>189</v>
      </c>
    </row>
    <row r="136" s="2" customFormat="1">
      <c r="A136" s="41"/>
      <c r="B136" s="42"/>
      <c r="C136" s="43"/>
      <c r="D136" s="220" t="s">
        <v>135</v>
      </c>
      <c r="E136" s="43"/>
      <c r="F136" s="221" t="s">
        <v>190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135</v>
      </c>
      <c r="AU136" s="20" t="s">
        <v>83</v>
      </c>
    </row>
    <row r="137" s="2" customFormat="1">
      <c r="A137" s="41"/>
      <c r="B137" s="42"/>
      <c r="C137" s="43"/>
      <c r="D137" s="225" t="s">
        <v>137</v>
      </c>
      <c r="E137" s="43"/>
      <c r="F137" s="226" t="s">
        <v>191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137</v>
      </c>
      <c r="AU137" s="20" t="s">
        <v>83</v>
      </c>
    </row>
    <row r="138" s="2" customFormat="1" ht="33" customHeight="1">
      <c r="A138" s="41"/>
      <c r="B138" s="42"/>
      <c r="C138" s="207" t="s">
        <v>192</v>
      </c>
      <c r="D138" s="207" t="s">
        <v>128</v>
      </c>
      <c r="E138" s="208" t="s">
        <v>193</v>
      </c>
      <c r="F138" s="209" t="s">
        <v>194</v>
      </c>
      <c r="G138" s="210" t="s">
        <v>195</v>
      </c>
      <c r="H138" s="211">
        <v>34.125</v>
      </c>
      <c r="I138" s="212"/>
      <c r="J138" s="213">
        <f>ROUND(I138*H138,2)</f>
        <v>0</v>
      </c>
      <c r="K138" s="209" t="s">
        <v>132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133</v>
      </c>
      <c r="AT138" s="218" t="s">
        <v>128</v>
      </c>
      <c r="AU138" s="218" t="s">
        <v>83</v>
      </c>
      <c r="AY138" s="20" t="s">
        <v>126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81</v>
      </c>
      <c r="BK138" s="219">
        <f>ROUND(I138*H138,2)</f>
        <v>0</v>
      </c>
      <c r="BL138" s="20" t="s">
        <v>133</v>
      </c>
      <c r="BM138" s="218" t="s">
        <v>196</v>
      </c>
    </row>
    <row r="139" s="2" customFormat="1">
      <c r="A139" s="41"/>
      <c r="B139" s="42"/>
      <c r="C139" s="43"/>
      <c r="D139" s="220" t="s">
        <v>135</v>
      </c>
      <c r="E139" s="43"/>
      <c r="F139" s="221" t="s">
        <v>197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135</v>
      </c>
      <c r="AU139" s="20" t="s">
        <v>83</v>
      </c>
    </row>
    <row r="140" s="2" customFormat="1">
      <c r="A140" s="41"/>
      <c r="B140" s="42"/>
      <c r="C140" s="43"/>
      <c r="D140" s="225" t="s">
        <v>137</v>
      </c>
      <c r="E140" s="43"/>
      <c r="F140" s="226" t="s">
        <v>198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137</v>
      </c>
      <c r="AU140" s="20" t="s">
        <v>83</v>
      </c>
    </row>
    <row r="141" s="13" customFormat="1">
      <c r="A141" s="13"/>
      <c r="B141" s="227"/>
      <c r="C141" s="228"/>
      <c r="D141" s="220" t="s">
        <v>139</v>
      </c>
      <c r="E141" s="229" t="s">
        <v>19</v>
      </c>
      <c r="F141" s="230" t="s">
        <v>199</v>
      </c>
      <c r="G141" s="228"/>
      <c r="H141" s="229" t="s">
        <v>19</v>
      </c>
      <c r="I141" s="231"/>
      <c r="J141" s="228"/>
      <c r="K141" s="228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139</v>
      </c>
      <c r="AU141" s="236" t="s">
        <v>83</v>
      </c>
      <c r="AV141" s="13" t="s">
        <v>81</v>
      </c>
      <c r="AW141" s="13" t="s">
        <v>35</v>
      </c>
      <c r="AX141" s="13" t="s">
        <v>73</v>
      </c>
      <c r="AY141" s="236" t="s">
        <v>126</v>
      </c>
    </row>
    <row r="142" s="13" customFormat="1">
      <c r="A142" s="13"/>
      <c r="B142" s="227"/>
      <c r="C142" s="228"/>
      <c r="D142" s="220" t="s">
        <v>139</v>
      </c>
      <c r="E142" s="229" t="s">
        <v>19</v>
      </c>
      <c r="F142" s="230" t="s">
        <v>200</v>
      </c>
      <c r="G142" s="228"/>
      <c r="H142" s="229" t="s">
        <v>19</v>
      </c>
      <c r="I142" s="231"/>
      <c r="J142" s="228"/>
      <c r="K142" s="228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139</v>
      </c>
      <c r="AU142" s="236" t="s">
        <v>83</v>
      </c>
      <c r="AV142" s="13" t="s">
        <v>81</v>
      </c>
      <c r="AW142" s="13" t="s">
        <v>35</v>
      </c>
      <c r="AX142" s="13" t="s">
        <v>73</v>
      </c>
      <c r="AY142" s="236" t="s">
        <v>126</v>
      </c>
    </row>
    <row r="143" s="13" customFormat="1">
      <c r="A143" s="13"/>
      <c r="B143" s="227"/>
      <c r="C143" s="228"/>
      <c r="D143" s="220" t="s">
        <v>139</v>
      </c>
      <c r="E143" s="229" t="s">
        <v>19</v>
      </c>
      <c r="F143" s="230" t="s">
        <v>201</v>
      </c>
      <c r="G143" s="228"/>
      <c r="H143" s="229" t="s">
        <v>19</v>
      </c>
      <c r="I143" s="231"/>
      <c r="J143" s="228"/>
      <c r="K143" s="228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139</v>
      </c>
      <c r="AU143" s="236" t="s">
        <v>83</v>
      </c>
      <c r="AV143" s="13" t="s">
        <v>81</v>
      </c>
      <c r="AW143" s="13" t="s">
        <v>35</v>
      </c>
      <c r="AX143" s="13" t="s">
        <v>73</v>
      </c>
      <c r="AY143" s="236" t="s">
        <v>126</v>
      </c>
    </row>
    <row r="144" s="14" customFormat="1">
      <c r="A144" s="14"/>
      <c r="B144" s="237"/>
      <c r="C144" s="238"/>
      <c r="D144" s="220" t="s">
        <v>139</v>
      </c>
      <c r="E144" s="239" t="s">
        <v>19</v>
      </c>
      <c r="F144" s="240" t="s">
        <v>202</v>
      </c>
      <c r="G144" s="238"/>
      <c r="H144" s="241">
        <v>34.125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139</v>
      </c>
      <c r="AU144" s="247" t="s">
        <v>83</v>
      </c>
      <c r="AV144" s="14" t="s">
        <v>83</v>
      </c>
      <c r="AW144" s="14" t="s">
        <v>35</v>
      </c>
      <c r="AX144" s="14" t="s">
        <v>81</v>
      </c>
      <c r="AY144" s="247" t="s">
        <v>126</v>
      </c>
    </row>
    <row r="145" s="2" customFormat="1" ht="24.15" customHeight="1">
      <c r="A145" s="41"/>
      <c r="B145" s="42"/>
      <c r="C145" s="207" t="s">
        <v>203</v>
      </c>
      <c r="D145" s="207" t="s">
        <v>128</v>
      </c>
      <c r="E145" s="208" t="s">
        <v>204</v>
      </c>
      <c r="F145" s="209" t="s">
        <v>205</v>
      </c>
      <c r="G145" s="210" t="s">
        <v>195</v>
      </c>
      <c r="H145" s="211">
        <v>1.44</v>
      </c>
      <c r="I145" s="212"/>
      <c r="J145" s="213">
        <f>ROUND(I145*H145,2)</f>
        <v>0</v>
      </c>
      <c r="K145" s="209" t="s">
        <v>132</v>
      </c>
      <c r="L145" s="47"/>
      <c r="M145" s="214" t="s">
        <v>19</v>
      </c>
      <c r="N145" s="215" t="s">
        <v>44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133</v>
      </c>
      <c r="AT145" s="218" t="s">
        <v>128</v>
      </c>
      <c r="AU145" s="218" t="s">
        <v>83</v>
      </c>
      <c r="AY145" s="20" t="s">
        <v>126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81</v>
      </c>
      <c r="BK145" s="219">
        <f>ROUND(I145*H145,2)</f>
        <v>0</v>
      </c>
      <c r="BL145" s="20" t="s">
        <v>133</v>
      </c>
      <c r="BM145" s="218" t="s">
        <v>206</v>
      </c>
    </row>
    <row r="146" s="2" customFormat="1">
      <c r="A146" s="41"/>
      <c r="B146" s="42"/>
      <c r="C146" s="43"/>
      <c r="D146" s="220" t="s">
        <v>135</v>
      </c>
      <c r="E146" s="43"/>
      <c r="F146" s="221" t="s">
        <v>207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135</v>
      </c>
      <c r="AU146" s="20" t="s">
        <v>83</v>
      </c>
    </row>
    <row r="147" s="2" customFormat="1">
      <c r="A147" s="41"/>
      <c r="B147" s="42"/>
      <c r="C147" s="43"/>
      <c r="D147" s="225" t="s">
        <v>137</v>
      </c>
      <c r="E147" s="43"/>
      <c r="F147" s="226" t="s">
        <v>208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137</v>
      </c>
      <c r="AU147" s="20" t="s">
        <v>83</v>
      </c>
    </row>
    <row r="148" s="13" customFormat="1">
      <c r="A148" s="13"/>
      <c r="B148" s="227"/>
      <c r="C148" s="228"/>
      <c r="D148" s="220" t="s">
        <v>139</v>
      </c>
      <c r="E148" s="229" t="s">
        <v>19</v>
      </c>
      <c r="F148" s="230" t="s">
        <v>209</v>
      </c>
      <c r="G148" s="228"/>
      <c r="H148" s="229" t="s">
        <v>19</v>
      </c>
      <c r="I148" s="231"/>
      <c r="J148" s="228"/>
      <c r="K148" s="228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139</v>
      </c>
      <c r="AU148" s="236" t="s">
        <v>83</v>
      </c>
      <c r="AV148" s="13" t="s">
        <v>81</v>
      </c>
      <c r="AW148" s="13" t="s">
        <v>35</v>
      </c>
      <c r="AX148" s="13" t="s">
        <v>73</v>
      </c>
      <c r="AY148" s="236" t="s">
        <v>126</v>
      </c>
    </row>
    <row r="149" s="13" customFormat="1">
      <c r="A149" s="13"/>
      <c r="B149" s="227"/>
      <c r="C149" s="228"/>
      <c r="D149" s="220" t="s">
        <v>139</v>
      </c>
      <c r="E149" s="229" t="s">
        <v>19</v>
      </c>
      <c r="F149" s="230" t="s">
        <v>210</v>
      </c>
      <c r="G149" s="228"/>
      <c r="H149" s="229" t="s">
        <v>19</v>
      </c>
      <c r="I149" s="231"/>
      <c r="J149" s="228"/>
      <c r="K149" s="228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139</v>
      </c>
      <c r="AU149" s="236" t="s">
        <v>83</v>
      </c>
      <c r="AV149" s="13" t="s">
        <v>81</v>
      </c>
      <c r="AW149" s="13" t="s">
        <v>35</v>
      </c>
      <c r="AX149" s="13" t="s">
        <v>73</v>
      </c>
      <c r="AY149" s="236" t="s">
        <v>126</v>
      </c>
    </row>
    <row r="150" s="14" customFormat="1">
      <c r="A150" s="14"/>
      <c r="B150" s="237"/>
      <c r="C150" s="238"/>
      <c r="D150" s="220" t="s">
        <v>139</v>
      </c>
      <c r="E150" s="239" t="s">
        <v>19</v>
      </c>
      <c r="F150" s="240" t="s">
        <v>211</v>
      </c>
      <c r="G150" s="238"/>
      <c r="H150" s="241">
        <v>1.44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139</v>
      </c>
      <c r="AU150" s="247" t="s">
        <v>83</v>
      </c>
      <c r="AV150" s="14" t="s">
        <v>83</v>
      </c>
      <c r="AW150" s="14" t="s">
        <v>35</v>
      </c>
      <c r="AX150" s="14" t="s">
        <v>81</v>
      </c>
      <c r="AY150" s="247" t="s">
        <v>126</v>
      </c>
    </row>
    <row r="151" s="2" customFormat="1" ht="24.15" customHeight="1">
      <c r="A151" s="41"/>
      <c r="B151" s="42"/>
      <c r="C151" s="207" t="s">
        <v>212</v>
      </c>
      <c r="D151" s="207" t="s">
        <v>128</v>
      </c>
      <c r="E151" s="208" t="s">
        <v>204</v>
      </c>
      <c r="F151" s="209" t="s">
        <v>205</v>
      </c>
      <c r="G151" s="210" t="s">
        <v>195</v>
      </c>
      <c r="H151" s="211">
        <v>2</v>
      </c>
      <c r="I151" s="212"/>
      <c r="J151" s="213">
        <f>ROUND(I151*H151,2)</f>
        <v>0</v>
      </c>
      <c r="K151" s="209" t="s">
        <v>132</v>
      </c>
      <c r="L151" s="47"/>
      <c r="M151" s="214" t="s">
        <v>19</v>
      </c>
      <c r="N151" s="215" t="s">
        <v>44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133</v>
      </c>
      <c r="AT151" s="218" t="s">
        <v>128</v>
      </c>
      <c r="AU151" s="218" t="s">
        <v>83</v>
      </c>
      <c r="AY151" s="20" t="s">
        <v>126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81</v>
      </c>
      <c r="BK151" s="219">
        <f>ROUND(I151*H151,2)</f>
        <v>0</v>
      </c>
      <c r="BL151" s="20" t="s">
        <v>133</v>
      </c>
      <c r="BM151" s="218" t="s">
        <v>213</v>
      </c>
    </row>
    <row r="152" s="2" customFormat="1">
      <c r="A152" s="41"/>
      <c r="B152" s="42"/>
      <c r="C152" s="43"/>
      <c r="D152" s="220" t="s">
        <v>135</v>
      </c>
      <c r="E152" s="43"/>
      <c r="F152" s="221" t="s">
        <v>207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135</v>
      </c>
      <c r="AU152" s="20" t="s">
        <v>83</v>
      </c>
    </row>
    <row r="153" s="2" customFormat="1">
      <c r="A153" s="41"/>
      <c r="B153" s="42"/>
      <c r="C153" s="43"/>
      <c r="D153" s="225" t="s">
        <v>137</v>
      </c>
      <c r="E153" s="43"/>
      <c r="F153" s="226" t="s">
        <v>208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137</v>
      </c>
      <c r="AU153" s="20" t="s">
        <v>83</v>
      </c>
    </row>
    <row r="154" s="13" customFormat="1">
      <c r="A154" s="13"/>
      <c r="B154" s="227"/>
      <c r="C154" s="228"/>
      <c r="D154" s="220" t="s">
        <v>139</v>
      </c>
      <c r="E154" s="229" t="s">
        <v>19</v>
      </c>
      <c r="F154" s="230" t="s">
        <v>214</v>
      </c>
      <c r="G154" s="228"/>
      <c r="H154" s="229" t="s">
        <v>19</v>
      </c>
      <c r="I154" s="231"/>
      <c r="J154" s="228"/>
      <c r="K154" s="228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139</v>
      </c>
      <c r="AU154" s="236" t="s">
        <v>83</v>
      </c>
      <c r="AV154" s="13" t="s">
        <v>81</v>
      </c>
      <c r="AW154" s="13" t="s">
        <v>35</v>
      </c>
      <c r="AX154" s="13" t="s">
        <v>73</v>
      </c>
      <c r="AY154" s="236" t="s">
        <v>126</v>
      </c>
    </row>
    <row r="155" s="14" customFormat="1">
      <c r="A155" s="14"/>
      <c r="B155" s="237"/>
      <c r="C155" s="238"/>
      <c r="D155" s="220" t="s">
        <v>139</v>
      </c>
      <c r="E155" s="239" t="s">
        <v>19</v>
      </c>
      <c r="F155" s="240" t="s">
        <v>81</v>
      </c>
      <c r="G155" s="238"/>
      <c r="H155" s="241">
        <v>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139</v>
      </c>
      <c r="AU155" s="247" t="s">
        <v>83</v>
      </c>
      <c r="AV155" s="14" t="s">
        <v>83</v>
      </c>
      <c r="AW155" s="14" t="s">
        <v>35</v>
      </c>
      <c r="AX155" s="14" t="s">
        <v>73</v>
      </c>
      <c r="AY155" s="247" t="s">
        <v>126</v>
      </c>
    </row>
    <row r="156" s="13" customFormat="1">
      <c r="A156" s="13"/>
      <c r="B156" s="227"/>
      <c r="C156" s="228"/>
      <c r="D156" s="220" t="s">
        <v>139</v>
      </c>
      <c r="E156" s="229" t="s">
        <v>19</v>
      </c>
      <c r="F156" s="230" t="s">
        <v>215</v>
      </c>
      <c r="G156" s="228"/>
      <c r="H156" s="229" t="s">
        <v>19</v>
      </c>
      <c r="I156" s="231"/>
      <c r="J156" s="228"/>
      <c r="K156" s="228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139</v>
      </c>
      <c r="AU156" s="236" t="s">
        <v>83</v>
      </c>
      <c r="AV156" s="13" t="s">
        <v>81</v>
      </c>
      <c r="AW156" s="13" t="s">
        <v>35</v>
      </c>
      <c r="AX156" s="13" t="s">
        <v>73</v>
      </c>
      <c r="AY156" s="236" t="s">
        <v>126</v>
      </c>
    </row>
    <row r="157" s="14" customFormat="1">
      <c r="A157" s="14"/>
      <c r="B157" s="237"/>
      <c r="C157" s="238"/>
      <c r="D157" s="220" t="s">
        <v>139</v>
      </c>
      <c r="E157" s="239" t="s">
        <v>19</v>
      </c>
      <c r="F157" s="240" t="s">
        <v>81</v>
      </c>
      <c r="G157" s="238"/>
      <c r="H157" s="241">
        <v>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139</v>
      </c>
      <c r="AU157" s="247" t="s">
        <v>83</v>
      </c>
      <c r="AV157" s="14" t="s">
        <v>83</v>
      </c>
      <c r="AW157" s="14" t="s">
        <v>35</v>
      </c>
      <c r="AX157" s="14" t="s">
        <v>73</v>
      </c>
      <c r="AY157" s="247" t="s">
        <v>126</v>
      </c>
    </row>
    <row r="158" s="15" customFormat="1">
      <c r="A158" s="15"/>
      <c r="B158" s="248"/>
      <c r="C158" s="249"/>
      <c r="D158" s="220" t="s">
        <v>139</v>
      </c>
      <c r="E158" s="250" t="s">
        <v>19</v>
      </c>
      <c r="F158" s="251" t="s">
        <v>150</v>
      </c>
      <c r="G158" s="249"/>
      <c r="H158" s="252">
        <v>2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139</v>
      </c>
      <c r="AU158" s="258" t="s">
        <v>83</v>
      </c>
      <c r="AV158" s="15" t="s">
        <v>133</v>
      </c>
      <c r="AW158" s="15" t="s">
        <v>35</v>
      </c>
      <c r="AX158" s="15" t="s">
        <v>81</v>
      </c>
      <c r="AY158" s="258" t="s">
        <v>126</v>
      </c>
    </row>
    <row r="159" s="2" customFormat="1" ht="33" customHeight="1">
      <c r="A159" s="41"/>
      <c r="B159" s="42"/>
      <c r="C159" s="207" t="s">
        <v>8</v>
      </c>
      <c r="D159" s="207" t="s">
        <v>128</v>
      </c>
      <c r="E159" s="208" t="s">
        <v>216</v>
      </c>
      <c r="F159" s="209" t="s">
        <v>217</v>
      </c>
      <c r="G159" s="210" t="s">
        <v>195</v>
      </c>
      <c r="H159" s="211">
        <v>6.3250000000000002</v>
      </c>
      <c r="I159" s="212"/>
      <c r="J159" s="213">
        <f>ROUND(I159*H159,2)</f>
        <v>0</v>
      </c>
      <c r="K159" s="209" t="s">
        <v>132</v>
      </c>
      <c r="L159" s="47"/>
      <c r="M159" s="214" t="s">
        <v>19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133</v>
      </c>
      <c r="AT159" s="218" t="s">
        <v>128</v>
      </c>
      <c r="AU159" s="218" t="s">
        <v>83</v>
      </c>
      <c r="AY159" s="20" t="s">
        <v>126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81</v>
      </c>
      <c r="BK159" s="219">
        <f>ROUND(I159*H159,2)</f>
        <v>0</v>
      </c>
      <c r="BL159" s="20" t="s">
        <v>133</v>
      </c>
      <c r="BM159" s="218" t="s">
        <v>218</v>
      </c>
    </row>
    <row r="160" s="2" customFormat="1">
      <c r="A160" s="41"/>
      <c r="B160" s="42"/>
      <c r="C160" s="43"/>
      <c r="D160" s="220" t="s">
        <v>135</v>
      </c>
      <c r="E160" s="43"/>
      <c r="F160" s="221" t="s">
        <v>219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135</v>
      </c>
      <c r="AU160" s="20" t="s">
        <v>83</v>
      </c>
    </row>
    <row r="161" s="2" customFormat="1">
      <c r="A161" s="41"/>
      <c r="B161" s="42"/>
      <c r="C161" s="43"/>
      <c r="D161" s="225" t="s">
        <v>137</v>
      </c>
      <c r="E161" s="43"/>
      <c r="F161" s="226" t="s">
        <v>220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137</v>
      </c>
      <c r="AU161" s="20" t="s">
        <v>83</v>
      </c>
    </row>
    <row r="162" s="13" customFormat="1">
      <c r="A162" s="13"/>
      <c r="B162" s="227"/>
      <c r="C162" s="228"/>
      <c r="D162" s="220" t="s">
        <v>139</v>
      </c>
      <c r="E162" s="229" t="s">
        <v>19</v>
      </c>
      <c r="F162" s="230" t="s">
        <v>221</v>
      </c>
      <c r="G162" s="228"/>
      <c r="H162" s="229" t="s">
        <v>19</v>
      </c>
      <c r="I162" s="231"/>
      <c r="J162" s="228"/>
      <c r="K162" s="228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139</v>
      </c>
      <c r="AU162" s="236" t="s">
        <v>83</v>
      </c>
      <c r="AV162" s="13" t="s">
        <v>81</v>
      </c>
      <c r="AW162" s="13" t="s">
        <v>35</v>
      </c>
      <c r="AX162" s="13" t="s">
        <v>73</v>
      </c>
      <c r="AY162" s="236" t="s">
        <v>126</v>
      </c>
    </row>
    <row r="163" s="14" customFormat="1">
      <c r="A163" s="14"/>
      <c r="B163" s="237"/>
      <c r="C163" s="238"/>
      <c r="D163" s="220" t="s">
        <v>139</v>
      </c>
      <c r="E163" s="239" t="s">
        <v>19</v>
      </c>
      <c r="F163" s="240" t="s">
        <v>222</v>
      </c>
      <c r="G163" s="238"/>
      <c r="H163" s="241">
        <v>3.125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139</v>
      </c>
      <c r="AU163" s="247" t="s">
        <v>83</v>
      </c>
      <c r="AV163" s="14" t="s">
        <v>83</v>
      </c>
      <c r="AW163" s="14" t="s">
        <v>35</v>
      </c>
      <c r="AX163" s="14" t="s">
        <v>73</v>
      </c>
      <c r="AY163" s="247" t="s">
        <v>126</v>
      </c>
    </row>
    <row r="164" s="13" customFormat="1">
      <c r="A164" s="13"/>
      <c r="B164" s="227"/>
      <c r="C164" s="228"/>
      <c r="D164" s="220" t="s">
        <v>139</v>
      </c>
      <c r="E164" s="229" t="s">
        <v>19</v>
      </c>
      <c r="F164" s="230" t="s">
        <v>223</v>
      </c>
      <c r="G164" s="228"/>
      <c r="H164" s="229" t="s">
        <v>19</v>
      </c>
      <c r="I164" s="231"/>
      <c r="J164" s="228"/>
      <c r="K164" s="228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139</v>
      </c>
      <c r="AU164" s="236" t="s">
        <v>83</v>
      </c>
      <c r="AV164" s="13" t="s">
        <v>81</v>
      </c>
      <c r="AW164" s="13" t="s">
        <v>35</v>
      </c>
      <c r="AX164" s="13" t="s">
        <v>73</v>
      </c>
      <c r="AY164" s="236" t="s">
        <v>126</v>
      </c>
    </row>
    <row r="165" s="14" customFormat="1">
      <c r="A165" s="14"/>
      <c r="B165" s="237"/>
      <c r="C165" s="238"/>
      <c r="D165" s="220" t="s">
        <v>139</v>
      </c>
      <c r="E165" s="239" t="s">
        <v>19</v>
      </c>
      <c r="F165" s="240" t="s">
        <v>224</v>
      </c>
      <c r="G165" s="238"/>
      <c r="H165" s="241">
        <v>3.2000000000000002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139</v>
      </c>
      <c r="AU165" s="247" t="s">
        <v>83</v>
      </c>
      <c r="AV165" s="14" t="s">
        <v>83</v>
      </c>
      <c r="AW165" s="14" t="s">
        <v>35</v>
      </c>
      <c r="AX165" s="14" t="s">
        <v>73</v>
      </c>
      <c r="AY165" s="247" t="s">
        <v>126</v>
      </c>
    </row>
    <row r="166" s="15" customFormat="1">
      <c r="A166" s="15"/>
      <c r="B166" s="248"/>
      <c r="C166" s="249"/>
      <c r="D166" s="220" t="s">
        <v>139</v>
      </c>
      <c r="E166" s="250" t="s">
        <v>19</v>
      </c>
      <c r="F166" s="251" t="s">
        <v>150</v>
      </c>
      <c r="G166" s="249"/>
      <c r="H166" s="252">
        <v>6.3250000000000002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139</v>
      </c>
      <c r="AU166" s="258" t="s">
        <v>83</v>
      </c>
      <c r="AV166" s="15" t="s">
        <v>133</v>
      </c>
      <c r="AW166" s="15" t="s">
        <v>35</v>
      </c>
      <c r="AX166" s="15" t="s">
        <v>81</v>
      </c>
      <c r="AY166" s="258" t="s">
        <v>126</v>
      </c>
    </row>
    <row r="167" s="2" customFormat="1" ht="24.15" customHeight="1">
      <c r="A167" s="41"/>
      <c r="B167" s="42"/>
      <c r="C167" s="207" t="s">
        <v>225</v>
      </c>
      <c r="D167" s="207" t="s">
        <v>128</v>
      </c>
      <c r="E167" s="208" t="s">
        <v>226</v>
      </c>
      <c r="F167" s="209" t="s">
        <v>227</v>
      </c>
      <c r="G167" s="210" t="s">
        <v>195</v>
      </c>
      <c r="H167" s="211">
        <v>0.5</v>
      </c>
      <c r="I167" s="212"/>
      <c r="J167" s="213">
        <f>ROUND(I167*H167,2)</f>
        <v>0</v>
      </c>
      <c r="K167" s="209" t="s">
        <v>132</v>
      </c>
      <c r="L167" s="47"/>
      <c r="M167" s="214" t="s">
        <v>19</v>
      </c>
      <c r="N167" s="215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2.5</v>
      </c>
      <c r="T167" s="217">
        <f>S167*H167</f>
        <v>1.25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133</v>
      </c>
      <c r="AT167" s="218" t="s">
        <v>128</v>
      </c>
      <c r="AU167" s="218" t="s">
        <v>83</v>
      </c>
      <c r="AY167" s="20" t="s">
        <v>126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81</v>
      </c>
      <c r="BK167" s="219">
        <f>ROUND(I167*H167,2)</f>
        <v>0</v>
      </c>
      <c r="BL167" s="20" t="s">
        <v>133</v>
      </c>
      <c r="BM167" s="218" t="s">
        <v>228</v>
      </c>
    </row>
    <row r="168" s="2" customFormat="1">
      <c r="A168" s="41"/>
      <c r="B168" s="42"/>
      <c r="C168" s="43"/>
      <c r="D168" s="220" t="s">
        <v>135</v>
      </c>
      <c r="E168" s="43"/>
      <c r="F168" s="221" t="s">
        <v>229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135</v>
      </c>
      <c r="AU168" s="20" t="s">
        <v>83</v>
      </c>
    </row>
    <row r="169" s="2" customFormat="1">
      <c r="A169" s="41"/>
      <c r="B169" s="42"/>
      <c r="C169" s="43"/>
      <c r="D169" s="225" t="s">
        <v>137</v>
      </c>
      <c r="E169" s="43"/>
      <c r="F169" s="226" t="s">
        <v>230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137</v>
      </c>
      <c r="AU169" s="20" t="s">
        <v>83</v>
      </c>
    </row>
    <row r="170" s="13" customFormat="1">
      <c r="A170" s="13"/>
      <c r="B170" s="227"/>
      <c r="C170" s="228"/>
      <c r="D170" s="220" t="s">
        <v>139</v>
      </c>
      <c r="E170" s="229" t="s">
        <v>19</v>
      </c>
      <c r="F170" s="230" t="s">
        <v>214</v>
      </c>
      <c r="G170" s="228"/>
      <c r="H170" s="229" t="s">
        <v>19</v>
      </c>
      <c r="I170" s="231"/>
      <c r="J170" s="228"/>
      <c r="K170" s="228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139</v>
      </c>
      <c r="AU170" s="236" t="s">
        <v>83</v>
      </c>
      <c r="AV170" s="13" t="s">
        <v>81</v>
      </c>
      <c r="AW170" s="13" t="s">
        <v>35</v>
      </c>
      <c r="AX170" s="13" t="s">
        <v>73</v>
      </c>
      <c r="AY170" s="236" t="s">
        <v>126</v>
      </c>
    </row>
    <row r="171" s="14" customFormat="1">
      <c r="A171" s="14"/>
      <c r="B171" s="237"/>
      <c r="C171" s="238"/>
      <c r="D171" s="220" t="s">
        <v>139</v>
      </c>
      <c r="E171" s="239" t="s">
        <v>19</v>
      </c>
      <c r="F171" s="240" t="s">
        <v>231</v>
      </c>
      <c r="G171" s="238"/>
      <c r="H171" s="241">
        <v>0.5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139</v>
      </c>
      <c r="AU171" s="247" t="s">
        <v>83</v>
      </c>
      <c r="AV171" s="14" t="s">
        <v>83</v>
      </c>
      <c r="AW171" s="14" t="s">
        <v>35</v>
      </c>
      <c r="AX171" s="14" t="s">
        <v>81</v>
      </c>
      <c r="AY171" s="247" t="s">
        <v>126</v>
      </c>
    </row>
    <row r="172" s="2" customFormat="1" ht="37.8" customHeight="1">
      <c r="A172" s="41"/>
      <c r="B172" s="42"/>
      <c r="C172" s="207" t="s">
        <v>232</v>
      </c>
      <c r="D172" s="207" t="s">
        <v>128</v>
      </c>
      <c r="E172" s="208" t="s">
        <v>233</v>
      </c>
      <c r="F172" s="209" t="s">
        <v>234</v>
      </c>
      <c r="G172" s="210" t="s">
        <v>195</v>
      </c>
      <c r="H172" s="211">
        <v>39.890000000000001</v>
      </c>
      <c r="I172" s="212"/>
      <c r="J172" s="213">
        <f>ROUND(I172*H172,2)</f>
        <v>0</v>
      </c>
      <c r="K172" s="209" t="s">
        <v>132</v>
      </c>
      <c r="L172" s="47"/>
      <c r="M172" s="214" t="s">
        <v>19</v>
      </c>
      <c r="N172" s="215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133</v>
      </c>
      <c r="AT172" s="218" t="s">
        <v>128</v>
      </c>
      <c r="AU172" s="218" t="s">
        <v>83</v>
      </c>
      <c r="AY172" s="20" t="s">
        <v>126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81</v>
      </c>
      <c r="BK172" s="219">
        <f>ROUND(I172*H172,2)</f>
        <v>0</v>
      </c>
      <c r="BL172" s="20" t="s">
        <v>133</v>
      </c>
      <c r="BM172" s="218" t="s">
        <v>235</v>
      </c>
    </row>
    <row r="173" s="2" customFormat="1">
      <c r="A173" s="41"/>
      <c r="B173" s="42"/>
      <c r="C173" s="43"/>
      <c r="D173" s="220" t="s">
        <v>135</v>
      </c>
      <c r="E173" s="43"/>
      <c r="F173" s="221" t="s">
        <v>236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135</v>
      </c>
      <c r="AU173" s="20" t="s">
        <v>83</v>
      </c>
    </row>
    <row r="174" s="2" customFormat="1">
      <c r="A174" s="41"/>
      <c r="B174" s="42"/>
      <c r="C174" s="43"/>
      <c r="D174" s="225" t="s">
        <v>137</v>
      </c>
      <c r="E174" s="43"/>
      <c r="F174" s="226" t="s">
        <v>237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137</v>
      </c>
      <c r="AU174" s="20" t="s">
        <v>83</v>
      </c>
    </row>
    <row r="175" s="14" customFormat="1">
      <c r="A175" s="14"/>
      <c r="B175" s="237"/>
      <c r="C175" s="238"/>
      <c r="D175" s="220" t="s">
        <v>139</v>
      </c>
      <c r="E175" s="239" t="s">
        <v>19</v>
      </c>
      <c r="F175" s="240" t="s">
        <v>238</v>
      </c>
      <c r="G175" s="238"/>
      <c r="H175" s="241">
        <v>5.7649999999999997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139</v>
      </c>
      <c r="AU175" s="247" t="s">
        <v>83</v>
      </c>
      <c r="AV175" s="14" t="s">
        <v>83</v>
      </c>
      <c r="AW175" s="14" t="s">
        <v>35</v>
      </c>
      <c r="AX175" s="14" t="s">
        <v>73</v>
      </c>
      <c r="AY175" s="247" t="s">
        <v>126</v>
      </c>
    </row>
    <row r="176" s="13" customFormat="1">
      <c r="A176" s="13"/>
      <c r="B176" s="227"/>
      <c r="C176" s="228"/>
      <c r="D176" s="220" t="s">
        <v>139</v>
      </c>
      <c r="E176" s="229" t="s">
        <v>19</v>
      </c>
      <c r="F176" s="230" t="s">
        <v>199</v>
      </c>
      <c r="G176" s="228"/>
      <c r="H176" s="229" t="s">
        <v>19</v>
      </c>
      <c r="I176" s="231"/>
      <c r="J176" s="228"/>
      <c r="K176" s="228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139</v>
      </c>
      <c r="AU176" s="236" t="s">
        <v>83</v>
      </c>
      <c r="AV176" s="13" t="s">
        <v>81</v>
      </c>
      <c r="AW176" s="13" t="s">
        <v>35</v>
      </c>
      <c r="AX176" s="13" t="s">
        <v>73</v>
      </c>
      <c r="AY176" s="236" t="s">
        <v>126</v>
      </c>
    </row>
    <row r="177" s="13" customFormat="1">
      <c r="A177" s="13"/>
      <c r="B177" s="227"/>
      <c r="C177" s="228"/>
      <c r="D177" s="220" t="s">
        <v>139</v>
      </c>
      <c r="E177" s="229" t="s">
        <v>19</v>
      </c>
      <c r="F177" s="230" t="s">
        <v>201</v>
      </c>
      <c r="G177" s="228"/>
      <c r="H177" s="229" t="s">
        <v>19</v>
      </c>
      <c r="I177" s="231"/>
      <c r="J177" s="228"/>
      <c r="K177" s="228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139</v>
      </c>
      <c r="AU177" s="236" t="s">
        <v>83</v>
      </c>
      <c r="AV177" s="13" t="s">
        <v>81</v>
      </c>
      <c r="AW177" s="13" t="s">
        <v>35</v>
      </c>
      <c r="AX177" s="13" t="s">
        <v>73</v>
      </c>
      <c r="AY177" s="236" t="s">
        <v>126</v>
      </c>
    </row>
    <row r="178" s="14" customFormat="1">
      <c r="A178" s="14"/>
      <c r="B178" s="237"/>
      <c r="C178" s="238"/>
      <c r="D178" s="220" t="s">
        <v>139</v>
      </c>
      <c r="E178" s="239" t="s">
        <v>19</v>
      </c>
      <c r="F178" s="240" t="s">
        <v>202</v>
      </c>
      <c r="G178" s="238"/>
      <c r="H178" s="241">
        <v>34.125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139</v>
      </c>
      <c r="AU178" s="247" t="s">
        <v>83</v>
      </c>
      <c r="AV178" s="14" t="s">
        <v>83</v>
      </c>
      <c r="AW178" s="14" t="s">
        <v>35</v>
      </c>
      <c r="AX178" s="14" t="s">
        <v>73</v>
      </c>
      <c r="AY178" s="247" t="s">
        <v>126</v>
      </c>
    </row>
    <row r="179" s="15" customFormat="1">
      <c r="A179" s="15"/>
      <c r="B179" s="248"/>
      <c r="C179" s="249"/>
      <c r="D179" s="220" t="s">
        <v>139</v>
      </c>
      <c r="E179" s="250" t="s">
        <v>19</v>
      </c>
      <c r="F179" s="251" t="s">
        <v>150</v>
      </c>
      <c r="G179" s="249"/>
      <c r="H179" s="252">
        <v>39.890000000000001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139</v>
      </c>
      <c r="AU179" s="258" t="s">
        <v>83</v>
      </c>
      <c r="AV179" s="15" t="s">
        <v>133</v>
      </c>
      <c r="AW179" s="15" t="s">
        <v>35</v>
      </c>
      <c r="AX179" s="15" t="s">
        <v>81</v>
      </c>
      <c r="AY179" s="258" t="s">
        <v>126</v>
      </c>
    </row>
    <row r="180" s="2" customFormat="1" ht="37.8" customHeight="1">
      <c r="A180" s="41"/>
      <c r="B180" s="42"/>
      <c r="C180" s="207" t="s">
        <v>239</v>
      </c>
      <c r="D180" s="207" t="s">
        <v>128</v>
      </c>
      <c r="E180" s="208" t="s">
        <v>240</v>
      </c>
      <c r="F180" s="209" t="s">
        <v>241</v>
      </c>
      <c r="G180" s="210" t="s">
        <v>195</v>
      </c>
      <c r="H180" s="211">
        <v>398.89999999999998</v>
      </c>
      <c r="I180" s="212"/>
      <c r="J180" s="213">
        <f>ROUND(I180*H180,2)</f>
        <v>0</v>
      </c>
      <c r="K180" s="209" t="s">
        <v>132</v>
      </c>
      <c r="L180" s="47"/>
      <c r="M180" s="214" t="s">
        <v>19</v>
      </c>
      <c r="N180" s="215" t="s">
        <v>44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133</v>
      </c>
      <c r="AT180" s="218" t="s">
        <v>128</v>
      </c>
      <c r="AU180" s="218" t="s">
        <v>83</v>
      </c>
      <c r="AY180" s="20" t="s">
        <v>126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81</v>
      </c>
      <c r="BK180" s="219">
        <f>ROUND(I180*H180,2)</f>
        <v>0</v>
      </c>
      <c r="BL180" s="20" t="s">
        <v>133</v>
      </c>
      <c r="BM180" s="218" t="s">
        <v>242</v>
      </c>
    </row>
    <row r="181" s="2" customFormat="1">
      <c r="A181" s="41"/>
      <c r="B181" s="42"/>
      <c r="C181" s="43"/>
      <c r="D181" s="220" t="s">
        <v>135</v>
      </c>
      <c r="E181" s="43"/>
      <c r="F181" s="221" t="s">
        <v>243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135</v>
      </c>
      <c r="AU181" s="20" t="s">
        <v>83</v>
      </c>
    </row>
    <row r="182" s="2" customFormat="1">
      <c r="A182" s="41"/>
      <c r="B182" s="42"/>
      <c r="C182" s="43"/>
      <c r="D182" s="225" t="s">
        <v>137</v>
      </c>
      <c r="E182" s="43"/>
      <c r="F182" s="226" t="s">
        <v>244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137</v>
      </c>
      <c r="AU182" s="20" t="s">
        <v>83</v>
      </c>
    </row>
    <row r="183" s="14" customFormat="1">
      <c r="A183" s="14"/>
      <c r="B183" s="237"/>
      <c r="C183" s="238"/>
      <c r="D183" s="220" t="s">
        <v>139</v>
      </c>
      <c r="E183" s="238"/>
      <c r="F183" s="240" t="s">
        <v>245</v>
      </c>
      <c r="G183" s="238"/>
      <c r="H183" s="241">
        <v>398.89999999999998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139</v>
      </c>
      <c r="AU183" s="247" t="s">
        <v>83</v>
      </c>
      <c r="AV183" s="14" t="s">
        <v>83</v>
      </c>
      <c r="AW183" s="14" t="s">
        <v>4</v>
      </c>
      <c r="AX183" s="14" t="s">
        <v>81</v>
      </c>
      <c r="AY183" s="247" t="s">
        <v>126</v>
      </c>
    </row>
    <row r="184" s="2" customFormat="1" ht="24.15" customHeight="1">
      <c r="A184" s="41"/>
      <c r="B184" s="42"/>
      <c r="C184" s="207" t="s">
        <v>246</v>
      </c>
      <c r="D184" s="207" t="s">
        <v>128</v>
      </c>
      <c r="E184" s="208" t="s">
        <v>247</v>
      </c>
      <c r="F184" s="209" t="s">
        <v>248</v>
      </c>
      <c r="G184" s="210" t="s">
        <v>195</v>
      </c>
      <c r="H184" s="211">
        <v>2.5</v>
      </c>
      <c r="I184" s="212"/>
      <c r="J184" s="213">
        <f>ROUND(I184*H184,2)</f>
        <v>0</v>
      </c>
      <c r="K184" s="209" t="s">
        <v>132</v>
      </c>
      <c r="L184" s="47"/>
      <c r="M184" s="214" t="s">
        <v>19</v>
      </c>
      <c r="N184" s="215" t="s">
        <v>44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133</v>
      </c>
      <c r="AT184" s="218" t="s">
        <v>128</v>
      </c>
      <c r="AU184" s="218" t="s">
        <v>83</v>
      </c>
      <c r="AY184" s="20" t="s">
        <v>126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81</v>
      </c>
      <c r="BK184" s="219">
        <f>ROUND(I184*H184,2)</f>
        <v>0</v>
      </c>
      <c r="BL184" s="20" t="s">
        <v>133</v>
      </c>
      <c r="BM184" s="218" t="s">
        <v>249</v>
      </c>
    </row>
    <row r="185" s="2" customFormat="1">
      <c r="A185" s="41"/>
      <c r="B185" s="42"/>
      <c r="C185" s="43"/>
      <c r="D185" s="220" t="s">
        <v>135</v>
      </c>
      <c r="E185" s="43"/>
      <c r="F185" s="221" t="s">
        <v>250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135</v>
      </c>
      <c r="AU185" s="20" t="s">
        <v>83</v>
      </c>
    </row>
    <row r="186" s="2" customFormat="1">
      <c r="A186" s="41"/>
      <c r="B186" s="42"/>
      <c r="C186" s="43"/>
      <c r="D186" s="225" t="s">
        <v>137</v>
      </c>
      <c r="E186" s="43"/>
      <c r="F186" s="226" t="s">
        <v>251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137</v>
      </c>
      <c r="AU186" s="20" t="s">
        <v>83</v>
      </c>
    </row>
    <row r="187" s="13" customFormat="1">
      <c r="A187" s="13"/>
      <c r="B187" s="227"/>
      <c r="C187" s="228"/>
      <c r="D187" s="220" t="s">
        <v>139</v>
      </c>
      <c r="E187" s="229" t="s">
        <v>19</v>
      </c>
      <c r="F187" s="230" t="s">
        <v>252</v>
      </c>
      <c r="G187" s="228"/>
      <c r="H187" s="229" t="s">
        <v>19</v>
      </c>
      <c r="I187" s="231"/>
      <c r="J187" s="228"/>
      <c r="K187" s="228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139</v>
      </c>
      <c r="AU187" s="236" t="s">
        <v>83</v>
      </c>
      <c r="AV187" s="13" t="s">
        <v>81</v>
      </c>
      <c r="AW187" s="13" t="s">
        <v>35</v>
      </c>
      <c r="AX187" s="13" t="s">
        <v>73</v>
      </c>
      <c r="AY187" s="236" t="s">
        <v>126</v>
      </c>
    </row>
    <row r="188" s="13" customFormat="1">
      <c r="A188" s="13"/>
      <c r="B188" s="227"/>
      <c r="C188" s="228"/>
      <c r="D188" s="220" t="s">
        <v>139</v>
      </c>
      <c r="E188" s="229" t="s">
        <v>19</v>
      </c>
      <c r="F188" s="230" t="s">
        <v>253</v>
      </c>
      <c r="G188" s="228"/>
      <c r="H188" s="229" t="s">
        <v>19</v>
      </c>
      <c r="I188" s="231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139</v>
      </c>
      <c r="AU188" s="236" t="s">
        <v>83</v>
      </c>
      <c r="AV188" s="13" t="s">
        <v>81</v>
      </c>
      <c r="AW188" s="13" t="s">
        <v>35</v>
      </c>
      <c r="AX188" s="13" t="s">
        <v>73</v>
      </c>
      <c r="AY188" s="236" t="s">
        <v>126</v>
      </c>
    </row>
    <row r="189" s="13" customFormat="1">
      <c r="A189" s="13"/>
      <c r="B189" s="227"/>
      <c r="C189" s="228"/>
      <c r="D189" s="220" t="s">
        <v>139</v>
      </c>
      <c r="E189" s="229" t="s">
        <v>19</v>
      </c>
      <c r="F189" s="230" t="s">
        <v>254</v>
      </c>
      <c r="G189" s="228"/>
      <c r="H189" s="229" t="s">
        <v>19</v>
      </c>
      <c r="I189" s="231"/>
      <c r="J189" s="228"/>
      <c r="K189" s="228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139</v>
      </c>
      <c r="AU189" s="236" t="s">
        <v>83</v>
      </c>
      <c r="AV189" s="13" t="s">
        <v>81</v>
      </c>
      <c r="AW189" s="13" t="s">
        <v>35</v>
      </c>
      <c r="AX189" s="13" t="s">
        <v>73</v>
      </c>
      <c r="AY189" s="236" t="s">
        <v>126</v>
      </c>
    </row>
    <row r="190" s="14" customFormat="1">
      <c r="A190" s="14"/>
      <c r="B190" s="237"/>
      <c r="C190" s="238"/>
      <c r="D190" s="220" t="s">
        <v>139</v>
      </c>
      <c r="E190" s="239" t="s">
        <v>19</v>
      </c>
      <c r="F190" s="240" t="s">
        <v>255</v>
      </c>
      <c r="G190" s="238"/>
      <c r="H190" s="241">
        <v>2.5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139</v>
      </c>
      <c r="AU190" s="247" t="s">
        <v>83</v>
      </c>
      <c r="AV190" s="14" t="s">
        <v>83</v>
      </c>
      <c r="AW190" s="14" t="s">
        <v>35</v>
      </c>
      <c r="AX190" s="14" t="s">
        <v>81</v>
      </c>
      <c r="AY190" s="247" t="s">
        <v>126</v>
      </c>
    </row>
    <row r="191" s="2" customFormat="1" ht="16.5" customHeight="1">
      <c r="A191" s="41"/>
      <c r="B191" s="42"/>
      <c r="C191" s="260" t="s">
        <v>256</v>
      </c>
      <c r="D191" s="260" t="s">
        <v>257</v>
      </c>
      <c r="E191" s="261" t="s">
        <v>258</v>
      </c>
      <c r="F191" s="262" t="s">
        <v>259</v>
      </c>
      <c r="G191" s="263" t="s">
        <v>260</v>
      </c>
      <c r="H191" s="264">
        <v>4.5</v>
      </c>
      <c r="I191" s="265"/>
      <c r="J191" s="266">
        <f>ROUND(I191*H191,2)</f>
        <v>0</v>
      </c>
      <c r="K191" s="262" t="s">
        <v>132</v>
      </c>
      <c r="L191" s="267"/>
      <c r="M191" s="268" t="s">
        <v>19</v>
      </c>
      <c r="N191" s="269" t="s">
        <v>44</v>
      </c>
      <c r="O191" s="87"/>
      <c r="P191" s="216">
        <f>O191*H191</f>
        <v>0</v>
      </c>
      <c r="Q191" s="216">
        <v>1</v>
      </c>
      <c r="R191" s="216">
        <f>Q191*H191</f>
        <v>4.5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142</v>
      </c>
      <c r="AT191" s="218" t="s">
        <v>257</v>
      </c>
      <c r="AU191" s="218" t="s">
        <v>83</v>
      </c>
      <c r="AY191" s="20" t="s">
        <v>126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81</v>
      </c>
      <c r="BK191" s="219">
        <f>ROUND(I191*H191,2)</f>
        <v>0</v>
      </c>
      <c r="BL191" s="20" t="s">
        <v>133</v>
      </c>
      <c r="BM191" s="218" t="s">
        <v>261</v>
      </c>
    </row>
    <row r="192" s="2" customFormat="1">
      <c r="A192" s="41"/>
      <c r="B192" s="42"/>
      <c r="C192" s="43"/>
      <c r="D192" s="220" t="s">
        <v>135</v>
      </c>
      <c r="E192" s="43"/>
      <c r="F192" s="221" t="s">
        <v>259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135</v>
      </c>
      <c r="AU192" s="20" t="s">
        <v>83</v>
      </c>
    </row>
    <row r="193" s="14" customFormat="1">
      <c r="A193" s="14"/>
      <c r="B193" s="237"/>
      <c r="C193" s="238"/>
      <c r="D193" s="220" t="s">
        <v>139</v>
      </c>
      <c r="E193" s="238"/>
      <c r="F193" s="240" t="s">
        <v>262</v>
      </c>
      <c r="G193" s="238"/>
      <c r="H193" s="241">
        <v>4.5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139</v>
      </c>
      <c r="AU193" s="247" t="s">
        <v>83</v>
      </c>
      <c r="AV193" s="14" t="s">
        <v>83</v>
      </c>
      <c r="AW193" s="14" t="s">
        <v>4</v>
      </c>
      <c r="AX193" s="14" t="s">
        <v>81</v>
      </c>
      <c r="AY193" s="247" t="s">
        <v>126</v>
      </c>
    </row>
    <row r="194" s="2" customFormat="1" ht="33" customHeight="1">
      <c r="A194" s="41"/>
      <c r="B194" s="42"/>
      <c r="C194" s="207" t="s">
        <v>263</v>
      </c>
      <c r="D194" s="207" t="s">
        <v>128</v>
      </c>
      <c r="E194" s="208" t="s">
        <v>264</v>
      </c>
      <c r="F194" s="209" t="s">
        <v>265</v>
      </c>
      <c r="G194" s="210" t="s">
        <v>260</v>
      </c>
      <c r="H194" s="211">
        <v>71.802000000000007</v>
      </c>
      <c r="I194" s="212"/>
      <c r="J194" s="213">
        <f>ROUND(I194*H194,2)</f>
        <v>0</v>
      </c>
      <c r="K194" s="209" t="s">
        <v>132</v>
      </c>
      <c r="L194" s="47"/>
      <c r="M194" s="214" t="s">
        <v>19</v>
      </c>
      <c r="N194" s="215" t="s">
        <v>44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133</v>
      </c>
      <c r="AT194" s="218" t="s">
        <v>128</v>
      </c>
      <c r="AU194" s="218" t="s">
        <v>83</v>
      </c>
      <c r="AY194" s="20" t="s">
        <v>126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81</v>
      </c>
      <c r="BK194" s="219">
        <f>ROUND(I194*H194,2)</f>
        <v>0</v>
      </c>
      <c r="BL194" s="20" t="s">
        <v>133</v>
      </c>
      <c r="BM194" s="218" t="s">
        <v>266</v>
      </c>
    </row>
    <row r="195" s="2" customFormat="1">
      <c r="A195" s="41"/>
      <c r="B195" s="42"/>
      <c r="C195" s="43"/>
      <c r="D195" s="220" t="s">
        <v>135</v>
      </c>
      <c r="E195" s="43"/>
      <c r="F195" s="221" t="s">
        <v>267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135</v>
      </c>
      <c r="AU195" s="20" t="s">
        <v>83</v>
      </c>
    </row>
    <row r="196" s="2" customFormat="1">
      <c r="A196" s="41"/>
      <c r="B196" s="42"/>
      <c r="C196" s="43"/>
      <c r="D196" s="225" t="s">
        <v>137</v>
      </c>
      <c r="E196" s="43"/>
      <c r="F196" s="226" t="s">
        <v>268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137</v>
      </c>
      <c r="AU196" s="20" t="s">
        <v>83</v>
      </c>
    </row>
    <row r="197" s="14" customFormat="1">
      <c r="A197" s="14"/>
      <c r="B197" s="237"/>
      <c r="C197" s="238"/>
      <c r="D197" s="220" t="s">
        <v>139</v>
      </c>
      <c r="E197" s="239" t="s">
        <v>19</v>
      </c>
      <c r="F197" s="240" t="s">
        <v>238</v>
      </c>
      <c r="G197" s="238"/>
      <c r="H197" s="241">
        <v>5.7649999999999997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139</v>
      </c>
      <c r="AU197" s="247" t="s">
        <v>83</v>
      </c>
      <c r="AV197" s="14" t="s">
        <v>83</v>
      </c>
      <c r="AW197" s="14" t="s">
        <v>35</v>
      </c>
      <c r="AX197" s="14" t="s">
        <v>73</v>
      </c>
      <c r="AY197" s="247" t="s">
        <v>126</v>
      </c>
    </row>
    <row r="198" s="13" customFormat="1">
      <c r="A198" s="13"/>
      <c r="B198" s="227"/>
      <c r="C198" s="228"/>
      <c r="D198" s="220" t="s">
        <v>139</v>
      </c>
      <c r="E198" s="229" t="s">
        <v>19</v>
      </c>
      <c r="F198" s="230" t="s">
        <v>199</v>
      </c>
      <c r="G198" s="228"/>
      <c r="H198" s="229" t="s">
        <v>19</v>
      </c>
      <c r="I198" s="231"/>
      <c r="J198" s="228"/>
      <c r="K198" s="228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139</v>
      </c>
      <c r="AU198" s="236" t="s">
        <v>83</v>
      </c>
      <c r="AV198" s="13" t="s">
        <v>81</v>
      </c>
      <c r="AW198" s="13" t="s">
        <v>35</v>
      </c>
      <c r="AX198" s="13" t="s">
        <v>73</v>
      </c>
      <c r="AY198" s="236" t="s">
        <v>126</v>
      </c>
    </row>
    <row r="199" s="13" customFormat="1">
      <c r="A199" s="13"/>
      <c r="B199" s="227"/>
      <c r="C199" s="228"/>
      <c r="D199" s="220" t="s">
        <v>139</v>
      </c>
      <c r="E199" s="229" t="s">
        <v>19</v>
      </c>
      <c r="F199" s="230" t="s">
        <v>201</v>
      </c>
      <c r="G199" s="228"/>
      <c r="H199" s="229" t="s">
        <v>19</v>
      </c>
      <c r="I199" s="231"/>
      <c r="J199" s="228"/>
      <c r="K199" s="228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139</v>
      </c>
      <c r="AU199" s="236" t="s">
        <v>83</v>
      </c>
      <c r="AV199" s="13" t="s">
        <v>81</v>
      </c>
      <c r="AW199" s="13" t="s">
        <v>35</v>
      </c>
      <c r="AX199" s="13" t="s">
        <v>73</v>
      </c>
      <c r="AY199" s="236" t="s">
        <v>126</v>
      </c>
    </row>
    <row r="200" s="14" customFormat="1">
      <c r="A200" s="14"/>
      <c r="B200" s="237"/>
      <c r="C200" s="238"/>
      <c r="D200" s="220" t="s">
        <v>139</v>
      </c>
      <c r="E200" s="239" t="s">
        <v>19</v>
      </c>
      <c r="F200" s="240" t="s">
        <v>202</v>
      </c>
      <c r="G200" s="238"/>
      <c r="H200" s="241">
        <v>34.125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139</v>
      </c>
      <c r="AU200" s="247" t="s">
        <v>83</v>
      </c>
      <c r="AV200" s="14" t="s">
        <v>83</v>
      </c>
      <c r="AW200" s="14" t="s">
        <v>35</v>
      </c>
      <c r="AX200" s="14" t="s">
        <v>73</v>
      </c>
      <c r="AY200" s="247" t="s">
        <v>126</v>
      </c>
    </row>
    <row r="201" s="15" customFormat="1">
      <c r="A201" s="15"/>
      <c r="B201" s="248"/>
      <c r="C201" s="249"/>
      <c r="D201" s="220" t="s">
        <v>139</v>
      </c>
      <c r="E201" s="250" t="s">
        <v>19</v>
      </c>
      <c r="F201" s="251" t="s">
        <v>150</v>
      </c>
      <c r="G201" s="249"/>
      <c r="H201" s="252">
        <v>39.890000000000001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139</v>
      </c>
      <c r="AU201" s="258" t="s">
        <v>83</v>
      </c>
      <c r="AV201" s="15" t="s">
        <v>133</v>
      </c>
      <c r="AW201" s="15" t="s">
        <v>35</v>
      </c>
      <c r="AX201" s="15" t="s">
        <v>81</v>
      </c>
      <c r="AY201" s="258" t="s">
        <v>126</v>
      </c>
    </row>
    <row r="202" s="14" customFormat="1">
      <c r="A202" s="14"/>
      <c r="B202" s="237"/>
      <c r="C202" s="238"/>
      <c r="D202" s="220" t="s">
        <v>139</v>
      </c>
      <c r="E202" s="238"/>
      <c r="F202" s="240" t="s">
        <v>269</v>
      </c>
      <c r="G202" s="238"/>
      <c r="H202" s="241">
        <v>71.802000000000007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139</v>
      </c>
      <c r="AU202" s="247" t="s">
        <v>83</v>
      </c>
      <c r="AV202" s="14" t="s">
        <v>83</v>
      </c>
      <c r="AW202" s="14" t="s">
        <v>4</v>
      </c>
      <c r="AX202" s="14" t="s">
        <v>81</v>
      </c>
      <c r="AY202" s="247" t="s">
        <v>126</v>
      </c>
    </row>
    <row r="203" s="2" customFormat="1" ht="16.5" customHeight="1">
      <c r="A203" s="41"/>
      <c r="B203" s="42"/>
      <c r="C203" s="207" t="s">
        <v>270</v>
      </c>
      <c r="D203" s="207" t="s">
        <v>128</v>
      </c>
      <c r="E203" s="208" t="s">
        <v>271</v>
      </c>
      <c r="F203" s="209" t="s">
        <v>272</v>
      </c>
      <c r="G203" s="210" t="s">
        <v>195</v>
      </c>
      <c r="H203" s="211">
        <v>39.890000000000001</v>
      </c>
      <c r="I203" s="212"/>
      <c r="J203" s="213">
        <f>ROUND(I203*H203,2)</f>
        <v>0</v>
      </c>
      <c r="K203" s="209" t="s">
        <v>132</v>
      </c>
      <c r="L203" s="47"/>
      <c r="M203" s="214" t="s">
        <v>19</v>
      </c>
      <c r="N203" s="215" t="s">
        <v>44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133</v>
      </c>
      <c r="AT203" s="218" t="s">
        <v>128</v>
      </c>
      <c r="AU203" s="218" t="s">
        <v>83</v>
      </c>
      <c r="AY203" s="20" t="s">
        <v>126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81</v>
      </c>
      <c r="BK203" s="219">
        <f>ROUND(I203*H203,2)</f>
        <v>0</v>
      </c>
      <c r="BL203" s="20" t="s">
        <v>133</v>
      </c>
      <c r="BM203" s="218" t="s">
        <v>273</v>
      </c>
    </row>
    <row r="204" s="2" customFormat="1">
      <c r="A204" s="41"/>
      <c r="B204" s="42"/>
      <c r="C204" s="43"/>
      <c r="D204" s="220" t="s">
        <v>135</v>
      </c>
      <c r="E204" s="43"/>
      <c r="F204" s="221" t="s">
        <v>274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135</v>
      </c>
      <c r="AU204" s="20" t="s">
        <v>83</v>
      </c>
    </row>
    <row r="205" s="2" customFormat="1">
      <c r="A205" s="41"/>
      <c r="B205" s="42"/>
      <c r="C205" s="43"/>
      <c r="D205" s="225" t="s">
        <v>137</v>
      </c>
      <c r="E205" s="43"/>
      <c r="F205" s="226" t="s">
        <v>275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137</v>
      </c>
      <c r="AU205" s="20" t="s">
        <v>83</v>
      </c>
    </row>
    <row r="206" s="14" customFormat="1">
      <c r="A206" s="14"/>
      <c r="B206" s="237"/>
      <c r="C206" s="238"/>
      <c r="D206" s="220" t="s">
        <v>139</v>
      </c>
      <c r="E206" s="239" t="s">
        <v>19</v>
      </c>
      <c r="F206" s="240" t="s">
        <v>238</v>
      </c>
      <c r="G206" s="238"/>
      <c r="H206" s="241">
        <v>5.7649999999999997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139</v>
      </c>
      <c r="AU206" s="247" t="s">
        <v>83</v>
      </c>
      <c r="AV206" s="14" t="s">
        <v>83</v>
      </c>
      <c r="AW206" s="14" t="s">
        <v>35</v>
      </c>
      <c r="AX206" s="14" t="s">
        <v>73</v>
      </c>
      <c r="AY206" s="247" t="s">
        <v>126</v>
      </c>
    </row>
    <row r="207" s="13" customFormat="1">
      <c r="A207" s="13"/>
      <c r="B207" s="227"/>
      <c r="C207" s="228"/>
      <c r="D207" s="220" t="s">
        <v>139</v>
      </c>
      <c r="E207" s="229" t="s">
        <v>19</v>
      </c>
      <c r="F207" s="230" t="s">
        <v>199</v>
      </c>
      <c r="G207" s="228"/>
      <c r="H207" s="229" t="s">
        <v>19</v>
      </c>
      <c r="I207" s="231"/>
      <c r="J207" s="228"/>
      <c r="K207" s="228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139</v>
      </c>
      <c r="AU207" s="236" t="s">
        <v>83</v>
      </c>
      <c r="AV207" s="13" t="s">
        <v>81</v>
      </c>
      <c r="AW207" s="13" t="s">
        <v>35</v>
      </c>
      <c r="AX207" s="13" t="s">
        <v>73</v>
      </c>
      <c r="AY207" s="236" t="s">
        <v>126</v>
      </c>
    </row>
    <row r="208" s="13" customFormat="1">
      <c r="A208" s="13"/>
      <c r="B208" s="227"/>
      <c r="C208" s="228"/>
      <c r="D208" s="220" t="s">
        <v>139</v>
      </c>
      <c r="E208" s="229" t="s">
        <v>19</v>
      </c>
      <c r="F208" s="230" t="s">
        <v>201</v>
      </c>
      <c r="G208" s="228"/>
      <c r="H208" s="229" t="s">
        <v>19</v>
      </c>
      <c r="I208" s="231"/>
      <c r="J208" s="228"/>
      <c r="K208" s="228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139</v>
      </c>
      <c r="AU208" s="236" t="s">
        <v>83</v>
      </c>
      <c r="AV208" s="13" t="s">
        <v>81</v>
      </c>
      <c r="AW208" s="13" t="s">
        <v>35</v>
      </c>
      <c r="AX208" s="13" t="s">
        <v>73</v>
      </c>
      <c r="AY208" s="236" t="s">
        <v>126</v>
      </c>
    </row>
    <row r="209" s="14" customFormat="1">
      <c r="A209" s="14"/>
      <c r="B209" s="237"/>
      <c r="C209" s="238"/>
      <c r="D209" s="220" t="s">
        <v>139</v>
      </c>
      <c r="E209" s="239" t="s">
        <v>19</v>
      </c>
      <c r="F209" s="240" t="s">
        <v>202</v>
      </c>
      <c r="G209" s="238"/>
      <c r="H209" s="241">
        <v>34.125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139</v>
      </c>
      <c r="AU209" s="247" t="s">
        <v>83</v>
      </c>
      <c r="AV209" s="14" t="s">
        <v>83</v>
      </c>
      <c r="AW209" s="14" t="s">
        <v>35</v>
      </c>
      <c r="AX209" s="14" t="s">
        <v>73</v>
      </c>
      <c r="AY209" s="247" t="s">
        <v>126</v>
      </c>
    </row>
    <row r="210" s="15" customFormat="1">
      <c r="A210" s="15"/>
      <c r="B210" s="248"/>
      <c r="C210" s="249"/>
      <c r="D210" s="220" t="s">
        <v>139</v>
      </c>
      <c r="E210" s="250" t="s">
        <v>19</v>
      </c>
      <c r="F210" s="251" t="s">
        <v>150</v>
      </c>
      <c r="G210" s="249"/>
      <c r="H210" s="252">
        <v>39.890000000000001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139</v>
      </c>
      <c r="AU210" s="258" t="s">
        <v>83</v>
      </c>
      <c r="AV210" s="15" t="s">
        <v>133</v>
      </c>
      <c r="AW210" s="15" t="s">
        <v>35</v>
      </c>
      <c r="AX210" s="15" t="s">
        <v>81</v>
      </c>
      <c r="AY210" s="258" t="s">
        <v>126</v>
      </c>
    </row>
    <row r="211" s="2" customFormat="1" ht="24.15" customHeight="1">
      <c r="A211" s="41"/>
      <c r="B211" s="42"/>
      <c r="C211" s="207" t="s">
        <v>276</v>
      </c>
      <c r="D211" s="207" t="s">
        <v>128</v>
      </c>
      <c r="E211" s="208" t="s">
        <v>277</v>
      </c>
      <c r="F211" s="209" t="s">
        <v>278</v>
      </c>
      <c r="G211" s="210" t="s">
        <v>195</v>
      </c>
      <c r="H211" s="211">
        <v>2</v>
      </c>
      <c r="I211" s="212"/>
      <c r="J211" s="213">
        <f>ROUND(I211*H211,2)</f>
        <v>0</v>
      </c>
      <c r="K211" s="209" t="s">
        <v>132</v>
      </c>
      <c r="L211" s="47"/>
      <c r="M211" s="214" t="s">
        <v>19</v>
      </c>
      <c r="N211" s="215" t="s">
        <v>44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133</v>
      </c>
      <c r="AT211" s="218" t="s">
        <v>128</v>
      </c>
      <c r="AU211" s="218" t="s">
        <v>83</v>
      </c>
      <c r="AY211" s="20" t="s">
        <v>126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81</v>
      </c>
      <c r="BK211" s="219">
        <f>ROUND(I211*H211,2)</f>
        <v>0</v>
      </c>
      <c r="BL211" s="20" t="s">
        <v>133</v>
      </c>
      <c r="BM211" s="218" t="s">
        <v>279</v>
      </c>
    </row>
    <row r="212" s="2" customFormat="1">
      <c r="A212" s="41"/>
      <c r="B212" s="42"/>
      <c r="C212" s="43"/>
      <c r="D212" s="220" t="s">
        <v>135</v>
      </c>
      <c r="E212" s="43"/>
      <c r="F212" s="221" t="s">
        <v>280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135</v>
      </c>
      <c r="AU212" s="20" t="s">
        <v>83</v>
      </c>
    </row>
    <row r="213" s="2" customFormat="1">
      <c r="A213" s="41"/>
      <c r="B213" s="42"/>
      <c r="C213" s="43"/>
      <c r="D213" s="225" t="s">
        <v>137</v>
      </c>
      <c r="E213" s="43"/>
      <c r="F213" s="226" t="s">
        <v>281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137</v>
      </c>
      <c r="AU213" s="20" t="s">
        <v>83</v>
      </c>
    </row>
    <row r="214" s="13" customFormat="1">
      <c r="A214" s="13"/>
      <c r="B214" s="227"/>
      <c r="C214" s="228"/>
      <c r="D214" s="220" t="s">
        <v>139</v>
      </c>
      <c r="E214" s="229" t="s">
        <v>19</v>
      </c>
      <c r="F214" s="230" t="s">
        <v>282</v>
      </c>
      <c r="G214" s="228"/>
      <c r="H214" s="229" t="s">
        <v>19</v>
      </c>
      <c r="I214" s="231"/>
      <c r="J214" s="228"/>
      <c r="K214" s="228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139</v>
      </c>
      <c r="AU214" s="236" t="s">
        <v>83</v>
      </c>
      <c r="AV214" s="13" t="s">
        <v>81</v>
      </c>
      <c r="AW214" s="13" t="s">
        <v>35</v>
      </c>
      <c r="AX214" s="13" t="s">
        <v>73</v>
      </c>
      <c r="AY214" s="236" t="s">
        <v>126</v>
      </c>
    </row>
    <row r="215" s="14" customFormat="1">
      <c r="A215" s="14"/>
      <c r="B215" s="237"/>
      <c r="C215" s="238"/>
      <c r="D215" s="220" t="s">
        <v>139</v>
      </c>
      <c r="E215" s="239" t="s">
        <v>19</v>
      </c>
      <c r="F215" s="240" t="s">
        <v>81</v>
      </c>
      <c r="G215" s="238"/>
      <c r="H215" s="241">
        <v>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139</v>
      </c>
      <c r="AU215" s="247" t="s">
        <v>83</v>
      </c>
      <c r="AV215" s="14" t="s">
        <v>83</v>
      </c>
      <c r="AW215" s="14" t="s">
        <v>35</v>
      </c>
      <c r="AX215" s="14" t="s">
        <v>73</v>
      </c>
      <c r="AY215" s="247" t="s">
        <v>126</v>
      </c>
    </row>
    <row r="216" s="13" customFormat="1">
      <c r="A216" s="13"/>
      <c r="B216" s="227"/>
      <c r="C216" s="228"/>
      <c r="D216" s="220" t="s">
        <v>139</v>
      </c>
      <c r="E216" s="229" t="s">
        <v>19</v>
      </c>
      <c r="F216" s="230" t="s">
        <v>215</v>
      </c>
      <c r="G216" s="228"/>
      <c r="H216" s="229" t="s">
        <v>19</v>
      </c>
      <c r="I216" s="231"/>
      <c r="J216" s="228"/>
      <c r="K216" s="228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139</v>
      </c>
      <c r="AU216" s="236" t="s">
        <v>83</v>
      </c>
      <c r="AV216" s="13" t="s">
        <v>81</v>
      </c>
      <c r="AW216" s="13" t="s">
        <v>35</v>
      </c>
      <c r="AX216" s="13" t="s">
        <v>73</v>
      </c>
      <c r="AY216" s="236" t="s">
        <v>126</v>
      </c>
    </row>
    <row r="217" s="14" customFormat="1">
      <c r="A217" s="14"/>
      <c r="B217" s="237"/>
      <c r="C217" s="238"/>
      <c r="D217" s="220" t="s">
        <v>139</v>
      </c>
      <c r="E217" s="239" t="s">
        <v>19</v>
      </c>
      <c r="F217" s="240" t="s">
        <v>81</v>
      </c>
      <c r="G217" s="238"/>
      <c r="H217" s="241">
        <v>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139</v>
      </c>
      <c r="AU217" s="247" t="s">
        <v>83</v>
      </c>
      <c r="AV217" s="14" t="s">
        <v>83</v>
      </c>
      <c r="AW217" s="14" t="s">
        <v>35</v>
      </c>
      <c r="AX217" s="14" t="s">
        <v>73</v>
      </c>
      <c r="AY217" s="247" t="s">
        <v>126</v>
      </c>
    </row>
    <row r="218" s="15" customFormat="1">
      <c r="A218" s="15"/>
      <c r="B218" s="248"/>
      <c r="C218" s="249"/>
      <c r="D218" s="220" t="s">
        <v>139</v>
      </c>
      <c r="E218" s="250" t="s">
        <v>19</v>
      </c>
      <c r="F218" s="251" t="s">
        <v>150</v>
      </c>
      <c r="G218" s="249"/>
      <c r="H218" s="252">
        <v>2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139</v>
      </c>
      <c r="AU218" s="258" t="s">
        <v>83</v>
      </c>
      <c r="AV218" s="15" t="s">
        <v>133</v>
      </c>
      <c r="AW218" s="15" t="s">
        <v>35</v>
      </c>
      <c r="AX218" s="15" t="s">
        <v>81</v>
      </c>
      <c r="AY218" s="258" t="s">
        <v>126</v>
      </c>
    </row>
    <row r="219" s="2" customFormat="1" ht="16.5" customHeight="1">
      <c r="A219" s="41"/>
      <c r="B219" s="42"/>
      <c r="C219" s="260" t="s">
        <v>7</v>
      </c>
      <c r="D219" s="260" t="s">
        <v>257</v>
      </c>
      <c r="E219" s="261" t="s">
        <v>258</v>
      </c>
      <c r="F219" s="262" t="s">
        <v>259</v>
      </c>
      <c r="G219" s="263" t="s">
        <v>260</v>
      </c>
      <c r="H219" s="264">
        <v>1.8</v>
      </c>
      <c r="I219" s="265"/>
      <c r="J219" s="266">
        <f>ROUND(I219*H219,2)</f>
        <v>0</v>
      </c>
      <c r="K219" s="262" t="s">
        <v>132</v>
      </c>
      <c r="L219" s="267"/>
      <c r="M219" s="268" t="s">
        <v>19</v>
      </c>
      <c r="N219" s="269" t="s">
        <v>44</v>
      </c>
      <c r="O219" s="87"/>
      <c r="P219" s="216">
        <f>O219*H219</f>
        <v>0</v>
      </c>
      <c r="Q219" s="216">
        <v>1</v>
      </c>
      <c r="R219" s="216">
        <f>Q219*H219</f>
        <v>1.8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142</v>
      </c>
      <c r="AT219" s="218" t="s">
        <v>257</v>
      </c>
      <c r="AU219" s="218" t="s">
        <v>83</v>
      </c>
      <c r="AY219" s="20" t="s">
        <v>126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81</v>
      </c>
      <c r="BK219" s="219">
        <f>ROUND(I219*H219,2)</f>
        <v>0</v>
      </c>
      <c r="BL219" s="20" t="s">
        <v>133</v>
      </c>
      <c r="BM219" s="218" t="s">
        <v>283</v>
      </c>
    </row>
    <row r="220" s="2" customFormat="1">
      <c r="A220" s="41"/>
      <c r="B220" s="42"/>
      <c r="C220" s="43"/>
      <c r="D220" s="220" t="s">
        <v>135</v>
      </c>
      <c r="E220" s="43"/>
      <c r="F220" s="221" t="s">
        <v>259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135</v>
      </c>
      <c r="AU220" s="20" t="s">
        <v>83</v>
      </c>
    </row>
    <row r="221" s="14" customFormat="1">
      <c r="A221" s="14"/>
      <c r="B221" s="237"/>
      <c r="C221" s="238"/>
      <c r="D221" s="220" t="s">
        <v>139</v>
      </c>
      <c r="E221" s="238"/>
      <c r="F221" s="240" t="s">
        <v>284</v>
      </c>
      <c r="G221" s="238"/>
      <c r="H221" s="241">
        <v>1.8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139</v>
      </c>
      <c r="AU221" s="247" t="s">
        <v>83</v>
      </c>
      <c r="AV221" s="14" t="s">
        <v>83</v>
      </c>
      <c r="AW221" s="14" t="s">
        <v>4</v>
      </c>
      <c r="AX221" s="14" t="s">
        <v>81</v>
      </c>
      <c r="AY221" s="247" t="s">
        <v>126</v>
      </c>
    </row>
    <row r="222" s="2" customFormat="1" ht="24.15" customHeight="1">
      <c r="A222" s="41"/>
      <c r="B222" s="42"/>
      <c r="C222" s="207" t="s">
        <v>285</v>
      </c>
      <c r="D222" s="207" t="s">
        <v>128</v>
      </c>
      <c r="E222" s="208" t="s">
        <v>286</v>
      </c>
      <c r="F222" s="209" t="s">
        <v>287</v>
      </c>
      <c r="G222" s="210" t="s">
        <v>195</v>
      </c>
      <c r="H222" s="211">
        <v>2</v>
      </c>
      <c r="I222" s="212"/>
      <c r="J222" s="213">
        <f>ROUND(I222*H222,2)</f>
        <v>0</v>
      </c>
      <c r="K222" s="209" t="s">
        <v>132</v>
      </c>
      <c r="L222" s="47"/>
      <c r="M222" s="214" t="s">
        <v>19</v>
      </c>
      <c r="N222" s="215" t="s">
        <v>44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133</v>
      </c>
      <c r="AT222" s="218" t="s">
        <v>128</v>
      </c>
      <c r="AU222" s="218" t="s">
        <v>83</v>
      </c>
      <c r="AY222" s="20" t="s">
        <v>126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81</v>
      </c>
      <c r="BK222" s="219">
        <f>ROUND(I222*H222,2)</f>
        <v>0</v>
      </c>
      <c r="BL222" s="20" t="s">
        <v>133</v>
      </c>
      <c r="BM222" s="218" t="s">
        <v>288</v>
      </c>
    </row>
    <row r="223" s="2" customFormat="1">
      <c r="A223" s="41"/>
      <c r="B223" s="42"/>
      <c r="C223" s="43"/>
      <c r="D223" s="220" t="s">
        <v>135</v>
      </c>
      <c r="E223" s="43"/>
      <c r="F223" s="221" t="s">
        <v>289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135</v>
      </c>
      <c r="AU223" s="20" t="s">
        <v>83</v>
      </c>
    </row>
    <row r="224" s="2" customFormat="1">
      <c r="A224" s="41"/>
      <c r="B224" s="42"/>
      <c r="C224" s="43"/>
      <c r="D224" s="225" t="s">
        <v>137</v>
      </c>
      <c r="E224" s="43"/>
      <c r="F224" s="226" t="s">
        <v>290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137</v>
      </c>
      <c r="AU224" s="20" t="s">
        <v>83</v>
      </c>
    </row>
    <row r="225" s="13" customFormat="1">
      <c r="A225" s="13"/>
      <c r="B225" s="227"/>
      <c r="C225" s="228"/>
      <c r="D225" s="220" t="s">
        <v>139</v>
      </c>
      <c r="E225" s="229" t="s">
        <v>19</v>
      </c>
      <c r="F225" s="230" t="s">
        <v>223</v>
      </c>
      <c r="G225" s="228"/>
      <c r="H225" s="229" t="s">
        <v>19</v>
      </c>
      <c r="I225" s="231"/>
      <c r="J225" s="228"/>
      <c r="K225" s="228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139</v>
      </c>
      <c r="AU225" s="236" t="s">
        <v>83</v>
      </c>
      <c r="AV225" s="13" t="s">
        <v>81</v>
      </c>
      <c r="AW225" s="13" t="s">
        <v>35</v>
      </c>
      <c r="AX225" s="13" t="s">
        <v>73</v>
      </c>
      <c r="AY225" s="236" t="s">
        <v>126</v>
      </c>
    </row>
    <row r="226" s="14" customFormat="1">
      <c r="A226" s="14"/>
      <c r="B226" s="237"/>
      <c r="C226" s="238"/>
      <c r="D226" s="220" t="s">
        <v>139</v>
      </c>
      <c r="E226" s="239" t="s">
        <v>19</v>
      </c>
      <c r="F226" s="240" t="s">
        <v>291</v>
      </c>
      <c r="G226" s="238"/>
      <c r="H226" s="241">
        <v>3.2000000000000002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139</v>
      </c>
      <c r="AU226" s="247" t="s">
        <v>83</v>
      </c>
      <c r="AV226" s="14" t="s">
        <v>83</v>
      </c>
      <c r="AW226" s="14" t="s">
        <v>35</v>
      </c>
      <c r="AX226" s="14" t="s">
        <v>73</v>
      </c>
      <c r="AY226" s="247" t="s">
        <v>126</v>
      </c>
    </row>
    <row r="227" s="14" customFormat="1">
      <c r="A227" s="14"/>
      <c r="B227" s="237"/>
      <c r="C227" s="238"/>
      <c r="D227" s="220" t="s">
        <v>139</v>
      </c>
      <c r="E227" s="239" t="s">
        <v>19</v>
      </c>
      <c r="F227" s="240" t="s">
        <v>292</v>
      </c>
      <c r="G227" s="238"/>
      <c r="H227" s="241">
        <v>-1.2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139</v>
      </c>
      <c r="AU227" s="247" t="s">
        <v>83</v>
      </c>
      <c r="AV227" s="14" t="s">
        <v>83</v>
      </c>
      <c r="AW227" s="14" t="s">
        <v>35</v>
      </c>
      <c r="AX227" s="14" t="s">
        <v>73</v>
      </c>
      <c r="AY227" s="247" t="s">
        <v>126</v>
      </c>
    </row>
    <row r="228" s="15" customFormat="1">
      <c r="A228" s="15"/>
      <c r="B228" s="248"/>
      <c r="C228" s="249"/>
      <c r="D228" s="220" t="s">
        <v>139</v>
      </c>
      <c r="E228" s="250" t="s">
        <v>19</v>
      </c>
      <c r="F228" s="251" t="s">
        <v>150</v>
      </c>
      <c r="G228" s="249"/>
      <c r="H228" s="252">
        <v>2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8" t="s">
        <v>139</v>
      </c>
      <c r="AU228" s="258" t="s">
        <v>83</v>
      </c>
      <c r="AV228" s="15" t="s">
        <v>133</v>
      </c>
      <c r="AW228" s="15" t="s">
        <v>35</v>
      </c>
      <c r="AX228" s="15" t="s">
        <v>81</v>
      </c>
      <c r="AY228" s="258" t="s">
        <v>126</v>
      </c>
    </row>
    <row r="229" s="2" customFormat="1" ht="24.15" customHeight="1">
      <c r="A229" s="41"/>
      <c r="B229" s="42"/>
      <c r="C229" s="207" t="s">
        <v>293</v>
      </c>
      <c r="D229" s="207" t="s">
        <v>128</v>
      </c>
      <c r="E229" s="208" t="s">
        <v>294</v>
      </c>
      <c r="F229" s="209" t="s">
        <v>295</v>
      </c>
      <c r="G229" s="210" t="s">
        <v>195</v>
      </c>
      <c r="H229" s="211">
        <v>1</v>
      </c>
      <c r="I229" s="212"/>
      <c r="J229" s="213">
        <f>ROUND(I229*H229,2)</f>
        <v>0</v>
      </c>
      <c r="K229" s="209" t="s">
        <v>132</v>
      </c>
      <c r="L229" s="47"/>
      <c r="M229" s="214" t="s">
        <v>19</v>
      </c>
      <c r="N229" s="215" t="s">
        <v>44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133</v>
      </c>
      <c r="AT229" s="218" t="s">
        <v>128</v>
      </c>
      <c r="AU229" s="218" t="s">
        <v>83</v>
      </c>
      <c r="AY229" s="20" t="s">
        <v>126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81</v>
      </c>
      <c r="BK229" s="219">
        <f>ROUND(I229*H229,2)</f>
        <v>0</v>
      </c>
      <c r="BL229" s="20" t="s">
        <v>133</v>
      </c>
      <c r="BM229" s="218" t="s">
        <v>296</v>
      </c>
    </row>
    <row r="230" s="2" customFormat="1">
      <c r="A230" s="41"/>
      <c r="B230" s="42"/>
      <c r="C230" s="43"/>
      <c r="D230" s="220" t="s">
        <v>135</v>
      </c>
      <c r="E230" s="43"/>
      <c r="F230" s="221" t="s">
        <v>297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135</v>
      </c>
      <c r="AU230" s="20" t="s">
        <v>83</v>
      </c>
    </row>
    <row r="231" s="2" customFormat="1">
      <c r="A231" s="41"/>
      <c r="B231" s="42"/>
      <c r="C231" s="43"/>
      <c r="D231" s="225" t="s">
        <v>137</v>
      </c>
      <c r="E231" s="43"/>
      <c r="F231" s="226" t="s">
        <v>298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137</v>
      </c>
      <c r="AU231" s="20" t="s">
        <v>83</v>
      </c>
    </row>
    <row r="232" s="13" customFormat="1">
      <c r="A232" s="13"/>
      <c r="B232" s="227"/>
      <c r="C232" s="228"/>
      <c r="D232" s="220" t="s">
        <v>139</v>
      </c>
      <c r="E232" s="229" t="s">
        <v>19</v>
      </c>
      <c r="F232" s="230" t="s">
        <v>223</v>
      </c>
      <c r="G232" s="228"/>
      <c r="H232" s="229" t="s">
        <v>19</v>
      </c>
      <c r="I232" s="231"/>
      <c r="J232" s="228"/>
      <c r="K232" s="228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139</v>
      </c>
      <c r="AU232" s="236" t="s">
        <v>83</v>
      </c>
      <c r="AV232" s="13" t="s">
        <v>81</v>
      </c>
      <c r="AW232" s="13" t="s">
        <v>35</v>
      </c>
      <c r="AX232" s="13" t="s">
        <v>73</v>
      </c>
      <c r="AY232" s="236" t="s">
        <v>126</v>
      </c>
    </row>
    <row r="233" s="14" customFormat="1">
      <c r="A233" s="14"/>
      <c r="B233" s="237"/>
      <c r="C233" s="238"/>
      <c r="D233" s="220" t="s">
        <v>139</v>
      </c>
      <c r="E233" s="239" t="s">
        <v>19</v>
      </c>
      <c r="F233" s="240" t="s">
        <v>299</v>
      </c>
      <c r="G233" s="238"/>
      <c r="H233" s="241">
        <v>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139</v>
      </c>
      <c r="AU233" s="247" t="s">
        <v>83</v>
      </c>
      <c r="AV233" s="14" t="s">
        <v>83</v>
      </c>
      <c r="AW233" s="14" t="s">
        <v>35</v>
      </c>
      <c r="AX233" s="14" t="s">
        <v>81</v>
      </c>
      <c r="AY233" s="247" t="s">
        <v>126</v>
      </c>
    </row>
    <row r="234" s="2" customFormat="1" ht="16.5" customHeight="1">
      <c r="A234" s="41"/>
      <c r="B234" s="42"/>
      <c r="C234" s="260" t="s">
        <v>300</v>
      </c>
      <c r="D234" s="260" t="s">
        <v>257</v>
      </c>
      <c r="E234" s="261" t="s">
        <v>301</v>
      </c>
      <c r="F234" s="262" t="s">
        <v>302</v>
      </c>
      <c r="G234" s="263" t="s">
        <v>260</v>
      </c>
      <c r="H234" s="264">
        <v>2</v>
      </c>
      <c r="I234" s="265"/>
      <c r="J234" s="266">
        <f>ROUND(I234*H234,2)</f>
        <v>0</v>
      </c>
      <c r="K234" s="262" t="s">
        <v>132</v>
      </c>
      <c r="L234" s="267"/>
      <c r="M234" s="268" t="s">
        <v>19</v>
      </c>
      <c r="N234" s="269" t="s">
        <v>44</v>
      </c>
      <c r="O234" s="87"/>
      <c r="P234" s="216">
        <f>O234*H234</f>
        <v>0</v>
      </c>
      <c r="Q234" s="216">
        <v>1</v>
      </c>
      <c r="R234" s="216">
        <f>Q234*H234</f>
        <v>2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142</v>
      </c>
      <c r="AT234" s="218" t="s">
        <v>257</v>
      </c>
      <c r="AU234" s="218" t="s">
        <v>83</v>
      </c>
      <c r="AY234" s="20" t="s">
        <v>126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81</v>
      </c>
      <c r="BK234" s="219">
        <f>ROUND(I234*H234,2)</f>
        <v>0</v>
      </c>
      <c r="BL234" s="20" t="s">
        <v>133</v>
      </c>
      <c r="BM234" s="218" t="s">
        <v>303</v>
      </c>
    </row>
    <row r="235" s="2" customFormat="1">
      <c r="A235" s="41"/>
      <c r="B235" s="42"/>
      <c r="C235" s="43"/>
      <c r="D235" s="220" t="s">
        <v>135</v>
      </c>
      <c r="E235" s="43"/>
      <c r="F235" s="221" t="s">
        <v>302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135</v>
      </c>
      <c r="AU235" s="20" t="s">
        <v>83</v>
      </c>
    </row>
    <row r="236" s="14" customFormat="1">
      <c r="A236" s="14"/>
      <c r="B236" s="237"/>
      <c r="C236" s="238"/>
      <c r="D236" s="220" t="s">
        <v>139</v>
      </c>
      <c r="E236" s="238"/>
      <c r="F236" s="240" t="s">
        <v>304</v>
      </c>
      <c r="G236" s="238"/>
      <c r="H236" s="241">
        <v>2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139</v>
      </c>
      <c r="AU236" s="247" t="s">
        <v>83</v>
      </c>
      <c r="AV236" s="14" t="s">
        <v>83</v>
      </c>
      <c r="AW236" s="14" t="s">
        <v>4</v>
      </c>
      <c r="AX236" s="14" t="s">
        <v>81</v>
      </c>
      <c r="AY236" s="247" t="s">
        <v>126</v>
      </c>
    </row>
    <row r="237" s="2" customFormat="1" ht="24.15" customHeight="1">
      <c r="A237" s="41"/>
      <c r="B237" s="42"/>
      <c r="C237" s="207" t="s">
        <v>305</v>
      </c>
      <c r="D237" s="207" t="s">
        <v>128</v>
      </c>
      <c r="E237" s="208" t="s">
        <v>306</v>
      </c>
      <c r="F237" s="209" t="s">
        <v>307</v>
      </c>
      <c r="G237" s="210" t="s">
        <v>131</v>
      </c>
      <c r="H237" s="211">
        <v>144.25</v>
      </c>
      <c r="I237" s="212"/>
      <c r="J237" s="213">
        <f>ROUND(I237*H237,2)</f>
        <v>0</v>
      </c>
      <c r="K237" s="209" t="s">
        <v>132</v>
      </c>
      <c r="L237" s="47"/>
      <c r="M237" s="214" t="s">
        <v>19</v>
      </c>
      <c r="N237" s="215" t="s">
        <v>44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133</v>
      </c>
      <c r="AT237" s="218" t="s">
        <v>128</v>
      </c>
      <c r="AU237" s="218" t="s">
        <v>83</v>
      </c>
      <c r="AY237" s="20" t="s">
        <v>126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81</v>
      </c>
      <c r="BK237" s="219">
        <f>ROUND(I237*H237,2)</f>
        <v>0</v>
      </c>
      <c r="BL237" s="20" t="s">
        <v>133</v>
      </c>
      <c r="BM237" s="218" t="s">
        <v>308</v>
      </c>
    </row>
    <row r="238" s="2" customFormat="1">
      <c r="A238" s="41"/>
      <c r="B238" s="42"/>
      <c r="C238" s="43"/>
      <c r="D238" s="220" t="s">
        <v>135</v>
      </c>
      <c r="E238" s="43"/>
      <c r="F238" s="221" t="s">
        <v>309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135</v>
      </c>
      <c r="AU238" s="20" t="s">
        <v>83</v>
      </c>
    </row>
    <row r="239" s="2" customFormat="1">
      <c r="A239" s="41"/>
      <c r="B239" s="42"/>
      <c r="C239" s="43"/>
      <c r="D239" s="225" t="s">
        <v>137</v>
      </c>
      <c r="E239" s="43"/>
      <c r="F239" s="226" t="s">
        <v>310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137</v>
      </c>
      <c r="AU239" s="20" t="s">
        <v>83</v>
      </c>
    </row>
    <row r="240" s="13" customFormat="1">
      <c r="A240" s="13"/>
      <c r="B240" s="227"/>
      <c r="C240" s="228"/>
      <c r="D240" s="220" t="s">
        <v>139</v>
      </c>
      <c r="E240" s="229" t="s">
        <v>19</v>
      </c>
      <c r="F240" s="230" t="s">
        <v>311</v>
      </c>
      <c r="G240" s="228"/>
      <c r="H240" s="229" t="s">
        <v>19</v>
      </c>
      <c r="I240" s="231"/>
      <c r="J240" s="228"/>
      <c r="K240" s="228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139</v>
      </c>
      <c r="AU240" s="236" t="s">
        <v>83</v>
      </c>
      <c r="AV240" s="13" t="s">
        <v>81</v>
      </c>
      <c r="AW240" s="13" t="s">
        <v>35</v>
      </c>
      <c r="AX240" s="13" t="s">
        <v>73</v>
      </c>
      <c r="AY240" s="236" t="s">
        <v>126</v>
      </c>
    </row>
    <row r="241" s="14" customFormat="1">
      <c r="A241" s="14"/>
      <c r="B241" s="237"/>
      <c r="C241" s="238"/>
      <c r="D241" s="220" t="s">
        <v>139</v>
      </c>
      <c r="E241" s="239" t="s">
        <v>19</v>
      </c>
      <c r="F241" s="240" t="s">
        <v>312</v>
      </c>
      <c r="G241" s="238"/>
      <c r="H241" s="241">
        <v>38.25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139</v>
      </c>
      <c r="AU241" s="247" t="s">
        <v>83</v>
      </c>
      <c r="AV241" s="14" t="s">
        <v>83</v>
      </c>
      <c r="AW241" s="14" t="s">
        <v>35</v>
      </c>
      <c r="AX241" s="14" t="s">
        <v>73</v>
      </c>
      <c r="AY241" s="247" t="s">
        <v>126</v>
      </c>
    </row>
    <row r="242" s="13" customFormat="1">
      <c r="A242" s="13"/>
      <c r="B242" s="227"/>
      <c r="C242" s="228"/>
      <c r="D242" s="220" t="s">
        <v>139</v>
      </c>
      <c r="E242" s="229" t="s">
        <v>19</v>
      </c>
      <c r="F242" s="230" t="s">
        <v>313</v>
      </c>
      <c r="G242" s="228"/>
      <c r="H242" s="229" t="s">
        <v>19</v>
      </c>
      <c r="I242" s="231"/>
      <c r="J242" s="228"/>
      <c r="K242" s="228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139</v>
      </c>
      <c r="AU242" s="236" t="s">
        <v>83</v>
      </c>
      <c r="AV242" s="13" t="s">
        <v>81</v>
      </c>
      <c r="AW242" s="13" t="s">
        <v>35</v>
      </c>
      <c r="AX242" s="13" t="s">
        <v>73</v>
      </c>
      <c r="AY242" s="236" t="s">
        <v>126</v>
      </c>
    </row>
    <row r="243" s="14" customFormat="1">
      <c r="A243" s="14"/>
      <c r="B243" s="237"/>
      <c r="C243" s="238"/>
      <c r="D243" s="220" t="s">
        <v>139</v>
      </c>
      <c r="E243" s="239" t="s">
        <v>19</v>
      </c>
      <c r="F243" s="240" t="s">
        <v>314</v>
      </c>
      <c r="G243" s="238"/>
      <c r="H243" s="241">
        <v>22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139</v>
      </c>
      <c r="AU243" s="247" t="s">
        <v>83</v>
      </c>
      <c r="AV243" s="14" t="s">
        <v>83</v>
      </c>
      <c r="AW243" s="14" t="s">
        <v>35</v>
      </c>
      <c r="AX243" s="14" t="s">
        <v>73</v>
      </c>
      <c r="AY243" s="247" t="s">
        <v>126</v>
      </c>
    </row>
    <row r="244" s="13" customFormat="1">
      <c r="A244" s="13"/>
      <c r="B244" s="227"/>
      <c r="C244" s="228"/>
      <c r="D244" s="220" t="s">
        <v>139</v>
      </c>
      <c r="E244" s="229" t="s">
        <v>19</v>
      </c>
      <c r="F244" s="230" t="s">
        <v>315</v>
      </c>
      <c r="G244" s="228"/>
      <c r="H244" s="229" t="s">
        <v>19</v>
      </c>
      <c r="I244" s="231"/>
      <c r="J244" s="228"/>
      <c r="K244" s="228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139</v>
      </c>
      <c r="AU244" s="236" t="s">
        <v>83</v>
      </c>
      <c r="AV244" s="13" t="s">
        <v>81</v>
      </c>
      <c r="AW244" s="13" t="s">
        <v>35</v>
      </c>
      <c r="AX244" s="13" t="s">
        <v>73</v>
      </c>
      <c r="AY244" s="236" t="s">
        <v>126</v>
      </c>
    </row>
    <row r="245" s="14" customFormat="1">
      <c r="A245" s="14"/>
      <c r="B245" s="237"/>
      <c r="C245" s="238"/>
      <c r="D245" s="220" t="s">
        <v>139</v>
      </c>
      <c r="E245" s="239" t="s">
        <v>19</v>
      </c>
      <c r="F245" s="240" t="s">
        <v>316</v>
      </c>
      <c r="G245" s="238"/>
      <c r="H245" s="241">
        <v>71.400000000000006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139</v>
      </c>
      <c r="AU245" s="247" t="s">
        <v>83</v>
      </c>
      <c r="AV245" s="14" t="s">
        <v>83</v>
      </c>
      <c r="AW245" s="14" t="s">
        <v>35</v>
      </c>
      <c r="AX245" s="14" t="s">
        <v>73</v>
      </c>
      <c r="AY245" s="247" t="s">
        <v>126</v>
      </c>
    </row>
    <row r="246" s="13" customFormat="1">
      <c r="A246" s="13"/>
      <c r="B246" s="227"/>
      <c r="C246" s="228"/>
      <c r="D246" s="220" t="s">
        <v>139</v>
      </c>
      <c r="E246" s="229" t="s">
        <v>19</v>
      </c>
      <c r="F246" s="230" t="s">
        <v>317</v>
      </c>
      <c r="G246" s="228"/>
      <c r="H246" s="229" t="s">
        <v>19</v>
      </c>
      <c r="I246" s="231"/>
      <c r="J246" s="228"/>
      <c r="K246" s="228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139</v>
      </c>
      <c r="AU246" s="236" t="s">
        <v>83</v>
      </c>
      <c r="AV246" s="13" t="s">
        <v>81</v>
      </c>
      <c r="AW246" s="13" t="s">
        <v>35</v>
      </c>
      <c r="AX246" s="13" t="s">
        <v>73</v>
      </c>
      <c r="AY246" s="236" t="s">
        <v>126</v>
      </c>
    </row>
    <row r="247" s="14" customFormat="1">
      <c r="A247" s="14"/>
      <c r="B247" s="237"/>
      <c r="C247" s="238"/>
      <c r="D247" s="220" t="s">
        <v>139</v>
      </c>
      <c r="E247" s="239" t="s">
        <v>19</v>
      </c>
      <c r="F247" s="240" t="s">
        <v>318</v>
      </c>
      <c r="G247" s="238"/>
      <c r="H247" s="241">
        <v>12.6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139</v>
      </c>
      <c r="AU247" s="247" t="s">
        <v>83</v>
      </c>
      <c r="AV247" s="14" t="s">
        <v>83</v>
      </c>
      <c r="AW247" s="14" t="s">
        <v>35</v>
      </c>
      <c r="AX247" s="14" t="s">
        <v>73</v>
      </c>
      <c r="AY247" s="247" t="s">
        <v>126</v>
      </c>
    </row>
    <row r="248" s="15" customFormat="1">
      <c r="A248" s="15"/>
      <c r="B248" s="248"/>
      <c r="C248" s="249"/>
      <c r="D248" s="220" t="s">
        <v>139</v>
      </c>
      <c r="E248" s="250" t="s">
        <v>19</v>
      </c>
      <c r="F248" s="251" t="s">
        <v>150</v>
      </c>
      <c r="G248" s="249"/>
      <c r="H248" s="252">
        <v>144.25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139</v>
      </c>
      <c r="AU248" s="258" t="s">
        <v>83</v>
      </c>
      <c r="AV248" s="15" t="s">
        <v>133</v>
      </c>
      <c r="AW248" s="15" t="s">
        <v>35</v>
      </c>
      <c r="AX248" s="15" t="s">
        <v>81</v>
      </c>
      <c r="AY248" s="258" t="s">
        <v>126</v>
      </c>
    </row>
    <row r="249" s="12" customFormat="1" ht="22.8" customHeight="1">
      <c r="A249" s="12"/>
      <c r="B249" s="191"/>
      <c r="C249" s="192"/>
      <c r="D249" s="193" t="s">
        <v>72</v>
      </c>
      <c r="E249" s="205" t="s">
        <v>83</v>
      </c>
      <c r="F249" s="205" t="s">
        <v>319</v>
      </c>
      <c r="G249" s="192"/>
      <c r="H249" s="192"/>
      <c r="I249" s="195"/>
      <c r="J249" s="206">
        <f>BK249</f>
        <v>0</v>
      </c>
      <c r="K249" s="192"/>
      <c r="L249" s="197"/>
      <c r="M249" s="198"/>
      <c r="N249" s="199"/>
      <c r="O249" s="199"/>
      <c r="P249" s="200">
        <f>SUM(P250:P269)</f>
        <v>0</v>
      </c>
      <c r="Q249" s="199"/>
      <c r="R249" s="200">
        <f>SUM(R250:R269)</f>
        <v>8.7096194737600001</v>
      </c>
      <c r="S249" s="199"/>
      <c r="T249" s="201">
        <f>SUM(T250:T269)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2" t="s">
        <v>81</v>
      </c>
      <c r="AT249" s="203" t="s">
        <v>72</v>
      </c>
      <c r="AU249" s="203" t="s">
        <v>81</v>
      </c>
      <c r="AY249" s="202" t="s">
        <v>126</v>
      </c>
      <c r="BK249" s="204">
        <f>SUM(BK250:BK269)</f>
        <v>0</v>
      </c>
    </row>
    <row r="250" s="2" customFormat="1" ht="33" customHeight="1">
      <c r="A250" s="41"/>
      <c r="B250" s="42"/>
      <c r="C250" s="207" t="s">
        <v>320</v>
      </c>
      <c r="D250" s="207" t="s">
        <v>128</v>
      </c>
      <c r="E250" s="208" t="s">
        <v>321</v>
      </c>
      <c r="F250" s="209" t="s">
        <v>322</v>
      </c>
      <c r="G250" s="210" t="s">
        <v>195</v>
      </c>
      <c r="H250" s="211">
        <v>3.125</v>
      </c>
      <c r="I250" s="212"/>
      <c r="J250" s="213">
        <f>ROUND(I250*H250,2)</f>
        <v>0</v>
      </c>
      <c r="K250" s="209" t="s">
        <v>132</v>
      </c>
      <c r="L250" s="47"/>
      <c r="M250" s="214" t="s">
        <v>19</v>
      </c>
      <c r="N250" s="215" t="s">
        <v>44</v>
      </c>
      <c r="O250" s="87"/>
      <c r="P250" s="216">
        <f>O250*H250</f>
        <v>0</v>
      </c>
      <c r="Q250" s="216">
        <v>1.6299999999999999</v>
      </c>
      <c r="R250" s="216">
        <f>Q250*H250</f>
        <v>5.09375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133</v>
      </c>
      <c r="AT250" s="218" t="s">
        <v>128</v>
      </c>
      <c r="AU250" s="218" t="s">
        <v>83</v>
      </c>
      <c r="AY250" s="20" t="s">
        <v>126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81</v>
      </c>
      <c r="BK250" s="219">
        <f>ROUND(I250*H250,2)</f>
        <v>0</v>
      </c>
      <c r="BL250" s="20" t="s">
        <v>133</v>
      </c>
      <c r="BM250" s="218" t="s">
        <v>323</v>
      </c>
    </row>
    <row r="251" s="2" customFormat="1">
      <c r="A251" s="41"/>
      <c r="B251" s="42"/>
      <c r="C251" s="43"/>
      <c r="D251" s="220" t="s">
        <v>135</v>
      </c>
      <c r="E251" s="43"/>
      <c r="F251" s="221" t="s">
        <v>324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135</v>
      </c>
      <c r="AU251" s="20" t="s">
        <v>83</v>
      </c>
    </row>
    <row r="252" s="2" customFormat="1">
      <c r="A252" s="41"/>
      <c r="B252" s="42"/>
      <c r="C252" s="43"/>
      <c r="D252" s="225" t="s">
        <v>137</v>
      </c>
      <c r="E252" s="43"/>
      <c r="F252" s="226" t="s">
        <v>325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137</v>
      </c>
      <c r="AU252" s="20" t="s">
        <v>83</v>
      </c>
    </row>
    <row r="253" s="13" customFormat="1">
      <c r="A253" s="13"/>
      <c r="B253" s="227"/>
      <c r="C253" s="228"/>
      <c r="D253" s="220" t="s">
        <v>139</v>
      </c>
      <c r="E253" s="229" t="s">
        <v>19</v>
      </c>
      <c r="F253" s="230" t="s">
        <v>326</v>
      </c>
      <c r="G253" s="228"/>
      <c r="H253" s="229" t="s">
        <v>19</v>
      </c>
      <c r="I253" s="231"/>
      <c r="J253" s="228"/>
      <c r="K253" s="228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139</v>
      </c>
      <c r="AU253" s="236" t="s">
        <v>83</v>
      </c>
      <c r="AV253" s="13" t="s">
        <v>81</v>
      </c>
      <c r="AW253" s="13" t="s">
        <v>35</v>
      </c>
      <c r="AX253" s="13" t="s">
        <v>73</v>
      </c>
      <c r="AY253" s="236" t="s">
        <v>126</v>
      </c>
    </row>
    <row r="254" s="14" customFormat="1">
      <c r="A254" s="14"/>
      <c r="B254" s="237"/>
      <c r="C254" s="238"/>
      <c r="D254" s="220" t="s">
        <v>139</v>
      </c>
      <c r="E254" s="239" t="s">
        <v>19</v>
      </c>
      <c r="F254" s="240" t="s">
        <v>222</v>
      </c>
      <c r="G254" s="238"/>
      <c r="H254" s="241">
        <v>3.125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139</v>
      </c>
      <c r="AU254" s="247" t="s">
        <v>83</v>
      </c>
      <c r="AV254" s="14" t="s">
        <v>83</v>
      </c>
      <c r="AW254" s="14" t="s">
        <v>35</v>
      </c>
      <c r="AX254" s="14" t="s">
        <v>81</v>
      </c>
      <c r="AY254" s="247" t="s">
        <v>126</v>
      </c>
    </row>
    <row r="255" s="2" customFormat="1" ht="24.15" customHeight="1">
      <c r="A255" s="41"/>
      <c r="B255" s="42"/>
      <c r="C255" s="207" t="s">
        <v>327</v>
      </c>
      <c r="D255" s="207" t="s">
        <v>128</v>
      </c>
      <c r="E255" s="208" t="s">
        <v>328</v>
      </c>
      <c r="F255" s="209" t="s">
        <v>329</v>
      </c>
      <c r="G255" s="210" t="s">
        <v>131</v>
      </c>
      <c r="H255" s="211">
        <v>25</v>
      </c>
      <c r="I255" s="212"/>
      <c r="J255" s="213">
        <f>ROUND(I255*H255,2)</f>
        <v>0</v>
      </c>
      <c r="K255" s="209" t="s">
        <v>132</v>
      </c>
      <c r="L255" s="47"/>
      <c r="M255" s="214" t="s">
        <v>19</v>
      </c>
      <c r="N255" s="215" t="s">
        <v>44</v>
      </c>
      <c r="O255" s="87"/>
      <c r="P255" s="216">
        <f>O255*H255</f>
        <v>0</v>
      </c>
      <c r="Q255" s="216">
        <v>0.00016694</v>
      </c>
      <c r="R255" s="216">
        <f>Q255*H255</f>
        <v>0.0041735000000000001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133</v>
      </c>
      <c r="AT255" s="218" t="s">
        <v>128</v>
      </c>
      <c r="AU255" s="218" t="s">
        <v>83</v>
      </c>
      <c r="AY255" s="20" t="s">
        <v>126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81</v>
      </c>
      <c r="BK255" s="219">
        <f>ROUND(I255*H255,2)</f>
        <v>0</v>
      </c>
      <c r="BL255" s="20" t="s">
        <v>133</v>
      </c>
      <c r="BM255" s="218" t="s">
        <v>330</v>
      </c>
    </row>
    <row r="256" s="2" customFormat="1">
      <c r="A256" s="41"/>
      <c r="B256" s="42"/>
      <c r="C256" s="43"/>
      <c r="D256" s="220" t="s">
        <v>135</v>
      </c>
      <c r="E256" s="43"/>
      <c r="F256" s="221" t="s">
        <v>331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135</v>
      </c>
      <c r="AU256" s="20" t="s">
        <v>83</v>
      </c>
    </row>
    <row r="257" s="2" customFormat="1">
      <c r="A257" s="41"/>
      <c r="B257" s="42"/>
      <c r="C257" s="43"/>
      <c r="D257" s="225" t="s">
        <v>137</v>
      </c>
      <c r="E257" s="43"/>
      <c r="F257" s="226" t="s">
        <v>332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137</v>
      </c>
      <c r="AU257" s="20" t="s">
        <v>83</v>
      </c>
    </row>
    <row r="258" s="13" customFormat="1">
      <c r="A258" s="13"/>
      <c r="B258" s="227"/>
      <c r="C258" s="228"/>
      <c r="D258" s="220" t="s">
        <v>139</v>
      </c>
      <c r="E258" s="229" t="s">
        <v>19</v>
      </c>
      <c r="F258" s="230" t="s">
        <v>221</v>
      </c>
      <c r="G258" s="228"/>
      <c r="H258" s="229" t="s">
        <v>19</v>
      </c>
      <c r="I258" s="231"/>
      <c r="J258" s="228"/>
      <c r="K258" s="228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139</v>
      </c>
      <c r="AU258" s="236" t="s">
        <v>83</v>
      </c>
      <c r="AV258" s="13" t="s">
        <v>81</v>
      </c>
      <c r="AW258" s="13" t="s">
        <v>35</v>
      </c>
      <c r="AX258" s="13" t="s">
        <v>73</v>
      </c>
      <c r="AY258" s="236" t="s">
        <v>126</v>
      </c>
    </row>
    <row r="259" s="14" customFormat="1">
      <c r="A259" s="14"/>
      <c r="B259" s="237"/>
      <c r="C259" s="238"/>
      <c r="D259" s="220" t="s">
        <v>139</v>
      </c>
      <c r="E259" s="239" t="s">
        <v>19</v>
      </c>
      <c r="F259" s="240" t="s">
        <v>333</v>
      </c>
      <c r="G259" s="238"/>
      <c r="H259" s="241">
        <v>25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139</v>
      </c>
      <c r="AU259" s="247" t="s">
        <v>83</v>
      </c>
      <c r="AV259" s="14" t="s">
        <v>83</v>
      </c>
      <c r="AW259" s="14" t="s">
        <v>35</v>
      </c>
      <c r="AX259" s="14" t="s">
        <v>81</v>
      </c>
      <c r="AY259" s="247" t="s">
        <v>126</v>
      </c>
    </row>
    <row r="260" s="2" customFormat="1" ht="24.15" customHeight="1">
      <c r="A260" s="41"/>
      <c r="B260" s="42"/>
      <c r="C260" s="260" t="s">
        <v>334</v>
      </c>
      <c r="D260" s="260" t="s">
        <v>257</v>
      </c>
      <c r="E260" s="261" t="s">
        <v>335</v>
      </c>
      <c r="F260" s="262" t="s">
        <v>336</v>
      </c>
      <c r="G260" s="263" t="s">
        <v>131</v>
      </c>
      <c r="H260" s="264">
        <v>30</v>
      </c>
      <c r="I260" s="265"/>
      <c r="J260" s="266">
        <f>ROUND(I260*H260,2)</f>
        <v>0</v>
      </c>
      <c r="K260" s="262" t="s">
        <v>132</v>
      </c>
      <c r="L260" s="267"/>
      <c r="M260" s="268" t="s">
        <v>19</v>
      </c>
      <c r="N260" s="269" t="s">
        <v>44</v>
      </c>
      <c r="O260" s="87"/>
      <c r="P260" s="216">
        <f>O260*H260</f>
        <v>0</v>
      </c>
      <c r="Q260" s="216">
        <v>0.00029999999999999997</v>
      </c>
      <c r="R260" s="216">
        <f>Q260*H260</f>
        <v>0.0089999999999999993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142</v>
      </c>
      <c r="AT260" s="218" t="s">
        <v>257</v>
      </c>
      <c r="AU260" s="218" t="s">
        <v>83</v>
      </c>
      <c r="AY260" s="20" t="s">
        <v>126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81</v>
      </c>
      <c r="BK260" s="219">
        <f>ROUND(I260*H260,2)</f>
        <v>0</v>
      </c>
      <c r="BL260" s="20" t="s">
        <v>133</v>
      </c>
      <c r="BM260" s="218" t="s">
        <v>337</v>
      </c>
    </row>
    <row r="261" s="2" customFormat="1">
      <c r="A261" s="41"/>
      <c r="B261" s="42"/>
      <c r="C261" s="43"/>
      <c r="D261" s="220" t="s">
        <v>135</v>
      </c>
      <c r="E261" s="43"/>
      <c r="F261" s="221" t="s">
        <v>336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135</v>
      </c>
      <c r="AU261" s="20" t="s">
        <v>83</v>
      </c>
    </row>
    <row r="262" s="14" customFormat="1">
      <c r="A262" s="14"/>
      <c r="B262" s="237"/>
      <c r="C262" s="238"/>
      <c r="D262" s="220" t="s">
        <v>139</v>
      </c>
      <c r="E262" s="238"/>
      <c r="F262" s="240" t="s">
        <v>338</v>
      </c>
      <c r="G262" s="238"/>
      <c r="H262" s="241">
        <v>30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139</v>
      </c>
      <c r="AU262" s="247" t="s">
        <v>83</v>
      </c>
      <c r="AV262" s="14" t="s">
        <v>83</v>
      </c>
      <c r="AW262" s="14" t="s">
        <v>4</v>
      </c>
      <c r="AX262" s="14" t="s">
        <v>81</v>
      </c>
      <c r="AY262" s="247" t="s">
        <v>126</v>
      </c>
    </row>
    <row r="263" s="2" customFormat="1" ht="16.5" customHeight="1">
      <c r="A263" s="41"/>
      <c r="B263" s="42"/>
      <c r="C263" s="207" t="s">
        <v>339</v>
      </c>
      <c r="D263" s="207" t="s">
        <v>128</v>
      </c>
      <c r="E263" s="208" t="s">
        <v>340</v>
      </c>
      <c r="F263" s="209" t="s">
        <v>341</v>
      </c>
      <c r="G263" s="210" t="s">
        <v>195</v>
      </c>
      <c r="H263" s="211">
        <v>1.44</v>
      </c>
      <c r="I263" s="212"/>
      <c r="J263" s="213">
        <f>ROUND(I263*H263,2)</f>
        <v>0</v>
      </c>
      <c r="K263" s="209" t="s">
        <v>132</v>
      </c>
      <c r="L263" s="47"/>
      <c r="M263" s="214" t="s">
        <v>19</v>
      </c>
      <c r="N263" s="215" t="s">
        <v>44</v>
      </c>
      <c r="O263" s="87"/>
      <c r="P263" s="216">
        <f>O263*H263</f>
        <v>0</v>
      </c>
      <c r="Q263" s="216">
        <v>2.5018722040000001</v>
      </c>
      <c r="R263" s="216">
        <f>Q263*H263</f>
        <v>3.6026959737599999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133</v>
      </c>
      <c r="AT263" s="218" t="s">
        <v>128</v>
      </c>
      <c r="AU263" s="218" t="s">
        <v>83</v>
      </c>
      <c r="AY263" s="20" t="s">
        <v>126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81</v>
      </c>
      <c r="BK263" s="219">
        <f>ROUND(I263*H263,2)</f>
        <v>0</v>
      </c>
      <c r="BL263" s="20" t="s">
        <v>133</v>
      </c>
      <c r="BM263" s="218" t="s">
        <v>342</v>
      </c>
    </row>
    <row r="264" s="2" customFormat="1">
      <c r="A264" s="41"/>
      <c r="B264" s="42"/>
      <c r="C264" s="43"/>
      <c r="D264" s="220" t="s">
        <v>135</v>
      </c>
      <c r="E264" s="43"/>
      <c r="F264" s="221" t="s">
        <v>343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135</v>
      </c>
      <c r="AU264" s="20" t="s">
        <v>83</v>
      </c>
    </row>
    <row r="265" s="2" customFormat="1">
      <c r="A265" s="41"/>
      <c r="B265" s="42"/>
      <c r="C265" s="43"/>
      <c r="D265" s="225" t="s">
        <v>137</v>
      </c>
      <c r="E265" s="43"/>
      <c r="F265" s="226" t="s">
        <v>344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137</v>
      </c>
      <c r="AU265" s="20" t="s">
        <v>83</v>
      </c>
    </row>
    <row r="266" s="13" customFormat="1">
      <c r="A266" s="13"/>
      <c r="B266" s="227"/>
      <c r="C266" s="228"/>
      <c r="D266" s="220" t="s">
        <v>139</v>
      </c>
      <c r="E266" s="229" t="s">
        <v>19</v>
      </c>
      <c r="F266" s="230" t="s">
        <v>209</v>
      </c>
      <c r="G266" s="228"/>
      <c r="H266" s="229" t="s">
        <v>19</v>
      </c>
      <c r="I266" s="231"/>
      <c r="J266" s="228"/>
      <c r="K266" s="228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139</v>
      </c>
      <c r="AU266" s="236" t="s">
        <v>83</v>
      </c>
      <c r="AV266" s="13" t="s">
        <v>81</v>
      </c>
      <c r="AW266" s="13" t="s">
        <v>35</v>
      </c>
      <c r="AX266" s="13" t="s">
        <v>73</v>
      </c>
      <c r="AY266" s="236" t="s">
        <v>126</v>
      </c>
    </row>
    <row r="267" s="13" customFormat="1">
      <c r="A267" s="13"/>
      <c r="B267" s="227"/>
      <c r="C267" s="228"/>
      <c r="D267" s="220" t="s">
        <v>139</v>
      </c>
      <c r="E267" s="229" t="s">
        <v>19</v>
      </c>
      <c r="F267" s="230" t="s">
        <v>210</v>
      </c>
      <c r="G267" s="228"/>
      <c r="H267" s="229" t="s">
        <v>19</v>
      </c>
      <c r="I267" s="231"/>
      <c r="J267" s="228"/>
      <c r="K267" s="228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139</v>
      </c>
      <c r="AU267" s="236" t="s">
        <v>83</v>
      </c>
      <c r="AV267" s="13" t="s">
        <v>81</v>
      </c>
      <c r="AW267" s="13" t="s">
        <v>35</v>
      </c>
      <c r="AX267" s="13" t="s">
        <v>73</v>
      </c>
      <c r="AY267" s="236" t="s">
        <v>126</v>
      </c>
    </row>
    <row r="268" s="14" customFormat="1">
      <c r="A268" s="14"/>
      <c r="B268" s="237"/>
      <c r="C268" s="238"/>
      <c r="D268" s="220" t="s">
        <v>139</v>
      </c>
      <c r="E268" s="239" t="s">
        <v>19</v>
      </c>
      <c r="F268" s="240" t="s">
        <v>211</v>
      </c>
      <c r="G268" s="238"/>
      <c r="H268" s="241">
        <v>1.44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139</v>
      </c>
      <c r="AU268" s="247" t="s">
        <v>83</v>
      </c>
      <c r="AV268" s="14" t="s">
        <v>83</v>
      </c>
      <c r="AW268" s="14" t="s">
        <v>35</v>
      </c>
      <c r="AX268" s="14" t="s">
        <v>73</v>
      </c>
      <c r="AY268" s="247" t="s">
        <v>126</v>
      </c>
    </row>
    <row r="269" s="15" customFormat="1">
      <c r="A269" s="15"/>
      <c r="B269" s="248"/>
      <c r="C269" s="249"/>
      <c r="D269" s="220" t="s">
        <v>139</v>
      </c>
      <c r="E269" s="250" t="s">
        <v>19</v>
      </c>
      <c r="F269" s="251" t="s">
        <v>150</v>
      </c>
      <c r="G269" s="249"/>
      <c r="H269" s="252">
        <v>1.44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139</v>
      </c>
      <c r="AU269" s="258" t="s">
        <v>83</v>
      </c>
      <c r="AV269" s="15" t="s">
        <v>133</v>
      </c>
      <c r="AW269" s="15" t="s">
        <v>35</v>
      </c>
      <c r="AX269" s="15" t="s">
        <v>81</v>
      </c>
      <c r="AY269" s="258" t="s">
        <v>126</v>
      </c>
    </row>
    <row r="270" s="12" customFormat="1" ht="22.8" customHeight="1">
      <c r="A270" s="12"/>
      <c r="B270" s="191"/>
      <c r="C270" s="192"/>
      <c r="D270" s="193" t="s">
        <v>72</v>
      </c>
      <c r="E270" s="205" t="s">
        <v>133</v>
      </c>
      <c r="F270" s="205" t="s">
        <v>345</v>
      </c>
      <c r="G270" s="192"/>
      <c r="H270" s="192"/>
      <c r="I270" s="195"/>
      <c r="J270" s="206">
        <f>BK270</f>
        <v>0</v>
      </c>
      <c r="K270" s="192"/>
      <c r="L270" s="197"/>
      <c r="M270" s="198"/>
      <c r="N270" s="199"/>
      <c r="O270" s="199"/>
      <c r="P270" s="200">
        <f>SUM(P271:P275)</f>
        <v>0</v>
      </c>
      <c r="Q270" s="199"/>
      <c r="R270" s="200">
        <f>SUM(R271:R275)</f>
        <v>0.37815400000000005</v>
      </c>
      <c r="S270" s="199"/>
      <c r="T270" s="201">
        <f>SUM(T271:T275)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2" t="s">
        <v>81</v>
      </c>
      <c r="AT270" s="203" t="s">
        <v>72</v>
      </c>
      <c r="AU270" s="203" t="s">
        <v>81</v>
      </c>
      <c r="AY270" s="202" t="s">
        <v>126</v>
      </c>
      <c r="BK270" s="204">
        <f>SUM(BK271:BK275)</f>
        <v>0</v>
      </c>
    </row>
    <row r="271" s="2" customFormat="1" ht="16.5" customHeight="1">
      <c r="A271" s="41"/>
      <c r="B271" s="42"/>
      <c r="C271" s="207" t="s">
        <v>346</v>
      </c>
      <c r="D271" s="207" t="s">
        <v>128</v>
      </c>
      <c r="E271" s="208" t="s">
        <v>347</v>
      </c>
      <c r="F271" s="209" t="s">
        <v>348</v>
      </c>
      <c r="G271" s="210" t="s">
        <v>195</v>
      </c>
      <c r="H271" s="211">
        <v>0.20000000000000001</v>
      </c>
      <c r="I271" s="212"/>
      <c r="J271" s="213">
        <f>ROUND(I271*H271,2)</f>
        <v>0</v>
      </c>
      <c r="K271" s="209" t="s">
        <v>132</v>
      </c>
      <c r="L271" s="47"/>
      <c r="M271" s="214" t="s">
        <v>19</v>
      </c>
      <c r="N271" s="215" t="s">
        <v>44</v>
      </c>
      <c r="O271" s="87"/>
      <c r="P271" s="216">
        <f>O271*H271</f>
        <v>0</v>
      </c>
      <c r="Q271" s="216">
        <v>1.8907700000000001</v>
      </c>
      <c r="R271" s="216">
        <f>Q271*H271</f>
        <v>0.37815400000000005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133</v>
      </c>
      <c r="AT271" s="218" t="s">
        <v>128</v>
      </c>
      <c r="AU271" s="218" t="s">
        <v>83</v>
      </c>
      <c r="AY271" s="20" t="s">
        <v>126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81</v>
      </c>
      <c r="BK271" s="219">
        <f>ROUND(I271*H271,2)</f>
        <v>0</v>
      </c>
      <c r="BL271" s="20" t="s">
        <v>133</v>
      </c>
      <c r="BM271" s="218" t="s">
        <v>349</v>
      </c>
    </row>
    <row r="272" s="2" customFormat="1">
      <c r="A272" s="41"/>
      <c r="B272" s="42"/>
      <c r="C272" s="43"/>
      <c r="D272" s="220" t="s">
        <v>135</v>
      </c>
      <c r="E272" s="43"/>
      <c r="F272" s="221" t="s">
        <v>350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135</v>
      </c>
      <c r="AU272" s="20" t="s">
        <v>83</v>
      </c>
    </row>
    <row r="273" s="2" customFormat="1">
      <c r="A273" s="41"/>
      <c r="B273" s="42"/>
      <c r="C273" s="43"/>
      <c r="D273" s="225" t="s">
        <v>137</v>
      </c>
      <c r="E273" s="43"/>
      <c r="F273" s="226" t="s">
        <v>351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137</v>
      </c>
      <c r="AU273" s="20" t="s">
        <v>83</v>
      </c>
    </row>
    <row r="274" s="13" customFormat="1">
      <c r="A274" s="13"/>
      <c r="B274" s="227"/>
      <c r="C274" s="228"/>
      <c r="D274" s="220" t="s">
        <v>139</v>
      </c>
      <c r="E274" s="229" t="s">
        <v>19</v>
      </c>
      <c r="F274" s="230" t="s">
        <v>223</v>
      </c>
      <c r="G274" s="228"/>
      <c r="H274" s="229" t="s">
        <v>19</v>
      </c>
      <c r="I274" s="231"/>
      <c r="J274" s="228"/>
      <c r="K274" s="228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139</v>
      </c>
      <c r="AU274" s="236" t="s">
        <v>83</v>
      </c>
      <c r="AV274" s="13" t="s">
        <v>81</v>
      </c>
      <c r="AW274" s="13" t="s">
        <v>35</v>
      </c>
      <c r="AX274" s="13" t="s">
        <v>73</v>
      </c>
      <c r="AY274" s="236" t="s">
        <v>126</v>
      </c>
    </row>
    <row r="275" s="14" customFormat="1">
      <c r="A275" s="14"/>
      <c r="B275" s="237"/>
      <c r="C275" s="238"/>
      <c r="D275" s="220" t="s">
        <v>139</v>
      </c>
      <c r="E275" s="239" t="s">
        <v>19</v>
      </c>
      <c r="F275" s="240" t="s">
        <v>352</v>
      </c>
      <c r="G275" s="238"/>
      <c r="H275" s="241">
        <v>0.20000000000000001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139</v>
      </c>
      <c r="AU275" s="247" t="s">
        <v>83</v>
      </c>
      <c r="AV275" s="14" t="s">
        <v>83</v>
      </c>
      <c r="AW275" s="14" t="s">
        <v>35</v>
      </c>
      <c r="AX275" s="14" t="s">
        <v>81</v>
      </c>
      <c r="AY275" s="247" t="s">
        <v>126</v>
      </c>
    </row>
    <row r="276" s="12" customFormat="1" ht="22.8" customHeight="1">
      <c r="A276" s="12"/>
      <c r="B276" s="191"/>
      <c r="C276" s="192"/>
      <c r="D276" s="193" t="s">
        <v>72</v>
      </c>
      <c r="E276" s="205" t="s">
        <v>164</v>
      </c>
      <c r="F276" s="205" t="s">
        <v>353</v>
      </c>
      <c r="G276" s="192"/>
      <c r="H276" s="192"/>
      <c r="I276" s="195"/>
      <c r="J276" s="206">
        <f>BK276</f>
        <v>0</v>
      </c>
      <c r="K276" s="192"/>
      <c r="L276" s="197"/>
      <c r="M276" s="198"/>
      <c r="N276" s="199"/>
      <c r="O276" s="199"/>
      <c r="P276" s="200">
        <f>SUM(P277:P350)</f>
        <v>0</v>
      </c>
      <c r="Q276" s="199"/>
      <c r="R276" s="200">
        <f>SUM(R277:R350)</f>
        <v>121.77930000000001</v>
      </c>
      <c r="S276" s="199"/>
      <c r="T276" s="201">
        <f>SUM(T277:T350)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2" t="s">
        <v>81</v>
      </c>
      <c r="AT276" s="203" t="s">
        <v>72</v>
      </c>
      <c r="AU276" s="203" t="s">
        <v>81</v>
      </c>
      <c r="AY276" s="202" t="s">
        <v>126</v>
      </c>
      <c r="BK276" s="204">
        <f>SUM(BK277:BK350)</f>
        <v>0</v>
      </c>
    </row>
    <row r="277" s="2" customFormat="1" ht="21.75" customHeight="1">
      <c r="A277" s="41"/>
      <c r="B277" s="42"/>
      <c r="C277" s="207" t="s">
        <v>354</v>
      </c>
      <c r="D277" s="207" t="s">
        <v>128</v>
      </c>
      <c r="E277" s="208" t="s">
        <v>355</v>
      </c>
      <c r="F277" s="209" t="s">
        <v>356</v>
      </c>
      <c r="G277" s="210" t="s">
        <v>131</v>
      </c>
      <c r="H277" s="211">
        <v>199.5</v>
      </c>
      <c r="I277" s="212"/>
      <c r="J277" s="213">
        <f>ROUND(I277*H277,2)</f>
        <v>0</v>
      </c>
      <c r="K277" s="209" t="s">
        <v>132</v>
      </c>
      <c r="L277" s="47"/>
      <c r="M277" s="214" t="s">
        <v>19</v>
      </c>
      <c r="N277" s="215" t="s">
        <v>44</v>
      </c>
      <c r="O277" s="87"/>
      <c r="P277" s="216">
        <f>O277*H277</f>
        <v>0</v>
      </c>
      <c r="Q277" s="216">
        <v>0.34499999999999997</v>
      </c>
      <c r="R277" s="216">
        <f>Q277*H277</f>
        <v>68.827500000000001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133</v>
      </c>
      <c r="AT277" s="218" t="s">
        <v>128</v>
      </c>
      <c r="AU277" s="218" t="s">
        <v>83</v>
      </c>
      <c r="AY277" s="20" t="s">
        <v>126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81</v>
      </c>
      <c r="BK277" s="219">
        <f>ROUND(I277*H277,2)</f>
        <v>0</v>
      </c>
      <c r="BL277" s="20" t="s">
        <v>133</v>
      </c>
      <c r="BM277" s="218" t="s">
        <v>357</v>
      </c>
    </row>
    <row r="278" s="2" customFormat="1">
      <c r="A278" s="41"/>
      <c r="B278" s="42"/>
      <c r="C278" s="43"/>
      <c r="D278" s="220" t="s">
        <v>135</v>
      </c>
      <c r="E278" s="43"/>
      <c r="F278" s="221" t="s">
        <v>358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135</v>
      </c>
      <c r="AU278" s="20" t="s">
        <v>83</v>
      </c>
    </row>
    <row r="279" s="2" customFormat="1">
      <c r="A279" s="41"/>
      <c r="B279" s="42"/>
      <c r="C279" s="43"/>
      <c r="D279" s="225" t="s">
        <v>137</v>
      </c>
      <c r="E279" s="43"/>
      <c r="F279" s="226" t="s">
        <v>359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137</v>
      </c>
      <c r="AU279" s="20" t="s">
        <v>83</v>
      </c>
    </row>
    <row r="280" s="13" customFormat="1">
      <c r="A280" s="13"/>
      <c r="B280" s="227"/>
      <c r="C280" s="228"/>
      <c r="D280" s="220" t="s">
        <v>139</v>
      </c>
      <c r="E280" s="229" t="s">
        <v>19</v>
      </c>
      <c r="F280" s="230" t="s">
        <v>311</v>
      </c>
      <c r="G280" s="228"/>
      <c r="H280" s="229" t="s">
        <v>19</v>
      </c>
      <c r="I280" s="231"/>
      <c r="J280" s="228"/>
      <c r="K280" s="228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139</v>
      </c>
      <c r="AU280" s="236" t="s">
        <v>83</v>
      </c>
      <c r="AV280" s="13" t="s">
        <v>81</v>
      </c>
      <c r="AW280" s="13" t="s">
        <v>35</v>
      </c>
      <c r="AX280" s="13" t="s">
        <v>73</v>
      </c>
      <c r="AY280" s="236" t="s">
        <v>126</v>
      </c>
    </row>
    <row r="281" s="13" customFormat="1">
      <c r="A281" s="13"/>
      <c r="B281" s="227"/>
      <c r="C281" s="228"/>
      <c r="D281" s="220" t="s">
        <v>139</v>
      </c>
      <c r="E281" s="229" t="s">
        <v>19</v>
      </c>
      <c r="F281" s="230" t="s">
        <v>360</v>
      </c>
      <c r="G281" s="228"/>
      <c r="H281" s="229" t="s">
        <v>19</v>
      </c>
      <c r="I281" s="231"/>
      <c r="J281" s="228"/>
      <c r="K281" s="228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139</v>
      </c>
      <c r="AU281" s="236" t="s">
        <v>83</v>
      </c>
      <c r="AV281" s="13" t="s">
        <v>81</v>
      </c>
      <c r="AW281" s="13" t="s">
        <v>35</v>
      </c>
      <c r="AX281" s="13" t="s">
        <v>73</v>
      </c>
      <c r="AY281" s="236" t="s">
        <v>126</v>
      </c>
    </row>
    <row r="282" s="14" customFormat="1">
      <c r="A282" s="14"/>
      <c r="B282" s="237"/>
      <c r="C282" s="238"/>
      <c r="D282" s="220" t="s">
        <v>139</v>
      </c>
      <c r="E282" s="239" t="s">
        <v>19</v>
      </c>
      <c r="F282" s="240" t="s">
        <v>361</v>
      </c>
      <c r="G282" s="238"/>
      <c r="H282" s="241">
        <v>47.25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139</v>
      </c>
      <c r="AU282" s="247" t="s">
        <v>83</v>
      </c>
      <c r="AV282" s="14" t="s">
        <v>83</v>
      </c>
      <c r="AW282" s="14" t="s">
        <v>35</v>
      </c>
      <c r="AX282" s="14" t="s">
        <v>73</v>
      </c>
      <c r="AY282" s="247" t="s">
        <v>126</v>
      </c>
    </row>
    <row r="283" s="13" customFormat="1">
      <c r="A283" s="13"/>
      <c r="B283" s="227"/>
      <c r="C283" s="228"/>
      <c r="D283" s="220" t="s">
        <v>139</v>
      </c>
      <c r="E283" s="229" t="s">
        <v>19</v>
      </c>
      <c r="F283" s="230" t="s">
        <v>362</v>
      </c>
      <c r="G283" s="228"/>
      <c r="H283" s="229" t="s">
        <v>19</v>
      </c>
      <c r="I283" s="231"/>
      <c r="J283" s="228"/>
      <c r="K283" s="228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139</v>
      </c>
      <c r="AU283" s="236" t="s">
        <v>83</v>
      </c>
      <c r="AV283" s="13" t="s">
        <v>81</v>
      </c>
      <c r="AW283" s="13" t="s">
        <v>35</v>
      </c>
      <c r="AX283" s="13" t="s">
        <v>73</v>
      </c>
      <c r="AY283" s="236" t="s">
        <v>126</v>
      </c>
    </row>
    <row r="284" s="14" customFormat="1">
      <c r="A284" s="14"/>
      <c r="B284" s="237"/>
      <c r="C284" s="238"/>
      <c r="D284" s="220" t="s">
        <v>139</v>
      </c>
      <c r="E284" s="239" t="s">
        <v>19</v>
      </c>
      <c r="F284" s="240" t="s">
        <v>361</v>
      </c>
      <c r="G284" s="238"/>
      <c r="H284" s="241">
        <v>47.25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139</v>
      </c>
      <c r="AU284" s="247" t="s">
        <v>83</v>
      </c>
      <c r="AV284" s="14" t="s">
        <v>83</v>
      </c>
      <c r="AW284" s="14" t="s">
        <v>35</v>
      </c>
      <c r="AX284" s="14" t="s">
        <v>73</v>
      </c>
      <c r="AY284" s="247" t="s">
        <v>126</v>
      </c>
    </row>
    <row r="285" s="13" customFormat="1">
      <c r="A285" s="13"/>
      <c r="B285" s="227"/>
      <c r="C285" s="228"/>
      <c r="D285" s="220" t="s">
        <v>139</v>
      </c>
      <c r="E285" s="229" t="s">
        <v>19</v>
      </c>
      <c r="F285" s="230" t="s">
        <v>313</v>
      </c>
      <c r="G285" s="228"/>
      <c r="H285" s="229" t="s">
        <v>19</v>
      </c>
      <c r="I285" s="231"/>
      <c r="J285" s="228"/>
      <c r="K285" s="228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139</v>
      </c>
      <c r="AU285" s="236" t="s">
        <v>83</v>
      </c>
      <c r="AV285" s="13" t="s">
        <v>81</v>
      </c>
      <c r="AW285" s="13" t="s">
        <v>35</v>
      </c>
      <c r="AX285" s="13" t="s">
        <v>73</v>
      </c>
      <c r="AY285" s="236" t="s">
        <v>126</v>
      </c>
    </row>
    <row r="286" s="13" customFormat="1">
      <c r="A286" s="13"/>
      <c r="B286" s="227"/>
      <c r="C286" s="228"/>
      <c r="D286" s="220" t="s">
        <v>139</v>
      </c>
      <c r="E286" s="229" t="s">
        <v>19</v>
      </c>
      <c r="F286" s="230" t="s">
        <v>360</v>
      </c>
      <c r="G286" s="228"/>
      <c r="H286" s="229" t="s">
        <v>19</v>
      </c>
      <c r="I286" s="231"/>
      <c r="J286" s="228"/>
      <c r="K286" s="228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139</v>
      </c>
      <c r="AU286" s="236" t="s">
        <v>83</v>
      </c>
      <c r="AV286" s="13" t="s">
        <v>81</v>
      </c>
      <c r="AW286" s="13" t="s">
        <v>35</v>
      </c>
      <c r="AX286" s="13" t="s">
        <v>73</v>
      </c>
      <c r="AY286" s="236" t="s">
        <v>126</v>
      </c>
    </row>
    <row r="287" s="14" customFormat="1">
      <c r="A287" s="14"/>
      <c r="B287" s="237"/>
      <c r="C287" s="238"/>
      <c r="D287" s="220" t="s">
        <v>139</v>
      </c>
      <c r="E287" s="239" t="s">
        <v>19</v>
      </c>
      <c r="F287" s="240" t="s">
        <v>363</v>
      </c>
      <c r="G287" s="238"/>
      <c r="H287" s="241">
        <v>21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139</v>
      </c>
      <c r="AU287" s="247" t="s">
        <v>83</v>
      </c>
      <c r="AV287" s="14" t="s">
        <v>83</v>
      </c>
      <c r="AW287" s="14" t="s">
        <v>35</v>
      </c>
      <c r="AX287" s="14" t="s">
        <v>73</v>
      </c>
      <c r="AY287" s="247" t="s">
        <v>126</v>
      </c>
    </row>
    <row r="288" s="13" customFormat="1">
      <c r="A288" s="13"/>
      <c r="B288" s="227"/>
      <c r="C288" s="228"/>
      <c r="D288" s="220" t="s">
        <v>139</v>
      </c>
      <c r="E288" s="229" t="s">
        <v>19</v>
      </c>
      <c r="F288" s="230" t="s">
        <v>315</v>
      </c>
      <c r="G288" s="228"/>
      <c r="H288" s="229" t="s">
        <v>19</v>
      </c>
      <c r="I288" s="231"/>
      <c r="J288" s="228"/>
      <c r="K288" s="228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139</v>
      </c>
      <c r="AU288" s="236" t="s">
        <v>83</v>
      </c>
      <c r="AV288" s="13" t="s">
        <v>81</v>
      </c>
      <c r="AW288" s="13" t="s">
        <v>35</v>
      </c>
      <c r="AX288" s="13" t="s">
        <v>73</v>
      </c>
      <c r="AY288" s="236" t="s">
        <v>126</v>
      </c>
    </row>
    <row r="289" s="14" customFormat="1">
      <c r="A289" s="14"/>
      <c r="B289" s="237"/>
      <c r="C289" s="238"/>
      <c r="D289" s="220" t="s">
        <v>139</v>
      </c>
      <c r="E289" s="239" t="s">
        <v>19</v>
      </c>
      <c r="F289" s="240" t="s">
        <v>316</v>
      </c>
      <c r="G289" s="238"/>
      <c r="H289" s="241">
        <v>71.400000000000006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139</v>
      </c>
      <c r="AU289" s="247" t="s">
        <v>83</v>
      </c>
      <c r="AV289" s="14" t="s">
        <v>83</v>
      </c>
      <c r="AW289" s="14" t="s">
        <v>35</v>
      </c>
      <c r="AX289" s="14" t="s">
        <v>73</v>
      </c>
      <c r="AY289" s="247" t="s">
        <v>126</v>
      </c>
    </row>
    <row r="290" s="13" customFormat="1">
      <c r="A290" s="13"/>
      <c r="B290" s="227"/>
      <c r="C290" s="228"/>
      <c r="D290" s="220" t="s">
        <v>139</v>
      </c>
      <c r="E290" s="229" t="s">
        <v>19</v>
      </c>
      <c r="F290" s="230" t="s">
        <v>317</v>
      </c>
      <c r="G290" s="228"/>
      <c r="H290" s="229" t="s">
        <v>19</v>
      </c>
      <c r="I290" s="231"/>
      <c r="J290" s="228"/>
      <c r="K290" s="228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139</v>
      </c>
      <c r="AU290" s="236" t="s">
        <v>83</v>
      </c>
      <c r="AV290" s="13" t="s">
        <v>81</v>
      </c>
      <c r="AW290" s="13" t="s">
        <v>35</v>
      </c>
      <c r="AX290" s="13" t="s">
        <v>73</v>
      </c>
      <c r="AY290" s="236" t="s">
        <v>126</v>
      </c>
    </row>
    <row r="291" s="14" customFormat="1">
      <c r="A291" s="14"/>
      <c r="B291" s="237"/>
      <c r="C291" s="238"/>
      <c r="D291" s="220" t="s">
        <v>139</v>
      </c>
      <c r="E291" s="239" t="s">
        <v>19</v>
      </c>
      <c r="F291" s="240" t="s">
        <v>318</v>
      </c>
      <c r="G291" s="238"/>
      <c r="H291" s="241">
        <v>12.6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139</v>
      </c>
      <c r="AU291" s="247" t="s">
        <v>83</v>
      </c>
      <c r="AV291" s="14" t="s">
        <v>83</v>
      </c>
      <c r="AW291" s="14" t="s">
        <v>35</v>
      </c>
      <c r="AX291" s="14" t="s">
        <v>73</v>
      </c>
      <c r="AY291" s="247" t="s">
        <v>126</v>
      </c>
    </row>
    <row r="292" s="15" customFormat="1">
      <c r="A292" s="15"/>
      <c r="B292" s="248"/>
      <c r="C292" s="249"/>
      <c r="D292" s="220" t="s">
        <v>139</v>
      </c>
      <c r="E292" s="250" t="s">
        <v>19</v>
      </c>
      <c r="F292" s="251" t="s">
        <v>150</v>
      </c>
      <c r="G292" s="249"/>
      <c r="H292" s="252">
        <v>199.5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139</v>
      </c>
      <c r="AU292" s="258" t="s">
        <v>83</v>
      </c>
      <c r="AV292" s="15" t="s">
        <v>133</v>
      </c>
      <c r="AW292" s="15" t="s">
        <v>35</v>
      </c>
      <c r="AX292" s="15" t="s">
        <v>81</v>
      </c>
      <c r="AY292" s="258" t="s">
        <v>126</v>
      </c>
    </row>
    <row r="293" s="2" customFormat="1" ht="21.75" customHeight="1">
      <c r="A293" s="41"/>
      <c r="B293" s="42"/>
      <c r="C293" s="207" t="s">
        <v>364</v>
      </c>
      <c r="D293" s="207" t="s">
        <v>128</v>
      </c>
      <c r="E293" s="208" t="s">
        <v>365</v>
      </c>
      <c r="F293" s="209" t="s">
        <v>366</v>
      </c>
      <c r="G293" s="210" t="s">
        <v>131</v>
      </c>
      <c r="H293" s="211">
        <v>22</v>
      </c>
      <c r="I293" s="212"/>
      <c r="J293" s="213">
        <f>ROUND(I293*H293,2)</f>
        <v>0</v>
      </c>
      <c r="K293" s="209" t="s">
        <v>132</v>
      </c>
      <c r="L293" s="47"/>
      <c r="M293" s="214" t="s">
        <v>19</v>
      </c>
      <c r="N293" s="215" t="s">
        <v>44</v>
      </c>
      <c r="O293" s="87"/>
      <c r="P293" s="216">
        <f>O293*H293</f>
        <v>0</v>
      </c>
      <c r="Q293" s="216">
        <v>0.57499999999999996</v>
      </c>
      <c r="R293" s="216">
        <f>Q293*H293</f>
        <v>12.649999999999999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133</v>
      </c>
      <c r="AT293" s="218" t="s">
        <v>128</v>
      </c>
      <c r="AU293" s="218" t="s">
        <v>83</v>
      </c>
      <c r="AY293" s="20" t="s">
        <v>126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81</v>
      </c>
      <c r="BK293" s="219">
        <f>ROUND(I293*H293,2)</f>
        <v>0</v>
      </c>
      <c r="BL293" s="20" t="s">
        <v>133</v>
      </c>
      <c r="BM293" s="218" t="s">
        <v>367</v>
      </c>
    </row>
    <row r="294" s="2" customFormat="1">
      <c r="A294" s="41"/>
      <c r="B294" s="42"/>
      <c r="C294" s="43"/>
      <c r="D294" s="220" t="s">
        <v>135</v>
      </c>
      <c r="E294" s="43"/>
      <c r="F294" s="221" t="s">
        <v>368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135</v>
      </c>
      <c r="AU294" s="20" t="s">
        <v>83</v>
      </c>
    </row>
    <row r="295" s="2" customFormat="1">
      <c r="A295" s="41"/>
      <c r="B295" s="42"/>
      <c r="C295" s="43"/>
      <c r="D295" s="225" t="s">
        <v>137</v>
      </c>
      <c r="E295" s="43"/>
      <c r="F295" s="226" t="s">
        <v>369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137</v>
      </c>
      <c r="AU295" s="20" t="s">
        <v>83</v>
      </c>
    </row>
    <row r="296" s="13" customFormat="1">
      <c r="A296" s="13"/>
      <c r="B296" s="227"/>
      <c r="C296" s="228"/>
      <c r="D296" s="220" t="s">
        <v>139</v>
      </c>
      <c r="E296" s="229" t="s">
        <v>19</v>
      </c>
      <c r="F296" s="230" t="s">
        <v>313</v>
      </c>
      <c r="G296" s="228"/>
      <c r="H296" s="229" t="s">
        <v>19</v>
      </c>
      <c r="I296" s="231"/>
      <c r="J296" s="228"/>
      <c r="K296" s="228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139</v>
      </c>
      <c r="AU296" s="236" t="s">
        <v>83</v>
      </c>
      <c r="AV296" s="13" t="s">
        <v>81</v>
      </c>
      <c r="AW296" s="13" t="s">
        <v>35</v>
      </c>
      <c r="AX296" s="13" t="s">
        <v>73</v>
      </c>
      <c r="AY296" s="236" t="s">
        <v>126</v>
      </c>
    </row>
    <row r="297" s="13" customFormat="1">
      <c r="A297" s="13"/>
      <c r="B297" s="227"/>
      <c r="C297" s="228"/>
      <c r="D297" s="220" t="s">
        <v>139</v>
      </c>
      <c r="E297" s="229" t="s">
        <v>19</v>
      </c>
      <c r="F297" s="230" t="s">
        <v>362</v>
      </c>
      <c r="G297" s="228"/>
      <c r="H297" s="229" t="s">
        <v>19</v>
      </c>
      <c r="I297" s="231"/>
      <c r="J297" s="228"/>
      <c r="K297" s="228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139</v>
      </c>
      <c r="AU297" s="236" t="s">
        <v>83</v>
      </c>
      <c r="AV297" s="13" t="s">
        <v>81</v>
      </c>
      <c r="AW297" s="13" t="s">
        <v>35</v>
      </c>
      <c r="AX297" s="13" t="s">
        <v>73</v>
      </c>
      <c r="AY297" s="236" t="s">
        <v>126</v>
      </c>
    </row>
    <row r="298" s="14" customFormat="1">
      <c r="A298" s="14"/>
      <c r="B298" s="237"/>
      <c r="C298" s="238"/>
      <c r="D298" s="220" t="s">
        <v>139</v>
      </c>
      <c r="E298" s="239" t="s">
        <v>19</v>
      </c>
      <c r="F298" s="240" t="s">
        <v>314</v>
      </c>
      <c r="G298" s="238"/>
      <c r="H298" s="241">
        <v>22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139</v>
      </c>
      <c r="AU298" s="247" t="s">
        <v>83</v>
      </c>
      <c r="AV298" s="14" t="s">
        <v>83</v>
      </c>
      <c r="AW298" s="14" t="s">
        <v>35</v>
      </c>
      <c r="AX298" s="14" t="s">
        <v>81</v>
      </c>
      <c r="AY298" s="247" t="s">
        <v>126</v>
      </c>
    </row>
    <row r="299" s="2" customFormat="1" ht="33" customHeight="1">
      <c r="A299" s="41"/>
      <c r="B299" s="42"/>
      <c r="C299" s="207" t="s">
        <v>370</v>
      </c>
      <c r="D299" s="207" t="s">
        <v>128</v>
      </c>
      <c r="E299" s="208" t="s">
        <v>371</v>
      </c>
      <c r="F299" s="209" t="s">
        <v>372</v>
      </c>
      <c r="G299" s="210" t="s">
        <v>131</v>
      </c>
      <c r="H299" s="211">
        <v>65</v>
      </c>
      <c r="I299" s="212"/>
      <c r="J299" s="213">
        <f>ROUND(I299*H299,2)</f>
        <v>0</v>
      </c>
      <c r="K299" s="209" t="s">
        <v>132</v>
      </c>
      <c r="L299" s="47"/>
      <c r="M299" s="214" t="s">
        <v>19</v>
      </c>
      <c r="N299" s="215" t="s">
        <v>44</v>
      </c>
      <c r="O299" s="87"/>
      <c r="P299" s="216">
        <f>O299*H299</f>
        <v>0</v>
      </c>
      <c r="Q299" s="216">
        <v>0.18462999999999999</v>
      </c>
      <c r="R299" s="216">
        <f>Q299*H299</f>
        <v>12.00095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133</v>
      </c>
      <c r="AT299" s="218" t="s">
        <v>128</v>
      </c>
      <c r="AU299" s="218" t="s">
        <v>83</v>
      </c>
      <c r="AY299" s="20" t="s">
        <v>126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81</v>
      </c>
      <c r="BK299" s="219">
        <f>ROUND(I299*H299,2)</f>
        <v>0</v>
      </c>
      <c r="BL299" s="20" t="s">
        <v>133</v>
      </c>
      <c r="BM299" s="218" t="s">
        <v>373</v>
      </c>
    </row>
    <row r="300" s="2" customFormat="1">
      <c r="A300" s="41"/>
      <c r="B300" s="42"/>
      <c r="C300" s="43"/>
      <c r="D300" s="220" t="s">
        <v>135</v>
      </c>
      <c r="E300" s="43"/>
      <c r="F300" s="221" t="s">
        <v>374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135</v>
      </c>
      <c r="AU300" s="20" t="s">
        <v>83</v>
      </c>
    </row>
    <row r="301" s="2" customFormat="1">
      <c r="A301" s="41"/>
      <c r="B301" s="42"/>
      <c r="C301" s="43"/>
      <c r="D301" s="225" t="s">
        <v>137</v>
      </c>
      <c r="E301" s="43"/>
      <c r="F301" s="226" t="s">
        <v>375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137</v>
      </c>
      <c r="AU301" s="20" t="s">
        <v>83</v>
      </c>
    </row>
    <row r="302" s="13" customFormat="1">
      <c r="A302" s="13"/>
      <c r="B302" s="227"/>
      <c r="C302" s="228"/>
      <c r="D302" s="220" t="s">
        <v>139</v>
      </c>
      <c r="E302" s="229" t="s">
        <v>19</v>
      </c>
      <c r="F302" s="230" t="s">
        <v>311</v>
      </c>
      <c r="G302" s="228"/>
      <c r="H302" s="229" t="s">
        <v>19</v>
      </c>
      <c r="I302" s="231"/>
      <c r="J302" s="228"/>
      <c r="K302" s="228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139</v>
      </c>
      <c r="AU302" s="236" t="s">
        <v>83</v>
      </c>
      <c r="AV302" s="13" t="s">
        <v>81</v>
      </c>
      <c r="AW302" s="13" t="s">
        <v>35</v>
      </c>
      <c r="AX302" s="13" t="s">
        <v>73</v>
      </c>
      <c r="AY302" s="236" t="s">
        <v>126</v>
      </c>
    </row>
    <row r="303" s="14" customFormat="1">
      <c r="A303" s="14"/>
      <c r="B303" s="237"/>
      <c r="C303" s="238"/>
      <c r="D303" s="220" t="s">
        <v>139</v>
      </c>
      <c r="E303" s="239" t="s">
        <v>19</v>
      </c>
      <c r="F303" s="240" t="s">
        <v>376</v>
      </c>
      <c r="G303" s="238"/>
      <c r="H303" s="241">
        <v>45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139</v>
      </c>
      <c r="AU303" s="247" t="s">
        <v>83</v>
      </c>
      <c r="AV303" s="14" t="s">
        <v>83</v>
      </c>
      <c r="AW303" s="14" t="s">
        <v>35</v>
      </c>
      <c r="AX303" s="14" t="s">
        <v>73</v>
      </c>
      <c r="AY303" s="247" t="s">
        <v>126</v>
      </c>
    </row>
    <row r="304" s="13" customFormat="1">
      <c r="A304" s="13"/>
      <c r="B304" s="227"/>
      <c r="C304" s="228"/>
      <c r="D304" s="220" t="s">
        <v>139</v>
      </c>
      <c r="E304" s="229" t="s">
        <v>19</v>
      </c>
      <c r="F304" s="230" t="s">
        <v>313</v>
      </c>
      <c r="G304" s="228"/>
      <c r="H304" s="229" t="s">
        <v>19</v>
      </c>
      <c r="I304" s="231"/>
      <c r="J304" s="228"/>
      <c r="K304" s="228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139</v>
      </c>
      <c r="AU304" s="236" t="s">
        <v>83</v>
      </c>
      <c r="AV304" s="13" t="s">
        <v>81</v>
      </c>
      <c r="AW304" s="13" t="s">
        <v>35</v>
      </c>
      <c r="AX304" s="13" t="s">
        <v>73</v>
      </c>
      <c r="AY304" s="236" t="s">
        <v>126</v>
      </c>
    </row>
    <row r="305" s="14" customFormat="1">
      <c r="A305" s="14"/>
      <c r="B305" s="237"/>
      <c r="C305" s="238"/>
      <c r="D305" s="220" t="s">
        <v>139</v>
      </c>
      <c r="E305" s="239" t="s">
        <v>19</v>
      </c>
      <c r="F305" s="240" t="s">
        <v>276</v>
      </c>
      <c r="G305" s="238"/>
      <c r="H305" s="241">
        <v>20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139</v>
      </c>
      <c r="AU305" s="247" t="s">
        <v>83</v>
      </c>
      <c r="AV305" s="14" t="s">
        <v>83</v>
      </c>
      <c r="AW305" s="14" t="s">
        <v>35</v>
      </c>
      <c r="AX305" s="14" t="s">
        <v>73</v>
      </c>
      <c r="AY305" s="247" t="s">
        <v>126</v>
      </c>
    </row>
    <row r="306" s="15" customFormat="1">
      <c r="A306" s="15"/>
      <c r="B306" s="248"/>
      <c r="C306" s="249"/>
      <c r="D306" s="220" t="s">
        <v>139</v>
      </c>
      <c r="E306" s="250" t="s">
        <v>19</v>
      </c>
      <c r="F306" s="251" t="s">
        <v>150</v>
      </c>
      <c r="G306" s="249"/>
      <c r="H306" s="252">
        <v>65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139</v>
      </c>
      <c r="AU306" s="258" t="s">
        <v>83</v>
      </c>
      <c r="AV306" s="15" t="s">
        <v>133</v>
      </c>
      <c r="AW306" s="15" t="s">
        <v>35</v>
      </c>
      <c r="AX306" s="15" t="s">
        <v>81</v>
      </c>
      <c r="AY306" s="258" t="s">
        <v>126</v>
      </c>
    </row>
    <row r="307" s="2" customFormat="1" ht="24.15" customHeight="1">
      <c r="A307" s="41"/>
      <c r="B307" s="42"/>
      <c r="C307" s="207" t="s">
        <v>377</v>
      </c>
      <c r="D307" s="207" t="s">
        <v>128</v>
      </c>
      <c r="E307" s="208" t="s">
        <v>378</v>
      </c>
      <c r="F307" s="209" t="s">
        <v>379</v>
      </c>
      <c r="G307" s="210" t="s">
        <v>131</v>
      </c>
      <c r="H307" s="211">
        <v>7</v>
      </c>
      <c r="I307" s="212"/>
      <c r="J307" s="213">
        <f>ROUND(I307*H307,2)</f>
        <v>0</v>
      </c>
      <c r="K307" s="209" t="s">
        <v>132</v>
      </c>
      <c r="L307" s="47"/>
      <c r="M307" s="214" t="s">
        <v>19</v>
      </c>
      <c r="N307" s="215" t="s">
        <v>44</v>
      </c>
      <c r="O307" s="87"/>
      <c r="P307" s="216">
        <f>O307*H307</f>
        <v>0</v>
      </c>
      <c r="Q307" s="216">
        <v>0.40799999999999997</v>
      </c>
      <c r="R307" s="216">
        <f>Q307*H307</f>
        <v>2.8559999999999999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133</v>
      </c>
      <c r="AT307" s="218" t="s">
        <v>128</v>
      </c>
      <c r="AU307" s="218" t="s">
        <v>83</v>
      </c>
      <c r="AY307" s="20" t="s">
        <v>126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81</v>
      </c>
      <c r="BK307" s="219">
        <f>ROUND(I307*H307,2)</f>
        <v>0</v>
      </c>
      <c r="BL307" s="20" t="s">
        <v>133</v>
      </c>
      <c r="BM307" s="218" t="s">
        <v>380</v>
      </c>
    </row>
    <row r="308" s="2" customFormat="1">
      <c r="A308" s="41"/>
      <c r="B308" s="42"/>
      <c r="C308" s="43"/>
      <c r="D308" s="220" t="s">
        <v>135</v>
      </c>
      <c r="E308" s="43"/>
      <c r="F308" s="221" t="s">
        <v>381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135</v>
      </c>
      <c r="AU308" s="20" t="s">
        <v>83</v>
      </c>
    </row>
    <row r="309" s="2" customFormat="1">
      <c r="A309" s="41"/>
      <c r="B309" s="42"/>
      <c r="C309" s="43"/>
      <c r="D309" s="225" t="s">
        <v>137</v>
      </c>
      <c r="E309" s="43"/>
      <c r="F309" s="226" t="s">
        <v>382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137</v>
      </c>
      <c r="AU309" s="20" t="s">
        <v>83</v>
      </c>
    </row>
    <row r="310" s="2" customFormat="1" ht="24.15" customHeight="1">
      <c r="A310" s="41"/>
      <c r="B310" s="42"/>
      <c r="C310" s="207" t="s">
        <v>383</v>
      </c>
      <c r="D310" s="207" t="s">
        <v>128</v>
      </c>
      <c r="E310" s="208" t="s">
        <v>384</v>
      </c>
      <c r="F310" s="209" t="s">
        <v>385</v>
      </c>
      <c r="G310" s="210" t="s">
        <v>131</v>
      </c>
      <c r="H310" s="211">
        <v>65</v>
      </c>
      <c r="I310" s="212"/>
      <c r="J310" s="213">
        <f>ROUND(I310*H310,2)</f>
        <v>0</v>
      </c>
      <c r="K310" s="209" t="s">
        <v>132</v>
      </c>
      <c r="L310" s="47"/>
      <c r="M310" s="214" t="s">
        <v>19</v>
      </c>
      <c r="N310" s="215" t="s">
        <v>44</v>
      </c>
      <c r="O310" s="87"/>
      <c r="P310" s="216">
        <f>O310*H310</f>
        <v>0</v>
      </c>
      <c r="Q310" s="216">
        <v>0.0060099999999999997</v>
      </c>
      <c r="R310" s="216">
        <f>Q310*H310</f>
        <v>0.39065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133</v>
      </c>
      <c r="AT310" s="218" t="s">
        <v>128</v>
      </c>
      <c r="AU310" s="218" t="s">
        <v>83</v>
      </c>
      <c r="AY310" s="20" t="s">
        <v>126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81</v>
      </c>
      <c r="BK310" s="219">
        <f>ROUND(I310*H310,2)</f>
        <v>0</v>
      </c>
      <c r="BL310" s="20" t="s">
        <v>133</v>
      </c>
      <c r="BM310" s="218" t="s">
        <v>386</v>
      </c>
    </row>
    <row r="311" s="2" customFormat="1">
      <c r="A311" s="41"/>
      <c r="B311" s="42"/>
      <c r="C311" s="43"/>
      <c r="D311" s="220" t="s">
        <v>135</v>
      </c>
      <c r="E311" s="43"/>
      <c r="F311" s="221" t="s">
        <v>387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135</v>
      </c>
      <c r="AU311" s="20" t="s">
        <v>83</v>
      </c>
    </row>
    <row r="312" s="2" customFormat="1">
      <c r="A312" s="41"/>
      <c r="B312" s="42"/>
      <c r="C312" s="43"/>
      <c r="D312" s="225" t="s">
        <v>137</v>
      </c>
      <c r="E312" s="43"/>
      <c r="F312" s="226" t="s">
        <v>388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137</v>
      </c>
      <c r="AU312" s="20" t="s">
        <v>83</v>
      </c>
    </row>
    <row r="313" s="13" customFormat="1">
      <c r="A313" s="13"/>
      <c r="B313" s="227"/>
      <c r="C313" s="228"/>
      <c r="D313" s="220" t="s">
        <v>139</v>
      </c>
      <c r="E313" s="229" t="s">
        <v>19</v>
      </c>
      <c r="F313" s="230" t="s">
        <v>311</v>
      </c>
      <c r="G313" s="228"/>
      <c r="H313" s="229" t="s">
        <v>19</v>
      </c>
      <c r="I313" s="231"/>
      <c r="J313" s="228"/>
      <c r="K313" s="228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139</v>
      </c>
      <c r="AU313" s="236" t="s">
        <v>83</v>
      </c>
      <c r="AV313" s="13" t="s">
        <v>81</v>
      </c>
      <c r="AW313" s="13" t="s">
        <v>35</v>
      </c>
      <c r="AX313" s="13" t="s">
        <v>73</v>
      </c>
      <c r="AY313" s="236" t="s">
        <v>126</v>
      </c>
    </row>
    <row r="314" s="14" customFormat="1">
      <c r="A314" s="14"/>
      <c r="B314" s="237"/>
      <c r="C314" s="238"/>
      <c r="D314" s="220" t="s">
        <v>139</v>
      </c>
      <c r="E314" s="239" t="s">
        <v>19</v>
      </c>
      <c r="F314" s="240" t="s">
        <v>376</v>
      </c>
      <c r="G314" s="238"/>
      <c r="H314" s="241">
        <v>45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139</v>
      </c>
      <c r="AU314" s="247" t="s">
        <v>83</v>
      </c>
      <c r="AV314" s="14" t="s">
        <v>83</v>
      </c>
      <c r="AW314" s="14" t="s">
        <v>35</v>
      </c>
      <c r="AX314" s="14" t="s">
        <v>73</v>
      </c>
      <c r="AY314" s="247" t="s">
        <v>126</v>
      </c>
    </row>
    <row r="315" s="13" customFormat="1">
      <c r="A315" s="13"/>
      <c r="B315" s="227"/>
      <c r="C315" s="228"/>
      <c r="D315" s="220" t="s">
        <v>139</v>
      </c>
      <c r="E315" s="229" t="s">
        <v>19</v>
      </c>
      <c r="F315" s="230" t="s">
        <v>313</v>
      </c>
      <c r="G315" s="228"/>
      <c r="H315" s="229" t="s">
        <v>19</v>
      </c>
      <c r="I315" s="231"/>
      <c r="J315" s="228"/>
      <c r="K315" s="228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139</v>
      </c>
      <c r="AU315" s="236" t="s">
        <v>83</v>
      </c>
      <c r="AV315" s="13" t="s">
        <v>81</v>
      </c>
      <c r="AW315" s="13" t="s">
        <v>35</v>
      </c>
      <c r="AX315" s="13" t="s">
        <v>73</v>
      </c>
      <c r="AY315" s="236" t="s">
        <v>126</v>
      </c>
    </row>
    <row r="316" s="14" customFormat="1">
      <c r="A316" s="14"/>
      <c r="B316" s="237"/>
      <c r="C316" s="238"/>
      <c r="D316" s="220" t="s">
        <v>139</v>
      </c>
      <c r="E316" s="239" t="s">
        <v>19</v>
      </c>
      <c r="F316" s="240" t="s">
        <v>276</v>
      </c>
      <c r="G316" s="238"/>
      <c r="H316" s="241">
        <v>20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139</v>
      </c>
      <c r="AU316" s="247" t="s">
        <v>83</v>
      </c>
      <c r="AV316" s="14" t="s">
        <v>83</v>
      </c>
      <c r="AW316" s="14" t="s">
        <v>35</v>
      </c>
      <c r="AX316" s="14" t="s">
        <v>73</v>
      </c>
      <c r="AY316" s="247" t="s">
        <v>126</v>
      </c>
    </row>
    <row r="317" s="15" customFormat="1">
      <c r="A317" s="15"/>
      <c r="B317" s="248"/>
      <c r="C317" s="249"/>
      <c r="D317" s="220" t="s">
        <v>139</v>
      </c>
      <c r="E317" s="250" t="s">
        <v>19</v>
      </c>
      <c r="F317" s="251" t="s">
        <v>150</v>
      </c>
      <c r="G317" s="249"/>
      <c r="H317" s="252">
        <v>65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139</v>
      </c>
      <c r="AU317" s="258" t="s">
        <v>83</v>
      </c>
      <c r="AV317" s="15" t="s">
        <v>133</v>
      </c>
      <c r="AW317" s="15" t="s">
        <v>35</v>
      </c>
      <c r="AX317" s="15" t="s">
        <v>81</v>
      </c>
      <c r="AY317" s="258" t="s">
        <v>126</v>
      </c>
    </row>
    <row r="318" s="2" customFormat="1" ht="24.15" customHeight="1">
      <c r="A318" s="41"/>
      <c r="B318" s="42"/>
      <c r="C318" s="207" t="s">
        <v>389</v>
      </c>
      <c r="D318" s="207" t="s">
        <v>128</v>
      </c>
      <c r="E318" s="208" t="s">
        <v>390</v>
      </c>
      <c r="F318" s="209" t="s">
        <v>391</v>
      </c>
      <c r="G318" s="210" t="s">
        <v>131</v>
      </c>
      <c r="H318" s="211">
        <v>65</v>
      </c>
      <c r="I318" s="212"/>
      <c r="J318" s="213">
        <f>ROUND(I318*H318,2)</f>
        <v>0</v>
      </c>
      <c r="K318" s="209" t="s">
        <v>132</v>
      </c>
      <c r="L318" s="47"/>
      <c r="M318" s="214" t="s">
        <v>19</v>
      </c>
      <c r="N318" s="215" t="s">
        <v>44</v>
      </c>
      <c r="O318" s="87"/>
      <c r="P318" s="216">
        <f>O318*H318</f>
        <v>0</v>
      </c>
      <c r="Q318" s="216">
        <v>0.00031</v>
      </c>
      <c r="R318" s="216">
        <f>Q318*H318</f>
        <v>0.020150000000000001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133</v>
      </c>
      <c r="AT318" s="218" t="s">
        <v>128</v>
      </c>
      <c r="AU318" s="218" t="s">
        <v>83</v>
      </c>
      <c r="AY318" s="20" t="s">
        <v>126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81</v>
      </c>
      <c r="BK318" s="219">
        <f>ROUND(I318*H318,2)</f>
        <v>0</v>
      </c>
      <c r="BL318" s="20" t="s">
        <v>133</v>
      </c>
      <c r="BM318" s="218" t="s">
        <v>392</v>
      </c>
    </row>
    <row r="319" s="2" customFormat="1">
      <c r="A319" s="41"/>
      <c r="B319" s="42"/>
      <c r="C319" s="43"/>
      <c r="D319" s="220" t="s">
        <v>135</v>
      </c>
      <c r="E319" s="43"/>
      <c r="F319" s="221" t="s">
        <v>393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135</v>
      </c>
      <c r="AU319" s="20" t="s">
        <v>83</v>
      </c>
    </row>
    <row r="320" s="2" customFormat="1">
      <c r="A320" s="41"/>
      <c r="B320" s="42"/>
      <c r="C320" s="43"/>
      <c r="D320" s="225" t="s">
        <v>137</v>
      </c>
      <c r="E320" s="43"/>
      <c r="F320" s="226" t="s">
        <v>394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137</v>
      </c>
      <c r="AU320" s="20" t="s">
        <v>83</v>
      </c>
    </row>
    <row r="321" s="13" customFormat="1">
      <c r="A321" s="13"/>
      <c r="B321" s="227"/>
      <c r="C321" s="228"/>
      <c r="D321" s="220" t="s">
        <v>139</v>
      </c>
      <c r="E321" s="229" t="s">
        <v>19</v>
      </c>
      <c r="F321" s="230" t="s">
        <v>311</v>
      </c>
      <c r="G321" s="228"/>
      <c r="H321" s="229" t="s">
        <v>19</v>
      </c>
      <c r="I321" s="231"/>
      <c r="J321" s="228"/>
      <c r="K321" s="228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139</v>
      </c>
      <c r="AU321" s="236" t="s">
        <v>83</v>
      </c>
      <c r="AV321" s="13" t="s">
        <v>81</v>
      </c>
      <c r="AW321" s="13" t="s">
        <v>35</v>
      </c>
      <c r="AX321" s="13" t="s">
        <v>73</v>
      </c>
      <c r="AY321" s="236" t="s">
        <v>126</v>
      </c>
    </row>
    <row r="322" s="14" customFormat="1">
      <c r="A322" s="14"/>
      <c r="B322" s="237"/>
      <c r="C322" s="238"/>
      <c r="D322" s="220" t="s">
        <v>139</v>
      </c>
      <c r="E322" s="239" t="s">
        <v>19</v>
      </c>
      <c r="F322" s="240" t="s">
        <v>376</v>
      </c>
      <c r="G322" s="238"/>
      <c r="H322" s="241">
        <v>45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139</v>
      </c>
      <c r="AU322" s="247" t="s">
        <v>83</v>
      </c>
      <c r="AV322" s="14" t="s">
        <v>83</v>
      </c>
      <c r="AW322" s="14" t="s">
        <v>35</v>
      </c>
      <c r="AX322" s="14" t="s">
        <v>73</v>
      </c>
      <c r="AY322" s="247" t="s">
        <v>126</v>
      </c>
    </row>
    <row r="323" s="13" customFormat="1">
      <c r="A323" s="13"/>
      <c r="B323" s="227"/>
      <c r="C323" s="228"/>
      <c r="D323" s="220" t="s">
        <v>139</v>
      </c>
      <c r="E323" s="229" t="s">
        <v>19</v>
      </c>
      <c r="F323" s="230" t="s">
        <v>313</v>
      </c>
      <c r="G323" s="228"/>
      <c r="H323" s="229" t="s">
        <v>19</v>
      </c>
      <c r="I323" s="231"/>
      <c r="J323" s="228"/>
      <c r="K323" s="228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139</v>
      </c>
      <c r="AU323" s="236" t="s">
        <v>83</v>
      </c>
      <c r="AV323" s="13" t="s">
        <v>81</v>
      </c>
      <c r="AW323" s="13" t="s">
        <v>35</v>
      </c>
      <c r="AX323" s="13" t="s">
        <v>73</v>
      </c>
      <c r="AY323" s="236" t="s">
        <v>126</v>
      </c>
    </row>
    <row r="324" s="14" customFormat="1">
      <c r="A324" s="14"/>
      <c r="B324" s="237"/>
      <c r="C324" s="238"/>
      <c r="D324" s="220" t="s">
        <v>139</v>
      </c>
      <c r="E324" s="239" t="s">
        <v>19</v>
      </c>
      <c r="F324" s="240" t="s">
        <v>276</v>
      </c>
      <c r="G324" s="238"/>
      <c r="H324" s="241">
        <v>20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139</v>
      </c>
      <c r="AU324" s="247" t="s">
        <v>83</v>
      </c>
      <c r="AV324" s="14" t="s">
        <v>83</v>
      </c>
      <c r="AW324" s="14" t="s">
        <v>35</v>
      </c>
      <c r="AX324" s="14" t="s">
        <v>73</v>
      </c>
      <c r="AY324" s="247" t="s">
        <v>126</v>
      </c>
    </row>
    <row r="325" s="15" customFormat="1">
      <c r="A325" s="15"/>
      <c r="B325" s="248"/>
      <c r="C325" s="249"/>
      <c r="D325" s="220" t="s">
        <v>139</v>
      </c>
      <c r="E325" s="250" t="s">
        <v>19</v>
      </c>
      <c r="F325" s="251" t="s">
        <v>150</v>
      </c>
      <c r="G325" s="249"/>
      <c r="H325" s="252">
        <v>65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139</v>
      </c>
      <c r="AU325" s="258" t="s">
        <v>83</v>
      </c>
      <c r="AV325" s="15" t="s">
        <v>133</v>
      </c>
      <c r="AW325" s="15" t="s">
        <v>35</v>
      </c>
      <c r="AX325" s="15" t="s">
        <v>81</v>
      </c>
      <c r="AY325" s="258" t="s">
        <v>126</v>
      </c>
    </row>
    <row r="326" s="2" customFormat="1" ht="33" customHeight="1">
      <c r="A326" s="41"/>
      <c r="B326" s="42"/>
      <c r="C326" s="207" t="s">
        <v>395</v>
      </c>
      <c r="D326" s="207" t="s">
        <v>128</v>
      </c>
      <c r="E326" s="208" t="s">
        <v>396</v>
      </c>
      <c r="F326" s="209" t="s">
        <v>397</v>
      </c>
      <c r="G326" s="210" t="s">
        <v>131</v>
      </c>
      <c r="H326" s="211">
        <v>65</v>
      </c>
      <c r="I326" s="212"/>
      <c r="J326" s="213">
        <f>ROUND(I326*H326,2)</f>
        <v>0</v>
      </c>
      <c r="K326" s="209" t="s">
        <v>132</v>
      </c>
      <c r="L326" s="47"/>
      <c r="M326" s="214" t="s">
        <v>19</v>
      </c>
      <c r="N326" s="215" t="s">
        <v>44</v>
      </c>
      <c r="O326" s="87"/>
      <c r="P326" s="216">
        <f>O326*H326</f>
        <v>0</v>
      </c>
      <c r="Q326" s="216">
        <v>0.10373</v>
      </c>
      <c r="R326" s="216">
        <f>Q326*H326</f>
        <v>6.7424499999999998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133</v>
      </c>
      <c r="AT326" s="218" t="s">
        <v>128</v>
      </c>
      <c r="AU326" s="218" t="s">
        <v>83</v>
      </c>
      <c r="AY326" s="20" t="s">
        <v>126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81</v>
      </c>
      <c r="BK326" s="219">
        <f>ROUND(I326*H326,2)</f>
        <v>0</v>
      </c>
      <c r="BL326" s="20" t="s">
        <v>133</v>
      </c>
      <c r="BM326" s="218" t="s">
        <v>398</v>
      </c>
    </row>
    <row r="327" s="2" customFormat="1">
      <c r="A327" s="41"/>
      <c r="B327" s="42"/>
      <c r="C327" s="43"/>
      <c r="D327" s="220" t="s">
        <v>135</v>
      </c>
      <c r="E327" s="43"/>
      <c r="F327" s="221" t="s">
        <v>399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135</v>
      </c>
      <c r="AU327" s="20" t="s">
        <v>83</v>
      </c>
    </row>
    <row r="328" s="2" customFormat="1">
      <c r="A328" s="41"/>
      <c r="B328" s="42"/>
      <c r="C328" s="43"/>
      <c r="D328" s="225" t="s">
        <v>137</v>
      </c>
      <c r="E328" s="43"/>
      <c r="F328" s="226" t="s">
        <v>400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137</v>
      </c>
      <c r="AU328" s="20" t="s">
        <v>83</v>
      </c>
    </row>
    <row r="329" s="13" customFormat="1">
      <c r="A329" s="13"/>
      <c r="B329" s="227"/>
      <c r="C329" s="228"/>
      <c r="D329" s="220" t="s">
        <v>139</v>
      </c>
      <c r="E329" s="229" t="s">
        <v>19</v>
      </c>
      <c r="F329" s="230" t="s">
        <v>311</v>
      </c>
      <c r="G329" s="228"/>
      <c r="H329" s="229" t="s">
        <v>19</v>
      </c>
      <c r="I329" s="231"/>
      <c r="J329" s="228"/>
      <c r="K329" s="228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139</v>
      </c>
      <c r="AU329" s="236" t="s">
        <v>83</v>
      </c>
      <c r="AV329" s="13" t="s">
        <v>81</v>
      </c>
      <c r="AW329" s="13" t="s">
        <v>35</v>
      </c>
      <c r="AX329" s="13" t="s">
        <v>73</v>
      </c>
      <c r="AY329" s="236" t="s">
        <v>126</v>
      </c>
    </row>
    <row r="330" s="14" customFormat="1">
      <c r="A330" s="14"/>
      <c r="B330" s="237"/>
      <c r="C330" s="238"/>
      <c r="D330" s="220" t="s">
        <v>139</v>
      </c>
      <c r="E330" s="239" t="s">
        <v>19</v>
      </c>
      <c r="F330" s="240" t="s">
        <v>376</v>
      </c>
      <c r="G330" s="238"/>
      <c r="H330" s="241">
        <v>45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139</v>
      </c>
      <c r="AU330" s="247" t="s">
        <v>83</v>
      </c>
      <c r="AV330" s="14" t="s">
        <v>83</v>
      </c>
      <c r="AW330" s="14" t="s">
        <v>35</v>
      </c>
      <c r="AX330" s="14" t="s">
        <v>73</v>
      </c>
      <c r="AY330" s="247" t="s">
        <v>126</v>
      </c>
    </row>
    <row r="331" s="13" customFormat="1">
      <c r="A331" s="13"/>
      <c r="B331" s="227"/>
      <c r="C331" s="228"/>
      <c r="D331" s="220" t="s">
        <v>139</v>
      </c>
      <c r="E331" s="229" t="s">
        <v>19</v>
      </c>
      <c r="F331" s="230" t="s">
        <v>313</v>
      </c>
      <c r="G331" s="228"/>
      <c r="H331" s="229" t="s">
        <v>19</v>
      </c>
      <c r="I331" s="231"/>
      <c r="J331" s="228"/>
      <c r="K331" s="228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139</v>
      </c>
      <c r="AU331" s="236" t="s">
        <v>83</v>
      </c>
      <c r="AV331" s="13" t="s">
        <v>81</v>
      </c>
      <c r="AW331" s="13" t="s">
        <v>35</v>
      </c>
      <c r="AX331" s="13" t="s">
        <v>73</v>
      </c>
      <c r="AY331" s="236" t="s">
        <v>126</v>
      </c>
    </row>
    <row r="332" s="14" customFormat="1">
      <c r="A332" s="14"/>
      <c r="B332" s="237"/>
      <c r="C332" s="238"/>
      <c r="D332" s="220" t="s">
        <v>139</v>
      </c>
      <c r="E332" s="239" t="s">
        <v>19</v>
      </c>
      <c r="F332" s="240" t="s">
        <v>276</v>
      </c>
      <c r="G332" s="238"/>
      <c r="H332" s="241">
        <v>20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139</v>
      </c>
      <c r="AU332" s="247" t="s">
        <v>83</v>
      </c>
      <c r="AV332" s="14" t="s">
        <v>83</v>
      </c>
      <c r="AW332" s="14" t="s">
        <v>35</v>
      </c>
      <c r="AX332" s="14" t="s">
        <v>73</v>
      </c>
      <c r="AY332" s="247" t="s">
        <v>126</v>
      </c>
    </row>
    <row r="333" s="15" customFormat="1">
      <c r="A333" s="15"/>
      <c r="B333" s="248"/>
      <c r="C333" s="249"/>
      <c r="D333" s="220" t="s">
        <v>139</v>
      </c>
      <c r="E333" s="250" t="s">
        <v>19</v>
      </c>
      <c r="F333" s="251" t="s">
        <v>150</v>
      </c>
      <c r="G333" s="249"/>
      <c r="H333" s="252">
        <v>65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139</v>
      </c>
      <c r="AU333" s="258" t="s">
        <v>83</v>
      </c>
      <c r="AV333" s="15" t="s">
        <v>133</v>
      </c>
      <c r="AW333" s="15" t="s">
        <v>35</v>
      </c>
      <c r="AX333" s="15" t="s">
        <v>81</v>
      </c>
      <c r="AY333" s="258" t="s">
        <v>126</v>
      </c>
    </row>
    <row r="334" s="2" customFormat="1" ht="33" customHeight="1">
      <c r="A334" s="41"/>
      <c r="B334" s="42"/>
      <c r="C334" s="207" t="s">
        <v>401</v>
      </c>
      <c r="D334" s="207" t="s">
        <v>128</v>
      </c>
      <c r="E334" s="208" t="s">
        <v>402</v>
      </c>
      <c r="F334" s="209" t="s">
        <v>403</v>
      </c>
      <c r="G334" s="210" t="s">
        <v>131</v>
      </c>
      <c r="H334" s="211">
        <v>80</v>
      </c>
      <c r="I334" s="212"/>
      <c r="J334" s="213">
        <f>ROUND(I334*H334,2)</f>
        <v>0</v>
      </c>
      <c r="K334" s="209" t="s">
        <v>132</v>
      </c>
      <c r="L334" s="47"/>
      <c r="M334" s="214" t="s">
        <v>19</v>
      </c>
      <c r="N334" s="215" t="s">
        <v>44</v>
      </c>
      <c r="O334" s="87"/>
      <c r="P334" s="216">
        <f>O334*H334</f>
        <v>0</v>
      </c>
      <c r="Q334" s="216">
        <v>0.089219999999999994</v>
      </c>
      <c r="R334" s="216">
        <f>Q334*H334</f>
        <v>7.1375999999999991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133</v>
      </c>
      <c r="AT334" s="218" t="s">
        <v>128</v>
      </c>
      <c r="AU334" s="218" t="s">
        <v>83</v>
      </c>
      <c r="AY334" s="20" t="s">
        <v>126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81</v>
      </c>
      <c r="BK334" s="219">
        <f>ROUND(I334*H334,2)</f>
        <v>0</v>
      </c>
      <c r="BL334" s="20" t="s">
        <v>133</v>
      </c>
      <c r="BM334" s="218" t="s">
        <v>404</v>
      </c>
    </row>
    <row r="335" s="2" customFormat="1">
      <c r="A335" s="41"/>
      <c r="B335" s="42"/>
      <c r="C335" s="43"/>
      <c r="D335" s="220" t="s">
        <v>135</v>
      </c>
      <c r="E335" s="43"/>
      <c r="F335" s="221" t="s">
        <v>405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135</v>
      </c>
      <c r="AU335" s="20" t="s">
        <v>83</v>
      </c>
    </row>
    <row r="336" s="2" customFormat="1">
      <c r="A336" s="41"/>
      <c r="B336" s="42"/>
      <c r="C336" s="43"/>
      <c r="D336" s="225" t="s">
        <v>137</v>
      </c>
      <c r="E336" s="43"/>
      <c r="F336" s="226" t="s">
        <v>406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137</v>
      </c>
      <c r="AU336" s="20" t="s">
        <v>83</v>
      </c>
    </row>
    <row r="337" s="13" customFormat="1">
      <c r="A337" s="13"/>
      <c r="B337" s="227"/>
      <c r="C337" s="228"/>
      <c r="D337" s="220" t="s">
        <v>139</v>
      </c>
      <c r="E337" s="229" t="s">
        <v>19</v>
      </c>
      <c r="F337" s="230" t="s">
        <v>315</v>
      </c>
      <c r="G337" s="228"/>
      <c r="H337" s="229" t="s">
        <v>19</v>
      </c>
      <c r="I337" s="231"/>
      <c r="J337" s="228"/>
      <c r="K337" s="228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139</v>
      </c>
      <c r="AU337" s="236" t="s">
        <v>83</v>
      </c>
      <c r="AV337" s="13" t="s">
        <v>81</v>
      </c>
      <c r="AW337" s="13" t="s">
        <v>35</v>
      </c>
      <c r="AX337" s="13" t="s">
        <v>73</v>
      </c>
      <c r="AY337" s="236" t="s">
        <v>126</v>
      </c>
    </row>
    <row r="338" s="14" customFormat="1">
      <c r="A338" s="14"/>
      <c r="B338" s="237"/>
      <c r="C338" s="238"/>
      <c r="D338" s="220" t="s">
        <v>139</v>
      </c>
      <c r="E338" s="239" t="s">
        <v>19</v>
      </c>
      <c r="F338" s="240" t="s">
        <v>407</v>
      </c>
      <c r="G338" s="238"/>
      <c r="H338" s="241">
        <v>68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139</v>
      </c>
      <c r="AU338" s="247" t="s">
        <v>83</v>
      </c>
      <c r="AV338" s="14" t="s">
        <v>83</v>
      </c>
      <c r="AW338" s="14" t="s">
        <v>35</v>
      </c>
      <c r="AX338" s="14" t="s">
        <v>73</v>
      </c>
      <c r="AY338" s="247" t="s">
        <v>126</v>
      </c>
    </row>
    <row r="339" s="13" customFormat="1">
      <c r="A339" s="13"/>
      <c r="B339" s="227"/>
      <c r="C339" s="228"/>
      <c r="D339" s="220" t="s">
        <v>139</v>
      </c>
      <c r="E339" s="229" t="s">
        <v>19</v>
      </c>
      <c r="F339" s="230" t="s">
        <v>317</v>
      </c>
      <c r="G339" s="228"/>
      <c r="H339" s="229" t="s">
        <v>19</v>
      </c>
      <c r="I339" s="231"/>
      <c r="J339" s="228"/>
      <c r="K339" s="228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139</v>
      </c>
      <c r="AU339" s="236" t="s">
        <v>83</v>
      </c>
      <c r="AV339" s="13" t="s">
        <v>81</v>
      </c>
      <c r="AW339" s="13" t="s">
        <v>35</v>
      </c>
      <c r="AX339" s="13" t="s">
        <v>73</v>
      </c>
      <c r="AY339" s="236" t="s">
        <v>126</v>
      </c>
    </row>
    <row r="340" s="14" customFormat="1">
      <c r="A340" s="14"/>
      <c r="B340" s="237"/>
      <c r="C340" s="238"/>
      <c r="D340" s="220" t="s">
        <v>139</v>
      </c>
      <c r="E340" s="239" t="s">
        <v>19</v>
      </c>
      <c r="F340" s="240" t="s">
        <v>8</v>
      </c>
      <c r="G340" s="238"/>
      <c r="H340" s="241">
        <v>12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139</v>
      </c>
      <c r="AU340" s="247" t="s">
        <v>83</v>
      </c>
      <c r="AV340" s="14" t="s">
        <v>83</v>
      </c>
      <c r="AW340" s="14" t="s">
        <v>35</v>
      </c>
      <c r="AX340" s="14" t="s">
        <v>73</v>
      </c>
      <c r="AY340" s="247" t="s">
        <v>126</v>
      </c>
    </row>
    <row r="341" s="15" customFormat="1">
      <c r="A341" s="15"/>
      <c r="B341" s="248"/>
      <c r="C341" s="249"/>
      <c r="D341" s="220" t="s">
        <v>139</v>
      </c>
      <c r="E341" s="250" t="s">
        <v>19</v>
      </c>
      <c r="F341" s="251" t="s">
        <v>150</v>
      </c>
      <c r="G341" s="249"/>
      <c r="H341" s="252">
        <v>80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139</v>
      </c>
      <c r="AU341" s="258" t="s">
        <v>83</v>
      </c>
      <c r="AV341" s="15" t="s">
        <v>133</v>
      </c>
      <c r="AW341" s="15" t="s">
        <v>35</v>
      </c>
      <c r="AX341" s="15" t="s">
        <v>81</v>
      </c>
      <c r="AY341" s="258" t="s">
        <v>126</v>
      </c>
    </row>
    <row r="342" s="2" customFormat="1" ht="21.75" customHeight="1">
      <c r="A342" s="41"/>
      <c r="B342" s="42"/>
      <c r="C342" s="260" t="s">
        <v>408</v>
      </c>
      <c r="D342" s="260" t="s">
        <v>257</v>
      </c>
      <c r="E342" s="261" t="s">
        <v>409</v>
      </c>
      <c r="F342" s="262" t="s">
        <v>410</v>
      </c>
      <c r="G342" s="263" t="s">
        <v>131</v>
      </c>
      <c r="H342" s="264">
        <v>71.400000000000006</v>
      </c>
      <c r="I342" s="265"/>
      <c r="J342" s="266">
        <f>ROUND(I342*H342,2)</f>
        <v>0</v>
      </c>
      <c r="K342" s="262" t="s">
        <v>132</v>
      </c>
      <c r="L342" s="267"/>
      <c r="M342" s="268" t="s">
        <v>19</v>
      </c>
      <c r="N342" s="269" t="s">
        <v>44</v>
      </c>
      <c r="O342" s="87"/>
      <c r="P342" s="216">
        <f>O342*H342</f>
        <v>0</v>
      </c>
      <c r="Q342" s="216">
        <v>0.13200000000000001</v>
      </c>
      <c r="R342" s="216">
        <f>Q342*H342</f>
        <v>9.4248000000000012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142</v>
      </c>
      <c r="AT342" s="218" t="s">
        <v>257</v>
      </c>
      <c r="AU342" s="218" t="s">
        <v>83</v>
      </c>
      <c r="AY342" s="20" t="s">
        <v>126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81</v>
      </c>
      <c r="BK342" s="219">
        <f>ROUND(I342*H342,2)</f>
        <v>0</v>
      </c>
      <c r="BL342" s="20" t="s">
        <v>133</v>
      </c>
      <c r="BM342" s="218" t="s">
        <v>411</v>
      </c>
    </row>
    <row r="343" s="2" customFormat="1">
      <c r="A343" s="41"/>
      <c r="B343" s="42"/>
      <c r="C343" s="43"/>
      <c r="D343" s="220" t="s">
        <v>135</v>
      </c>
      <c r="E343" s="43"/>
      <c r="F343" s="221" t="s">
        <v>410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135</v>
      </c>
      <c r="AU343" s="20" t="s">
        <v>83</v>
      </c>
    </row>
    <row r="344" s="14" customFormat="1">
      <c r="A344" s="14"/>
      <c r="B344" s="237"/>
      <c r="C344" s="238"/>
      <c r="D344" s="220" t="s">
        <v>139</v>
      </c>
      <c r="E344" s="238"/>
      <c r="F344" s="240" t="s">
        <v>412</v>
      </c>
      <c r="G344" s="238"/>
      <c r="H344" s="241">
        <v>71.400000000000006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139</v>
      </c>
      <c r="AU344" s="247" t="s">
        <v>83</v>
      </c>
      <c r="AV344" s="14" t="s">
        <v>83</v>
      </c>
      <c r="AW344" s="14" t="s">
        <v>4</v>
      </c>
      <c r="AX344" s="14" t="s">
        <v>81</v>
      </c>
      <c r="AY344" s="247" t="s">
        <v>126</v>
      </c>
    </row>
    <row r="345" s="2" customFormat="1" ht="24.15" customHeight="1">
      <c r="A345" s="41"/>
      <c r="B345" s="42"/>
      <c r="C345" s="260" t="s">
        <v>413</v>
      </c>
      <c r="D345" s="260" t="s">
        <v>257</v>
      </c>
      <c r="E345" s="261" t="s">
        <v>414</v>
      </c>
      <c r="F345" s="262" t="s">
        <v>415</v>
      </c>
      <c r="G345" s="263" t="s">
        <v>131</v>
      </c>
      <c r="H345" s="264">
        <v>13.199999999999999</v>
      </c>
      <c r="I345" s="265"/>
      <c r="J345" s="266">
        <f>ROUND(I345*H345,2)</f>
        <v>0</v>
      </c>
      <c r="K345" s="262" t="s">
        <v>132</v>
      </c>
      <c r="L345" s="267"/>
      <c r="M345" s="268" t="s">
        <v>19</v>
      </c>
      <c r="N345" s="269" t="s">
        <v>44</v>
      </c>
      <c r="O345" s="87"/>
      <c r="P345" s="216">
        <f>O345*H345</f>
        <v>0</v>
      </c>
      <c r="Q345" s="216">
        <v>0.13100000000000001</v>
      </c>
      <c r="R345" s="216">
        <f>Q345*H345</f>
        <v>1.7292000000000001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142</v>
      </c>
      <c r="AT345" s="218" t="s">
        <v>257</v>
      </c>
      <c r="AU345" s="218" t="s">
        <v>83</v>
      </c>
      <c r="AY345" s="20" t="s">
        <v>126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81</v>
      </c>
      <c r="BK345" s="219">
        <f>ROUND(I345*H345,2)</f>
        <v>0</v>
      </c>
      <c r="BL345" s="20" t="s">
        <v>133</v>
      </c>
      <c r="BM345" s="218" t="s">
        <v>416</v>
      </c>
    </row>
    <row r="346" s="2" customFormat="1">
      <c r="A346" s="41"/>
      <c r="B346" s="42"/>
      <c r="C346" s="43"/>
      <c r="D346" s="220" t="s">
        <v>135</v>
      </c>
      <c r="E346" s="43"/>
      <c r="F346" s="221" t="s">
        <v>415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135</v>
      </c>
      <c r="AU346" s="20" t="s">
        <v>83</v>
      </c>
    </row>
    <row r="347" s="14" customFormat="1">
      <c r="A347" s="14"/>
      <c r="B347" s="237"/>
      <c r="C347" s="238"/>
      <c r="D347" s="220" t="s">
        <v>139</v>
      </c>
      <c r="E347" s="238"/>
      <c r="F347" s="240" t="s">
        <v>417</v>
      </c>
      <c r="G347" s="238"/>
      <c r="H347" s="241">
        <v>13.199999999999999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139</v>
      </c>
      <c r="AU347" s="247" t="s">
        <v>83</v>
      </c>
      <c r="AV347" s="14" t="s">
        <v>83</v>
      </c>
      <c r="AW347" s="14" t="s">
        <v>4</v>
      </c>
      <c r="AX347" s="14" t="s">
        <v>81</v>
      </c>
      <c r="AY347" s="247" t="s">
        <v>126</v>
      </c>
    </row>
    <row r="348" s="2" customFormat="1" ht="37.8" customHeight="1">
      <c r="A348" s="41"/>
      <c r="B348" s="42"/>
      <c r="C348" s="207" t="s">
        <v>418</v>
      </c>
      <c r="D348" s="207" t="s">
        <v>128</v>
      </c>
      <c r="E348" s="208" t="s">
        <v>419</v>
      </c>
      <c r="F348" s="209" t="s">
        <v>420</v>
      </c>
      <c r="G348" s="210" t="s">
        <v>131</v>
      </c>
      <c r="H348" s="211">
        <v>24</v>
      </c>
      <c r="I348" s="212"/>
      <c r="J348" s="213">
        <f>ROUND(I348*H348,2)</f>
        <v>0</v>
      </c>
      <c r="K348" s="209" t="s">
        <v>132</v>
      </c>
      <c r="L348" s="47"/>
      <c r="M348" s="214" t="s">
        <v>19</v>
      </c>
      <c r="N348" s="215" t="s">
        <v>44</v>
      </c>
      <c r="O348" s="87"/>
      <c r="P348" s="216">
        <f>O348*H348</f>
        <v>0</v>
      </c>
      <c r="Q348" s="216">
        <v>0</v>
      </c>
      <c r="R348" s="216">
        <f>Q348*H348</f>
        <v>0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133</v>
      </c>
      <c r="AT348" s="218" t="s">
        <v>128</v>
      </c>
      <c r="AU348" s="218" t="s">
        <v>83</v>
      </c>
      <c r="AY348" s="20" t="s">
        <v>126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81</v>
      </c>
      <c r="BK348" s="219">
        <f>ROUND(I348*H348,2)</f>
        <v>0</v>
      </c>
      <c r="BL348" s="20" t="s">
        <v>133</v>
      </c>
      <c r="BM348" s="218" t="s">
        <v>421</v>
      </c>
    </row>
    <row r="349" s="2" customFormat="1">
      <c r="A349" s="41"/>
      <c r="B349" s="42"/>
      <c r="C349" s="43"/>
      <c r="D349" s="220" t="s">
        <v>135</v>
      </c>
      <c r="E349" s="43"/>
      <c r="F349" s="221" t="s">
        <v>422</v>
      </c>
      <c r="G349" s="43"/>
      <c r="H349" s="43"/>
      <c r="I349" s="222"/>
      <c r="J349" s="43"/>
      <c r="K349" s="43"/>
      <c r="L349" s="47"/>
      <c r="M349" s="223"/>
      <c r="N349" s="22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135</v>
      </c>
      <c r="AU349" s="20" t="s">
        <v>83</v>
      </c>
    </row>
    <row r="350" s="2" customFormat="1">
      <c r="A350" s="41"/>
      <c r="B350" s="42"/>
      <c r="C350" s="43"/>
      <c r="D350" s="225" t="s">
        <v>137</v>
      </c>
      <c r="E350" s="43"/>
      <c r="F350" s="226" t="s">
        <v>423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137</v>
      </c>
      <c r="AU350" s="20" t="s">
        <v>83</v>
      </c>
    </row>
    <row r="351" s="12" customFormat="1" ht="22.8" customHeight="1">
      <c r="A351" s="12"/>
      <c r="B351" s="191"/>
      <c r="C351" s="192"/>
      <c r="D351" s="193" t="s">
        <v>72</v>
      </c>
      <c r="E351" s="205" t="s">
        <v>142</v>
      </c>
      <c r="F351" s="205" t="s">
        <v>424</v>
      </c>
      <c r="G351" s="192"/>
      <c r="H351" s="192"/>
      <c r="I351" s="195"/>
      <c r="J351" s="206">
        <f>BK351</f>
        <v>0</v>
      </c>
      <c r="K351" s="192"/>
      <c r="L351" s="197"/>
      <c r="M351" s="198"/>
      <c r="N351" s="199"/>
      <c r="O351" s="199"/>
      <c r="P351" s="200">
        <f>SUM(P352:P389)</f>
        <v>0</v>
      </c>
      <c r="Q351" s="199"/>
      <c r="R351" s="200">
        <f>SUM(R352:R389)</f>
        <v>0.83281950000000005</v>
      </c>
      <c r="S351" s="199"/>
      <c r="T351" s="201">
        <f>SUM(T352:T389)</f>
        <v>0.14999999999999999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2" t="s">
        <v>81</v>
      </c>
      <c r="AT351" s="203" t="s">
        <v>72</v>
      </c>
      <c r="AU351" s="203" t="s">
        <v>81</v>
      </c>
      <c r="AY351" s="202" t="s">
        <v>126</v>
      </c>
      <c r="BK351" s="204">
        <f>SUM(BK352:BK389)</f>
        <v>0</v>
      </c>
    </row>
    <row r="352" s="2" customFormat="1" ht="24.15" customHeight="1">
      <c r="A352" s="41"/>
      <c r="B352" s="42"/>
      <c r="C352" s="207" t="s">
        <v>171</v>
      </c>
      <c r="D352" s="207" t="s">
        <v>128</v>
      </c>
      <c r="E352" s="208" t="s">
        <v>425</v>
      </c>
      <c r="F352" s="209" t="s">
        <v>426</v>
      </c>
      <c r="G352" s="210" t="s">
        <v>188</v>
      </c>
      <c r="H352" s="211">
        <v>2.5</v>
      </c>
      <c r="I352" s="212"/>
      <c r="J352" s="213">
        <f>ROUND(I352*H352,2)</f>
        <v>0</v>
      </c>
      <c r="K352" s="209" t="s">
        <v>132</v>
      </c>
      <c r="L352" s="47"/>
      <c r="M352" s="214" t="s">
        <v>19</v>
      </c>
      <c r="N352" s="215" t="s">
        <v>44</v>
      </c>
      <c r="O352" s="87"/>
      <c r="P352" s="216">
        <f>O352*H352</f>
        <v>0</v>
      </c>
      <c r="Q352" s="216">
        <v>1.2999999999999999E-05</v>
      </c>
      <c r="R352" s="216">
        <f>Q352*H352</f>
        <v>3.2499999999999997E-05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133</v>
      </c>
      <c r="AT352" s="218" t="s">
        <v>128</v>
      </c>
      <c r="AU352" s="218" t="s">
        <v>83</v>
      </c>
      <c r="AY352" s="20" t="s">
        <v>126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81</v>
      </c>
      <c r="BK352" s="219">
        <f>ROUND(I352*H352,2)</f>
        <v>0</v>
      </c>
      <c r="BL352" s="20" t="s">
        <v>133</v>
      </c>
      <c r="BM352" s="218" t="s">
        <v>427</v>
      </c>
    </row>
    <row r="353" s="2" customFormat="1">
      <c r="A353" s="41"/>
      <c r="B353" s="42"/>
      <c r="C353" s="43"/>
      <c r="D353" s="220" t="s">
        <v>135</v>
      </c>
      <c r="E353" s="43"/>
      <c r="F353" s="221" t="s">
        <v>428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135</v>
      </c>
      <c r="AU353" s="20" t="s">
        <v>83</v>
      </c>
    </row>
    <row r="354" s="2" customFormat="1">
      <c r="A354" s="41"/>
      <c r="B354" s="42"/>
      <c r="C354" s="43"/>
      <c r="D354" s="225" t="s">
        <v>137</v>
      </c>
      <c r="E354" s="43"/>
      <c r="F354" s="226" t="s">
        <v>429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137</v>
      </c>
      <c r="AU354" s="20" t="s">
        <v>83</v>
      </c>
    </row>
    <row r="355" s="13" customFormat="1">
      <c r="A355" s="13"/>
      <c r="B355" s="227"/>
      <c r="C355" s="228"/>
      <c r="D355" s="220" t="s">
        <v>139</v>
      </c>
      <c r="E355" s="229" t="s">
        <v>19</v>
      </c>
      <c r="F355" s="230" t="s">
        <v>223</v>
      </c>
      <c r="G355" s="228"/>
      <c r="H355" s="229" t="s">
        <v>19</v>
      </c>
      <c r="I355" s="231"/>
      <c r="J355" s="228"/>
      <c r="K355" s="228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139</v>
      </c>
      <c r="AU355" s="236" t="s">
        <v>83</v>
      </c>
      <c r="AV355" s="13" t="s">
        <v>81</v>
      </c>
      <c r="AW355" s="13" t="s">
        <v>35</v>
      </c>
      <c r="AX355" s="13" t="s">
        <v>73</v>
      </c>
      <c r="AY355" s="236" t="s">
        <v>126</v>
      </c>
    </row>
    <row r="356" s="13" customFormat="1">
      <c r="A356" s="13"/>
      <c r="B356" s="227"/>
      <c r="C356" s="228"/>
      <c r="D356" s="220" t="s">
        <v>139</v>
      </c>
      <c r="E356" s="229" t="s">
        <v>19</v>
      </c>
      <c r="F356" s="230" t="s">
        <v>430</v>
      </c>
      <c r="G356" s="228"/>
      <c r="H356" s="229" t="s">
        <v>19</v>
      </c>
      <c r="I356" s="231"/>
      <c r="J356" s="228"/>
      <c r="K356" s="228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139</v>
      </c>
      <c r="AU356" s="236" t="s">
        <v>83</v>
      </c>
      <c r="AV356" s="13" t="s">
        <v>81</v>
      </c>
      <c r="AW356" s="13" t="s">
        <v>35</v>
      </c>
      <c r="AX356" s="13" t="s">
        <v>73</v>
      </c>
      <c r="AY356" s="236" t="s">
        <v>126</v>
      </c>
    </row>
    <row r="357" s="14" customFormat="1">
      <c r="A357" s="14"/>
      <c r="B357" s="237"/>
      <c r="C357" s="238"/>
      <c r="D357" s="220" t="s">
        <v>139</v>
      </c>
      <c r="E357" s="239" t="s">
        <v>19</v>
      </c>
      <c r="F357" s="240" t="s">
        <v>255</v>
      </c>
      <c r="G357" s="238"/>
      <c r="H357" s="241">
        <v>2.5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139</v>
      </c>
      <c r="AU357" s="247" t="s">
        <v>83</v>
      </c>
      <c r="AV357" s="14" t="s">
        <v>83</v>
      </c>
      <c r="AW357" s="14" t="s">
        <v>35</v>
      </c>
      <c r="AX357" s="14" t="s">
        <v>81</v>
      </c>
      <c r="AY357" s="247" t="s">
        <v>126</v>
      </c>
    </row>
    <row r="358" s="2" customFormat="1" ht="24.15" customHeight="1">
      <c r="A358" s="41"/>
      <c r="B358" s="42"/>
      <c r="C358" s="260" t="s">
        <v>431</v>
      </c>
      <c r="D358" s="260" t="s">
        <v>257</v>
      </c>
      <c r="E358" s="261" t="s">
        <v>432</v>
      </c>
      <c r="F358" s="262" t="s">
        <v>433</v>
      </c>
      <c r="G358" s="263" t="s">
        <v>188</v>
      </c>
      <c r="H358" s="264">
        <v>2.625</v>
      </c>
      <c r="I358" s="265"/>
      <c r="J358" s="266">
        <f>ROUND(I358*H358,2)</f>
        <v>0</v>
      </c>
      <c r="K358" s="262" t="s">
        <v>132</v>
      </c>
      <c r="L358" s="267"/>
      <c r="M358" s="268" t="s">
        <v>19</v>
      </c>
      <c r="N358" s="269" t="s">
        <v>44</v>
      </c>
      <c r="O358" s="87"/>
      <c r="P358" s="216">
        <f>O358*H358</f>
        <v>0</v>
      </c>
      <c r="Q358" s="216">
        <v>0.0045999999999999999</v>
      </c>
      <c r="R358" s="216">
        <f>Q358*H358</f>
        <v>0.012074999999999999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142</v>
      </c>
      <c r="AT358" s="218" t="s">
        <v>257</v>
      </c>
      <c r="AU358" s="218" t="s">
        <v>83</v>
      </c>
      <c r="AY358" s="20" t="s">
        <v>126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81</v>
      </c>
      <c r="BK358" s="219">
        <f>ROUND(I358*H358,2)</f>
        <v>0</v>
      </c>
      <c r="BL358" s="20" t="s">
        <v>133</v>
      </c>
      <c r="BM358" s="218" t="s">
        <v>434</v>
      </c>
    </row>
    <row r="359" s="2" customFormat="1">
      <c r="A359" s="41"/>
      <c r="B359" s="42"/>
      <c r="C359" s="43"/>
      <c r="D359" s="220" t="s">
        <v>135</v>
      </c>
      <c r="E359" s="43"/>
      <c r="F359" s="221" t="s">
        <v>433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135</v>
      </c>
      <c r="AU359" s="20" t="s">
        <v>83</v>
      </c>
    </row>
    <row r="360" s="14" customFormat="1">
      <c r="A360" s="14"/>
      <c r="B360" s="237"/>
      <c r="C360" s="238"/>
      <c r="D360" s="220" t="s">
        <v>139</v>
      </c>
      <c r="E360" s="238"/>
      <c r="F360" s="240" t="s">
        <v>435</v>
      </c>
      <c r="G360" s="238"/>
      <c r="H360" s="241">
        <v>2.625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139</v>
      </c>
      <c r="AU360" s="247" t="s">
        <v>83</v>
      </c>
      <c r="AV360" s="14" t="s">
        <v>83</v>
      </c>
      <c r="AW360" s="14" t="s">
        <v>4</v>
      </c>
      <c r="AX360" s="14" t="s">
        <v>81</v>
      </c>
      <c r="AY360" s="247" t="s">
        <v>126</v>
      </c>
    </row>
    <row r="361" s="2" customFormat="1" ht="24.15" customHeight="1">
      <c r="A361" s="41"/>
      <c r="B361" s="42"/>
      <c r="C361" s="207" t="s">
        <v>436</v>
      </c>
      <c r="D361" s="207" t="s">
        <v>128</v>
      </c>
      <c r="E361" s="208" t="s">
        <v>437</v>
      </c>
      <c r="F361" s="209" t="s">
        <v>438</v>
      </c>
      <c r="G361" s="210" t="s">
        <v>439</v>
      </c>
      <c r="H361" s="211">
        <v>1</v>
      </c>
      <c r="I361" s="212"/>
      <c r="J361" s="213">
        <f>ROUND(I361*H361,2)</f>
        <v>0</v>
      </c>
      <c r="K361" s="209" t="s">
        <v>132</v>
      </c>
      <c r="L361" s="47"/>
      <c r="M361" s="214" t="s">
        <v>19</v>
      </c>
      <c r="N361" s="215" t="s">
        <v>44</v>
      </c>
      <c r="O361" s="87"/>
      <c r="P361" s="216">
        <f>O361*H361</f>
        <v>0</v>
      </c>
      <c r="Q361" s="216">
        <v>0.12525800000000001</v>
      </c>
      <c r="R361" s="216">
        <f>Q361*H361</f>
        <v>0.12525800000000001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133</v>
      </c>
      <c r="AT361" s="218" t="s">
        <v>128</v>
      </c>
      <c r="AU361" s="218" t="s">
        <v>83</v>
      </c>
      <c r="AY361" s="20" t="s">
        <v>126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81</v>
      </c>
      <c r="BK361" s="219">
        <f>ROUND(I361*H361,2)</f>
        <v>0</v>
      </c>
      <c r="BL361" s="20" t="s">
        <v>133</v>
      </c>
      <c r="BM361" s="218" t="s">
        <v>440</v>
      </c>
    </row>
    <row r="362" s="2" customFormat="1">
      <c r="A362" s="41"/>
      <c r="B362" s="42"/>
      <c r="C362" s="43"/>
      <c r="D362" s="220" t="s">
        <v>135</v>
      </c>
      <c r="E362" s="43"/>
      <c r="F362" s="221" t="s">
        <v>441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135</v>
      </c>
      <c r="AU362" s="20" t="s">
        <v>83</v>
      </c>
    </row>
    <row r="363" s="2" customFormat="1">
      <c r="A363" s="41"/>
      <c r="B363" s="42"/>
      <c r="C363" s="43"/>
      <c r="D363" s="225" t="s">
        <v>137</v>
      </c>
      <c r="E363" s="43"/>
      <c r="F363" s="226" t="s">
        <v>442</v>
      </c>
      <c r="G363" s="43"/>
      <c r="H363" s="43"/>
      <c r="I363" s="222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137</v>
      </c>
      <c r="AU363" s="20" t="s">
        <v>83</v>
      </c>
    </row>
    <row r="364" s="2" customFormat="1" ht="24.15" customHeight="1">
      <c r="A364" s="41"/>
      <c r="B364" s="42"/>
      <c r="C364" s="260" t="s">
        <v>376</v>
      </c>
      <c r="D364" s="260" t="s">
        <v>257</v>
      </c>
      <c r="E364" s="261" t="s">
        <v>443</v>
      </c>
      <c r="F364" s="262" t="s">
        <v>444</v>
      </c>
      <c r="G364" s="263" t="s">
        <v>439</v>
      </c>
      <c r="H364" s="264">
        <v>1</v>
      </c>
      <c r="I364" s="265"/>
      <c r="J364" s="266">
        <f>ROUND(I364*H364,2)</f>
        <v>0</v>
      </c>
      <c r="K364" s="262" t="s">
        <v>132</v>
      </c>
      <c r="L364" s="267"/>
      <c r="M364" s="268" t="s">
        <v>19</v>
      </c>
      <c r="N364" s="269" t="s">
        <v>44</v>
      </c>
      <c r="O364" s="87"/>
      <c r="P364" s="216">
        <f>O364*H364</f>
        <v>0</v>
      </c>
      <c r="Q364" s="216">
        <v>0.13500000000000001</v>
      </c>
      <c r="R364" s="216">
        <f>Q364*H364</f>
        <v>0.13500000000000001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142</v>
      </c>
      <c r="AT364" s="218" t="s">
        <v>257</v>
      </c>
      <c r="AU364" s="218" t="s">
        <v>83</v>
      </c>
      <c r="AY364" s="20" t="s">
        <v>126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81</v>
      </c>
      <c r="BK364" s="219">
        <f>ROUND(I364*H364,2)</f>
        <v>0</v>
      </c>
      <c r="BL364" s="20" t="s">
        <v>133</v>
      </c>
      <c r="BM364" s="218" t="s">
        <v>445</v>
      </c>
    </row>
    <row r="365" s="2" customFormat="1">
      <c r="A365" s="41"/>
      <c r="B365" s="42"/>
      <c r="C365" s="43"/>
      <c r="D365" s="220" t="s">
        <v>135</v>
      </c>
      <c r="E365" s="43"/>
      <c r="F365" s="221" t="s">
        <v>444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135</v>
      </c>
      <c r="AU365" s="20" t="s">
        <v>83</v>
      </c>
    </row>
    <row r="366" s="2" customFormat="1" ht="24.15" customHeight="1">
      <c r="A366" s="41"/>
      <c r="B366" s="42"/>
      <c r="C366" s="207" t="s">
        <v>446</v>
      </c>
      <c r="D366" s="207" t="s">
        <v>128</v>
      </c>
      <c r="E366" s="208" t="s">
        <v>447</v>
      </c>
      <c r="F366" s="209" t="s">
        <v>448</v>
      </c>
      <c r="G366" s="210" t="s">
        <v>439</v>
      </c>
      <c r="H366" s="211">
        <v>1</v>
      </c>
      <c r="I366" s="212"/>
      <c r="J366" s="213">
        <f>ROUND(I366*H366,2)</f>
        <v>0</v>
      </c>
      <c r="K366" s="209" t="s">
        <v>132</v>
      </c>
      <c r="L366" s="47"/>
      <c r="M366" s="214" t="s">
        <v>19</v>
      </c>
      <c r="N366" s="215" t="s">
        <v>44</v>
      </c>
      <c r="O366" s="87"/>
      <c r="P366" s="216">
        <f>O366*H366</f>
        <v>0</v>
      </c>
      <c r="Q366" s="216">
        <v>0.030758000000000001</v>
      </c>
      <c r="R366" s="216">
        <f>Q366*H366</f>
        <v>0.030758000000000001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133</v>
      </c>
      <c r="AT366" s="218" t="s">
        <v>128</v>
      </c>
      <c r="AU366" s="218" t="s">
        <v>83</v>
      </c>
      <c r="AY366" s="20" t="s">
        <v>126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81</v>
      </c>
      <c r="BK366" s="219">
        <f>ROUND(I366*H366,2)</f>
        <v>0</v>
      </c>
      <c r="BL366" s="20" t="s">
        <v>133</v>
      </c>
      <c r="BM366" s="218" t="s">
        <v>449</v>
      </c>
    </row>
    <row r="367" s="2" customFormat="1">
      <c r="A367" s="41"/>
      <c r="B367" s="42"/>
      <c r="C367" s="43"/>
      <c r="D367" s="220" t="s">
        <v>135</v>
      </c>
      <c r="E367" s="43"/>
      <c r="F367" s="221" t="s">
        <v>450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135</v>
      </c>
      <c r="AU367" s="20" t="s">
        <v>83</v>
      </c>
    </row>
    <row r="368" s="2" customFormat="1">
      <c r="A368" s="41"/>
      <c r="B368" s="42"/>
      <c r="C368" s="43"/>
      <c r="D368" s="225" t="s">
        <v>137</v>
      </c>
      <c r="E368" s="43"/>
      <c r="F368" s="226" t="s">
        <v>451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137</v>
      </c>
      <c r="AU368" s="20" t="s">
        <v>83</v>
      </c>
    </row>
    <row r="369" s="2" customFormat="1" ht="24.15" customHeight="1">
      <c r="A369" s="41"/>
      <c r="B369" s="42"/>
      <c r="C369" s="260" t="s">
        <v>452</v>
      </c>
      <c r="D369" s="260" t="s">
        <v>257</v>
      </c>
      <c r="E369" s="261" t="s">
        <v>453</v>
      </c>
      <c r="F369" s="262" t="s">
        <v>454</v>
      </c>
      <c r="G369" s="263" t="s">
        <v>439</v>
      </c>
      <c r="H369" s="264">
        <v>1</v>
      </c>
      <c r="I369" s="265"/>
      <c r="J369" s="266">
        <f>ROUND(I369*H369,2)</f>
        <v>0</v>
      </c>
      <c r="K369" s="262" t="s">
        <v>132</v>
      </c>
      <c r="L369" s="267"/>
      <c r="M369" s="268" t="s">
        <v>19</v>
      </c>
      <c r="N369" s="269" t="s">
        <v>44</v>
      </c>
      <c r="O369" s="87"/>
      <c r="P369" s="216">
        <f>O369*H369</f>
        <v>0</v>
      </c>
      <c r="Q369" s="216">
        <v>0.070000000000000007</v>
      </c>
      <c r="R369" s="216">
        <f>Q369*H369</f>
        <v>0.070000000000000007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142</v>
      </c>
      <c r="AT369" s="218" t="s">
        <v>257</v>
      </c>
      <c r="AU369" s="218" t="s">
        <v>83</v>
      </c>
      <c r="AY369" s="20" t="s">
        <v>126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81</v>
      </c>
      <c r="BK369" s="219">
        <f>ROUND(I369*H369,2)</f>
        <v>0</v>
      </c>
      <c r="BL369" s="20" t="s">
        <v>133</v>
      </c>
      <c r="BM369" s="218" t="s">
        <v>455</v>
      </c>
    </row>
    <row r="370" s="2" customFormat="1">
      <c r="A370" s="41"/>
      <c r="B370" s="42"/>
      <c r="C370" s="43"/>
      <c r="D370" s="220" t="s">
        <v>135</v>
      </c>
      <c r="E370" s="43"/>
      <c r="F370" s="221" t="s">
        <v>454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135</v>
      </c>
      <c r="AU370" s="20" t="s">
        <v>83</v>
      </c>
    </row>
    <row r="371" s="2" customFormat="1" ht="24.15" customHeight="1">
      <c r="A371" s="41"/>
      <c r="B371" s="42"/>
      <c r="C371" s="207" t="s">
        <v>456</v>
      </c>
      <c r="D371" s="207" t="s">
        <v>128</v>
      </c>
      <c r="E371" s="208" t="s">
        <v>457</v>
      </c>
      <c r="F371" s="209" t="s">
        <v>458</v>
      </c>
      <c r="G371" s="210" t="s">
        <v>439</v>
      </c>
      <c r="H371" s="211">
        <v>1</v>
      </c>
      <c r="I371" s="212"/>
      <c r="J371" s="213">
        <f>ROUND(I371*H371,2)</f>
        <v>0</v>
      </c>
      <c r="K371" s="209" t="s">
        <v>132</v>
      </c>
      <c r="L371" s="47"/>
      <c r="M371" s="214" t="s">
        <v>19</v>
      </c>
      <c r="N371" s="215" t="s">
        <v>44</v>
      </c>
      <c r="O371" s="87"/>
      <c r="P371" s="216">
        <f>O371*H371</f>
        <v>0</v>
      </c>
      <c r="Q371" s="216">
        <v>0.030758000000000001</v>
      </c>
      <c r="R371" s="216">
        <f>Q371*H371</f>
        <v>0.030758000000000001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133</v>
      </c>
      <c r="AT371" s="218" t="s">
        <v>128</v>
      </c>
      <c r="AU371" s="218" t="s">
        <v>83</v>
      </c>
      <c r="AY371" s="20" t="s">
        <v>126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81</v>
      </c>
      <c r="BK371" s="219">
        <f>ROUND(I371*H371,2)</f>
        <v>0</v>
      </c>
      <c r="BL371" s="20" t="s">
        <v>133</v>
      </c>
      <c r="BM371" s="218" t="s">
        <v>459</v>
      </c>
    </row>
    <row r="372" s="2" customFormat="1">
      <c r="A372" s="41"/>
      <c r="B372" s="42"/>
      <c r="C372" s="43"/>
      <c r="D372" s="220" t="s">
        <v>135</v>
      </c>
      <c r="E372" s="43"/>
      <c r="F372" s="221" t="s">
        <v>460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135</v>
      </c>
      <c r="AU372" s="20" t="s">
        <v>83</v>
      </c>
    </row>
    <row r="373" s="2" customFormat="1">
      <c r="A373" s="41"/>
      <c r="B373" s="42"/>
      <c r="C373" s="43"/>
      <c r="D373" s="225" t="s">
        <v>137</v>
      </c>
      <c r="E373" s="43"/>
      <c r="F373" s="226" t="s">
        <v>461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137</v>
      </c>
      <c r="AU373" s="20" t="s">
        <v>83</v>
      </c>
    </row>
    <row r="374" s="2" customFormat="1" ht="24.15" customHeight="1">
      <c r="A374" s="41"/>
      <c r="B374" s="42"/>
      <c r="C374" s="260" t="s">
        <v>462</v>
      </c>
      <c r="D374" s="260" t="s">
        <v>257</v>
      </c>
      <c r="E374" s="261" t="s">
        <v>463</v>
      </c>
      <c r="F374" s="262" t="s">
        <v>464</v>
      </c>
      <c r="G374" s="263" t="s">
        <v>439</v>
      </c>
      <c r="H374" s="264">
        <v>1</v>
      </c>
      <c r="I374" s="265"/>
      <c r="J374" s="266">
        <f>ROUND(I374*H374,2)</f>
        <v>0</v>
      </c>
      <c r="K374" s="262" t="s">
        <v>132</v>
      </c>
      <c r="L374" s="267"/>
      <c r="M374" s="268" t="s">
        <v>19</v>
      </c>
      <c r="N374" s="269" t="s">
        <v>44</v>
      </c>
      <c r="O374" s="87"/>
      <c r="P374" s="216">
        <f>O374*H374</f>
        <v>0</v>
      </c>
      <c r="Q374" s="216">
        <v>0.155</v>
      </c>
      <c r="R374" s="216">
        <f>Q374*H374</f>
        <v>0.155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142</v>
      </c>
      <c r="AT374" s="218" t="s">
        <v>257</v>
      </c>
      <c r="AU374" s="218" t="s">
        <v>83</v>
      </c>
      <c r="AY374" s="20" t="s">
        <v>126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20" t="s">
        <v>81</v>
      </c>
      <c r="BK374" s="219">
        <f>ROUND(I374*H374,2)</f>
        <v>0</v>
      </c>
      <c r="BL374" s="20" t="s">
        <v>133</v>
      </c>
      <c r="BM374" s="218" t="s">
        <v>465</v>
      </c>
    </row>
    <row r="375" s="2" customFormat="1">
      <c r="A375" s="41"/>
      <c r="B375" s="42"/>
      <c r="C375" s="43"/>
      <c r="D375" s="220" t="s">
        <v>135</v>
      </c>
      <c r="E375" s="43"/>
      <c r="F375" s="221" t="s">
        <v>464</v>
      </c>
      <c r="G375" s="43"/>
      <c r="H375" s="43"/>
      <c r="I375" s="222"/>
      <c r="J375" s="43"/>
      <c r="K375" s="43"/>
      <c r="L375" s="47"/>
      <c r="M375" s="223"/>
      <c r="N375" s="22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135</v>
      </c>
      <c r="AU375" s="20" t="s">
        <v>83</v>
      </c>
    </row>
    <row r="376" s="2" customFormat="1" ht="24.15" customHeight="1">
      <c r="A376" s="41"/>
      <c r="B376" s="42"/>
      <c r="C376" s="207" t="s">
        <v>466</v>
      </c>
      <c r="D376" s="207" t="s">
        <v>128</v>
      </c>
      <c r="E376" s="208" t="s">
        <v>467</v>
      </c>
      <c r="F376" s="209" t="s">
        <v>468</v>
      </c>
      <c r="G376" s="210" t="s">
        <v>439</v>
      </c>
      <c r="H376" s="211">
        <v>1</v>
      </c>
      <c r="I376" s="212"/>
      <c r="J376" s="213">
        <f>ROUND(I376*H376,2)</f>
        <v>0</v>
      </c>
      <c r="K376" s="209" t="s">
        <v>132</v>
      </c>
      <c r="L376" s="47"/>
      <c r="M376" s="214" t="s">
        <v>19</v>
      </c>
      <c r="N376" s="215" t="s">
        <v>44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0.14999999999999999</v>
      </c>
      <c r="T376" s="217">
        <f>S376*H376</f>
        <v>0.14999999999999999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133</v>
      </c>
      <c r="AT376" s="218" t="s">
        <v>128</v>
      </c>
      <c r="AU376" s="218" t="s">
        <v>83</v>
      </c>
      <c r="AY376" s="20" t="s">
        <v>126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81</v>
      </c>
      <c r="BK376" s="219">
        <f>ROUND(I376*H376,2)</f>
        <v>0</v>
      </c>
      <c r="BL376" s="20" t="s">
        <v>133</v>
      </c>
      <c r="BM376" s="218" t="s">
        <v>469</v>
      </c>
    </row>
    <row r="377" s="2" customFormat="1">
      <c r="A377" s="41"/>
      <c r="B377" s="42"/>
      <c r="C377" s="43"/>
      <c r="D377" s="220" t="s">
        <v>135</v>
      </c>
      <c r="E377" s="43"/>
      <c r="F377" s="221" t="s">
        <v>470</v>
      </c>
      <c r="G377" s="43"/>
      <c r="H377" s="43"/>
      <c r="I377" s="222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135</v>
      </c>
      <c r="AU377" s="20" t="s">
        <v>83</v>
      </c>
    </row>
    <row r="378" s="2" customFormat="1">
      <c r="A378" s="41"/>
      <c r="B378" s="42"/>
      <c r="C378" s="43"/>
      <c r="D378" s="225" t="s">
        <v>137</v>
      </c>
      <c r="E378" s="43"/>
      <c r="F378" s="226" t="s">
        <v>471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137</v>
      </c>
      <c r="AU378" s="20" t="s">
        <v>83</v>
      </c>
    </row>
    <row r="379" s="13" customFormat="1">
      <c r="A379" s="13"/>
      <c r="B379" s="227"/>
      <c r="C379" s="228"/>
      <c r="D379" s="220" t="s">
        <v>139</v>
      </c>
      <c r="E379" s="229" t="s">
        <v>19</v>
      </c>
      <c r="F379" s="230" t="s">
        <v>214</v>
      </c>
      <c r="G379" s="228"/>
      <c r="H379" s="229" t="s">
        <v>19</v>
      </c>
      <c r="I379" s="231"/>
      <c r="J379" s="228"/>
      <c r="K379" s="228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139</v>
      </c>
      <c r="AU379" s="236" t="s">
        <v>83</v>
      </c>
      <c r="AV379" s="13" t="s">
        <v>81</v>
      </c>
      <c r="AW379" s="13" t="s">
        <v>35</v>
      </c>
      <c r="AX379" s="13" t="s">
        <v>73</v>
      </c>
      <c r="AY379" s="236" t="s">
        <v>126</v>
      </c>
    </row>
    <row r="380" s="14" customFormat="1">
      <c r="A380" s="14"/>
      <c r="B380" s="237"/>
      <c r="C380" s="238"/>
      <c r="D380" s="220" t="s">
        <v>139</v>
      </c>
      <c r="E380" s="239" t="s">
        <v>19</v>
      </c>
      <c r="F380" s="240" t="s">
        <v>81</v>
      </c>
      <c r="G380" s="238"/>
      <c r="H380" s="241">
        <v>1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139</v>
      </c>
      <c r="AU380" s="247" t="s">
        <v>83</v>
      </c>
      <c r="AV380" s="14" t="s">
        <v>83</v>
      </c>
      <c r="AW380" s="14" t="s">
        <v>35</v>
      </c>
      <c r="AX380" s="14" t="s">
        <v>81</v>
      </c>
      <c r="AY380" s="247" t="s">
        <v>126</v>
      </c>
    </row>
    <row r="381" s="2" customFormat="1" ht="24.15" customHeight="1">
      <c r="A381" s="41"/>
      <c r="B381" s="42"/>
      <c r="C381" s="207" t="s">
        <v>472</v>
      </c>
      <c r="D381" s="207" t="s">
        <v>128</v>
      </c>
      <c r="E381" s="208" t="s">
        <v>473</v>
      </c>
      <c r="F381" s="209" t="s">
        <v>474</v>
      </c>
      <c r="G381" s="210" t="s">
        <v>439</v>
      </c>
      <c r="H381" s="211">
        <v>1</v>
      </c>
      <c r="I381" s="212"/>
      <c r="J381" s="213">
        <f>ROUND(I381*H381,2)</f>
        <v>0</v>
      </c>
      <c r="K381" s="209" t="s">
        <v>132</v>
      </c>
      <c r="L381" s="47"/>
      <c r="M381" s="214" t="s">
        <v>19</v>
      </c>
      <c r="N381" s="215" t="s">
        <v>44</v>
      </c>
      <c r="O381" s="87"/>
      <c r="P381" s="216">
        <f>O381*H381</f>
        <v>0</v>
      </c>
      <c r="Q381" s="216">
        <v>0.217338</v>
      </c>
      <c r="R381" s="216">
        <f>Q381*H381</f>
        <v>0.217338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133</v>
      </c>
      <c r="AT381" s="218" t="s">
        <v>128</v>
      </c>
      <c r="AU381" s="218" t="s">
        <v>83</v>
      </c>
      <c r="AY381" s="20" t="s">
        <v>126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81</v>
      </c>
      <c r="BK381" s="219">
        <f>ROUND(I381*H381,2)</f>
        <v>0</v>
      </c>
      <c r="BL381" s="20" t="s">
        <v>133</v>
      </c>
      <c r="BM381" s="218" t="s">
        <v>475</v>
      </c>
    </row>
    <row r="382" s="2" customFormat="1">
      <c r="A382" s="41"/>
      <c r="B382" s="42"/>
      <c r="C382" s="43"/>
      <c r="D382" s="220" t="s">
        <v>135</v>
      </c>
      <c r="E382" s="43"/>
      <c r="F382" s="221" t="s">
        <v>474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135</v>
      </c>
      <c r="AU382" s="20" t="s">
        <v>83</v>
      </c>
    </row>
    <row r="383" s="2" customFormat="1">
      <c r="A383" s="41"/>
      <c r="B383" s="42"/>
      <c r="C383" s="43"/>
      <c r="D383" s="225" t="s">
        <v>137</v>
      </c>
      <c r="E383" s="43"/>
      <c r="F383" s="226" t="s">
        <v>476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137</v>
      </c>
      <c r="AU383" s="20" t="s">
        <v>83</v>
      </c>
    </row>
    <row r="384" s="2" customFormat="1" ht="16.5" customHeight="1">
      <c r="A384" s="41"/>
      <c r="B384" s="42"/>
      <c r="C384" s="260" t="s">
        <v>477</v>
      </c>
      <c r="D384" s="260" t="s">
        <v>257</v>
      </c>
      <c r="E384" s="261" t="s">
        <v>478</v>
      </c>
      <c r="F384" s="262" t="s">
        <v>479</v>
      </c>
      <c r="G384" s="263" t="s">
        <v>439</v>
      </c>
      <c r="H384" s="264">
        <v>1</v>
      </c>
      <c r="I384" s="265"/>
      <c r="J384" s="266">
        <f>ROUND(I384*H384,2)</f>
        <v>0</v>
      </c>
      <c r="K384" s="262" t="s">
        <v>132</v>
      </c>
      <c r="L384" s="267"/>
      <c r="M384" s="268" t="s">
        <v>19</v>
      </c>
      <c r="N384" s="269" t="s">
        <v>44</v>
      </c>
      <c r="O384" s="87"/>
      <c r="P384" s="216">
        <f>O384*H384</f>
        <v>0</v>
      </c>
      <c r="Q384" s="216">
        <v>0.050599999999999999</v>
      </c>
      <c r="R384" s="216">
        <f>Q384*H384</f>
        <v>0.050599999999999999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142</v>
      </c>
      <c r="AT384" s="218" t="s">
        <v>257</v>
      </c>
      <c r="AU384" s="218" t="s">
        <v>83</v>
      </c>
      <c r="AY384" s="20" t="s">
        <v>126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81</v>
      </c>
      <c r="BK384" s="219">
        <f>ROUND(I384*H384,2)</f>
        <v>0</v>
      </c>
      <c r="BL384" s="20" t="s">
        <v>133</v>
      </c>
      <c r="BM384" s="218" t="s">
        <v>480</v>
      </c>
    </row>
    <row r="385" s="2" customFormat="1">
      <c r="A385" s="41"/>
      <c r="B385" s="42"/>
      <c r="C385" s="43"/>
      <c r="D385" s="220" t="s">
        <v>135</v>
      </c>
      <c r="E385" s="43"/>
      <c r="F385" s="221" t="s">
        <v>479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135</v>
      </c>
      <c r="AU385" s="20" t="s">
        <v>83</v>
      </c>
    </row>
    <row r="386" s="2" customFormat="1" ht="24.15" customHeight="1">
      <c r="A386" s="41"/>
      <c r="B386" s="42"/>
      <c r="C386" s="260" t="s">
        <v>481</v>
      </c>
      <c r="D386" s="260" t="s">
        <v>257</v>
      </c>
      <c r="E386" s="261" t="s">
        <v>482</v>
      </c>
      <c r="F386" s="262" t="s">
        <v>483</v>
      </c>
      <c r="G386" s="263" t="s">
        <v>439</v>
      </c>
      <c r="H386" s="264">
        <v>1</v>
      </c>
      <c r="I386" s="265"/>
      <c r="J386" s="266">
        <f>ROUND(I386*H386,2)</f>
        <v>0</v>
      </c>
      <c r="K386" s="262" t="s">
        <v>132</v>
      </c>
      <c r="L386" s="267"/>
      <c r="M386" s="268" t="s">
        <v>19</v>
      </c>
      <c r="N386" s="269" t="s">
        <v>44</v>
      </c>
      <c r="O386" s="87"/>
      <c r="P386" s="216">
        <f>O386*H386</f>
        <v>0</v>
      </c>
      <c r="Q386" s="216">
        <v>0.0060000000000000001</v>
      </c>
      <c r="R386" s="216">
        <f>Q386*H386</f>
        <v>0.0060000000000000001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142</v>
      </c>
      <c r="AT386" s="218" t="s">
        <v>257</v>
      </c>
      <c r="AU386" s="218" t="s">
        <v>83</v>
      </c>
      <c r="AY386" s="20" t="s">
        <v>126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81</v>
      </c>
      <c r="BK386" s="219">
        <f>ROUND(I386*H386,2)</f>
        <v>0</v>
      </c>
      <c r="BL386" s="20" t="s">
        <v>133</v>
      </c>
      <c r="BM386" s="218" t="s">
        <v>484</v>
      </c>
    </row>
    <row r="387" s="2" customFormat="1">
      <c r="A387" s="41"/>
      <c r="B387" s="42"/>
      <c r="C387" s="43"/>
      <c r="D387" s="220" t="s">
        <v>135</v>
      </c>
      <c r="E387" s="43"/>
      <c r="F387" s="221" t="s">
        <v>483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135</v>
      </c>
      <c r="AU387" s="20" t="s">
        <v>83</v>
      </c>
    </row>
    <row r="388" s="2" customFormat="1" ht="16.5" customHeight="1">
      <c r="A388" s="41"/>
      <c r="B388" s="42"/>
      <c r="C388" s="207" t="s">
        <v>485</v>
      </c>
      <c r="D388" s="207" t="s">
        <v>128</v>
      </c>
      <c r="E388" s="208" t="s">
        <v>128</v>
      </c>
      <c r="F388" s="209" t="s">
        <v>486</v>
      </c>
      <c r="G388" s="210" t="s">
        <v>487</v>
      </c>
      <c r="H388" s="211">
        <v>1</v>
      </c>
      <c r="I388" s="212"/>
      <c r="J388" s="213">
        <f>ROUND(I388*H388,2)</f>
        <v>0</v>
      </c>
      <c r="K388" s="209" t="s">
        <v>19</v>
      </c>
      <c r="L388" s="47"/>
      <c r="M388" s="214" t="s">
        <v>19</v>
      </c>
      <c r="N388" s="215" t="s">
        <v>44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133</v>
      </c>
      <c r="AT388" s="218" t="s">
        <v>128</v>
      </c>
      <c r="AU388" s="218" t="s">
        <v>83</v>
      </c>
      <c r="AY388" s="20" t="s">
        <v>126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81</v>
      </c>
      <c r="BK388" s="219">
        <f>ROUND(I388*H388,2)</f>
        <v>0</v>
      </c>
      <c r="BL388" s="20" t="s">
        <v>133</v>
      </c>
      <c r="BM388" s="218" t="s">
        <v>488</v>
      </c>
    </row>
    <row r="389" s="2" customFormat="1">
      <c r="A389" s="41"/>
      <c r="B389" s="42"/>
      <c r="C389" s="43"/>
      <c r="D389" s="220" t="s">
        <v>135</v>
      </c>
      <c r="E389" s="43"/>
      <c r="F389" s="221" t="s">
        <v>486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135</v>
      </c>
      <c r="AU389" s="20" t="s">
        <v>83</v>
      </c>
    </row>
    <row r="390" s="12" customFormat="1" ht="22.8" customHeight="1">
      <c r="A390" s="12"/>
      <c r="B390" s="191"/>
      <c r="C390" s="192"/>
      <c r="D390" s="193" t="s">
        <v>72</v>
      </c>
      <c r="E390" s="205" t="s">
        <v>192</v>
      </c>
      <c r="F390" s="205" t="s">
        <v>489</v>
      </c>
      <c r="G390" s="192"/>
      <c r="H390" s="192"/>
      <c r="I390" s="195"/>
      <c r="J390" s="206">
        <f>BK390</f>
        <v>0</v>
      </c>
      <c r="K390" s="192"/>
      <c r="L390" s="197"/>
      <c r="M390" s="198"/>
      <c r="N390" s="199"/>
      <c r="O390" s="199"/>
      <c r="P390" s="200">
        <f>SUM(P391:P447)</f>
        <v>0</v>
      </c>
      <c r="Q390" s="199"/>
      <c r="R390" s="200">
        <f>SUM(R391:R447)</f>
        <v>21.785980799999997</v>
      </c>
      <c r="S390" s="199"/>
      <c r="T390" s="201">
        <f>SUM(T391:T447)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2" t="s">
        <v>81</v>
      </c>
      <c r="AT390" s="203" t="s">
        <v>72</v>
      </c>
      <c r="AU390" s="203" t="s">
        <v>81</v>
      </c>
      <c r="AY390" s="202" t="s">
        <v>126</v>
      </c>
      <c r="BK390" s="204">
        <f>SUM(BK391:BK447)</f>
        <v>0</v>
      </c>
    </row>
    <row r="391" s="2" customFormat="1" ht="24.15" customHeight="1">
      <c r="A391" s="41"/>
      <c r="B391" s="42"/>
      <c r="C391" s="207" t="s">
        <v>490</v>
      </c>
      <c r="D391" s="207" t="s">
        <v>128</v>
      </c>
      <c r="E391" s="208" t="s">
        <v>491</v>
      </c>
      <c r="F391" s="209" t="s">
        <v>492</v>
      </c>
      <c r="G391" s="210" t="s">
        <v>439</v>
      </c>
      <c r="H391" s="211">
        <v>10</v>
      </c>
      <c r="I391" s="212"/>
      <c r="J391" s="213">
        <f>ROUND(I391*H391,2)</f>
        <v>0</v>
      </c>
      <c r="K391" s="209" t="s">
        <v>132</v>
      </c>
      <c r="L391" s="47"/>
      <c r="M391" s="214" t="s">
        <v>19</v>
      </c>
      <c r="N391" s="215" t="s">
        <v>44</v>
      </c>
      <c r="O391" s="87"/>
      <c r="P391" s="216">
        <f>O391*H391</f>
        <v>0</v>
      </c>
      <c r="Q391" s="216">
        <v>0.0010499999999999999</v>
      </c>
      <c r="R391" s="216">
        <f>Q391*H391</f>
        <v>0.010499999999999999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133</v>
      </c>
      <c r="AT391" s="218" t="s">
        <v>128</v>
      </c>
      <c r="AU391" s="218" t="s">
        <v>83</v>
      </c>
      <c r="AY391" s="20" t="s">
        <v>126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81</v>
      </c>
      <c r="BK391" s="219">
        <f>ROUND(I391*H391,2)</f>
        <v>0</v>
      </c>
      <c r="BL391" s="20" t="s">
        <v>133</v>
      </c>
      <c r="BM391" s="218" t="s">
        <v>493</v>
      </c>
    </row>
    <row r="392" s="2" customFormat="1">
      <c r="A392" s="41"/>
      <c r="B392" s="42"/>
      <c r="C392" s="43"/>
      <c r="D392" s="220" t="s">
        <v>135</v>
      </c>
      <c r="E392" s="43"/>
      <c r="F392" s="221" t="s">
        <v>494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135</v>
      </c>
      <c r="AU392" s="20" t="s">
        <v>83</v>
      </c>
    </row>
    <row r="393" s="2" customFormat="1">
      <c r="A393" s="41"/>
      <c r="B393" s="42"/>
      <c r="C393" s="43"/>
      <c r="D393" s="225" t="s">
        <v>137</v>
      </c>
      <c r="E393" s="43"/>
      <c r="F393" s="226" t="s">
        <v>495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137</v>
      </c>
      <c r="AU393" s="20" t="s">
        <v>83</v>
      </c>
    </row>
    <row r="394" s="2" customFormat="1" ht="21.75" customHeight="1">
      <c r="A394" s="41"/>
      <c r="B394" s="42"/>
      <c r="C394" s="260" t="s">
        <v>496</v>
      </c>
      <c r="D394" s="260" t="s">
        <v>257</v>
      </c>
      <c r="E394" s="261" t="s">
        <v>497</v>
      </c>
      <c r="F394" s="262" t="s">
        <v>498</v>
      </c>
      <c r="G394" s="263" t="s">
        <v>439</v>
      </c>
      <c r="H394" s="264">
        <v>10</v>
      </c>
      <c r="I394" s="265"/>
      <c r="J394" s="266">
        <f>ROUND(I394*H394,2)</f>
        <v>0</v>
      </c>
      <c r="K394" s="262" t="s">
        <v>132</v>
      </c>
      <c r="L394" s="267"/>
      <c r="M394" s="268" t="s">
        <v>19</v>
      </c>
      <c r="N394" s="269" t="s">
        <v>44</v>
      </c>
      <c r="O394" s="87"/>
      <c r="P394" s="216">
        <f>O394*H394</f>
        <v>0</v>
      </c>
      <c r="Q394" s="216">
        <v>0.010999999999999999</v>
      </c>
      <c r="R394" s="216">
        <f>Q394*H394</f>
        <v>0.10999999999999999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142</v>
      </c>
      <c r="AT394" s="218" t="s">
        <v>257</v>
      </c>
      <c r="AU394" s="218" t="s">
        <v>83</v>
      </c>
      <c r="AY394" s="20" t="s">
        <v>126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81</v>
      </c>
      <c r="BK394" s="219">
        <f>ROUND(I394*H394,2)</f>
        <v>0</v>
      </c>
      <c r="BL394" s="20" t="s">
        <v>133</v>
      </c>
      <c r="BM394" s="218" t="s">
        <v>499</v>
      </c>
    </row>
    <row r="395" s="2" customFormat="1">
      <c r="A395" s="41"/>
      <c r="B395" s="42"/>
      <c r="C395" s="43"/>
      <c r="D395" s="220" t="s">
        <v>135</v>
      </c>
      <c r="E395" s="43"/>
      <c r="F395" s="221" t="s">
        <v>498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135</v>
      </c>
      <c r="AU395" s="20" t="s">
        <v>83</v>
      </c>
    </row>
    <row r="396" s="2" customFormat="1">
      <c r="A396" s="41"/>
      <c r="B396" s="42"/>
      <c r="C396" s="43"/>
      <c r="D396" s="220" t="s">
        <v>178</v>
      </c>
      <c r="E396" s="43"/>
      <c r="F396" s="259" t="s">
        <v>500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178</v>
      </c>
      <c r="AU396" s="20" t="s">
        <v>83</v>
      </c>
    </row>
    <row r="397" s="13" customFormat="1">
      <c r="A397" s="13"/>
      <c r="B397" s="227"/>
      <c r="C397" s="228"/>
      <c r="D397" s="220" t="s">
        <v>139</v>
      </c>
      <c r="E397" s="229" t="s">
        <v>19</v>
      </c>
      <c r="F397" s="230" t="s">
        <v>501</v>
      </c>
      <c r="G397" s="228"/>
      <c r="H397" s="229" t="s">
        <v>19</v>
      </c>
      <c r="I397" s="231"/>
      <c r="J397" s="228"/>
      <c r="K397" s="228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139</v>
      </c>
      <c r="AU397" s="236" t="s">
        <v>83</v>
      </c>
      <c r="AV397" s="13" t="s">
        <v>81</v>
      </c>
      <c r="AW397" s="13" t="s">
        <v>35</v>
      </c>
      <c r="AX397" s="13" t="s">
        <v>73</v>
      </c>
      <c r="AY397" s="236" t="s">
        <v>126</v>
      </c>
    </row>
    <row r="398" s="13" customFormat="1">
      <c r="A398" s="13"/>
      <c r="B398" s="227"/>
      <c r="C398" s="228"/>
      <c r="D398" s="220" t="s">
        <v>139</v>
      </c>
      <c r="E398" s="229" t="s">
        <v>19</v>
      </c>
      <c r="F398" s="230" t="s">
        <v>502</v>
      </c>
      <c r="G398" s="228"/>
      <c r="H398" s="229" t="s">
        <v>19</v>
      </c>
      <c r="I398" s="231"/>
      <c r="J398" s="228"/>
      <c r="K398" s="228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139</v>
      </c>
      <c r="AU398" s="236" t="s">
        <v>83</v>
      </c>
      <c r="AV398" s="13" t="s">
        <v>81</v>
      </c>
      <c r="AW398" s="13" t="s">
        <v>35</v>
      </c>
      <c r="AX398" s="13" t="s">
        <v>73</v>
      </c>
      <c r="AY398" s="236" t="s">
        <v>126</v>
      </c>
    </row>
    <row r="399" s="14" customFormat="1">
      <c r="A399" s="14"/>
      <c r="B399" s="237"/>
      <c r="C399" s="238"/>
      <c r="D399" s="220" t="s">
        <v>139</v>
      </c>
      <c r="E399" s="239" t="s">
        <v>19</v>
      </c>
      <c r="F399" s="240" t="s">
        <v>503</v>
      </c>
      <c r="G399" s="238"/>
      <c r="H399" s="241">
        <v>10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139</v>
      </c>
      <c r="AU399" s="247" t="s">
        <v>83</v>
      </c>
      <c r="AV399" s="14" t="s">
        <v>83</v>
      </c>
      <c r="AW399" s="14" t="s">
        <v>35</v>
      </c>
      <c r="AX399" s="14" t="s">
        <v>81</v>
      </c>
      <c r="AY399" s="247" t="s">
        <v>126</v>
      </c>
    </row>
    <row r="400" s="2" customFormat="1" ht="24.15" customHeight="1">
      <c r="A400" s="41"/>
      <c r="B400" s="42"/>
      <c r="C400" s="207" t="s">
        <v>504</v>
      </c>
      <c r="D400" s="207" t="s">
        <v>128</v>
      </c>
      <c r="E400" s="208" t="s">
        <v>505</v>
      </c>
      <c r="F400" s="209" t="s">
        <v>506</v>
      </c>
      <c r="G400" s="210" t="s">
        <v>439</v>
      </c>
      <c r="H400" s="211">
        <v>20</v>
      </c>
      <c r="I400" s="212"/>
      <c r="J400" s="213">
        <f>ROUND(I400*H400,2)</f>
        <v>0</v>
      </c>
      <c r="K400" s="209" t="s">
        <v>132</v>
      </c>
      <c r="L400" s="47"/>
      <c r="M400" s="214" t="s">
        <v>19</v>
      </c>
      <c r="N400" s="215" t="s">
        <v>44</v>
      </c>
      <c r="O400" s="87"/>
      <c r="P400" s="216">
        <f>O400*H400</f>
        <v>0</v>
      </c>
      <c r="Q400" s="216">
        <v>0.109405</v>
      </c>
      <c r="R400" s="216">
        <f>Q400*H400</f>
        <v>2.1880999999999999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133</v>
      </c>
      <c r="AT400" s="218" t="s">
        <v>128</v>
      </c>
      <c r="AU400" s="218" t="s">
        <v>83</v>
      </c>
      <c r="AY400" s="20" t="s">
        <v>126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81</v>
      </c>
      <c r="BK400" s="219">
        <f>ROUND(I400*H400,2)</f>
        <v>0</v>
      </c>
      <c r="BL400" s="20" t="s">
        <v>133</v>
      </c>
      <c r="BM400" s="218" t="s">
        <v>507</v>
      </c>
    </row>
    <row r="401" s="2" customFormat="1">
      <c r="A401" s="41"/>
      <c r="B401" s="42"/>
      <c r="C401" s="43"/>
      <c r="D401" s="220" t="s">
        <v>135</v>
      </c>
      <c r="E401" s="43"/>
      <c r="F401" s="221" t="s">
        <v>508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135</v>
      </c>
      <c r="AU401" s="20" t="s">
        <v>83</v>
      </c>
    </row>
    <row r="402" s="2" customFormat="1">
      <c r="A402" s="41"/>
      <c r="B402" s="42"/>
      <c r="C402" s="43"/>
      <c r="D402" s="225" t="s">
        <v>137</v>
      </c>
      <c r="E402" s="43"/>
      <c r="F402" s="226" t="s">
        <v>509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137</v>
      </c>
      <c r="AU402" s="20" t="s">
        <v>83</v>
      </c>
    </row>
    <row r="403" s="2" customFormat="1" ht="21.75" customHeight="1">
      <c r="A403" s="41"/>
      <c r="B403" s="42"/>
      <c r="C403" s="260" t="s">
        <v>510</v>
      </c>
      <c r="D403" s="260" t="s">
        <v>257</v>
      </c>
      <c r="E403" s="261" t="s">
        <v>511</v>
      </c>
      <c r="F403" s="262" t="s">
        <v>512</v>
      </c>
      <c r="G403" s="263" t="s">
        <v>439</v>
      </c>
      <c r="H403" s="264">
        <v>20</v>
      </c>
      <c r="I403" s="265"/>
      <c r="J403" s="266">
        <f>ROUND(I403*H403,2)</f>
        <v>0</v>
      </c>
      <c r="K403" s="262" t="s">
        <v>132</v>
      </c>
      <c r="L403" s="267"/>
      <c r="M403" s="268" t="s">
        <v>19</v>
      </c>
      <c r="N403" s="269" t="s">
        <v>44</v>
      </c>
      <c r="O403" s="87"/>
      <c r="P403" s="216">
        <f>O403*H403</f>
        <v>0</v>
      </c>
      <c r="Q403" s="216">
        <v>0.0061000000000000004</v>
      </c>
      <c r="R403" s="216">
        <f>Q403*H403</f>
        <v>0.12200000000000001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142</v>
      </c>
      <c r="AT403" s="218" t="s">
        <v>257</v>
      </c>
      <c r="AU403" s="218" t="s">
        <v>83</v>
      </c>
      <c r="AY403" s="20" t="s">
        <v>126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81</v>
      </c>
      <c r="BK403" s="219">
        <f>ROUND(I403*H403,2)</f>
        <v>0</v>
      </c>
      <c r="BL403" s="20" t="s">
        <v>133</v>
      </c>
      <c r="BM403" s="218" t="s">
        <v>513</v>
      </c>
    </row>
    <row r="404" s="2" customFormat="1">
      <c r="A404" s="41"/>
      <c r="B404" s="42"/>
      <c r="C404" s="43"/>
      <c r="D404" s="220" t="s">
        <v>135</v>
      </c>
      <c r="E404" s="43"/>
      <c r="F404" s="221" t="s">
        <v>512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135</v>
      </c>
      <c r="AU404" s="20" t="s">
        <v>83</v>
      </c>
    </row>
    <row r="405" s="2" customFormat="1" ht="16.5" customHeight="1">
      <c r="A405" s="41"/>
      <c r="B405" s="42"/>
      <c r="C405" s="260" t="s">
        <v>514</v>
      </c>
      <c r="D405" s="260" t="s">
        <v>257</v>
      </c>
      <c r="E405" s="261" t="s">
        <v>515</v>
      </c>
      <c r="F405" s="262" t="s">
        <v>516</v>
      </c>
      <c r="G405" s="263" t="s">
        <v>439</v>
      </c>
      <c r="H405" s="264">
        <v>20</v>
      </c>
      <c r="I405" s="265"/>
      <c r="J405" s="266">
        <f>ROUND(I405*H405,2)</f>
        <v>0</v>
      </c>
      <c r="K405" s="262" t="s">
        <v>132</v>
      </c>
      <c r="L405" s="267"/>
      <c r="M405" s="268" t="s">
        <v>19</v>
      </c>
      <c r="N405" s="269" t="s">
        <v>44</v>
      </c>
      <c r="O405" s="87"/>
      <c r="P405" s="216">
        <f>O405*H405</f>
        <v>0</v>
      </c>
      <c r="Q405" s="216">
        <v>0.00010000000000000001</v>
      </c>
      <c r="R405" s="216">
        <f>Q405*H405</f>
        <v>0.002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142</v>
      </c>
      <c r="AT405" s="218" t="s">
        <v>257</v>
      </c>
      <c r="AU405" s="218" t="s">
        <v>83</v>
      </c>
      <c r="AY405" s="20" t="s">
        <v>126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81</v>
      </c>
      <c r="BK405" s="219">
        <f>ROUND(I405*H405,2)</f>
        <v>0</v>
      </c>
      <c r="BL405" s="20" t="s">
        <v>133</v>
      </c>
      <c r="BM405" s="218" t="s">
        <v>517</v>
      </c>
    </row>
    <row r="406" s="2" customFormat="1">
      <c r="A406" s="41"/>
      <c r="B406" s="42"/>
      <c r="C406" s="43"/>
      <c r="D406" s="220" t="s">
        <v>135</v>
      </c>
      <c r="E406" s="43"/>
      <c r="F406" s="221" t="s">
        <v>516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135</v>
      </c>
      <c r="AU406" s="20" t="s">
        <v>83</v>
      </c>
    </row>
    <row r="407" s="2" customFormat="1" ht="24.15" customHeight="1">
      <c r="A407" s="41"/>
      <c r="B407" s="42"/>
      <c r="C407" s="207" t="s">
        <v>518</v>
      </c>
      <c r="D407" s="207" t="s">
        <v>128</v>
      </c>
      <c r="E407" s="208" t="s">
        <v>519</v>
      </c>
      <c r="F407" s="209" t="s">
        <v>520</v>
      </c>
      <c r="G407" s="210" t="s">
        <v>131</v>
      </c>
      <c r="H407" s="211">
        <v>14.5</v>
      </c>
      <c r="I407" s="212"/>
      <c r="J407" s="213">
        <f>ROUND(I407*H407,2)</f>
        <v>0</v>
      </c>
      <c r="K407" s="209" t="s">
        <v>132</v>
      </c>
      <c r="L407" s="47"/>
      <c r="M407" s="214" t="s">
        <v>19</v>
      </c>
      <c r="N407" s="215" t="s">
        <v>44</v>
      </c>
      <c r="O407" s="87"/>
      <c r="P407" s="216">
        <f>O407*H407</f>
        <v>0</v>
      </c>
      <c r="Q407" s="216">
        <v>0.0014499999999999999</v>
      </c>
      <c r="R407" s="216">
        <f>Q407*H407</f>
        <v>0.021024999999999999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133</v>
      </c>
      <c r="AT407" s="218" t="s">
        <v>128</v>
      </c>
      <c r="AU407" s="218" t="s">
        <v>83</v>
      </c>
      <c r="AY407" s="20" t="s">
        <v>126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81</v>
      </c>
      <c r="BK407" s="219">
        <f>ROUND(I407*H407,2)</f>
        <v>0</v>
      </c>
      <c r="BL407" s="20" t="s">
        <v>133</v>
      </c>
      <c r="BM407" s="218" t="s">
        <v>521</v>
      </c>
    </row>
    <row r="408" s="2" customFormat="1">
      <c r="A408" s="41"/>
      <c r="B408" s="42"/>
      <c r="C408" s="43"/>
      <c r="D408" s="220" t="s">
        <v>135</v>
      </c>
      <c r="E408" s="43"/>
      <c r="F408" s="221" t="s">
        <v>522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135</v>
      </c>
      <c r="AU408" s="20" t="s">
        <v>83</v>
      </c>
    </row>
    <row r="409" s="2" customFormat="1">
      <c r="A409" s="41"/>
      <c r="B409" s="42"/>
      <c r="C409" s="43"/>
      <c r="D409" s="225" t="s">
        <v>137</v>
      </c>
      <c r="E409" s="43"/>
      <c r="F409" s="226" t="s">
        <v>523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137</v>
      </c>
      <c r="AU409" s="20" t="s">
        <v>83</v>
      </c>
    </row>
    <row r="410" s="2" customFormat="1" ht="24.15" customHeight="1">
      <c r="A410" s="41"/>
      <c r="B410" s="42"/>
      <c r="C410" s="207" t="s">
        <v>524</v>
      </c>
      <c r="D410" s="207" t="s">
        <v>128</v>
      </c>
      <c r="E410" s="208" t="s">
        <v>525</v>
      </c>
      <c r="F410" s="209" t="s">
        <v>526</v>
      </c>
      <c r="G410" s="210" t="s">
        <v>131</v>
      </c>
      <c r="H410" s="211">
        <v>14.5</v>
      </c>
      <c r="I410" s="212"/>
      <c r="J410" s="213">
        <f>ROUND(I410*H410,2)</f>
        <v>0</v>
      </c>
      <c r="K410" s="209" t="s">
        <v>132</v>
      </c>
      <c r="L410" s="47"/>
      <c r="M410" s="214" t="s">
        <v>19</v>
      </c>
      <c r="N410" s="215" t="s">
        <v>44</v>
      </c>
      <c r="O410" s="87"/>
      <c r="P410" s="216">
        <f>O410*H410</f>
        <v>0</v>
      </c>
      <c r="Q410" s="216">
        <v>0.0025999999999999999</v>
      </c>
      <c r="R410" s="216">
        <f>Q410*H410</f>
        <v>0.037699999999999997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133</v>
      </c>
      <c r="AT410" s="218" t="s">
        <v>128</v>
      </c>
      <c r="AU410" s="218" t="s">
        <v>83</v>
      </c>
      <c r="AY410" s="20" t="s">
        <v>126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81</v>
      </c>
      <c r="BK410" s="219">
        <f>ROUND(I410*H410,2)</f>
        <v>0</v>
      </c>
      <c r="BL410" s="20" t="s">
        <v>133</v>
      </c>
      <c r="BM410" s="218" t="s">
        <v>527</v>
      </c>
    </row>
    <row r="411" s="2" customFormat="1">
      <c r="A411" s="41"/>
      <c r="B411" s="42"/>
      <c r="C411" s="43"/>
      <c r="D411" s="220" t="s">
        <v>135</v>
      </c>
      <c r="E411" s="43"/>
      <c r="F411" s="221" t="s">
        <v>528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135</v>
      </c>
      <c r="AU411" s="20" t="s">
        <v>83</v>
      </c>
    </row>
    <row r="412" s="2" customFormat="1">
      <c r="A412" s="41"/>
      <c r="B412" s="42"/>
      <c r="C412" s="43"/>
      <c r="D412" s="225" t="s">
        <v>137</v>
      </c>
      <c r="E412" s="43"/>
      <c r="F412" s="226" t="s">
        <v>529</v>
      </c>
      <c r="G412" s="43"/>
      <c r="H412" s="43"/>
      <c r="I412" s="222"/>
      <c r="J412" s="43"/>
      <c r="K412" s="43"/>
      <c r="L412" s="47"/>
      <c r="M412" s="223"/>
      <c r="N412" s="22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137</v>
      </c>
      <c r="AU412" s="20" t="s">
        <v>83</v>
      </c>
    </row>
    <row r="413" s="2" customFormat="1">
      <c r="A413" s="41"/>
      <c r="B413" s="42"/>
      <c r="C413" s="43"/>
      <c r="D413" s="220" t="s">
        <v>178</v>
      </c>
      <c r="E413" s="43"/>
      <c r="F413" s="259" t="s">
        <v>530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178</v>
      </c>
      <c r="AU413" s="20" t="s">
        <v>83</v>
      </c>
    </row>
    <row r="414" s="13" customFormat="1">
      <c r="A414" s="13"/>
      <c r="B414" s="227"/>
      <c r="C414" s="228"/>
      <c r="D414" s="220" t="s">
        <v>139</v>
      </c>
      <c r="E414" s="229" t="s">
        <v>19</v>
      </c>
      <c r="F414" s="230" t="s">
        <v>531</v>
      </c>
      <c r="G414" s="228"/>
      <c r="H414" s="229" t="s">
        <v>19</v>
      </c>
      <c r="I414" s="231"/>
      <c r="J414" s="228"/>
      <c r="K414" s="228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139</v>
      </c>
      <c r="AU414" s="236" t="s">
        <v>83</v>
      </c>
      <c r="AV414" s="13" t="s">
        <v>81</v>
      </c>
      <c r="AW414" s="13" t="s">
        <v>35</v>
      </c>
      <c r="AX414" s="13" t="s">
        <v>73</v>
      </c>
      <c r="AY414" s="236" t="s">
        <v>126</v>
      </c>
    </row>
    <row r="415" s="14" customFormat="1">
      <c r="A415" s="14"/>
      <c r="B415" s="237"/>
      <c r="C415" s="238"/>
      <c r="D415" s="220" t="s">
        <v>139</v>
      </c>
      <c r="E415" s="239" t="s">
        <v>19</v>
      </c>
      <c r="F415" s="240" t="s">
        <v>532</v>
      </c>
      <c r="G415" s="238"/>
      <c r="H415" s="241">
        <v>4.5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139</v>
      </c>
      <c r="AU415" s="247" t="s">
        <v>83</v>
      </c>
      <c r="AV415" s="14" t="s">
        <v>83</v>
      </c>
      <c r="AW415" s="14" t="s">
        <v>35</v>
      </c>
      <c r="AX415" s="14" t="s">
        <v>73</v>
      </c>
      <c r="AY415" s="247" t="s">
        <v>126</v>
      </c>
    </row>
    <row r="416" s="13" customFormat="1">
      <c r="A416" s="13"/>
      <c r="B416" s="227"/>
      <c r="C416" s="228"/>
      <c r="D416" s="220" t="s">
        <v>139</v>
      </c>
      <c r="E416" s="229" t="s">
        <v>19</v>
      </c>
      <c r="F416" s="230" t="s">
        <v>533</v>
      </c>
      <c r="G416" s="228"/>
      <c r="H416" s="229" t="s">
        <v>19</v>
      </c>
      <c r="I416" s="231"/>
      <c r="J416" s="228"/>
      <c r="K416" s="228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139</v>
      </c>
      <c r="AU416" s="236" t="s">
        <v>83</v>
      </c>
      <c r="AV416" s="13" t="s">
        <v>81</v>
      </c>
      <c r="AW416" s="13" t="s">
        <v>35</v>
      </c>
      <c r="AX416" s="13" t="s">
        <v>73</v>
      </c>
      <c r="AY416" s="236" t="s">
        <v>126</v>
      </c>
    </row>
    <row r="417" s="14" customFormat="1">
      <c r="A417" s="14"/>
      <c r="B417" s="237"/>
      <c r="C417" s="238"/>
      <c r="D417" s="220" t="s">
        <v>139</v>
      </c>
      <c r="E417" s="239" t="s">
        <v>19</v>
      </c>
      <c r="F417" s="240" t="s">
        <v>203</v>
      </c>
      <c r="G417" s="238"/>
      <c r="H417" s="241">
        <v>10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139</v>
      </c>
      <c r="AU417" s="247" t="s">
        <v>83</v>
      </c>
      <c r="AV417" s="14" t="s">
        <v>83</v>
      </c>
      <c r="AW417" s="14" t="s">
        <v>35</v>
      </c>
      <c r="AX417" s="14" t="s">
        <v>73</v>
      </c>
      <c r="AY417" s="247" t="s">
        <v>126</v>
      </c>
    </row>
    <row r="418" s="15" customFormat="1">
      <c r="A418" s="15"/>
      <c r="B418" s="248"/>
      <c r="C418" s="249"/>
      <c r="D418" s="220" t="s">
        <v>139</v>
      </c>
      <c r="E418" s="250" t="s">
        <v>19</v>
      </c>
      <c r="F418" s="251" t="s">
        <v>150</v>
      </c>
      <c r="G418" s="249"/>
      <c r="H418" s="252">
        <v>14.5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139</v>
      </c>
      <c r="AU418" s="258" t="s">
        <v>83</v>
      </c>
      <c r="AV418" s="15" t="s">
        <v>133</v>
      </c>
      <c r="AW418" s="15" t="s">
        <v>35</v>
      </c>
      <c r="AX418" s="15" t="s">
        <v>81</v>
      </c>
      <c r="AY418" s="258" t="s">
        <v>126</v>
      </c>
    </row>
    <row r="419" s="2" customFormat="1" ht="16.5" customHeight="1">
      <c r="A419" s="41"/>
      <c r="B419" s="42"/>
      <c r="C419" s="207" t="s">
        <v>534</v>
      </c>
      <c r="D419" s="207" t="s">
        <v>128</v>
      </c>
      <c r="E419" s="208" t="s">
        <v>535</v>
      </c>
      <c r="F419" s="209" t="s">
        <v>536</v>
      </c>
      <c r="G419" s="210" t="s">
        <v>131</v>
      </c>
      <c r="H419" s="211">
        <v>14.5</v>
      </c>
      <c r="I419" s="212"/>
      <c r="J419" s="213">
        <f>ROUND(I419*H419,2)</f>
        <v>0</v>
      </c>
      <c r="K419" s="209" t="s">
        <v>132</v>
      </c>
      <c r="L419" s="47"/>
      <c r="M419" s="214" t="s">
        <v>19</v>
      </c>
      <c r="N419" s="215" t="s">
        <v>44</v>
      </c>
      <c r="O419" s="87"/>
      <c r="P419" s="216">
        <f>O419*H419</f>
        <v>0</v>
      </c>
      <c r="Q419" s="216">
        <v>1.22E-05</v>
      </c>
      <c r="R419" s="216">
        <f>Q419*H419</f>
        <v>0.00017689999999999999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133</v>
      </c>
      <c r="AT419" s="218" t="s">
        <v>128</v>
      </c>
      <c r="AU419" s="218" t="s">
        <v>83</v>
      </c>
      <c r="AY419" s="20" t="s">
        <v>126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81</v>
      </c>
      <c r="BK419" s="219">
        <f>ROUND(I419*H419,2)</f>
        <v>0</v>
      </c>
      <c r="BL419" s="20" t="s">
        <v>133</v>
      </c>
      <c r="BM419" s="218" t="s">
        <v>537</v>
      </c>
    </row>
    <row r="420" s="2" customFormat="1">
      <c r="A420" s="41"/>
      <c r="B420" s="42"/>
      <c r="C420" s="43"/>
      <c r="D420" s="220" t="s">
        <v>135</v>
      </c>
      <c r="E420" s="43"/>
      <c r="F420" s="221" t="s">
        <v>538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135</v>
      </c>
      <c r="AU420" s="20" t="s">
        <v>83</v>
      </c>
    </row>
    <row r="421" s="2" customFormat="1">
      <c r="A421" s="41"/>
      <c r="B421" s="42"/>
      <c r="C421" s="43"/>
      <c r="D421" s="225" t="s">
        <v>137</v>
      </c>
      <c r="E421" s="43"/>
      <c r="F421" s="226" t="s">
        <v>539</v>
      </c>
      <c r="G421" s="43"/>
      <c r="H421" s="43"/>
      <c r="I421" s="222"/>
      <c r="J421" s="43"/>
      <c r="K421" s="43"/>
      <c r="L421" s="47"/>
      <c r="M421" s="223"/>
      <c r="N421" s="224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137</v>
      </c>
      <c r="AU421" s="20" t="s">
        <v>83</v>
      </c>
    </row>
    <row r="422" s="2" customFormat="1" ht="33" customHeight="1">
      <c r="A422" s="41"/>
      <c r="B422" s="42"/>
      <c r="C422" s="207" t="s">
        <v>540</v>
      </c>
      <c r="D422" s="207" t="s">
        <v>128</v>
      </c>
      <c r="E422" s="208" t="s">
        <v>541</v>
      </c>
      <c r="F422" s="209" t="s">
        <v>542</v>
      </c>
      <c r="G422" s="210" t="s">
        <v>188</v>
      </c>
      <c r="H422" s="211">
        <v>55</v>
      </c>
      <c r="I422" s="212"/>
      <c r="J422" s="213">
        <f>ROUND(I422*H422,2)</f>
        <v>0</v>
      </c>
      <c r="K422" s="209" t="s">
        <v>132</v>
      </c>
      <c r="L422" s="47"/>
      <c r="M422" s="214" t="s">
        <v>19</v>
      </c>
      <c r="N422" s="215" t="s">
        <v>44</v>
      </c>
      <c r="O422" s="87"/>
      <c r="P422" s="216">
        <f>O422*H422</f>
        <v>0</v>
      </c>
      <c r="Q422" s="216">
        <v>0.15539952000000001</v>
      </c>
      <c r="R422" s="216">
        <f>Q422*H422</f>
        <v>8.5469736000000012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133</v>
      </c>
      <c r="AT422" s="218" t="s">
        <v>128</v>
      </c>
      <c r="AU422" s="218" t="s">
        <v>83</v>
      </c>
      <c r="AY422" s="20" t="s">
        <v>126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81</v>
      </c>
      <c r="BK422" s="219">
        <f>ROUND(I422*H422,2)</f>
        <v>0</v>
      </c>
      <c r="BL422" s="20" t="s">
        <v>133</v>
      </c>
      <c r="BM422" s="218" t="s">
        <v>543</v>
      </c>
    </row>
    <row r="423" s="2" customFormat="1">
      <c r="A423" s="41"/>
      <c r="B423" s="42"/>
      <c r="C423" s="43"/>
      <c r="D423" s="220" t="s">
        <v>135</v>
      </c>
      <c r="E423" s="43"/>
      <c r="F423" s="221" t="s">
        <v>544</v>
      </c>
      <c r="G423" s="43"/>
      <c r="H423" s="43"/>
      <c r="I423" s="222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135</v>
      </c>
      <c r="AU423" s="20" t="s">
        <v>83</v>
      </c>
    </row>
    <row r="424" s="2" customFormat="1">
      <c r="A424" s="41"/>
      <c r="B424" s="42"/>
      <c r="C424" s="43"/>
      <c r="D424" s="225" t="s">
        <v>137</v>
      </c>
      <c r="E424" s="43"/>
      <c r="F424" s="226" t="s">
        <v>545</v>
      </c>
      <c r="G424" s="43"/>
      <c r="H424" s="43"/>
      <c r="I424" s="222"/>
      <c r="J424" s="43"/>
      <c r="K424" s="43"/>
      <c r="L424" s="47"/>
      <c r="M424" s="223"/>
      <c r="N424" s="22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137</v>
      </c>
      <c r="AU424" s="20" t="s">
        <v>83</v>
      </c>
    </row>
    <row r="425" s="2" customFormat="1" ht="16.5" customHeight="1">
      <c r="A425" s="41"/>
      <c r="B425" s="42"/>
      <c r="C425" s="260" t="s">
        <v>546</v>
      </c>
      <c r="D425" s="260" t="s">
        <v>257</v>
      </c>
      <c r="E425" s="261" t="s">
        <v>547</v>
      </c>
      <c r="F425" s="262" t="s">
        <v>548</v>
      </c>
      <c r="G425" s="263" t="s">
        <v>188</v>
      </c>
      <c r="H425" s="264">
        <v>57.75</v>
      </c>
      <c r="I425" s="265"/>
      <c r="J425" s="266">
        <f>ROUND(I425*H425,2)</f>
        <v>0</v>
      </c>
      <c r="K425" s="262" t="s">
        <v>132</v>
      </c>
      <c r="L425" s="267"/>
      <c r="M425" s="268" t="s">
        <v>19</v>
      </c>
      <c r="N425" s="269" t="s">
        <v>44</v>
      </c>
      <c r="O425" s="87"/>
      <c r="P425" s="216">
        <f>O425*H425</f>
        <v>0</v>
      </c>
      <c r="Q425" s="216">
        <v>0.056120000000000003</v>
      </c>
      <c r="R425" s="216">
        <f>Q425*H425</f>
        <v>3.2409300000000001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142</v>
      </c>
      <c r="AT425" s="218" t="s">
        <v>257</v>
      </c>
      <c r="AU425" s="218" t="s">
        <v>83</v>
      </c>
      <c r="AY425" s="20" t="s">
        <v>126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81</v>
      </c>
      <c r="BK425" s="219">
        <f>ROUND(I425*H425,2)</f>
        <v>0</v>
      </c>
      <c r="BL425" s="20" t="s">
        <v>133</v>
      </c>
      <c r="BM425" s="218" t="s">
        <v>549</v>
      </c>
    </row>
    <row r="426" s="2" customFormat="1">
      <c r="A426" s="41"/>
      <c r="B426" s="42"/>
      <c r="C426" s="43"/>
      <c r="D426" s="220" t="s">
        <v>135</v>
      </c>
      <c r="E426" s="43"/>
      <c r="F426" s="221" t="s">
        <v>548</v>
      </c>
      <c r="G426" s="43"/>
      <c r="H426" s="43"/>
      <c r="I426" s="222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135</v>
      </c>
      <c r="AU426" s="20" t="s">
        <v>83</v>
      </c>
    </row>
    <row r="427" s="14" customFormat="1">
      <c r="A427" s="14"/>
      <c r="B427" s="237"/>
      <c r="C427" s="238"/>
      <c r="D427" s="220" t="s">
        <v>139</v>
      </c>
      <c r="E427" s="238"/>
      <c r="F427" s="240" t="s">
        <v>550</v>
      </c>
      <c r="G427" s="238"/>
      <c r="H427" s="241">
        <v>57.75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139</v>
      </c>
      <c r="AU427" s="247" t="s">
        <v>83</v>
      </c>
      <c r="AV427" s="14" t="s">
        <v>83</v>
      </c>
      <c r="AW427" s="14" t="s">
        <v>4</v>
      </c>
      <c r="AX427" s="14" t="s">
        <v>81</v>
      </c>
      <c r="AY427" s="247" t="s">
        <v>126</v>
      </c>
    </row>
    <row r="428" s="2" customFormat="1" ht="24.15" customHeight="1">
      <c r="A428" s="41"/>
      <c r="B428" s="42"/>
      <c r="C428" s="207" t="s">
        <v>551</v>
      </c>
      <c r="D428" s="207" t="s">
        <v>128</v>
      </c>
      <c r="E428" s="208" t="s">
        <v>552</v>
      </c>
      <c r="F428" s="209" t="s">
        <v>553</v>
      </c>
      <c r="G428" s="210" t="s">
        <v>195</v>
      </c>
      <c r="H428" s="211">
        <v>3.2999999999999998</v>
      </c>
      <c r="I428" s="212"/>
      <c r="J428" s="213">
        <f>ROUND(I428*H428,2)</f>
        <v>0</v>
      </c>
      <c r="K428" s="209" t="s">
        <v>132</v>
      </c>
      <c r="L428" s="47"/>
      <c r="M428" s="214" t="s">
        <v>19</v>
      </c>
      <c r="N428" s="215" t="s">
        <v>44</v>
      </c>
      <c r="O428" s="87"/>
      <c r="P428" s="216">
        <f>O428*H428</f>
        <v>0</v>
      </c>
      <c r="Q428" s="216">
        <v>2.2563399999999998</v>
      </c>
      <c r="R428" s="216">
        <f>Q428*H428</f>
        <v>7.4459219999999986</v>
      </c>
      <c r="S428" s="216">
        <v>0</v>
      </c>
      <c r="T428" s="21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8" t="s">
        <v>133</v>
      </c>
      <c r="AT428" s="218" t="s">
        <v>128</v>
      </c>
      <c r="AU428" s="218" t="s">
        <v>83</v>
      </c>
      <c r="AY428" s="20" t="s">
        <v>126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0" t="s">
        <v>81</v>
      </c>
      <c r="BK428" s="219">
        <f>ROUND(I428*H428,2)</f>
        <v>0</v>
      </c>
      <c r="BL428" s="20" t="s">
        <v>133</v>
      </c>
      <c r="BM428" s="218" t="s">
        <v>554</v>
      </c>
    </row>
    <row r="429" s="2" customFormat="1">
      <c r="A429" s="41"/>
      <c r="B429" s="42"/>
      <c r="C429" s="43"/>
      <c r="D429" s="220" t="s">
        <v>135</v>
      </c>
      <c r="E429" s="43"/>
      <c r="F429" s="221" t="s">
        <v>555</v>
      </c>
      <c r="G429" s="43"/>
      <c r="H429" s="43"/>
      <c r="I429" s="222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135</v>
      </c>
      <c r="AU429" s="20" t="s">
        <v>83</v>
      </c>
    </row>
    <row r="430" s="2" customFormat="1">
      <c r="A430" s="41"/>
      <c r="B430" s="42"/>
      <c r="C430" s="43"/>
      <c r="D430" s="225" t="s">
        <v>137</v>
      </c>
      <c r="E430" s="43"/>
      <c r="F430" s="226" t="s">
        <v>556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137</v>
      </c>
      <c r="AU430" s="20" t="s">
        <v>83</v>
      </c>
    </row>
    <row r="431" s="14" customFormat="1">
      <c r="A431" s="14"/>
      <c r="B431" s="237"/>
      <c r="C431" s="238"/>
      <c r="D431" s="220" t="s">
        <v>139</v>
      </c>
      <c r="E431" s="239" t="s">
        <v>19</v>
      </c>
      <c r="F431" s="240" t="s">
        <v>557</v>
      </c>
      <c r="G431" s="238"/>
      <c r="H431" s="241">
        <v>3.2999999999999998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139</v>
      </c>
      <c r="AU431" s="247" t="s">
        <v>83</v>
      </c>
      <c r="AV431" s="14" t="s">
        <v>83</v>
      </c>
      <c r="AW431" s="14" t="s">
        <v>35</v>
      </c>
      <c r="AX431" s="14" t="s">
        <v>81</v>
      </c>
      <c r="AY431" s="247" t="s">
        <v>126</v>
      </c>
    </row>
    <row r="432" s="2" customFormat="1" ht="33" customHeight="1">
      <c r="A432" s="41"/>
      <c r="B432" s="42"/>
      <c r="C432" s="207" t="s">
        <v>558</v>
      </c>
      <c r="D432" s="207" t="s">
        <v>128</v>
      </c>
      <c r="E432" s="208" t="s">
        <v>559</v>
      </c>
      <c r="F432" s="209" t="s">
        <v>560</v>
      </c>
      <c r="G432" s="210" t="s">
        <v>188</v>
      </c>
      <c r="H432" s="211">
        <v>100</v>
      </c>
      <c r="I432" s="212"/>
      <c r="J432" s="213">
        <f>ROUND(I432*H432,2)</f>
        <v>0</v>
      </c>
      <c r="K432" s="209" t="s">
        <v>132</v>
      </c>
      <c r="L432" s="47"/>
      <c r="M432" s="214" t="s">
        <v>19</v>
      </c>
      <c r="N432" s="215" t="s">
        <v>44</v>
      </c>
      <c r="O432" s="87"/>
      <c r="P432" s="216">
        <f>O432*H432</f>
        <v>0</v>
      </c>
      <c r="Q432" s="216">
        <v>0.00060506299999999998</v>
      </c>
      <c r="R432" s="216">
        <f>Q432*H432</f>
        <v>0.060506299999999999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133</v>
      </c>
      <c r="AT432" s="218" t="s">
        <v>128</v>
      </c>
      <c r="AU432" s="218" t="s">
        <v>83</v>
      </c>
      <c r="AY432" s="20" t="s">
        <v>126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81</v>
      </c>
      <c r="BK432" s="219">
        <f>ROUND(I432*H432,2)</f>
        <v>0</v>
      </c>
      <c r="BL432" s="20" t="s">
        <v>133</v>
      </c>
      <c r="BM432" s="218" t="s">
        <v>561</v>
      </c>
    </row>
    <row r="433" s="2" customFormat="1">
      <c r="A433" s="41"/>
      <c r="B433" s="42"/>
      <c r="C433" s="43"/>
      <c r="D433" s="220" t="s">
        <v>135</v>
      </c>
      <c r="E433" s="43"/>
      <c r="F433" s="221" t="s">
        <v>562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135</v>
      </c>
      <c r="AU433" s="20" t="s">
        <v>83</v>
      </c>
    </row>
    <row r="434" s="2" customFormat="1">
      <c r="A434" s="41"/>
      <c r="B434" s="42"/>
      <c r="C434" s="43"/>
      <c r="D434" s="225" t="s">
        <v>137</v>
      </c>
      <c r="E434" s="43"/>
      <c r="F434" s="226" t="s">
        <v>563</v>
      </c>
      <c r="G434" s="43"/>
      <c r="H434" s="43"/>
      <c r="I434" s="222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137</v>
      </c>
      <c r="AU434" s="20" t="s">
        <v>83</v>
      </c>
    </row>
    <row r="435" s="13" customFormat="1">
      <c r="A435" s="13"/>
      <c r="B435" s="227"/>
      <c r="C435" s="228"/>
      <c r="D435" s="220" t="s">
        <v>139</v>
      </c>
      <c r="E435" s="229" t="s">
        <v>19</v>
      </c>
      <c r="F435" s="230" t="s">
        <v>564</v>
      </c>
      <c r="G435" s="228"/>
      <c r="H435" s="229" t="s">
        <v>19</v>
      </c>
      <c r="I435" s="231"/>
      <c r="J435" s="228"/>
      <c r="K435" s="228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139</v>
      </c>
      <c r="AU435" s="236" t="s">
        <v>83</v>
      </c>
      <c r="AV435" s="13" t="s">
        <v>81</v>
      </c>
      <c r="AW435" s="13" t="s">
        <v>35</v>
      </c>
      <c r="AX435" s="13" t="s">
        <v>73</v>
      </c>
      <c r="AY435" s="236" t="s">
        <v>126</v>
      </c>
    </row>
    <row r="436" s="13" customFormat="1">
      <c r="A436" s="13"/>
      <c r="B436" s="227"/>
      <c r="C436" s="228"/>
      <c r="D436" s="220" t="s">
        <v>139</v>
      </c>
      <c r="E436" s="229" t="s">
        <v>19</v>
      </c>
      <c r="F436" s="230" t="s">
        <v>565</v>
      </c>
      <c r="G436" s="228"/>
      <c r="H436" s="229" t="s">
        <v>19</v>
      </c>
      <c r="I436" s="231"/>
      <c r="J436" s="228"/>
      <c r="K436" s="228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139</v>
      </c>
      <c r="AU436" s="236" t="s">
        <v>83</v>
      </c>
      <c r="AV436" s="13" t="s">
        <v>81</v>
      </c>
      <c r="AW436" s="13" t="s">
        <v>35</v>
      </c>
      <c r="AX436" s="13" t="s">
        <v>73</v>
      </c>
      <c r="AY436" s="236" t="s">
        <v>126</v>
      </c>
    </row>
    <row r="437" s="13" customFormat="1">
      <c r="A437" s="13"/>
      <c r="B437" s="227"/>
      <c r="C437" s="228"/>
      <c r="D437" s="220" t="s">
        <v>139</v>
      </c>
      <c r="E437" s="229" t="s">
        <v>19</v>
      </c>
      <c r="F437" s="230" t="s">
        <v>566</v>
      </c>
      <c r="G437" s="228"/>
      <c r="H437" s="229" t="s">
        <v>19</v>
      </c>
      <c r="I437" s="231"/>
      <c r="J437" s="228"/>
      <c r="K437" s="228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139</v>
      </c>
      <c r="AU437" s="236" t="s">
        <v>83</v>
      </c>
      <c r="AV437" s="13" t="s">
        <v>81</v>
      </c>
      <c r="AW437" s="13" t="s">
        <v>35</v>
      </c>
      <c r="AX437" s="13" t="s">
        <v>73</v>
      </c>
      <c r="AY437" s="236" t="s">
        <v>126</v>
      </c>
    </row>
    <row r="438" s="14" customFormat="1">
      <c r="A438" s="14"/>
      <c r="B438" s="237"/>
      <c r="C438" s="238"/>
      <c r="D438" s="220" t="s">
        <v>139</v>
      </c>
      <c r="E438" s="239" t="s">
        <v>19</v>
      </c>
      <c r="F438" s="240" t="s">
        <v>567</v>
      </c>
      <c r="G438" s="238"/>
      <c r="H438" s="241">
        <v>100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139</v>
      </c>
      <c r="AU438" s="247" t="s">
        <v>83</v>
      </c>
      <c r="AV438" s="14" t="s">
        <v>83</v>
      </c>
      <c r="AW438" s="14" t="s">
        <v>35</v>
      </c>
      <c r="AX438" s="14" t="s">
        <v>81</v>
      </c>
      <c r="AY438" s="247" t="s">
        <v>126</v>
      </c>
    </row>
    <row r="439" s="2" customFormat="1" ht="16.5" customHeight="1">
      <c r="A439" s="41"/>
      <c r="B439" s="42"/>
      <c r="C439" s="207" t="s">
        <v>568</v>
      </c>
      <c r="D439" s="207" t="s">
        <v>128</v>
      </c>
      <c r="E439" s="208" t="s">
        <v>569</v>
      </c>
      <c r="F439" s="209" t="s">
        <v>570</v>
      </c>
      <c r="G439" s="210" t="s">
        <v>188</v>
      </c>
      <c r="H439" s="211">
        <v>50</v>
      </c>
      <c r="I439" s="212"/>
      <c r="J439" s="213">
        <f>ROUND(I439*H439,2)</f>
        <v>0</v>
      </c>
      <c r="K439" s="209" t="s">
        <v>132</v>
      </c>
      <c r="L439" s="47"/>
      <c r="M439" s="214" t="s">
        <v>19</v>
      </c>
      <c r="N439" s="215" t="s">
        <v>44</v>
      </c>
      <c r="O439" s="87"/>
      <c r="P439" s="216">
        <f>O439*H439</f>
        <v>0</v>
      </c>
      <c r="Q439" s="216">
        <v>1.2950000000000001E-06</v>
      </c>
      <c r="R439" s="216">
        <f>Q439*H439</f>
        <v>6.4750000000000002E-05</v>
      </c>
      <c r="S439" s="216">
        <v>0</v>
      </c>
      <c r="T439" s="21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133</v>
      </c>
      <c r="AT439" s="218" t="s">
        <v>128</v>
      </c>
      <c r="AU439" s="218" t="s">
        <v>83</v>
      </c>
      <c r="AY439" s="20" t="s">
        <v>126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81</v>
      </c>
      <c r="BK439" s="219">
        <f>ROUND(I439*H439,2)</f>
        <v>0</v>
      </c>
      <c r="BL439" s="20" t="s">
        <v>133</v>
      </c>
      <c r="BM439" s="218" t="s">
        <v>571</v>
      </c>
    </row>
    <row r="440" s="2" customFormat="1">
      <c r="A440" s="41"/>
      <c r="B440" s="42"/>
      <c r="C440" s="43"/>
      <c r="D440" s="220" t="s">
        <v>135</v>
      </c>
      <c r="E440" s="43"/>
      <c r="F440" s="221" t="s">
        <v>572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135</v>
      </c>
      <c r="AU440" s="20" t="s">
        <v>83</v>
      </c>
    </row>
    <row r="441" s="2" customFormat="1">
      <c r="A441" s="41"/>
      <c r="B441" s="42"/>
      <c r="C441" s="43"/>
      <c r="D441" s="225" t="s">
        <v>137</v>
      </c>
      <c r="E441" s="43"/>
      <c r="F441" s="226" t="s">
        <v>573</v>
      </c>
      <c r="G441" s="43"/>
      <c r="H441" s="43"/>
      <c r="I441" s="222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137</v>
      </c>
      <c r="AU441" s="20" t="s">
        <v>83</v>
      </c>
    </row>
    <row r="442" s="2" customFormat="1" ht="24.15" customHeight="1">
      <c r="A442" s="41"/>
      <c r="B442" s="42"/>
      <c r="C442" s="207" t="s">
        <v>407</v>
      </c>
      <c r="D442" s="207" t="s">
        <v>128</v>
      </c>
      <c r="E442" s="208" t="s">
        <v>574</v>
      </c>
      <c r="F442" s="209" t="s">
        <v>575</v>
      </c>
      <c r="G442" s="210" t="s">
        <v>188</v>
      </c>
      <c r="H442" s="211">
        <v>50</v>
      </c>
      <c r="I442" s="212"/>
      <c r="J442" s="213">
        <f>ROUND(I442*H442,2)</f>
        <v>0</v>
      </c>
      <c r="K442" s="209" t="s">
        <v>132</v>
      </c>
      <c r="L442" s="47"/>
      <c r="M442" s="214" t="s">
        <v>19</v>
      </c>
      <c r="N442" s="215" t="s">
        <v>44</v>
      </c>
      <c r="O442" s="87"/>
      <c r="P442" s="216">
        <f>O442*H442</f>
        <v>0</v>
      </c>
      <c r="Q442" s="216">
        <v>1.6449999999999999E-06</v>
      </c>
      <c r="R442" s="216">
        <f>Q442*H442</f>
        <v>8.2249999999999993E-05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133</v>
      </c>
      <c r="AT442" s="218" t="s">
        <v>128</v>
      </c>
      <c r="AU442" s="218" t="s">
        <v>83</v>
      </c>
      <c r="AY442" s="20" t="s">
        <v>126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81</v>
      </c>
      <c r="BK442" s="219">
        <f>ROUND(I442*H442,2)</f>
        <v>0</v>
      </c>
      <c r="BL442" s="20" t="s">
        <v>133</v>
      </c>
      <c r="BM442" s="218" t="s">
        <v>576</v>
      </c>
    </row>
    <row r="443" s="2" customFormat="1">
      <c r="A443" s="41"/>
      <c r="B443" s="42"/>
      <c r="C443" s="43"/>
      <c r="D443" s="220" t="s">
        <v>135</v>
      </c>
      <c r="E443" s="43"/>
      <c r="F443" s="221" t="s">
        <v>577</v>
      </c>
      <c r="G443" s="43"/>
      <c r="H443" s="43"/>
      <c r="I443" s="222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135</v>
      </c>
      <c r="AU443" s="20" t="s">
        <v>83</v>
      </c>
    </row>
    <row r="444" s="2" customFormat="1">
      <c r="A444" s="41"/>
      <c r="B444" s="42"/>
      <c r="C444" s="43"/>
      <c r="D444" s="225" t="s">
        <v>137</v>
      </c>
      <c r="E444" s="43"/>
      <c r="F444" s="226" t="s">
        <v>578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137</v>
      </c>
      <c r="AU444" s="20" t="s">
        <v>83</v>
      </c>
    </row>
    <row r="445" s="2" customFormat="1" ht="24.15" customHeight="1">
      <c r="A445" s="41"/>
      <c r="B445" s="42"/>
      <c r="C445" s="207" t="s">
        <v>579</v>
      </c>
      <c r="D445" s="207" t="s">
        <v>128</v>
      </c>
      <c r="E445" s="208" t="s">
        <v>580</v>
      </c>
      <c r="F445" s="209" t="s">
        <v>581</v>
      </c>
      <c r="G445" s="210" t="s">
        <v>131</v>
      </c>
      <c r="H445" s="211">
        <v>8</v>
      </c>
      <c r="I445" s="212"/>
      <c r="J445" s="213">
        <f>ROUND(I445*H445,2)</f>
        <v>0</v>
      </c>
      <c r="K445" s="209" t="s">
        <v>132</v>
      </c>
      <c r="L445" s="47"/>
      <c r="M445" s="214" t="s">
        <v>19</v>
      </c>
      <c r="N445" s="215" t="s">
        <v>44</v>
      </c>
      <c r="O445" s="87"/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133</v>
      </c>
      <c r="AT445" s="218" t="s">
        <v>128</v>
      </c>
      <c r="AU445" s="218" t="s">
        <v>83</v>
      </c>
      <c r="AY445" s="20" t="s">
        <v>126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81</v>
      </c>
      <c r="BK445" s="219">
        <f>ROUND(I445*H445,2)</f>
        <v>0</v>
      </c>
      <c r="BL445" s="20" t="s">
        <v>133</v>
      </c>
      <c r="BM445" s="218" t="s">
        <v>582</v>
      </c>
    </row>
    <row r="446" s="2" customFormat="1">
      <c r="A446" s="41"/>
      <c r="B446" s="42"/>
      <c r="C446" s="43"/>
      <c r="D446" s="220" t="s">
        <v>135</v>
      </c>
      <c r="E446" s="43"/>
      <c r="F446" s="221" t="s">
        <v>583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135</v>
      </c>
      <c r="AU446" s="20" t="s">
        <v>83</v>
      </c>
    </row>
    <row r="447" s="2" customFormat="1">
      <c r="A447" s="41"/>
      <c r="B447" s="42"/>
      <c r="C447" s="43"/>
      <c r="D447" s="225" t="s">
        <v>137</v>
      </c>
      <c r="E447" s="43"/>
      <c r="F447" s="226" t="s">
        <v>584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137</v>
      </c>
      <c r="AU447" s="20" t="s">
        <v>83</v>
      </c>
    </row>
    <row r="448" s="12" customFormat="1" ht="22.8" customHeight="1">
      <c r="A448" s="12"/>
      <c r="B448" s="191"/>
      <c r="C448" s="192"/>
      <c r="D448" s="193" t="s">
        <v>72</v>
      </c>
      <c r="E448" s="205" t="s">
        <v>585</v>
      </c>
      <c r="F448" s="205" t="s">
        <v>586</v>
      </c>
      <c r="G448" s="192"/>
      <c r="H448" s="192"/>
      <c r="I448" s="195"/>
      <c r="J448" s="206">
        <f>BK448</f>
        <v>0</v>
      </c>
      <c r="K448" s="192"/>
      <c r="L448" s="197"/>
      <c r="M448" s="198"/>
      <c r="N448" s="199"/>
      <c r="O448" s="199"/>
      <c r="P448" s="200">
        <f>SUM(P449:P488)</f>
        <v>0</v>
      </c>
      <c r="Q448" s="199"/>
      <c r="R448" s="200">
        <f>SUM(R449:R488)</f>
        <v>0</v>
      </c>
      <c r="S448" s="199"/>
      <c r="T448" s="201">
        <f>SUM(T449:T488)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2" t="s">
        <v>81</v>
      </c>
      <c r="AT448" s="203" t="s">
        <v>72</v>
      </c>
      <c r="AU448" s="203" t="s">
        <v>81</v>
      </c>
      <c r="AY448" s="202" t="s">
        <v>126</v>
      </c>
      <c r="BK448" s="204">
        <f>SUM(BK449:BK488)</f>
        <v>0</v>
      </c>
    </row>
    <row r="449" s="2" customFormat="1" ht="21.75" customHeight="1">
      <c r="A449" s="41"/>
      <c r="B449" s="42"/>
      <c r="C449" s="207" t="s">
        <v>587</v>
      </c>
      <c r="D449" s="207" t="s">
        <v>128</v>
      </c>
      <c r="E449" s="208" t="s">
        <v>588</v>
      </c>
      <c r="F449" s="209" t="s">
        <v>589</v>
      </c>
      <c r="G449" s="210" t="s">
        <v>260</v>
      </c>
      <c r="H449" s="211">
        <v>66.920000000000002</v>
      </c>
      <c r="I449" s="212"/>
      <c r="J449" s="213">
        <f>ROUND(I449*H449,2)</f>
        <v>0</v>
      </c>
      <c r="K449" s="209" t="s">
        <v>132</v>
      </c>
      <c r="L449" s="47"/>
      <c r="M449" s="214" t="s">
        <v>19</v>
      </c>
      <c r="N449" s="215" t="s">
        <v>44</v>
      </c>
      <c r="O449" s="87"/>
      <c r="P449" s="216">
        <f>O449*H449</f>
        <v>0</v>
      </c>
      <c r="Q449" s="216">
        <v>0</v>
      </c>
      <c r="R449" s="216">
        <f>Q449*H449</f>
        <v>0</v>
      </c>
      <c r="S449" s="216">
        <v>0</v>
      </c>
      <c r="T449" s="21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8" t="s">
        <v>133</v>
      </c>
      <c r="AT449" s="218" t="s">
        <v>128</v>
      </c>
      <c r="AU449" s="218" t="s">
        <v>83</v>
      </c>
      <c r="AY449" s="20" t="s">
        <v>126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20" t="s">
        <v>81</v>
      </c>
      <c r="BK449" s="219">
        <f>ROUND(I449*H449,2)</f>
        <v>0</v>
      </c>
      <c r="BL449" s="20" t="s">
        <v>133</v>
      </c>
      <c r="BM449" s="218" t="s">
        <v>590</v>
      </c>
    </row>
    <row r="450" s="2" customFormat="1">
      <c r="A450" s="41"/>
      <c r="B450" s="42"/>
      <c r="C450" s="43"/>
      <c r="D450" s="220" t="s">
        <v>135</v>
      </c>
      <c r="E450" s="43"/>
      <c r="F450" s="221" t="s">
        <v>591</v>
      </c>
      <c r="G450" s="43"/>
      <c r="H450" s="43"/>
      <c r="I450" s="222"/>
      <c r="J450" s="43"/>
      <c r="K450" s="43"/>
      <c r="L450" s="47"/>
      <c r="M450" s="223"/>
      <c r="N450" s="22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135</v>
      </c>
      <c r="AU450" s="20" t="s">
        <v>83</v>
      </c>
    </row>
    <row r="451" s="2" customFormat="1">
      <c r="A451" s="41"/>
      <c r="B451" s="42"/>
      <c r="C451" s="43"/>
      <c r="D451" s="225" t="s">
        <v>137</v>
      </c>
      <c r="E451" s="43"/>
      <c r="F451" s="226" t="s">
        <v>592</v>
      </c>
      <c r="G451" s="43"/>
      <c r="H451" s="43"/>
      <c r="I451" s="222"/>
      <c r="J451" s="43"/>
      <c r="K451" s="43"/>
      <c r="L451" s="47"/>
      <c r="M451" s="223"/>
      <c r="N451" s="22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137</v>
      </c>
      <c r="AU451" s="20" t="s">
        <v>83</v>
      </c>
    </row>
    <row r="452" s="2" customFormat="1" ht="24.15" customHeight="1">
      <c r="A452" s="41"/>
      <c r="B452" s="42"/>
      <c r="C452" s="207" t="s">
        <v>593</v>
      </c>
      <c r="D452" s="207" t="s">
        <v>128</v>
      </c>
      <c r="E452" s="208" t="s">
        <v>594</v>
      </c>
      <c r="F452" s="209" t="s">
        <v>595</v>
      </c>
      <c r="G452" s="210" t="s">
        <v>260</v>
      </c>
      <c r="H452" s="211">
        <v>1271.48</v>
      </c>
      <c r="I452" s="212"/>
      <c r="J452" s="213">
        <f>ROUND(I452*H452,2)</f>
        <v>0</v>
      </c>
      <c r="K452" s="209" t="s">
        <v>132</v>
      </c>
      <c r="L452" s="47"/>
      <c r="M452" s="214" t="s">
        <v>19</v>
      </c>
      <c r="N452" s="215" t="s">
        <v>44</v>
      </c>
      <c r="O452" s="87"/>
      <c r="P452" s="216">
        <f>O452*H452</f>
        <v>0</v>
      </c>
      <c r="Q452" s="216">
        <v>0</v>
      </c>
      <c r="R452" s="216">
        <f>Q452*H452</f>
        <v>0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133</v>
      </c>
      <c r="AT452" s="218" t="s">
        <v>128</v>
      </c>
      <c r="AU452" s="218" t="s">
        <v>83</v>
      </c>
      <c r="AY452" s="20" t="s">
        <v>126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81</v>
      </c>
      <c r="BK452" s="219">
        <f>ROUND(I452*H452,2)</f>
        <v>0</v>
      </c>
      <c r="BL452" s="20" t="s">
        <v>133</v>
      </c>
      <c r="BM452" s="218" t="s">
        <v>596</v>
      </c>
    </row>
    <row r="453" s="2" customFormat="1">
      <c r="A453" s="41"/>
      <c r="B453" s="42"/>
      <c r="C453" s="43"/>
      <c r="D453" s="220" t="s">
        <v>135</v>
      </c>
      <c r="E453" s="43"/>
      <c r="F453" s="221" t="s">
        <v>597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135</v>
      </c>
      <c r="AU453" s="20" t="s">
        <v>83</v>
      </c>
    </row>
    <row r="454" s="2" customFormat="1">
      <c r="A454" s="41"/>
      <c r="B454" s="42"/>
      <c r="C454" s="43"/>
      <c r="D454" s="225" t="s">
        <v>137</v>
      </c>
      <c r="E454" s="43"/>
      <c r="F454" s="226" t="s">
        <v>598</v>
      </c>
      <c r="G454" s="43"/>
      <c r="H454" s="43"/>
      <c r="I454" s="222"/>
      <c r="J454" s="43"/>
      <c r="K454" s="43"/>
      <c r="L454" s="47"/>
      <c r="M454" s="223"/>
      <c r="N454" s="22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137</v>
      </c>
      <c r="AU454" s="20" t="s">
        <v>83</v>
      </c>
    </row>
    <row r="455" s="14" customFormat="1">
      <c r="A455" s="14"/>
      <c r="B455" s="237"/>
      <c r="C455" s="238"/>
      <c r="D455" s="220" t="s">
        <v>139</v>
      </c>
      <c r="E455" s="238"/>
      <c r="F455" s="240" t="s">
        <v>599</v>
      </c>
      <c r="G455" s="238"/>
      <c r="H455" s="241">
        <v>1271.48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139</v>
      </c>
      <c r="AU455" s="247" t="s">
        <v>83</v>
      </c>
      <c r="AV455" s="14" t="s">
        <v>83</v>
      </c>
      <c r="AW455" s="14" t="s">
        <v>4</v>
      </c>
      <c r="AX455" s="14" t="s">
        <v>81</v>
      </c>
      <c r="AY455" s="247" t="s">
        <v>126</v>
      </c>
    </row>
    <row r="456" s="2" customFormat="1" ht="21.75" customHeight="1">
      <c r="A456" s="41"/>
      <c r="B456" s="42"/>
      <c r="C456" s="207" t="s">
        <v>600</v>
      </c>
      <c r="D456" s="207" t="s">
        <v>128</v>
      </c>
      <c r="E456" s="208" t="s">
        <v>601</v>
      </c>
      <c r="F456" s="209" t="s">
        <v>602</v>
      </c>
      <c r="G456" s="210" t="s">
        <v>260</v>
      </c>
      <c r="H456" s="211">
        <v>61.258000000000003</v>
      </c>
      <c r="I456" s="212"/>
      <c r="J456" s="213">
        <f>ROUND(I456*H456,2)</f>
        <v>0</v>
      </c>
      <c r="K456" s="209" t="s">
        <v>132</v>
      </c>
      <c r="L456" s="47"/>
      <c r="M456" s="214" t="s">
        <v>19</v>
      </c>
      <c r="N456" s="215" t="s">
        <v>44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133</v>
      </c>
      <c r="AT456" s="218" t="s">
        <v>128</v>
      </c>
      <c r="AU456" s="218" t="s">
        <v>83</v>
      </c>
      <c r="AY456" s="20" t="s">
        <v>126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81</v>
      </c>
      <c r="BK456" s="219">
        <f>ROUND(I456*H456,2)</f>
        <v>0</v>
      </c>
      <c r="BL456" s="20" t="s">
        <v>133</v>
      </c>
      <c r="BM456" s="218" t="s">
        <v>603</v>
      </c>
    </row>
    <row r="457" s="2" customFormat="1">
      <c r="A457" s="41"/>
      <c r="B457" s="42"/>
      <c r="C457" s="43"/>
      <c r="D457" s="220" t="s">
        <v>135</v>
      </c>
      <c r="E457" s="43"/>
      <c r="F457" s="221" t="s">
        <v>604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135</v>
      </c>
      <c r="AU457" s="20" t="s">
        <v>83</v>
      </c>
    </row>
    <row r="458" s="2" customFormat="1">
      <c r="A458" s="41"/>
      <c r="B458" s="42"/>
      <c r="C458" s="43"/>
      <c r="D458" s="225" t="s">
        <v>137</v>
      </c>
      <c r="E458" s="43"/>
      <c r="F458" s="226" t="s">
        <v>605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137</v>
      </c>
      <c r="AU458" s="20" t="s">
        <v>83</v>
      </c>
    </row>
    <row r="459" s="14" customFormat="1">
      <c r="A459" s="14"/>
      <c r="B459" s="237"/>
      <c r="C459" s="238"/>
      <c r="D459" s="220" t="s">
        <v>139</v>
      </c>
      <c r="E459" s="239" t="s">
        <v>19</v>
      </c>
      <c r="F459" s="240" t="s">
        <v>606</v>
      </c>
      <c r="G459" s="238"/>
      <c r="H459" s="241">
        <v>59.177999999999997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139</v>
      </c>
      <c r="AU459" s="247" t="s">
        <v>83</v>
      </c>
      <c r="AV459" s="14" t="s">
        <v>83</v>
      </c>
      <c r="AW459" s="14" t="s">
        <v>35</v>
      </c>
      <c r="AX459" s="14" t="s">
        <v>73</v>
      </c>
      <c r="AY459" s="247" t="s">
        <v>126</v>
      </c>
    </row>
    <row r="460" s="16" customFormat="1">
      <c r="A460" s="16"/>
      <c r="B460" s="270"/>
      <c r="C460" s="271"/>
      <c r="D460" s="220" t="s">
        <v>139</v>
      </c>
      <c r="E460" s="272" t="s">
        <v>19</v>
      </c>
      <c r="F460" s="273" t="s">
        <v>607</v>
      </c>
      <c r="G460" s="271"/>
      <c r="H460" s="274">
        <v>59.177999999999997</v>
      </c>
      <c r="I460" s="275"/>
      <c r="J460" s="271"/>
      <c r="K460" s="271"/>
      <c r="L460" s="276"/>
      <c r="M460" s="277"/>
      <c r="N460" s="278"/>
      <c r="O460" s="278"/>
      <c r="P460" s="278"/>
      <c r="Q460" s="278"/>
      <c r="R460" s="278"/>
      <c r="S460" s="278"/>
      <c r="T460" s="279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80" t="s">
        <v>139</v>
      </c>
      <c r="AU460" s="280" t="s">
        <v>83</v>
      </c>
      <c r="AV460" s="16" t="s">
        <v>151</v>
      </c>
      <c r="AW460" s="16" t="s">
        <v>35</v>
      </c>
      <c r="AX460" s="16" t="s">
        <v>73</v>
      </c>
      <c r="AY460" s="280" t="s">
        <v>126</v>
      </c>
    </row>
    <row r="461" s="13" customFormat="1">
      <c r="A461" s="13"/>
      <c r="B461" s="227"/>
      <c r="C461" s="228"/>
      <c r="D461" s="220" t="s">
        <v>139</v>
      </c>
      <c r="E461" s="229" t="s">
        <v>19</v>
      </c>
      <c r="F461" s="230" t="s">
        <v>608</v>
      </c>
      <c r="G461" s="228"/>
      <c r="H461" s="229" t="s">
        <v>19</v>
      </c>
      <c r="I461" s="231"/>
      <c r="J461" s="228"/>
      <c r="K461" s="228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139</v>
      </c>
      <c r="AU461" s="236" t="s">
        <v>83</v>
      </c>
      <c r="AV461" s="13" t="s">
        <v>81</v>
      </c>
      <c r="AW461" s="13" t="s">
        <v>35</v>
      </c>
      <c r="AX461" s="13" t="s">
        <v>73</v>
      </c>
      <c r="AY461" s="236" t="s">
        <v>126</v>
      </c>
    </row>
    <row r="462" s="14" customFormat="1">
      <c r="A462" s="14"/>
      <c r="B462" s="237"/>
      <c r="C462" s="238"/>
      <c r="D462" s="220" t="s">
        <v>139</v>
      </c>
      <c r="E462" s="239" t="s">
        <v>19</v>
      </c>
      <c r="F462" s="240" t="s">
        <v>609</v>
      </c>
      <c r="G462" s="238"/>
      <c r="H462" s="241">
        <v>2.0800000000000001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139</v>
      </c>
      <c r="AU462" s="247" t="s">
        <v>83</v>
      </c>
      <c r="AV462" s="14" t="s">
        <v>83</v>
      </c>
      <c r="AW462" s="14" t="s">
        <v>35</v>
      </c>
      <c r="AX462" s="14" t="s">
        <v>73</v>
      </c>
      <c r="AY462" s="247" t="s">
        <v>126</v>
      </c>
    </row>
    <row r="463" s="15" customFormat="1">
      <c r="A463" s="15"/>
      <c r="B463" s="248"/>
      <c r="C463" s="249"/>
      <c r="D463" s="220" t="s">
        <v>139</v>
      </c>
      <c r="E463" s="250" t="s">
        <v>19</v>
      </c>
      <c r="F463" s="251" t="s">
        <v>150</v>
      </c>
      <c r="G463" s="249"/>
      <c r="H463" s="252">
        <v>61.257999999999996</v>
      </c>
      <c r="I463" s="253"/>
      <c r="J463" s="249"/>
      <c r="K463" s="249"/>
      <c r="L463" s="254"/>
      <c r="M463" s="255"/>
      <c r="N463" s="256"/>
      <c r="O463" s="256"/>
      <c r="P463" s="256"/>
      <c r="Q463" s="256"/>
      <c r="R463" s="256"/>
      <c r="S463" s="256"/>
      <c r="T463" s="25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8" t="s">
        <v>139</v>
      </c>
      <c r="AU463" s="258" t="s">
        <v>83</v>
      </c>
      <c r="AV463" s="15" t="s">
        <v>133</v>
      </c>
      <c r="AW463" s="15" t="s">
        <v>35</v>
      </c>
      <c r="AX463" s="15" t="s">
        <v>81</v>
      </c>
      <c r="AY463" s="258" t="s">
        <v>126</v>
      </c>
    </row>
    <row r="464" s="2" customFormat="1" ht="24.15" customHeight="1">
      <c r="A464" s="41"/>
      <c r="B464" s="42"/>
      <c r="C464" s="207" t="s">
        <v>610</v>
      </c>
      <c r="D464" s="207" t="s">
        <v>128</v>
      </c>
      <c r="E464" s="208" t="s">
        <v>611</v>
      </c>
      <c r="F464" s="209" t="s">
        <v>612</v>
      </c>
      <c r="G464" s="210" t="s">
        <v>260</v>
      </c>
      <c r="H464" s="211">
        <v>1143.1020000000001</v>
      </c>
      <c r="I464" s="212"/>
      <c r="J464" s="213">
        <f>ROUND(I464*H464,2)</f>
        <v>0</v>
      </c>
      <c r="K464" s="209" t="s">
        <v>132</v>
      </c>
      <c r="L464" s="47"/>
      <c r="M464" s="214" t="s">
        <v>19</v>
      </c>
      <c r="N464" s="215" t="s">
        <v>44</v>
      </c>
      <c r="O464" s="87"/>
      <c r="P464" s="216">
        <f>O464*H464</f>
        <v>0</v>
      </c>
      <c r="Q464" s="216">
        <v>0</v>
      </c>
      <c r="R464" s="216">
        <f>Q464*H464</f>
        <v>0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133</v>
      </c>
      <c r="AT464" s="218" t="s">
        <v>128</v>
      </c>
      <c r="AU464" s="218" t="s">
        <v>83</v>
      </c>
      <c r="AY464" s="20" t="s">
        <v>126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81</v>
      </c>
      <c r="BK464" s="219">
        <f>ROUND(I464*H464,2)</f>
        <v>0</v>
      </c>
      <c r="BL464" s="20" t="s">
        <v>133</v>
      </c>
      <c r="BM464" s="218" t="s">
        <v>613</v>
      </c>
    </row>
    <row r="465" s="2" customFormat="1">
      <c r="A465" s="41"/>
      <c r="B465" s="42"/>
      <c r="C465" s="43"/>
      <c r="D465" s="220" t="s">
        <v>135</v>
      </c>
      <c r="E465" s="43"/>
      <c r="F465" s="221" t="s">
        <v>597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135</v>
      </c>
      <c r="AU465" s="20" t="s">
        <v>83</v>
      </c>
    </row>
    <row r="466" s="2" customFormat="1">
      <c r="A466" s="41"/>
      <c r="B466" s="42"/>
      <c r="C466" s="43"/>
      <c r="D466" s="225" t="s">
        <v>137</v>
      </c>
      <c r="E466" s="43"/>
      <c r="F466" s="226" t="s">
        <v>614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137</v>
      </c>
      <c r="AU466" s="20" t="s">
        <v>83</v>
      </c>
    </row>
    <row r="467" s="14" customFormat="1">
      <c r="A467" s="14"/>
      <c r="B467" s="237"/>
      <c r="C467" s="238"/>
      <c r="D467" s="220" t="s">
        <v>139</v>
      </c>
      <c r="E467" s="239" t="s">
        <v>19</v>
      </c>
      <c r="F467" s="240" t="s">
        <v>615</v>
      </c>
      <c r="G467" s="238"/>
      <c r="H467" s="241">
        <v>1124.3820000000001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139</v>
      </c>
      <c r="AU467" s="247" t="s">
        <v>83</v>
      </c>
      <c r="AV467" s="14" t="s">
        <v>83</v>
      </c>
      <c r="AW467" s="14" t="s">
        <v>35</v>
      </c>
      <c r="AX467" s="14" t="s">
        <v>73</v>
      </c>
      <c r="AY467" s="247" t="s">
        <v>126</v>
      </c>
    </row>
    <row r="468" s="16" customFormat="1">
      <c r="A468" s="16"/>
      <c r="B468" s="270"/>
      <c r="C468" s="271"/>
      <c r="D468" s="220" t="s">
        <v>139</v>
      </c>
      <c r="E468" s="272" t="s">
        <v>19</v>
      </c>
      <c r="F468" s="273" t="s">
        <v>607</v>
      </c>
      <c r="G468" s="271"/>
      <c r="H468" s="274">
        <v>1124.3820000000001</v>
      </c>
      <c r="I468" s="275"/>
      <c r="J468" s="271"/>
      <c r="K468" s="271"/>
      <c r="L468" s="276"/>
      <c r="M468" s="277"/>
      <c r="N468" s="278"/>
      <c r="O468" s="278"/>
      <c r="P468" s="278"/>
      <c r="Q468" s="278"/>
      <c r="R468" s="278"/>
      <c r="S468" s="278"/>
      <c r="T468" s="279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80" t="s">
        <v>139</v>
      </c>
      <c r="AU468" s="280" t="s">
        <v>83</v>
      </c>
      <c r="AV468" s="16" t="s">
        <v>151</v>
      </c>
      <c r="AW468" s="16" t="s">
        <v>35</v>
      </c>
      <c r="AX468" s="16" t="s">
        <v>73</v>
      </c>
      <c r="AY468" s="280" t="s">
        <v>126</v>
      </c>
    </row>
    <row r="469" s="13" customFormat="1">
      <c r="A469" s="13"/>
      <c r="B469" s="227"/>
      <c r="C469" s="228"/>
      <c r="D469" s="220" t="s">
        <v>139</v>
      </c>
      <c r="E469" s="229" t="s">
        <v>19</v>
      </c>
      <c r="F469" s="230" t="s">
        <v>608</v>
      </c>
      <c r="G469" s="228"/>
      <c r="H469" s="229" t="s">
        <v>19</v>
      </c>
      <c r="I469" s="231"/>
      <c r="J469" s="228"/>
      <c r="K469" s="228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139</v>
      </c>
      <c r="AU469" s="236" t="s">
        <v>83</v>
      </c>
      <c r="AV469" s="13" t="s">
        <v>81</v>
      </c>
      <c r="AW469" s="13" t="s">
        <v>35</v>
      </c>
      <c r="AX469" s="13" t="s">
        <v>73</v>
      </c>
      <c r="AY469" s="236" t="s">
        <v>126</v>
      </c>
    </row>
    <row r="470" s="14" customFormat="1">
      <c r="A470" s="14"/>
      <c r="B470" s="237"/>
      <c r="C470" s="238"/>
      <c r="D470" s="220" t="s">
        <v>139</v>
      </c>
      <c r="E470" s="239" t="s">
        <v>19</v>
      </c>
      <c r="F470" s="240" t="s">
        <v>616</v>
      </c>
      <c r="G470" s="238"/>
      <c r="H470" s="241">
        <v>18.719999999999999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139</v>
      </c>
      <c r="AU470" s="247" t="s">
        <v>83</v>
      </c>
      <c r="AV470" s="14" t="s">
        <v>83</v>
      </c>
      <c r="AW470" s="14" t="s">
        <v>35</v>
      </c>
      <c r="AX470" s="14" t="s">
        <v>73</v>
      </c>
      <c r="AY470" s="247" t="s">
        <v>126</v>
      </c>
    </row>
    <row r="471" s="15" customFormat="1">
      <c r="A471" s="15"/>
      <c r="B471" s="248"/>
      <c r="C471" s="249"/>
      <c r="D471" s="220" t="s">
        <v>139</v>
      </c>
      <c r="E471" s="250" t="s">
        <v>19</v>
      </c>
      <c r="F471" s="251" t="s">
        <v>150</v>
      </c>
      <c r="G471" s="249"/>
      <c r="H471" s="252">
        <v>1143.1020000000001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8" t="s">
        <v>139</v>
      </c>
      <c r="AU471" s="258" t="s">
        <v>83</v>
      </c>
      <c r="AV471" s="15" t="s">
        <v>133</v>
      </c>
      <c r="AW471" s="15" t="s">
        <v>35</v>
      </c>
      <c r="AX471" s="15" t="s">
        <v>81</v>
      </c>
      <c r="AY471" s="258" t="s">
        <v>126</v>
      </c>
    </row>
    <row r="472" s="2" customFormat="1" ht="24.15" customHeight="1">
      <c r="A472" s="41"/>
      <c r="B472" s="42"/>
      <c r="C472" s="207" t="s">
        <v>617</v>
      </c>
      <c r="D472" s="207" t="s">
        <v>128</v>
      </c>
      <c r="E472" s="208" t="s">
        <v>618</v>
      </c>
      <c r="F472" s="209" t="s">
        <v>619</v>
      </c>
      <c r="G472" s="210" t="s">
        <v>260</v>
      </c>
      <c r="H472" s="211">
        <v>128.178</v>
      </c>
      <c r="I472" s="212"/>
      <c r="J472" s="213">
        <f>ROUND(I472*H472,2)</f>
        <v>0</v>
      </c>
      <c r="K472" s="209" t="s">
        <v>132</v>
      </c>
      <c r="L472" s="47"/>
      <c r="M472" s="214" t="s">
        <v>19</v>
      </c>
      <c r="N472" s="215" t="s">
        <v>44</v>
      </c>
      <c r="O472" s="87"/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133</v>
      </c>
      <c r="AT472" s="218" t="s">
        <v>128</v>
      </c>
      <c r="AU472" s="218" t="s">
        <v>83</v>
      </c>
      <c r="AY472" s="20" t="s">
        <v>126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20" t="s">
        <v>81</v>
      </c>
      <c r="BK472" s="219">
        <f>ROUND(I472*H472,2)</f>
        <v>0</v>
      </c>
      <c r="BL472" s="20" t="s">
        <v>133</v>
      </c>
      <c r="BM472" s="218" t="s">
        <v>620</v>
      </c>
    </row>
    <row r="473" s="2" customFormat="1">
      <c r="A473" s="41"/>
      <c r="B473" s="42"/>
      <c r="C473" s="43"/>
      <c r="D473" s="220" t="s">
        <v>135</v>
      </c>
      <c r="E473" s="43"/>
      <c r="F473" s="221" t="s">
        <v>621</v>
      </c>
      <c r="G473" s="43"/>
      <c r="H473" s="43"/>
      <c r="I473" s="222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135</v>
      </c>
      <c r="AU473" s="20" t="s">
        <v>83</v>
      </c>
    </row>
    <row r="474" s="2" customFormat="1">
      <c r="A474" s="41"/>
      <c r="B474" s="42"/>
      <c r="C474" s="43"/>
      <c r="D474" s="225" t="s">
        <v>137</v>
      </c>
      <c r="E474" s="43"/>
      <c r="F474" s="226" t="s">
        <v>622</v>
      </c>
      <c r="G474" s="43"/>
      <c r="H474" s="43"/>
      <c r="I474" s="222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137</v>
      </c>
      <c r="AU474" s="20" t="s">
        <v>83</v>
      </c>
    </row>
    <row r="475" s="2" customFormat="1" ht="37.8" customHeight="1">
      <c r="A475" s="41"/>
      <c r="B475" s="42"/>
      <c r="C475" s="207" t="s">
        <v>623</v>
      </c>
      <c r="D475" s="207" t="s">
        <v>128</v>
      </c>
      <c r="E475" s="208" t="s">
        <v>624</v>
      </c>
      <c r="F475" s="209" t="s">
        <v>625</v>
      </c>
      <c r="G475" s="210" t="s">
        <v>260</v>
      </c>
      <c r="H475" s="211">
        <v>27.219999999999999</v>
      </c>
      <c r="I475" s="212"/>
      <c r="J475" s="213">
        <f>ROUND(I475*H475,2)</f>
        <v>0</v>
      </c>
      <c r="K475" s="209" t="s">
        <v>132</v>
      </c>
      <c r="L475" s="47"/>
      <c r="M475" s="214" t="s">
        <v>19</v>
      </c>
      <c r="N475" s="215" t="s">
        <v>44</v>
      </c>
      <c r="O475" s="87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8" t="s">
        <v>133</v>
      </c>
      <c r="AT475" s="218" t="s">
        <v>128</v>
      </c>
      <c r="AU475" s="218" t="s">
        <v>83</v>
      </c>
      <c r="AY475" s="20" t="s">
        <v>126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20" t="s">
        <v>81</v>
      </c>
      <c r="BK475" s="219">
        <f>ROUND(I475*H475,2)</f>
        <v>0</v>
      </c>
      <c r="BL475" s="20" t="s">
        <v>133</v>
      </c>
      <c r="BM475" s="218" t="s">
        <v>626</v>
      </c>
    </row>
    <row r="476" s="2" customFormat="1">
      <c r="A476" s="41"/>
      <c r="B476" s="42"/>
      <c r="C476" s="43"/>
      <c r="D476" s="220" t="s">
        <v>135</v>
      </c>
      <c r="E476" s="43"/>
      <c r="F476" s="221" t="s">
        <v>627</v>
      </c>
      <c r="G476" s="43"/>
      <c r="H476" s="43"/>
      <c r="I476" s="222"/>
      <c r="J476" s="43"/>
      <c r="K476" s="43"/>
      <c r="L476" s="47"/>
      <c r="M476" s="223"/>
      <c r="N476" s="22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135</v>
      </c>
      <c r="AU476" s="20" t="s">
        <v>83</v>
      </c>
    </row>
    <row r="477" s="2" customFormat="1">
      <c r="A477" s="41"/>
      <c r="B477" s="42"/>
      <c r="C477" s="43"/>
      <c r="D477" s="225" t="s">
        <v>137</v>
      </c>
      <c r="E477" s="43"/>
      <c r="F477" s="226" t="s">
        <v>628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137</v>
      </c>
      <c r="AU477" s="20" t="s">
        <v>83</v>
      </c>
    </row>
    <row r="478" s="14" customFormat="1">
      <c r="A478" s="14"/>
      <c r="B478" s="237"/>
      <c r="C478" s="238"/>
      <c r="D478" s="220" t="s">
        <v>139</v>
      </c>
      <c r="E478" s="239" t="s">
        <v>19</v>
      </c>
      <c r="F478" s="240" t="s">
        <v>629</v>
      </c>
      <c r="G478" s="238"/>
      <c r="H478" s="241">
        <v>27.219999999999999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139</v>
      </c>
      <c r="AU478" s="247" t="s">
        <v>83</v>
      </c>
      <c r="AV478" s="14" t="s">
        <v>83</v>
      </c>
      <c r="AW478" s="14" t="s">
        <v>35</v>
      </c>
      <c r="AX478" s="14" t="s">
        <v>81</v>
      </c>
      <c r="AY478" s="247" t="s">
        <v>126</v>
      </c>
    </row>
    <row r="479" s="2" customFormat="1" ht="44.25" customHeight="1">
      <c r="A479" s="41"/>
      <c r="B479" s="42"/>
      <c r="C479" s="207" t="s">
        <v>630</v>
      </c>
      <c r="D479" s="207" t="s">
        <v>128</v>
      </c>
      <c r="E479" s="208" t="s">
        <v>631</v>
      </c>
      <c r="F479" s="209" t="s">
        <v>632</v>
      </c>
      <c r="G479" s="210" t="s">
        <v>260</v>
      </c>
      <c r="H479" s="211">
        <v>66.920000000000002</v>
      </c>
      <c r="I479" s="212"/>
      <c r="J479" s="213">
        <f>ROUND(I479*H479,2)</f>
        <v>0</v>
      </c>
      <c r="K479" s="209" t="s">
        <v>132</v>
      </c>
      <c r="L479" s="47"/>
      <c r="M479" s="214" t="s">
        <v>19</v>
      </c>
      <c r="N479" s="215" t="s">
        <v>44</v>
      </c>
      <c r="O479" s="87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133</v>
      </c>
      <c r="AT479" s="218" t="s">
        <v>128</v>
      </c>
      <c r="AU479" s="218" t="s">
        <v>83</v>
      </c>
      <c r="AY479" s="20" t="s">
        <v>126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81</v>
      </c>
      <c r="BK479" s="219">
        <f>ROUND(I479*H479,2)</f>
        <v>0</v>
      </c>
      <c r="BL479" s="20" t="s">
        <v>133</v>
      </c>
      <c r="BM479" s="218" t="s">
        <v>633</v>
      </c>
    </row>
    <row r="480" s="2" customFormat="1">
      <c r="A480" s="41"/>
      <c r="B480" s="42"/>
      <c r="C480" s="43"/>
      <c r="D480" s="220" t="s">
        <v>135</v>
      </c>
      <c r="E480" s="43"/>
      <c r="F480" s="221" t="s">
        <v>267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135</v>
      </c>
      <c r="AU480" s="20" t="s">
        <v>83</v>
      </c>
    </row>
    <row r="481" s="2" customFormat="1">
      <c r="A481" s="41"/>
      <c r="B481" s="42"/>
      <c r="C481" s="43"/>
      <c r="D481" s="225" t="s">
        <v>137</v>
      </c>
      <c r="E481" s="43"/>
      <c r="F481" s="226" t="s">
        <v>634</v>
      </c>
      <c r="G481" s="43"/>
      <c r="H481" s="43"/>
      <c r="I481" s="222"/>
      <c r="J481" s="43"/>
      <c r="K481" s="43"/>
      <c r="L481" s="47"/>
      <c r="M481" s="223"/>
      <c r="N481" s="22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137</v>
      </c>
      <c r="AU481" s="20" t="s">
        <v>83</v>
      </c>
    </row>
    <row r="482" s="14" customFormat="1">
      <c r="A482" s="14"/>
      <c r="B482" s="237"/>
      <c r="C482" s="238"/>
      <c r="D482" s="220" t="s">
        <v>139</v>
      </c>
      <c r="E482" s="239" t="s">
        <v>19</v>
      </c>
      <c r="F482" s="240" t="s">
        <v>635</v>
      </c>
      <c r="G482" s="238"/>
      <c r="H482" s="241">
        <v>66.920000000000002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139</v>
      </c>
      <c r="AU482" s="247" t="s">
        <v>83</v>
      </c>
      <c r="AV482" s="14" t="s">
        <v>83</v>
      </c>
      <c r="AW482" s="14" t="s">
        <v>35</v>
      </c>
      <c r="AX482" s="14" t="s">
        <v>81</v>
      </c>
      <c r="AY482" s="247" t="s">
        <v>126</v>
      </c>
    </row>
    <row r="483" s="2" customFormat="1" ht="44.25" customHeight="1">
      <c r="A483" s="41"/>
      <c r="B483" s="42"/>
      <c r="C483" s="207" t="s">
        <v>636</v>
      </c>
      <c r="D483" s="207" t="s">
        <v>128</v>
      </c>
      <c r="E483" s="208" t="s">
        <v>637</v>
      </c>
      <c r="F483" s="209" t="s">
        <v>638</v>
      </c>
      <c r="G483" s="210" t="s">
        <v>260</v>
      </c>
      <c r="H483" s="211">
        <v>31.808</v>
      </c>
      <c r="I483" s="212"/>
      <c r="J483" s="213">
        <f>ROUND(I483*H483,2)</f>
        <v>0</v>
      </c>
      <c r="K483" s="209" t="s">
        <v>132</v>
      </c>
      <c r="L483" s="47"/>
      <c r="M483" s="214" t="s">
        <v>19</v>
      </c>
      <c r="N483" s="215" t="s">
        <v>44</v>
      </c>
      <c r="O483" s="87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133</v>
      </c>
      <c r="AT483" s="218" t="s">
        <v>128</v>
      </c>
      <c r="AU483" s="218" t="s">
        <v>83</v>
      </c>
      <c r="AY483" s="20" t="s">
        <v>126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20" t="s">
        <v>81</v>
      </c>
      <c r="BK483" s="219">
        <f>ROUND(I483*H483,2)</f>
        <v>0</v>
      </c>
      <c r="BL483" s="20" t="s">
        <v>133</v>
      </c>
      <c r="BM483" s="218" t="s">
        <v>639</v>
      </c>
    </row>
    <row r="484" s="2" customFormat="1">
      <c r="A484" s="41"/>
      <c r="B484" s="42"/>
      <c r="C484" s="43"/>
      <c r="D484" s="220" t="s">
        <v>135</v>
      </c>
      <c r="E484" s="43"/>
      <c r="F484" s="221" t="s">
        <v>640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135</v>
      </c>
      <c r="AU484" s="20" t="s">
        <v>83</v>
      </c>
    </row>
    <row r="485" s="2" customFormat="1">
      <c r="A485" s="41"/>
      <c r="B485" s="42"/>
      <c r="C485" s="43"/>
      <c r="D485" s="225" t="s">
        <v>137</v>
      </c>
      <c r="E485" s="43"/>
      <c r="F485" s="226" t="s">
        <v>641</v>
      </c>
      <c r="G485" s="43"/>
      <c r="H485" s="43"/>
      <c r="I485" s="222"/>
      <c r="J485" s="43"/>
      <c r="K485" s="43"/>
      <c r="L485" s="47"/>
      <c r="M485" s="223"/>
      <c r="N485" s="22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137</v>
      </c>
      <c r="AU485" s="20" t="s">
        <v>83</v>
      </c>
    </row>
    <row r="486" s="14" customFormat="1">
      <c r="A486" s="14"/>
      <c r="B486" s="237"/>
      <c r="C486" s="238"/>
      <c r="D486" s="220" t="s">
        <v>139</v>
      </c>
      <c r="E486" s="239" t="s">
        <v>19</v>
      </c>
      <c r="F486" s="240" t="s">
        <v>642</v>
      </c>
      <c r="G486" s="238"/>
      <c r="H486" s="241">
        <v>27.692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139</v>
      </c>
      <c r="AU486" s="247" t="s">
        <v>83</v>
      </c>
      <c r="AV486" s="14" t="s">
        <v>83</v>
      </c>
      <c r="AW486" s="14" t="s">
        <v>35</v>
      </c>
      <c r="AX486" s="14" t="s">
        <v>73</v>
      </c>
      <c r="AY486" s="247" t="s">
        <v>126</v>
      </c>
    </row>
    <row r="487" s="14" customFormat="1">
      <c r="A487" s="14"/>
      <c r="B487" s="237"/>
      <c r="C487" s="238"/>
      <c r="D487" s="220" t="s">
        <v>139</v>
      </c>
      <c r="E487" s="239" t="s">
        <v>19</v>
      </c>
      <c r="F487" s="240" t="s">
        <v>643</v>
      </c>
      <c r="G487" s="238"/>
      <c r="H487" s="241">
        <v>4.1159999999999997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139</v>
      </c>
      <c r="AU487" s="247" t="s">
        <v>83</v>
      </c>
      <c r="AV487" s="14" t="s">
        <v>83</v>
      </c>
      <c r="AW487" s="14" t="s">
        <v>35</v>
      </c>
      <c r="AX487" s="14" t="s">
        <v>73</v>
      </c>
      <c r="AY487" s="247" t="s">
        <v>126</v>
      </c>
    </row>
    <row r="488" s="15" customFormat="1">
      <c r="A488" s="15"/>
      <c r="B488" s="248"/>
      <c r="C488" s="249"/>
      <c r="D488" s="220" t="s">
        <v>139</v>
      </c>
      <c r="E488" s="250" t="s">
        <v>19</v>
      </c>
      <c r="F488" s="251" t="s">
        <v>150</v>
      </c>
      <c r="G488" s="249"/>
      <c r="H488" s="252">
        <v>31.808</v>
      </c>
      <c r="I488" s="253"/>
      <c r="J488" s="249"/>
      <c r="K488" s="249"/>
      <c r="L488" s="254"/>
      <c r="M488" s="255"/>
      <c r="N488" s="256"/>
      <c r="O488" s="256"/>
      <c r="P488" s="256"/>
      <c r="Q488" s="256"/>
      <c r="R488" s="256"/>
      <c r="S488" s="256"/>
      <c r="T488" s="257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8" t="s">
        <v>139</v>
      </c>
      <c r="AU488" s="258" t="s">
        <v>83</v>
      </c>
      <c r="AV488" s="15" t="s">
        <v>133</v>
      </c>
      <c r="AW488" s="15" t="s">
        <v>35</v>
      </c>
      <c r="AX488" s="15" t="s">
        <v>81</v>
      </c>
      <c r="AY488" s="258" t="s">
        <v>126</v>
      </c>
    </row>
    <row r="489" s="12" customFormat="1" ht="22.8" customHeight="1">
      <c r="A489" s="12"/>
      <c r="B489" s="191"/>
      <c r="C489" s="192"/>
      <c r="D489" s="193" t="s">
        <v>72</v>
      </c>
      <c r="E489" s="205" t="s">
        <v>644</v>
      </c>
      <c r="F489" s="205" t="s">
        <v>645</v>
      </c>
      <c r="G489" s="192"/>
      <c r="H489" s="192"/>
      <c r="I489" s="195"/>
      <c r="J489" s="206">
        <f>BK489</f>
        <v>0</v>
      </c>
      <c r="K489" s="192"/>
      <c r="L489" s="197"/>
      <c r="M489" s="198"/>
      <c r="N489" s="199"/>
      <c r="O489" s="199"/>
      <c r="P489" s="200">
        <f>SUM(P490:P492)</f>
        <v>0</v>
      </c>
      <c r="Q489" s="199"/>
      <c r="R489" s="200">
        <f>SUM(R490:R492)</f>
        <v>0</v>
      </c>
      <c r="S489" s="199"/>
      <c r="T489" s="201">
        <f>SUM(T490:T492)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2" t="s">
        <v>81</v>
      </c>
      <c r="AT489" s="203" t="s">
        <v>72</v>
      </c>
      <c r="AU489" s="203" t="s">
        <v>81</v>
      </c>
      <c r="AY489" s="202" t="s">
        <v>126</v>
      </c>
      <c r="BK489" s="204">
        <f>SUM(BK490:BK492)</f>
        <v>0</v>
      </c>
    </row>
    <row r="490" s="2" customFormat="1" ht="24.15" customHeight="1">
      <c r="A490" s="41"/>
      <c r="B490" s="42"/>
      <c r="C490" s="207" t="s">
        <v>646</v>
      </c>
      <c r="D490" s="207" t="s">
        <v>128</v>
      </c>
      <c r="E490" s="208" t="s">
        <v>647</v>
      </c>
      <c r="F490" s="209" t="s">
        <v>648</v>
      </c>
      <c r="G490" s="210" t="s">
        <v>260</v>
      </c>
      <c r="H490" s="211">
        <v>161.78899999999999</v>
      </c>
      <c r="I490" s="212"/>
      <c r="J490" s="213">
        <f>ROUND(I490*H490,2)</f>
        <v>0</v>
      </c>
      <c r="K490" s="209" t="s">
        <v>132</v>
      </c>
      <c r="L490" s="47"/>
      <c r="M490" s="214" t="s">
        <v>19</v>
      </c>
      <c r="N490" s="215" t="s">
        <v>44</v>
      </c>
      <c r="O490" s="87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133</v>
      </c>
      <c r="AT490" s="218" t="s">
        <v>128</v>
      </c>
      <c r="AU490" s="218" t="s">
        <v>83</v>
      </c>
      <c r="AY490" s="20" t="s">
        <v>126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81</v>
      </c>
      <c r="BK490" s="219">
        <f>ROUND(I490*H490,2)</f>
        <v>0</v>
      </c>
      <c r="BL490" s="20" t="s">
        <v>133</v>
      </c>
      <c r="BM490" s="218" t="s">
        <v>649</v>
      </c>
    </row>
    <row r="491" s="2" customFormat="1">
      <c r="A491" s="41"/>
      <c r="B491" s="42"/>
      <c r="C491" s="43"/>
      <c r="D491" s="220" t="s">
        <v>135</v>
      </c>
      <c r="E491" s="43"/>
      <c r="F491" s="221" t="s">
        <v>650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135</v>
      </c>
      <c r="AU491" s="20" t="s">
        <v>83</v>
      </c>
    </row>
    <row r="492" s="2" customFormat="1">
      <c r="A492" s="41"/>
      <c r="B492" s="42"/>
      <c r="C492" s="43"/>
      <c r="D492" s="225" t="s">
        <v>137</v>
      </c>
      <c r="E492" s="43"/>
      <c r="F492" s="226" t="s">
        <v>651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137</v>
      </c>
      <c r="AU492" s="20" t="s">
        <v>83</v>
      </c>
    </row>
    <row r="493" s="12" customFormat="1" ht="25.92" customHeight="1">
      <c r="A493" s="12"/>
      <c r="B493" s="191"/>
      <c r="C493" s="192"/>
      <c r="D493" s="193" t="s">
        <v>72</v>
      </c>
      <c r="E493" s="194" t="s">
        <v>652</v>
      </c>
      <c r="F493" s="194" t="s">
        <v>653</v>
      </c>
      <c r="G493" s="192"/>
      <c r="H493" s="192"/>
      <c r="I493" s="195"/>
      <c r="J493" s="196">
        <f>BK493</f>
        <v>0</v>
      </c>
      <c r="K493" s="192"/>
      <c r="L493" s="197"/>
      <c r="M493" s="198"/>
      <c r="N493" s="199"/>
      <c r="O493" s="199"/>
      <c r="P493" s="200">
        <f>P494+P516</f>
        <v>0</v>
      </c>
      <c r="Q493" s="199"/>
      <c r="R493" s="200">
        <f>R494+R516</f>
        <v>0.065008500000000011</v>
      </c>
      <c r="S493" s="199"/>
      <c r="T493" s="201">
        <f>T494+T516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2" t="s">
        <v>83</v>
      </c>
      <c r="AT493" s="203" t="s">
        <v>72</v>
      </c>
      <c r="AU493" s="203" t="s">
        <v>73</v>
      </c>
      <c r="AY493" s="202" t="s">
        <v>126</v>
      </c>
      <c r="BK493" s="204">
        <f>BK494+BK516</f>
        <v>0</v>
      </c>
    </row>
    <row r="494" s="12" customFormat="1" ht="22.8" customHeight="1">
      <c r="A494" s="12"/>
      <c r="B494" s="191"/>
      <c r="C494" s="192"/>
      <c r="D494" s="193" t="s">
        <v>72</v>
      </c>
      <c r="E494" s="205" t="s">
        <v>654</v>
      </c>
      <c r="F494" s="205" t="s">
        <v>655</v>
      </c>
      <c r="G494" s="192"/>
      <c r="H494" s="192"/>
      <c r="I494" s="195"/>
      <c r="J494" s="206">
        <f>BK494</f>
        <v>0</v>
      </c>
      <c r="K494" s="192"/>
      <c r="L494" s="197"/>
      <c r="M494" s="198"/>
      <c r="N494" s="199"/>
      <c r="O494" s="199"/>
      <c r="P494" s="200">
        <f>SUM(P495:P515)</f>
        <v>0</v>
      </c>
      <c r="Q494" s="199"/>
      <c r="R494" s="200">
        <f>SUM(R495:R515)</f>
        <v>0.011783500000000001</v>
      </c>
      <c r="S494" s="199"/>
      <c r="T494" s="201">
        <f>SUM(T495:T515)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2" t="s">
        <v>83</v>
      </c>
      <c r="AT494" s="203" t="s">
        <v>72</v>
      </c>
      <c r="AU494" s="203" t="s">
        <v>81</v>
      </c>
      <c r="AY494" s="202" t="s">
        <v>126</v>
      </c>
      <c r="BK494" s="204">
        <f>SUM(BK495:BK515)</f>
        <v>0</v>
      </c>
    </row>
    <row r="495" s="2" customFormat="1" ht="24.15" customHeight="1">
      <c r="A495" s="41"/>
      <c r="B495" s="42"/>
      <c r="C495" s="207" t="s">
        <v>656</v>
      </c>
      <c r="D495" s="207" t="s">
        <v>128</v>
      </c>
      <c r="E495" s="208" t="s">
        <v>657</v>
      </c>
      <c r="F495" s="209" t="s">
        <v>658</v>
      </c>
      <c r="G495" s="210" t="s">
        <v>131</v>
      </c>
      <c r="H495" s="211">
        <v>6.5999999999999996</v>
      </c>
      <c r="I495" s="212"/>
      <c r="J495" s="213">
        <f>ROUND(I495*H495,2)</f>
        <v>0</v>
      </c>
      <c r="K495" s="209" t="s">
        <v>132</v>
      </c>
      <c r="L495" s="47"/>
      <c r="M495" s="214" t="s">
        <v>19</v>
      </c>
      <c r="N495" s="215" t="s">
        <v>44</v>
      </c>
      <c r="O495" s="87"/>
      <c r="P495" s="216">
        <f>O495*H495</f>
        <v>0</v>
      </c>
      <c r="Q495" s="216">
        <v>0</v>
      </c>
      <c r="R495" s="216">
        <f>Q495*H495</f>
        <v>0</v>
      </c>
      <c r="S495" s="216">
        <v>0</v>
      </c>
      <c r="T495" s="21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8" t="s">
        <v>246</v>
      </c>
      <c r="AT495" s="218" t="s">
        <v>128</v>
      </c>
      <c r="AU495" s="218" t="s">
        <v>83</v>
      </c>
      <c r="AY495" s="20" t="s">
        <v>126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20" t="s">
        <v>81</v>
      </c>
      <c r="BK495" s="219">
        <f>ROUND(I495*H495,2)</f>
        <v>0</v>
      </c>
      <c r="BL495" s="20" t="s">
        <v>246</v>
      </c>
      <c r="BM495" s="218" t="s">
        <v>659</v>
      </c>
    </row>
    <row r="496" s="2" customFormat="1">
      <c r="A496" s="41"/>
      <c r="B496" s="42"/>
      <c r="C496" s="43"/>
      <c r="D496" s="220" t="s">
        <v>135</v>
      </c>
      <c r="E496" s="43"/>
      <c r="F496" s="221" t="s">
        <v>660</v>
      </c>
      <c r="G496" s="43"/>
      <c r="H496" s="43"/>
      <c r="I496" s="222"/>
      <c r="J496" s="43"/>
      <c r="K496" s="43"/>
      <c r="L496" s="47"/>
      <c r="M496" s="223"/>
      <c r="N496" s="22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135</v>
      </c>
      <c r="AU496" s="20" t="s">
        <v>83</v>
      </c>
    </row>
    <row r="497" s="2" customFormat="1">
      <c r="A497" s="41"/>
      <c r="B497" s="42"/>
      <c r="C497" s="43"/>
      <c r="D497" s="225" t="s">
        <v>137</v>
      </c>
      <c r="E497" s="43"/>
      <c r="F497" s="226" t="s">
        <v>661</v>
      </c>
      <c r="G497" s="43"/>
      <c r="H497" s="43"/>
      <c r="I497" s="222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137</v>
      </c>
      <c r="AU497" s="20" t="s">
        <v>83</v>
      </c>
    </row>
    <row r="498" s="13" customFormat="1">
      <c r="A498" s="13"/>
      <c r="B498" s="227"/>
      <c r="C498" s="228"/>
      <c r="D498" s="220" t="s">
        <v>139</v>
      </c>
      <c r="E498" s="229" t="s">
        <v>19</v>
      </c>
      <c r="F498" s="230" t="s">
        <v>662</v>
      </c>
      <c r="G498" s="228"/>
      <c r="H498" s="229" t="s">
        <v>19</v>
      </c>
      <c r="I498" s="231"/>
      <c r="J498" s="228"/>
      <c r="K498" s="228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139</v>
      </c>
      <c r="AU498" s="236" t="s">
        <v>83</v>
      </c>
      <c r="AV498" s="13" t="s">
        <v>81</v>
      </c>
      <c r="AW498" s="13" t="s">
        <v>35</v>
      </c>
      <c r="AX498" s="13" t="s">
        <v>73</v>
      </c>
      <c r="AY498" s="236" t="s">
        <v>126</v>
      </c>
    </row>
    <row r="499" s="14" customFormat="1">
      <c r="A499" s="14"/>
      <c r="B499" s="237"/>
      <c r="C499" s="238"/>
      <c r="D499" s="220" t="s">
        <v>139</v>
      </c>
      <c r="E499" s="239" t="s">
        <v>19</v>
      </c>
      <c r="F499" s="240" t="s">
        <v>663</v>
      </c>
      <c r="G499" s="238"/>
      <c r="H499" s="241">
        <v>6.5999999999999996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139</v>
      </c>
      <c r="AU499" s="247" t="s">
        <v>83</v>
      </c>
      <c r="AV499" s="14" t="s">
        <v>83</v>
      </c>
      <c r="AW499" s="14" t="s">
        <v>35</v>
      </c>
      <c r="AX499" s="14" t="s">
        <v>81</v>
      </c>
      <c r="AY499" s="247" t="s">
        <v>126</v>
      </c>
    </row>
    <row r="500" s="2" customFormat="1" ht="16.5" customHeight="1">
      <c r="A500" s="41"/>
      <c r="B500" s="42"/>
      <c r="C500" s="260" t="s">
        <v>664</v>
      </c>
      <c r="D500" s="260" t="s">
        <v>257</v>
      </c>
      <c r="E500" s="261" t="s">
        <v>665</v>
      </c>
      <c r="F500" s="262" t="s">
        <v>666</v>
      </c>
      <c r="G500" s="263" t="s">
        <v>260</v>
      </c>
      <c r="H500" s="264">
        <v>0.0030000000000000001</v>
      </c>
      <c r="I500" s="265"/>
      <c r="J500" s="266">
        <f>ROUND(I500*H500,2)</f>
        <v>0</v>
      </c>
      <c r="K500" s="262" t="s">
        <v>132</v>
      </c>
      <c r="L500" s="267"/>
      <c r="M500" s="268" t="s">
        <v>19</v>
      </c>
      <c r="N500" s="269" t="s">
        <v>44</v>
      </c>
      <c r="O500" s="87"/>
      <c r="P500" s="216">
        <f>O500*H500</f>
        <v>0</v>
      </c>
      <c r="Q500" s="216">
        <v>1</v>
      </c>
      <c r="R500" s="216">
        <f>Q500*H500</f>
        <v>0.0030000000000000001</v>
      </c>
      <c r="S500" s="216">
        <v>0</v>
      </c>
      <c r="T500" s="217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8" t="s">
        <v>364</v>
      </c>
      <c r="AT500" s="218" t="s">
        <v>257</v>
      </c>
      <c r="AU500" s="218" t="s">
        <v>83</v>
      </c>
      <c r="AY500" s="20" t="s">
        <v>126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20" t="s">
        <v>81</v>
      </c>
      <c r="BK500" s="219">
        <f>ROUND(I500*H500,2)</f>
        <v>0</v>
      </c>
      <c r="BL500" s="20" t="s">
        <v>246</v>
      </c>
      <c r="BM500" s="218" t="s">
        <v>667</v>
      </c>
    </row>
    <row r="501" s="2" customFormat="1">
      <c r="A501" s="41"/>
      <c r="B501" s="42"/>
      <c r="C501" s="43"/>
      <c r="D501" s="220" t="s">
        <v>135</v>
      </c>
      <c r="E501" s="43"/>
      <c r="F501" s="221" t="s">
        <v>666</v>
      </c>
      <c r="G501" s="43"/>
      <c r="H501" s="43"/>
      <c r="I501" s="222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135</v>
      </c>
      <c r="AU501" s="20" t="s">
        <v>83</v>
      </c>
    </row>
    <row r="502" s="14" customFormat="1">
      <c r="A502" s="14"/>
      <c r="B502" s="237"/>
      <c r="C502" s="238"/>
      <c r="D502" s="220" t="s">
        <v>139</v>
      </c>
      <c r="E502" s="238"/>
      <c r="F502" s="240" t="s">
        <v>668</v>
      </c>
      <c r="G502" s="238"/>
      <c r="H502" s="241">
        <v>0.0030000000000000001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139</v>
      </c>
      <c r="AU502" s="247" t="s">
        <v>83</v>
      </c>
      <c r="AV502" s="14" t="s">
        <v>83</v>
      </c>
      <c r="AW502" s="14" t="s">
        <v>4</v>
      </c>
      <c r="AX502" s="14" t="s">
        <v>81</v>
      </c>
      <c r="AY502" s="247" t="s">
        <v>126</v>
      </c>
    </row>
    <row r="503" s="2" customFormat="1" ht="24.15" customHeight="1">
      <c r="A503" s="41"/>
      <c r="B503" s="42"/>
      <c r="C503" s="207" t="s">
        <v>669</v>
      </c>
      <c r="D503" s="207" t="s">
        <v>128</v>
      </c>
      <c r="E503" s="208" t="s">
        <v>670</v>
      </c>
      <c r="F503" s="209" t="s">
        <v>671</v>
      </c>
      <c r="G503" s="210" t="s">
        <v>131</v>
      </c>
      <c r="H503" s="211">
        <v>6.5999999999999996</v>
      </c>
      <c r="I503" s="212"/>
      <c r="J503" s="213">
        <f>ROUND(I503*H503,2)</f>
        <v>0</v>
      </c>
      <c r="K503" s="209" t="s">
        <v>132</v>
      </c>
      <c r="L503" s="47"/>
      <c r="M503" s="214" t="s">
        <v>19</v>
      </c>
      <c r="N503" s="215" t="s">
        <v>44</v>
      </c>
      <c r="O503" s="87"/>
      <c r="P503" s="216">
        <f>O503*H503</f>
        <v>0</v>
      </c>
      <c r="Q503" s="216">
        <v>0.00079750000000000003</v>
      </c>
      <c r="R503" s="216">
        <f>Q503*H503</f>
        <v>0.0052634999999999999</v>
      </c>
      <c r="S503" s="216">
        <v>0</v>
      </c>
      <c r="T503" s="217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8" t="s">
        <v>246</v>
      </c>
      <c r="AT503" s="218" t="s">
        <v>128</v>
      </c>
      <c r="AU503" s="218" t="s">
        <v>83</v>
      </c>
      <c r="AY503" s="20" t="s">
        <v>126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20" t="s">
        <v>81</v>
      </c>
      <c r="BK503" s="219">
        <f>ROUND(I503*H503,2)</f>
        <v>0</v>
      </c>
      <c r="BL503" s="20" t="s">
        <v>246</v>
      </c>
      <c r="BM503" s="218" t="s">
        <v>672</v>
      </c>
    </row>
    <row r="504" s="2" customFormat="1">
      <c r="A504" s="41"/>
      <c r="B504" s="42"/>
      <c r="C504" s="43"/>
      <c r="D504" s="220" t="s">
        <v>135</v>
      </c>
      <c r="E504" s="43"/>
      <c r="F504" s="221" t="s">
        <v>673</v>
      </c>
      <c r="G504" s="43"/>
      <c r="H504" s="43"/>
      <c r="I504" s="222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135</v>
      </c>
      <c r="AU504" s="20" t="s">
        <v>83</v>
      </c>
    </row>
    <row r="505" s="2" customFormat="1">
      <c r="A505" s="41"/>
      <c r="B505" s="42"/>
      <c r="C505" s="43"/>
      <c r="D505" s="225" t="s">
        <v>137</v>
      </c>
      <c r="E505" s="43"/>
      <c r="F505" s="226" t="s">
        <v>674</v>
      </c>
      <c r="G505" s="43"/>
      <c r="H505" s="43"/>
      <c r="I505" s="222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137</v>
      </c>
      <c r="AU505" s="20" t="s">
        <v>83</v>
      </c>
    </row>
    <row r="506" s="13" customFormat="1">
      <c r="A506" s="13"/>
      <c r="B506" s="227"/>
      <c r="C506" s="228"/>
      <c r="D506" s="220" t="s">
        <v>139</v>
      </c>
      <c r="E506" s="229" t="s">
        <v>19</v>
      </c>
      <c r="F506" s="230" t="s">
        <v>662</v>
      </c>
      <c r="G506" s="228"/>
      <c r="H506" s="229" t="s">
        <v>19</v>
      </c>
      <c r="I506" s="231"/>
      <c r="J506" s="228"/>
      <c r="K506" s="228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139</v>
      </c>
      <c r="AU506" s="236" t="s">
        <v>83</v>
      </c>
      <c r="AV506" s="13" t="s">
        <v>81</v>
      </c>
      <c r="AW506" s="13" t="s">
        <v>35</v>
      </c>
      <c r="AX506" s="13" t="s">
        <v>73</v>
      </c>
      <c r="AY506" s="236" t="s">
        <v>126</v>
      </c>
    </row>
    <row r="507" s="14" customFormat="1">
      <c r="A507" s="14"/>
      <c r="B507" s="237"/>
      <c r="C507" s="238"/>
      <c r="D507" s="220" t="s">
        <v>139</v>
      </c>
      <c r="E507" s="239" t="s">
        <v>19</v>
      </c>
      <c r="F507" s="240" t="s">
        <v>663</v>
      </c>
      <c r="G507" s="238"/>
      <c r="H507" s="241">
        <v>6.5999999999999996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139</v>
      </c>
      <c r="AU507" s="247" t="s">
        <v>83</v>
      </c>
      <c r="AV507" s="14" t="s">
        <v>83</v>
      </c>
      <c r="AW507" s="14" t="s">
        <v>35</v>
      </c>
      <c r="AX507" s="14" t="s">
        <v>81</v>
      </c>
      <c r="AY507" s="247" t="s">
        <v>126</v>
      </c>
    </row>
    <row r="508" s="2" customFormat="1" ht="24.15" customHeight="1">
      <c r="A508" s="41"/>
      <c r="B508" s="42"/>
      <c r="C508" s="207" t="s">
        <v>675</v>
      </c>
      <c r="D508" s="207" t="s">
        <v>128</v>
      </c>
      <c r="E508" s="208" t="s">
        <v>676</v>
      </c>
      <c r="F508" s="209" t="s">
        <v>677</v>
      </c>
      <c r="G508" s="210" t="s">
        <v>188</v>
      </c>
      <c r="H508" s="211">
        <v>22</v>
      </c>
      <c r="I508" s="212"/>
      <c r="J508" s="213">
        <f>ROUND(I508*H508,2)</f>
        <v>0</v>
      </c>
      <c r="K508" s="209" t="s">
        <v>132</v>
      </c>
      <c r="L508" s="47"/>
      <c r="M508" s="214" t="s">
        <v>19</v>
      </c>
      <c r="N508" s="215" t="s">
        <v>44</v>
      </c>
      <c r="O508" s="87"/>
      <c r="P508" s="216">
        <f>O508*H508</f>
        <v>0</v>
      </c>
      <c r="Q508" s="216">
        <v>0.00016000000000000001</v>
      </c>
      <c r="R508" s="216">
        <f>Q508*H508</f>
        <v>0.0035200000000000001</v>
      </c>
      <c r="S508" s="216">
        <v>0</v>
      </c>
      <c r="T508" s="21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8" t="s">
        <v>246</v>
      </c>
      <c r="AT508" s="218" t="s">
        <v>128</v>
      </c>
      <c r="AU508" s="218" t="s">
        <v>83</v>
      </c>
      <c r="AY508" s="20" t="s">
        <v>126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20" t="s">
        <v>81</v>
      </c>
      <c r="BK508" s="219">
        <f>ROUND(I508*H508,2)</f>
        <v>0</v>
      </c>
      <c r="BL508" s="20" t="s">
        <v>246</v>
      </c>
      <c r="BM508" s="218" t="s">
        <v>678</v>
      </c>
    </row>
    <row r="509" s="2" customFormat="1">
      <c r="A509" s="41"/>
      <c r="B509" s="42"/>
      <c r="C509" s="43"/>
      <c r="D509" s="220" t="s">
        <v>135</v>
      </c>
      <c r="E509" s="43"/>
      <c r="F509" s="221" t="s">
        <v>679</v>
      </c>
      <c r="G509" s="43"/>
      <c r="H509" s="43"/>
      <c r="I509" s="222"/>
      <c r="J509" s="43"/>
      <c r="K509" s="43"/>
      <c r="L509" s="47"/>
      <c r="M509" s="223"/>
      <c r="N509" s="22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135</v>
      </c>
      <c r="AU509" s="20" t="s">
        <v>83</v>
      </c>
    </row>
    <row r="510" s="2" customFormat="1">
      <c r="A510" s="41"/>
      <c r="B510" s="42"/>
      <c r="C510" s="43"/>
      <c r="D510" s="225" t="s">
        <v>137</v>
      </c>
      <c r="E510" s="43"/>
      <c r="F510" s="226" t="s">
        <v>680</v>
      </c>
      <c r="G510" s="43"/>
      <c r="H510" s="43"/>
      <c r="I510" s="222"/>
      <c r="J510" s="43"/>
      <c r="K510" s="43"/>
      <c r="L510" s="47"/>
      <c r="M510" s="223"/>
      <c r="N510" s="224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137</v>
      </c>
      <c r="AU510" s="20" t="s">
        <v>83</v>
      </c>
    </row>
    <row r="511" s="13" customFormat="1">
      <c r="A511" s="13"/>
      <c r="B511" s="227"/>
      <c r="C511" s="228"/>
      <c r="D511" s="220" t="s">
        <v>139</v>
      </c>
      <c r="E511" s="229" t="s">
        <v>19</v>
      </c>
      <c r="F511" s="230" t="s">
        <v>662</v>
      </c>
      <c r="G511" s="228"/>
      <c r="H511" s="229" t="s">
        <v>19</v>
      </c>
      <c r="I511" s="231"/>
      <c r="J511" s="228"/>
      <c r="K511" s="228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139</v>
      </c>
      <c r="AU511" s="236" t="s">
        <v>83</v>
      </c>
      <c r="AV511" s="13" t="s">
        <v>81</v>
      </c>
      <c r="AW511" s="13" t="s">
        <v>35</v>
      </c>
      <c r="AX511" s="13" t="s">
        <v>73</v>
      </c>
      <c r="AY511" s="236" t="s">
        <v>126</v>
      </c>
    </row>
    <row r="512" s="14" customFormat="1">
      <c r="A512" s="14"/>
      <c r="B512" s="237"/>
      <c r="C512" s="238"/>
      <c r="D512" s="220" t="s">
        <v>139</v>
      </c>
      <c r="E512" s="239" t="s">
        <v>19</v>
      </c>
      <c r="F512" s="240" t="s">
        <v>285</v>
      </c>
      <c r="G512" s="238"/>
      <c r="H512" s="241">
        <v>22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139</v>
      </c>
      <c r="AU512" s="247" t="s">
        <v>83</v>
      </c>
      <c r="AV512" s="14" t="s">
        <v>83</v>
      </c>
      <c r="AW512" s="14" t="s">
        <v>35</v>
      </c>
      <c r="AX512" s="14" t="s">
        <v>81</v>
      </c>
      <c r="AY512" s="247" t="s">
        <v>126</v>
      </c>
    </row>
    <row r="513" s="2" customFormat="1" ht="24.15" customHeight="1">
      <c r="A513" s="41"/>
      <c r="B513" s="42"/>
      <c r="C513" s="207" t="s">
        <v>681</v>
      </c>
      <c r="D513" s="207" t="s">
        <v>128</v>
      </c>
      <c r="E513" s="208" t="s">
        <v>682</v>
      </c>
      <c r="F513" s="209" t="s">
        <v>683</v>
      </c>
      <c r="G513" s="210" t="s">
        <v>260</v>
      </c>
      <c r="H513" s="211">
        <v>0.012</v>
      </c>
      <c r="I513" s="212"/>
      <c r="J513" s="213">
        <f>ROUND(I513*H513,2)</f>
        <v>0</v>
      </c>
      <c r="K513" s="209" t="s">
        <v>132</v>
      </c>
      <c r="L513" s="47"/>
      <c r="M513" s="214" t="s">
        <v>19</v>
      </c>
      <c r="N513" s="215" t="s">
        <v>44</v>
      </c>
      <c r="O513" s="87"/>
      <c r="P513" s="216">
        <f>O513*H513</f>
        <v>0</v>
      </c>
      <c r="Q513" s="216">
        <v>0</v>
      </c>
      <c r="R513" s="216">
        <f>Q513*H513</f>
        <v>0</v>
      </c>
      <c r="S513" s="216">
        <v>0</v>
      </c>
      <c r="T513" s="217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8" t="s">
        <v>246</v>
      </c>
      <c r="AT513" s="218" t="s">
        <v>128</v>
      </c>
      <c r="AU513" s="218" t="s">
        <v>83</v>
      </c>
      <c r="AY513" s="20" t="s">
        <v>126</v>
      </c>
      <c r="BE513" s="219">
        <f>IF(N513="základní",J513,0)</f>
        <v>0</v>
      </c>
      <c r="BF513" s="219">
        <f>IF(N513="snížená",J513,0)</f>
        <v>0</v>
      </c>
      <c r="BG513" s="219">
        <f>IF(N513="zákl. přenesená",J513,0)</f>
        <v>0</v>
      </c>
      <c r="BH513" s="219">
        <f>IF(N513="sníž. přenesená",J513,0)</f>
        <v>0</v>
      </c>
      <c r="BI513" s="219">
        <f>IF(N513="nulová",J513,0)</f>
        <v>0</v>
      </c>
      <c r="BJ513" s="20" t="s">
        <v>81</v>
      </c>
      <c r="BK513" s="219">
        <f>ROUND(I513*H513,2)</f>
        <v>0</v>
      </c>
      <c r="BL513" s="20" t="s">
        <v>246</v>
      </c>
      <c r="BM513" s="218" t="s">
        <v>684</v>
      </c>
    </row>
    <row r="514" s="2" customFormat="1">
      <c r="A514" s="41"/>
      <c r="B514" s="42"/>
      <c r="C514" s="43"/>
      <c r="D514" s="220" t="s">
        <v>135</v>
      </c>
      <c r="E514" s="43"/>
      <c r="F514" s="221" t="s">
        <v>685</v>
      </c>
      <c r="G514" s="43"/>
      <c r="H514" s="43"/>
      <c r="I514" s="222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135</v>
      </c>
      <c r="AU514" s="20" t="s">
        <v>83</v>
      </c>
    </row>
    <row r="515" s="2" customFormat="1">
      <c r="A515" s="41"/>
      <c r="B515" s="42"/>
      <c r="C515" s="43"/>
      <c r="D515" s="225" t="s">
        <v>137</v>
      </c>
      <c r="E515" s="43"/>
      <c r="F515" s="226" t="s">
        <v>686</v>
      </c>
      <c r="G515" s="43"/>
      <c r="H515" s="43"/>
      <c r="I515" s="222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137</v>
      </c>
      <c r="AU515" s="20" t="s">
        <v>83</v>
      </c>
    </row>
    <row r="516" s="12" customFormat="1" ht="22.8" customHeight="1">
      <c r="A516" s="12"/>
      <c r="B516" s="191"/>
      <c r="C516" s="192"/>
      <c r="D516" s="193" t="s">
        <v>72</v>
      </c>
      <c r="E516" s="205" t="s">
        <v>687</v>
      </c>
      <c r="F516" s="205" t="s">
        <v>688</v>
      </c>
      <c r="G516" s="192"/>
      <c r="H516" s="192"/>
      <c r="I516" s="195"/>
      <c r="J516" s="206">
        <f>BK516</f>
        <v>0</v>
      </c>
      <c r="K516" s="192"/>
      <c r="L516" s="197"/>
      <c r="M516" s="198"/>
      <c r="N516" s="199"/>
      <c r="O516" s="199"/>
      <c r="P516" s="200">
        <f>SUM(P517:P568)</f>
        <v>0</v>
      </c>
      <c r="Q516" s="199"/>
      <c r="R516" s="200">
        <f>SUM(R517:R568)</f>
        <v>0.053225000000000008</v>
      </c>
      <c r="S516" s="199"/>
      <c r="T516" s="201">
        <f>SUM(T517:T568)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2" t="s">
        <v>83</v>
      </c>
      <c r="AT516" s="203" t="s">
        <v>72</v>
      </c>
      <c r="AU516" s="203" t="s">
        <v>81</v>
      </c>
      <c r="AY516" s="202" t="s">
        <v>126</v>
      </c>
      <c r="BK516" s="204">
        <f>SUM(BK517:BK568)</f>
        <v>0</v>
      </c>
    </row>
    <row r="517" s="2" customFormat="1" ht="24.15" customHeight="1">
      <c r="A517" s="41"/>
      <c r="B517" s="42"/>
      <c r="C517" s="207" t="s">
        <v>689</v>
      </c>
      <c r="D517" s="207" t="s">
        <v>128</v>
      </c>
      <c r="E517" s="208" t="s">
        <v>690</v>
      </c>
      <c r="F517" s="209" t="s">
        <v>691</v>
      </c>
      <c r="G517" s="210" t="s">
        <v>188</v>
      </c>
      <c r="H517" s="211">
        <v>25</v>
      </c>
      <c r="I517" s="212"/>
      <c r="J517" s="213">
        <f>ROUND(I517*H517,2)</f>
        <v>0</v>
      </c>
      <c r="K517" s="209" t="s">
        <v>132</v>
      </c>
      <c r="L517" s="47"/>
      <c r="M517" s="214" t="s">
        <v>19</v>
      </c>
      <c r="N517" s="215" t="s">
        <v>44</v>
      </c>
      <c r="O517" s="87"/>
      <c r="P517" s="216">
        <f>O517*H517</f>
        <v>0</v>
      </c>
      <c r="Q517" s="216">
        <v>0</v>
      </c>
      <c r="R517" s="216">
        <f>Q517*H517</f>
        <v>0</v>
      </c>
      <c r="S517" s="216">
        <v>0</v>
      </c>
      <c r="T517" s="217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8" t="s">
        <v>246</v>
      </c>
      <c r="AT517" s="218" t="s">
        <v>128</v>
      </c>
      <c r="AU517" s="218" t="s">
        <v>83</v>
      </c>
      <c r="AY517" s="20" t="s">
        <v>126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20" t="s">
        <v>81</v>
      </c>
      <c r="BK517" s="219">
        <f>ROUND(I517*H517,2)</f>
        <v>0</v>
      </c>
      <c r="BL517" s="20" t="s">
        <v>246</v>
      </c>
      <c r="BM517" s="218" t="s">
        <v>692</v>
      </c>
    </row>
    <row r="518" s="2" customFormat="1">
      <c r="A518" s="41"/>
      <c r="B518" s="42"/>
      <c r="C518" s="43"/>
      <c r="D518" s="220" t="s">
        <v>135</v>
      </c>
      <c r="E518" s="43"/>
      <c r="F518" s="221" t="s">
        <v>693</v>
      </c>
      <c r="G518" s="43"/>
      <c r="H518" s="43"/>
      <c r="I518" s="222"/>
      <c r="J518" s="43"/>
      <c r="K518" s="43"/>
      <c r="L518" s="47"/>
      <c r="M518" s="223"/>
      <c r="N518" s="224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135</v>
      </c>
      <c r="AU518" s="20" t="s">
        <v>83</v>
      </c>
    </row>
    <row r="519" s="2" customFormat="1">
      <c r="A519" s="41"/>
      <c r="B519" s="42"/>
      <c r="C519" s="43"/>
      <c r="D519" s="225" t="s">
        <v>137</v>
      </c>
      <c r="E519" s="43"/>
      <c r="F519" s="226" t="s">
        <v>694</v>
      </c>
      <c r="G519" s="43"/>
      <c r="H519" s="43"/>
      <c r="I519" s="222"/>
      <c r="J519" s="43"/>
      <c r="K519" s="43"/>
      <c r="L519" s="47"/>
      <c r="M519" s="223"/>
      <c r="N519" s="22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137</v>
      </c>
      <c r="AU519" s="20" t="s">
        <v>83</v>
      </c>
    </row>
    <row r="520" s="13" customFormat="1">
      <c r="A520" s="13"/>
      <c r="B520" s="227"/>
      <c r="C520" s="228"/>
      <c r="D520" s="220" t="s">
        <v>139</v>
      </c>
      <c r="E520" s="229" t="s">
        <v>19</v>
      </c>
      <c r="F520" s="230" t="s">
        <v>695</v>
      </c>
      <c r="G520" s="228"/>
      <c r="H520" s="229" t="s">
        <v>19</v>
      </c>
      <c r="I520" s="231"/>
      <c r="J520" s="228"/>
      <c r="K520" s="228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139</v>
      </c>
      <c r="AU520" s="236" t="s">
        <v>83</v>
      </c>
      <c r="AV520" s="13" t="s">
        <v>81</v>
      </c>
      <c r="AW520" s="13" t="s">
        <v>35</v>
      </c>
      <c r="AX520" s="13" t="s">
        <v>73</v>
      </c>
      <c r="AY520" s="236" t="s">
        <v>126</v>
      </c>
    </row>
    <row r="521" s="13" customFormat="1">
      <c r="A521" s="13"/>
      <c r="B521" s="227"/>
      <c r="C521" s="228"/>
      <c r="D521" s="220" t="s">
        <v>139</v>
      </c>
      <c r="E521" s="229" t="s">
        <v>19</v>
      </c>
      <c r="F521" s="230" t="s">
        <v>696</v>
      </c>
      <c r="G521" s="228"/>
      <c r="H521" s="229" t="s">
        <v>19</v>
      </c>
      <c r="I521" s="231"/>
      <c r="J521" s="228"/>
      <c r="K521" s="228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139</v>
      </c>
      <c r="AU521" s="236" t="s">
        <v>83</v>
      </c>
      <c r="AV521" s="13" t="s">
        <v>81</v>
      </c>
      <c r="AW521" s="13" t="s">
        <v>35</v>
      </c>
      <c r="AX521" s="13" t="s">
        <v>73</v>
      </c>
      <c r="AY521" s="236" t="s">
        <v>126</v>
      </c>
    </row>
    <row r="522" s="14" customFormat="1">
      <c r="A522" s="14"/>
      <c r="B522" s="237"/>
      <c r="C522" s="238"/>
      <c r="D522" s="220" t="s">
        <v>139</v>
      </c>
      <c r="E522" s="239" t="s">
        <v>19</v>
      </c>
      <c r="F522" s="240" t="s">
        <v>305</v>
      </c>
      <c r="G522" s="238"/>
      <c r="H522" s="241">
        <v>25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139</v>
      </c>
      <c r="AU522" s="247" t="s">
        <v>83</v>
      </c>
      <c r="AV522" s="14" t="s">
        <v>83</v>
      </c>
      <c r="AW522" s="14" t="s">
        <v>35</v>
      </c>
      <c r="AX522" s="14" t="s">
        <v>81</v>
      </c>
      <c r="AY522" s="247" t="s">
        <v>126</v>
      </c>
    </row>
    <row r="523" s="2" customFormat="1" ht="24.15" customHeight="1">
      <c r="A523" s="41"/>
      <c r="B523" s="42"/>
      <c r="C523" s="260" t="s">
        <v>697</v>
      </c>
      <c r="D523" s="260" t="s">
        <v>257</v>
      </c>
      <c r="E523" s="261" t="s">
        <v>698</v>
      </c>
      <c r="F523" s="262" t="s">
        <v>699</v>
      </c>
      <c r="G523" s="263" t="s">
        <v>188</v>
      </c>
      <c r="H523" s="264">
        <v>27.5</v>
      </c>
      <c r="I523" s="265"/>
      <c r="J523" s="266">
        <f>ROUND(I523*H523,2)</f>
        <v>0</v>
      </c>
      <c r="K523" s="262" t="s">
        <v>132</v>
      </c>
      <c r="L523" s="267"/>
      <c r="M523" s="268" t="s">
        <v>19</v>
      </c>
      <c r="N523" s="269" t="s">
        <v>44</v>
      </c>
      <c r="O523" s="87"/>
      <c r="P523" s="216">
        <f>O523*H523</f>
        <v>0</v>
      </c>
      <c r="Q523" s="216">
        <v>0.00077999999999999999</v>
      </c>
      <c r="R523" s="216">
        <f>Q523*H523</f>
        <v>0.02145</v>
      </c>
      <c r="S523" s="216">
        <v>0</v>
      </c>
      <c r="T523" s="21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8" t="s">
        <v>364</v>
      </c>
      <c r="AT523" s="218" t="s">
        <v>257</v>
      </c>
      <c r="AU523" s="218" t="s">
        <v>83</v>
      </c>
      <c r="AY523" s="20" t="s">
        <v>126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20" t="s">
        <v>81</v>
      </c>
      <c r="BK523" s="219">
        <f>ROUND(I523*H523,2)</f>
        <v>0</v>
      </c>
      <c r="BL523" s="20" t="s">
        <v>246</v>
      </c>
      <c r="BM523" s="218" t="s">
        <v>700</v>
      </c>
    </row>
    <row r="524" s="2" customFormat="1">
      <c r="A524" s="41"/>
      <c r="B524" s="42"/>
      <c r="C524" s="43"/>
      <c r="D524" s="220" t="s">
        <v>135</v>
      </c>
      <c r="E524" s="43"/>
      <c r="F524" s="221" t="s">
        <v>699</v>
      </c>
      <c r="G524" s="43"/>
      <c r="H524" s="43"/>
      <c r="I524" s="222"/>
      <c r="J524" s="43"/>
      <c r="K524" s="43"/>
      <c r="L524" s="47"/>
      <c r="M524" s="223"/>
      <c r="N524" s="22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135</v>
      </c>
      <c r="AU524" s="20" t="s">
        <v>83</v>
      </c>
    </row>
    <row r="525" s="14" customFormat="1">
      <c r="A525" s="14"/>
      <c r="B525" s="237"/>
      <c r="C525" s="238"/>
      <c r="D525" s="220" t="s">
        <v>139</v>
      </c>
      <c r="E525" s="238"/>
      <c r="F525" s="240" t="s">
        <v>701</v>
      </c>
      <c r="G525" s="238"/>
      <c r="H525" s="241">
        <v>27.5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139</v>
      </c>
      <c r="AU525" s="247" t="s">
        <v>83</v>
      </c>
      <c r="AV525" s="14" t="s">
        <v>83</v>
      </c>
      <c r="AW525" s="14" t="s">
        <v>4</v>
      </c>
      <c r="AX525" s="14" t="s">
        <v>81</v>
      </c>
      <c r="AY525" s="247" t="s">
        <v>126</v>
      </c>
    </row>
    <row r="526" s="2" customFormat="1" ht="24.15" customHeight="1">
      <c r="A526" s="41"/>
      <c r="B526" s="42"/>
      <c r="C526" s="207" t="s">
        <v>163</v>
      </c>
      <c r="D526" s="207" t="s">
        <v>128</v>
      </c>
      <c r="E526" s="208" t="s">
        <v>702</v>
      </c>
      <c r="F526" s="209" t="s">
        <v>703</v>
      </c>
      <c r="G526" s="210" t="s">
        <v>188</v>
      </c>
      <c r="H526" s="211">
        <v>13</v>
      </c>
      <c r="I526" s="212"/>
      <c r="J526" s="213">
        <f>ROUND(I526*H526,2)</f>
        <v>0</v>
      </c>
      <c r="K526" s="209" t="s">
        <v>132</v>
      </c>
      <c r="L526" s="47"/>
      <c r="M526" s="214" t="s">
        <v>19</v>
      </c>
      <c r="N526" s="215" t="s">
        <v>44</v>
      </c>
      <c r="O526" s="87"/>
      <c r="P526" s="216">
        <f>O526*H526</f>
        <v>0</v>
      </c>
      <c r="Q526" s="216">
        <v>0</v>
      </c>
      <c r="R526" s="216">
        <f>Q526*H526</f>
        <v>0</v>
      </c>
      <c r="S526" s="216">
        <v>0</v>
      </c>
      <c r="T526" s="21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8" t="s">
        <v>246</v>
      </c>
      <c r="AT526" s="218" t="s">
        <v>128</v>
      </c>
      <c r="AU526" s="218" t="s">
        <v>83</v>
      </c>
      <c r="AY526" s="20" t="s">
        <v>126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20" t="s">
        <v>81</v>
      </c>
      <c r="BK526" s="219">
        <f>ROUND(I526*H526,2)</f>
        <v>0</v>
      </c>
      <c r="BL526" s="20" t="s">
        <v>246</v>
      </c>
      <c r="BM526" s="218" t="s">
        <v>704</v>
      </c>
    </row>
    <row r="527" s="2" customFormat="1">
      <c r="A527" s="41"/>
      <c r="B527" s="42"/>
      <c r="C527" s="43"/>
      <c r="D527" s="220" t="s">
        <v>135</v>
      </c>
      <c r="E527" s="43"/>
      <c r="F527" s="221" t="s">
        <v>705</v>
      </c>
      <c r="G527" s="43"/>
      <c r="H527" s="43"/>
      <c r="I527" s="222"/>
      <c r="J527" s="43"/>
      <c r="K527" s="43"/>
      <c r="L527" s="47"/>
      <c r="M527" s="223"/>
      <c r="N527" s="22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135</v>
      </c>
      <c r="AU527" s="20" t="s">
        <v>83</v>
      </c>
    </row>
    <row r="528" s="2" customFormat="1">
      <c r="A528" s="41"/>
      <c r="B528" s="42"/>
      <c r="C528" s="43"/>
      <c r="D528" s="225" t="s">
        <v>137</v>
      </c>
      <c r="E528" s="43"/>
      <c r="F528" s="226" t="s">
        <v>706</v>
      </c>
      <c r="G528" s="43"/>
      <c r="H528" s="43"/>
      <c r="I528" s="222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137</v>
      </c>
      <c r="AU528" s="20" t="s">
        <v>83</v>
      </c>
    </row>
    <row r="529" s="2" customFormat="1" ht="24.15" customHeight="1">
      <c r="A529" s="41"/>
      <c r="B529" s="42"/>
      <c r="C529" s="260" t="s">
        <v>707</v>
      </c>
      <c r="D529" s="260" t="s">
        <v>257</v>
      </c>
      <c r="E529" s="261" t="s">
        <v>708</v>
      </c>
      <c r="F529" s="262" t="s">
        <v>709</v>
      </c>
      <c r="G529" s="263" t="s">
        <v>188</v>
      </c>
      <c r="H529" s="264">
        <v>14.300000000000001</v>
      </c>
      <c r="I529" s="265"/>
      <c r="J529" s="266">
        <f>ROUND(I529*H529,2)</f>
        <v>0</v>
      </c>
      <c r="K529" s="262" t="s">
        <v>132</v>
      </c>
      <c r="L529" s="267"/>
      <c r="M529" s="268" t="s">
        <v>19</v>
      </c>
      <c r="N529" s="269" t="s">
        <v>44</v>
      </c>
      <c r="O529" s="87"/>
      <c r="P529" s="216">
        <f>O529*H529</f>
        <v>0</v>
      </c>
      <c r="Q529" s="216">
        <v>0.00064000000000000005</v>
      </c>
      <c r="R529" s="216">
        <f>Q529*H529</f>
        <v>0.0091520000000000004</v>
      </c>
      <c r="S529" s="216">
        <v>0</v>
      </c>
      <c r="T529" s="21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8" t="s">
        <v>364</v>
      </c>
      <c r="AT529" s="218" t="s">
        <v>257</v>
      </c>
      <c r="AU529" s="218" t="s">
        <v>83</v>
      </c>
      <c r="AY529" s="20" t="s">
        <v>126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20" t="s">
        <v>81</v>
      </c>
      <c r="BK529" s="219">
        <f>ROUND(I529*H529,2)</f>
        <v>0</v>
      </c>
      <c r="BL529" s="20" t="s">
        <v>246</v>
      </c>
      <c r="BM529" s="218" t="s">
        <v>710</v>
      </c>
    </row>
    <row r="530" s="2" customFormat="1">
      <c r="A530" s="41"/>
      <c r="B530" s="42"/>
      <c r="C530" s="43"/>
      <c r="D530" s="220" t="s">
        <v>135</v>
      </c>
      <c r="E530" s="43"/>
      <c r="F530" s="221" t="s">
        <v>709</v>
      </c>
      <c r="G530" s="43"/>
      <c r="H530" s="43"/>
      <c r="I530" s="222"/>
      <c r="J530" s="43"/>
      <c r="K530" s="43"/>
      <c r="L530" s="47"/>
      <c r="M530" s="223"/>
      <c r="N530" s="224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135</v>
      </c>
      <c r="AU530" s="20" t="s">
        <v>83</v>
      </c>
    </row>
    <row r="531" s="14" customFormat="1">
      <c r="A531" s="14"/>
      <c r="B531" s="237"/>
      <c r="C531" s="238"/>
      <c r="D531" s="220" t="s">
        <v>139</v>
      </c>
      <c r="E531" s="238"/>
      <c r="F531" s="240" t="s">
        <v>711</v>
      </c>
      <c r="G531" s="238"/>
      <c r="H531" s="241">
        <v>14.300000000000001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139</v>
      </c>
      <c r="AU531" s="247" t="s">
        <v>83</v>
      </c>
      <c r="AV531" s="14" t="s">
        <v>83</v>
      </c>
      <c r="AW531" s="14" t="s">
        <v>4</v>
      </c>
      <c r="AX531" s="14" t="s">
        <v>81</v>
      </c>
      <c r="AY531" s="247" t="s">
        <v>126</v>
      </c>
    </row>
    <row r="532" s="2" customFormat="1" ht="24.15" customHeight="1">
      <c r="A532" s="41"/>
      <c r="B532" s="42"/>
      <c r="C532" s="207" t="s">
        <v>712</v>
      </c>
      <c r="D532" s="207" t="s">
        <v>128</v>
      </c>
      <c r="E532" s="208" t="s">
        <v>713</v>
      </c>
      <c r="F532" s="209" t="s">
        <v>714</v>
      </c>
      <c r="G532" s="210" t="s">
        <v>439</v>
      </c>
      <c r="H532" s="211">
        <v>2</v>
      </c>
      <c r="I532" s="212"/>
      <c r="J532" s="213">
        <f>ROUND(I532*H532,2)</f>
        <v>0</v>
      </c>
      <c r="K532" s="209" t="s">
        <v>132</v>
      </c>
      <c r="L532" s="47"/>
      <c r="M532" s="214" t="s">
        <v>19</v>
      </c>
      <c r="N532" s="215" t="s">
        <v>44</v>
      </c>
      <c r="O532" s="87"/>
      <c r="P532" s="216">
        <f>O532*H532</f>
        <v>0</v>
      </c>
      <c r="Q532" s="216">
        <v>0</v>
      </c>
      <c r="R532" s="216">
        <f>Q532*H532</f>
        <v>0</v>
      </c>
      <c r="S532" s="216">
        <v>0</v>
      </c>
      <c r="T532" s="21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8" t="s">
        <v>246</v>
      </c>
      <c r="AT532" s="218" t="s">
        <v>128</v>
      </c>
      <c r="AU532" s="218" t="s">
        <v>83</v>
      </c>
      <c r="AY532" s="20" t="s">
        <v>126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20" t="s">
        <v>81</v>
      </c>
      <c r="BK532" s="219">
        <f>ROUND(I532*H532,2)</f>
        <v>0</v>
      </c>
      <c r="BL532" s="20" t="s">
        <v>246</v>
      </c>
      <c r="BM532" s="218" t="s">
        <v>715</v>
      </c>
    </row>
    <row r="533" s="2" customFormat="1">
      <c r="A533" s="41"/>
      <c r="B533" s="42"/>
      <c r="C533" s="43"/>
      <c r="D533" s="220" t="s">
        <v>135</v>
      </c>
      <c r="E533" s="43"/>
      <c r="F533" s="221" t="s">
        <v>716</v>
      </c>
      <c r="G533" s="43"/>
      <c r="H533" s="43"/>
      <c r="I533" s="222"/>
      <c r="J533" s="43"/>
      <c r="K533" s="43"/>
      <c r="L533" s="47"/>
      <c r="M533" s="223"/>
      <c r="N533" s="224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135</v>
      </c>
      <c r="AU533" s="20" t="s">
        <v>83</v>
      </c>
    </row>
    <row r="534" s="2" customFormat="1">
      <c r="A534" s="41"/>
      <c r="B534" s="42"/>
      <c r="C534" s="43"/>
      <c r="D534" s="225" t="s">
        <v>137</v>
      </c>
      <c r="E534" s="43"/>
      <c r="F534" s="226" t="s">
        <v>717</v>
      </c>
      <c r="G534" s="43"/>
      <c r="H534" s="43"/>
      <c r="I534" s="222"/>
      <c r="J534" s="43"/>
      <c r="K534" s="43"/>
      <c r="L534" s="47"/>
      <c r="M534" s="223"/>
      <c r="N534" s="224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137</v>
      </c>
      <c r="AU534" s="20" t="s">
        <v>83</v>
      </c>
    </row>
    <row r="535" s="2" customFormat="1" ht="21.75" customHeight="1">
      <c r="A535" s="41"/>
      <c r="B535" s="42"/>
      <c r="C535" s="260" t="s">
        <v>718</v>
      </c>
      <c r="D535" s="260" t="s">
        <v>257</v>
      </c>
      <c r="E535" s="261" t="s">
        <v>719</v>
      </c>
      <c r="F535" s="262" t="s">
        <v>720</v>
      </c>
      <c r="G535" s="263" t="s">
        <v>439</v>
      </c>
      <c r="H535" s="264">
        <v>2</v>
      </c>
      <c r="I535" s="265"/>
      <c r="J535" s="266">
        <f>ROUND(I535*H535,2)</f>
        <v>0</v>
      </c>
      <c r="K535" s="262" t="s">
        <v>721</v>
      </c>
      <c r="L535" s="267"/>
      <c r="M535" s="268" t="s">
        <v>19</v>
      </c>
      <c r="N535" s="269" t="s">
        <v>44</v>
      </c>
      <c r="O535" s="87"/>
      <c r="P535" s="216">
        <f>O535*H535</f>
        <v>0</v>
      </c>
      <c r="Q535" s="216">
        <v>3.0000000000000001E-05</v>
      </c>
      <c r="R535" s="216">
        <f>Q535*H535</f>
        <v>6.0000000000000002E-05</v>
      </c>
      <c r="S535" s="216">
        <v>0</v>
      </c>
      <c r="T535" s="217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8" t="s">
        <v>364</v>
      </c>
      <c r="AT535" s="218" t="s">
        <v>257</v>
      </c>
      <c r="AU535" s="218" t="s">
        <v>83</v>
      </c>
      <c r="AY535" s="20" t="s">
        <v>126</v>
      </c>
      <c r="BE535" s="219">
        <f>IF(N535="základní",J535,0)</f>
        <v>0</v>
      </c>
      <c r="BF535" s="219">
        <f>IF(N535="snížená",J535,0)</f>
        <v>0</v>
      </c>
      <c r="BG535" s="219">
        <f>IF(N535="zákl. přenesená",J535,0)</f>
        <v>0</v>
      </c>
      <c r="BH535" s="219">
        <f>IF(N535="sníž. přenesená",J535,0)</f>
        <v>0</v>
      </c>
      <c r="BI535" s="219">
        <f>IF(N535="nulová",J535,0)</f>
        <v>0</v>
      </c>
      <c r="BJ535" s="20" t="s">
        <v>81</v>
      </c>
      <c r="BK535" s="219">
        <f>ROUND(I535*H535,2)</f>
        <v>0</v>
      </c>
      <c r="BL535" s="20" t="s">
        <v>246</v>
      </c>
      <c r="BM535" s="218" t="s">
        <v>722</v>
      </c>
    </row>
    <row r="536" s="2" customFormat="1">
      <c r="A536" s="41"/>
      <c r="B536" s="42"/>
      <c r="C536" s="43"/>
      <c r="D536" s="220" t="s">
        <v>135</v>
      </c>
      <c r="E536" s="43"/>
      <c r="F536" s="221" t="s">
        <v>720</v>
      </c>
      <c r="G536" s="43"/>
      <c r="H536" s="43"/>
      <c r="I536" s="222"/>
      <c r="J536" s="43"/>
      <c r="K536" s="43"/>
      <c r="L536" s="47"/>
      <c r="M536" s="223"/>
      <c r="N536" s="224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135</v>
      </c>
      <c r="AU536" s="20" t="s">
        <v>83</v>
      </c>
    </row>
    <row r="537" s="2" customFormat="1" ht="24.15" customHeight="1">
      <c r="A537" s="41"/>
      <c r="B537" s="42"/>
      <c r="C537" s="207" t="s">
        <v>723</v>
      </c>
      <c r="D537" s="207" t="s">
        <v>128</v>
      </c>
      <c r="E537" s="208" t="s">
        <v>724</v>
      </c>
      <c r="F537" s="209" t="s">
        <v>725</v>
      </c>
      <c r="G537" s="210" t="s">
        <v>439</v>
      </c>
      <c r="H537" s="211">
        <v>1</v>
      </c>
      <c r="I537" s="212"/>
      <c r="J537" s="213">
        <f>ROUND(I537*H537,2)</f>
        <v>0</v>
      </c>
      <c r="K537" s="209" t="s">
        <v>132</v>
      </c>
      <c r="L537" s="47"/>
      <c r="M537" s="214" t="s">
        <v>19</v>
      </c>
      <c r="N537" s="215" t="s">
        <v>44</v>
      </c>
      <c r="O537" s="87"/>
      <c r="P537" s="216">
        <f>O537*H537</f>
        <v>0</v>
      </c>
      <c r="Q537" s="216">
        <v>0</v>
      </c>
      <c r="R537" s="216">
        <f>Q537*H537</f>
        <v>0</v>
      </c>
      <c r="S537" s="216">
        <v>0</v>
      </c>
      <c r="T537" s="217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8" t="s">
        <v>246</v>
      </c>
      <c r="AT537" s="218" t="s">
        <v>128</v>
      </c>
      <c r="AU537" s="218" t="s">
        <v>83</v>
      </c>
      <c r="AY537" s="20" t="s">
        <v>126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20" t="s">
        <v>81</v>
      </c>
      <c r="BK537" s="219">
        <f>ROUND(I537*H537,2)</f>
        <v>0</v>
      </c>
      <c r="BL537" s="20" t="s">
        <v>246</v>
      </c>
      <c r="BM537" s="218" t="s">
        <v>726</v>
      </c>
    </row>
    <row r="538" s="2" customFormat="1">
      <c r="A538" s="41"/>
      <c r="B538" s="42"/>
      <c r="C538" s="43"/>
      <c r="D538" s="220" t="s">
        <v>135</v>
      </c>
      <c r="E538" s="43"/>
      <c r="F538" s="221" t="s">
        <v>727</v>
      </c>
      <c r="G538" s="43"/>
      <c r="H538" s="43"/>
      <c r="I538" s="222"/>
      <c r="J538" s="43"/>
      <c r="K538" s="43"/>
      <c r="L538" s="47"/>
      <c r="M538" s="223"/>
      <c r="N538" s="224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135</v>
      </c>
      <c r="AU538" s="20" t="s">
        <v>83</v>
      </c>
    </row>
    <row r="539" s="2" customFormat="1">
      <c r="A539" s="41"/>
      <c r="B539" s="42"/>
      <c r="C539" s="43"/>
      <c r="D539" s="225" t="s">
        <v>137</v>
      </c>
      <c r="E539" s="43"/>
      <c r="F539" s="226" t="s">
        <v>728</v>
      </c>
      <c r="G539" s="43"/>
      <c r="H539" s="43"/>
      <c r="I539" s="222"/>
      <c r="J539" s="43"/>
      <c r="K539" s="43"/>
      <c r="L539" s="47"/>
      <c r="M539" s="223"/>
      <c r="N539" s="224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137</v>
      </c>
      <c r="AU539" s="20" t="s">
        <v>83</v>
      </c>
    </row>
    <row r="540" s="2" customFormat="1" ht="24.15" customHeight="1">
      <c r="A540" s="41"/>
      <c r="B540" s="42"/>
      <c r="C540" s="260" t="s">
        <v>729</v>
      </c>
      <c r="D540" s="260" t="s">
        <v>257</v>
      </c>
      <c r="E540" s="261" t="s">
        <v>730</v>
      </c>
      <c r="F540" s="262" t="s">
        <v>731</v>
      </c>
      <c r="G540" s="263" t="s">
        <v>439</v>
      </c>
      <c r="H540" s="264">
        <v>1</v>
      </c>
      <c r="I540" s="265"/>
      <c r="J540" s="266">
        <f>ROUND(I540*H540,2)</f>
        <v>0</v>
      </c>
      <c r="K540" s="262" t="s">
        <v>132</v>
      </c>
      <c r="L540" s="267"/>
      <c r="M540" s="268" t="s">
        <v>19</v>
      </c>
      <c r="N540" s="269" t="s">
        <v>44</v>
      </c>
      <c r="O540" s="87"/>
      <c r="P540" s="216">
        <f>O540*H540</f>
        <v>0</v>
      </c>
      <c r="Q540" s="216">
        <v>0.0080999999999999996</v>
      </c>
      <c r="R540" s="216">
        <f>Q540*H540</f>
        <v>0.0080999999999999996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364</v>
      </c>
      <c r="AT540" s="218" t="s">
        <v>257</v>
      </c>
      <c r="AU540" s="218" t="s">
        <v>83</v>
      </c>
      <c r="AY540" s="20" t="s">
        <v>126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81</v>
      </c>
      <c r="BK540" s="219">
        <f>ROUND(I540*H540,2)</f>
        <v>0</v>
      </c>
      <c r="BL540" s="20" t="s">
        <v>246</v>
      </c>
      <c r="BM540" s="218" t="s">
        <v>732</v>
      </c>
    </row>
    <row r="541" s="2" customFormat="1">
      <c r="A541" s="41"/>
      <c r="B541" s="42"/>
      <c r="C541" s="43"/>
      <c r="D541" s="220" t="s">
        <v>135</v>
      </c>
      <c r="E541" s="43"/>
      <c r="F541" s="221" t="s">
        <v>731</v>
      </c>
      <c r="G541" s="43"/>
      <c r="H541" s="43"/>
      <c r="I541" s="222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135</v>
      </c>
      <c r="AU541" s="20" t="s">
        <v>83</v>
      </c>
    </row>
    <row r="542" s="2" customFormat="1" ht="21.75" customHeight="1">
      <c r="A542" s="41"/>
      <c r="B542" s="42"/>
      <c r="C542" s="207" t="s">
        <v>733</v>
      </c>
      <c r="D542" s="207" t="s">
        <v>128</v>
      </c>
      <c r="E542" s="208" t="s">
        <v>734</v>
      </c>
      <c r="F542" s="209" t="s">
        <v>735</v>
      </c>
      <c r="G542" s="210" t="s">
        <v>439</v>
      </c>
      <c r="H542" s="211">
        <v>1</v>
      </c>
      <c r="I542" s="212"/>
      <c r="J542" s="213">
        <f>ROUND(I542*H542,2)</f>
        <v>0</v>
      </c>
      <c r="K542" s="209" t="s">
        <v>132</v>
      </c>
      <c r="L542" s="47"/>
      <c r="M542" s="214" t="s">
        <v>19</v>
      </c>
      <c r="N542" s="215" t="s">
        <v>44</v>
      </c>
      <c r="O542" s="87"/>
      <c r="P542" s="216">
        <f>O542*H542</f>
        <v>0</v>
      </c>
      <c r="Q542" s="216">
        <v>0</v>
      </c>
      <c r="R542" s="216">
        <f>Q542*H542</f>
        <v>0</v>
      </c>
      <c r="S542" s="216">
        <v>0</v>
      </c>
      <c r="T542" s="21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8" t="s">
        <v>246</v>
      </c>
      <c r="AT542" s="218" t="s">
        <v>128</v>
      </c>
      <c r="AU542" s="218" t="s">
        <v>83</v>
      </c>
      <c r="AY542" s="20" t="s">
        <v>126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20" t="s">
        <v>81</v>
      </c>
      <c r="BK542" s="219">
        <f>ROUND(I542*H542,2)</f>
        <v>0</v>
      </c>
      <c r="BL542" s="20" t="s">
        <v>246</v>
      </c>
      <c r="BM542" s="218" t="s">
        <v>736</v>
      </c>
    </row>
    <row r="543" s="2" customFormat="1">
      <c r="A543" s="41"/>
      <c r="B543" s="42"/>
      <c r="C543" s="43"/>
      <c r="D543" s="220" t="s">
        <v>135</v>
      </c>
      <c r="E543" s="43"/>
      <c r="F543" s="221" t="s">
        <v>737</v>
      </c>
      <c r="G543" s="43"/>
      <c r="H543" s="43"/>
      <c r="I543" s="222"/>
      <c r="J543" s="43"/>
      <c r="K543" s="43"/>
      <c r="L543" s="47"/>
      <c r="M543" s="223"/>
      <c r="N543" s="22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135</v>
      </c>
      <c r="AU543" s="20" t="s">
        <v>83</v>
      </c>
    </row>
    <row r="544" s="2" customFormat="1">
      <c r="A544" s="41"/>
      <c r="B544" s="42"/>
      <c r="C544" s="43"/>
      <c r="D544" s="225" t="s">
        <v>137</v>
      </c>
      <c r="E544" s="43"/>
      <c r="F544" s="226" t="s">
        <v>738</v>
      </c>
      <c r="G544" s="43"/>
      <c r="H544" s="43"/>
      <c r="I544" s="222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137</v>
      </c>
      <c r="AU544" s="20" t="s">
        <v>83</v>
      </c>
    </row>
    <row r="545" s="14" customFormat="1">
      <c r="A545" s="14"/>
      <c r="B545" s="237"/>
      <c r="C545" s="238"/>
      <c r="D545" s="220" t="s">
        <v>139</v>
      </c>
      <c r="E545" s="239" t="s">
        <v>19</v>
      </c>
      <c r="F545" s="240" t="s">
        <v>81</v>
      </c>
      <c r="G545" s="238"/>
      <c r="H545" s="241">
        <v>1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139</v>
      </c>
      <c r="AU545" s="247" t="s">
        <v>83</v>
      </c>
      <c r="AV545" s="14" t="s">
        <v>83</v>
      </c>
      <c r="AW545" s="14" t="s">
        <v>35</v>
      </c>
      <c r="AX545" s="14" t="s">
        <v>81</v>
      </c>
      <c r="AY545" s="247" t="s">
        <v>126</v>
      </c>
    </row>
    <row r="546" s="2" customFormat="1" ht="16.5" customHeight="1">
      <c r="A546" s="41"/>
      <c r="B546" s="42"/>
      <c r="C546" s="260" t="s">
        <v>739</v>
      </c>
      <c r="D546" s="260" t="s">
        <v>257</v>
      </c>
      <c r="E546" s="261" t="s">
        <v>740</v>
      </c>
      <c r="F546" s="262" t="s">
        <v>741</v>
      </c>
      <c r="G546" s="263" t="s">
        <v>439</v>
      </c>
      <c r="H546" s="264">
        <v>1</v>
      </c>
      <c r="I546" s="265"/>
      <c r="J546" s="266">
        <f>ROUND(I546*H546,2)</f>
        <v>0</v>
      </c>
      <c r="K546" s="262" t="s">
        <v>721</v>
      </c>
      <c r="L546" s="267"/>
      <c r="M546" s="268" t="s">
        <v>19</v>
      </c>
      <c r="N546" s="269" t="s">
        <v>44</v>
      </c>
      <c r="O546" s="87"/>
      <c r="P546" s="216">
        <f>O546*H546</f>
        <v>0</v>
      </c>
      <c r="Q546" s="216">
        <v>0.0053</v>
      </c>
      <c r="R546" s="216">
        <f>Q546*H546</f>
        <v>0.0053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364</v>
      </c>
      <c r="AT546" s="218" t="s">
        <v>257</v>
      </c>
      <c r="AU546" s="218" t="s">
        <v>83</v>
      </c>
      <c r="AY546" s="20" t="s">
        <v>126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0" t="s">
        <v>81</v>
      </c>
      <c r="BK546" s="219">
        <f>ROUND(I546*H546,2)</f>
        <v>0</v>
      </c>
      <c r="BL546" s="20" t="s">
        <v>246</v>
      </c>
      <c r="BM546" s="218" t="s">
        <v>742</v>
      </c>
    </row>
    <row r="547" s="2" customFormat="1">
      <c r="A547" s="41"/>
      <c r="B547" s="42"/>
      <c r="C547" s="43"/>
      <c r="D547" s="220" t="s">
        <v>135</v>
      </c>
      <c r="E547" s="43"/>
      <c r="F547" s="221" t="s">
        <v>743</v>
      </c>
      <c r="G547" s="43"/>
      <c r="H547" s="43"/>
      <c r="I547" s="222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135</v>
      </c>
      <c r="AU547" s="20" t="s">
        <v>83</v>
      </c>
    </row>
    <row r="548" s="2" customFormat="1">
      <c r="A548" s="41"/>
      <c r="B548" s="42"/>
      <c r="C548" s="43"/>
      <c r="D548" s="220" t="s">
        <v>178</v>
      </c>
      <c r="E548" s="43"/>
      <c r="F548" s="259" t="s">
        <v>744</v>
      </c>
      <c r="G548" s="43"/>
      <c r="H548" s="43"/>
      <c r="I548" s="222"/>
      <c r="J548" s="43"/>
      <c r="K548" s="43"/>
      <c r="L548" s="47"/>
      <c r="M548" s="223"/>
      <c r="N548" s="22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178</v>
      </c>
      <c r="AU548" s="20" t="s">
        <v>83</v>
      </c>
    </row>
    <row r="549" s="2" customFormat="1" ht="24.15" customHeight="1">
      <c r="A549" s="41"/>
      <c r="B549" s="42"/>
      <c r="C549" s="207" t="s">
        <v>745</v>
      </c>
      <c r="D549" s="207" t="s">
        <v>128</v>
      </c>
      <c r="E549" s="208" t="s">
        <v>746</v>
      </c>
      <c r="F549" s="209" t="s">
        <v>747</v>
      </c>
      <c r="G549" s="210" t="s">
        <v>188</v>
      </c>
      <c r="H549" s="211">
        <v>13</v>
      </c>
      <c r="I549" s="212"/>
      <c r="J549" s="213">
        <f>ROUND(I549*H549,2)</f>
        <v>0</v>
      </c>
      <c r="K549" s="209" t="s">
        <v>132</v>
      </c>
      <c r="L549" s="47"/>
      <c r="M549" s="214" t="s">
        <v>19</v>
      </c>
      <c r="N549" s="215" t="s">
        <v>44</v>
      </c>
      <c r="O549" s="87"/>
      <c r="P549" s="216">
        <f>O549*H549</f>
        <v>0</v>
      </c>
      <c r="Q549" s="216">
        <v>0</v>
      </c>
      <c r="R549" s="216">
        <f>Q549*H549</f>
        <v>0</v>
      </c>
      <c r="S549" s="216">
        <v>0</v>
      </c>
      <c r="T549" s="217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18" t="s">
        <v>246</v>
      </c>
      <c r="AT549" s="218" t="s">
        <v>128</v>
      </c>
      <c r="AU549" s="218" t="s">
        <v>83</v>
      </c>
      <c r="AY549" s="20" t="s">
        <v>126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20" t="s">
        <v>81</v>
      </c>
      <c r="BK549" s="219">
        <f>ROUND(I549*H549,2)</f>
        <v>0</v>
      </c>
      <c r="BL549" s="20" t="s">
        <v>246</v>
      </c>
      <c r="BM549" s="218" t="s">
        <v>748</v>
      </c>
    </row>
    <row r="550" s="2" customFormat="1">
      <c r="A550" s="41"/>
      <c r="B550" s="42"/>
      <c r="C550" s="43"/>
      <c r="D550" s="220" t="s">
        <v>135</v>
      </c>
      <c r="E550" s="43"/>
      <c r="F550" s="221" t="s">
        <v>749</v>
      </c>
      <c r="G550" s="43"/>
      <c r="H550" s="43"/>
      <c r="I550" s="222"/>
      <c r="J550" s="43"/>
      <c r="K550" s="43"/>
      <c r="L550" s="47"/>
      <c r="M550" s="223"/>
      <c r="N550" s="224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135</v>
      </c>
      <c r="AU550" s="20" t="s">
        <v>83</v>
      </c>
    </row>
    <row r="551" s="2" customFormat="1">
      <c r="A551" s="41"/>
      <c r="B551" s="42"/>
      <c r="C551" s="43"/>
      <c r="D551" s="225" t="s">
        <v>137</v>
      </c>
      <c r="E551" s="43"/>
      <c r="F551" s="226" t="s">
        <v>750</v>
      </c>
      <c r="G551" s="43"/>
      <c r="H551" s="43"/>
      <c r="I551" s="222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137</v>
      </c>
      <c r="AU551" s="20" t="s">
        <v>83</v>
      </c>
    </row>
    <row r="552" s="2" customFormat="1" ht="16.5" customHeight="1">
      <c r="A552" s="41"/>
      <c r="B552" s="42"/>
      <c r="C552" s="260" t="s">
        <v>751</v>
      </c>
      <c r="D552" s="260" t="s">
        <v>257</v>
      </c>
      <c r="E552" s="261" t="s">
        <v>752</v>
      </c>
      <c r="F552" s="262" t="s">
        <v>753</v>
      </c>
      <c r="G552" s="263" t="s">
        <v>754</v>
      </c>
      <c r="H552" s="264">
        <v>8.8829999999999991</v>
      </c>
      <c r="I552" s="265"/>
      <c r="J552" s="266">
        <f>ROUND(I552*H552,2)</f>
        <v>0</v>
      </c>
      <c r="K552" s="262" t="s">
        <v>132</v>
      </c>
      <c r="L552" s="267"/>
      <c r="M552" s="268" t="s">
        <v>19</v>
      </c>
      <c r="N552" s="269" t="s">
        <v>44</v>
      </c>
      <c r="O552" s="87"/>
      <c r="P552" s="216">
        <f>O552*H552</f>
        <v>0</v>
      </c>
      <c r="Q552" s="216">
        <v>0.001</v>
      </c>
      <c r="R552" s="216">
        <f>Q552*H552</f>
        <v>0.0088829999999999985</v>
      </c>
      <c r="S552" s="216">
        <v>0</v>
      </c>
      <c r="T552" s="21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8" t="s">
        <v>364</v>
      </c>
      <c r="AT552" s="218" t="s">
        <v>257</v>
      </c>
      <c r="AU552" s="218" t="s">
        <v>83</v>
      </c>
      <c r="AY552" s="20" t="s">
        <v>126</v>
      </c>
      <c r="BE552" s="219">
        <f>IF(N552="základní",J552,0)</f>
        <v>0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20" t="s">
        <v>81</v>
      </c>
      <c r="BK552" s="219">
        <f>ROUND(I552*H552,2)</f>
        <v>0</v>
      </c>
      <c r="BL552" s="20" t="s">
        <v>246</v>
      </c>
      <c r="BM552" s="218" t="s">
        <v>755</v>
      </c>
    </row>
    <row r="553" s="2" customFormat="1">
      <c r="A553" s="41"/>
      <c r="B553" s="42"/>
      <c r="C553" s="43"/>
      <c r="D553" s="220" t="s">
        <v>135</v>
      </c>
      <c r="E553" s="43"/>
      <c r="F553" s="221" t="s">
        <v>756</v>
      </c>
      <c r="G553" s="43"/>
      <c r="H553" s="43"/>
      <c r="I553" s="222"/>
      <c r="J553" s="43"/>
      <c r="K553" s="43"/>
      <c r="L553" s="47"/>
      <c r="M553" s="223"/>
      <c r="N553" s="22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135</v>
      </c>
      <c r="AU553" s="20" t="s">
        <v>83</v>
      </c>
    </row>
    <row r="554" s="14" customFormat="1">
      <c r="A554" s="14"/>
      <c r="B554" s="237"/>
      <c r="C554" s="238"/>
      <c r="D554" s="220" t="s">
        <v>139</v>
      </c>
      <c r="E554" s="239" t="s">
        <v>19</v>
      </c>
      <c r="F554" s="240" t="s">
        <v>757</v>
      </c>
      <c r="G554" s="238"/>
      <c r="H554" s="241">
        <v>8.0749999999999993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139</v>
      </c>
      <c r="AU554" s="247" t="s">
        <v>83</v>
      </c>
      <c r="AV554" s="14" t="s">
        <v>83</v>
      </c>
      <c r="AW554" s="14" t="s">
        <v>35</v>
      </c>
      <c r="AX554" s="14" t="s">
        <v>81</v>
      </c>
      <c r="AY554" s="247" t="s">
        <v>126</v>
      </c>
    </row>
    <row r="555" s="14" customFormat="1">
      <c r="A555" s="14"/>
      <c r="B555" s="237"/>
      <c r="C555" s="238"/>
      <c r="D555" s="220" t="s">
        <v>139</v>
      </c>
      <c r="E555" s="238"/>
      <c r="F555" s="240" t="s">
        <v>758</v>
      </c>
      <c r="G555" s="238"/>
      <c r="H555" s="241">
        <v>8.8829999999999991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139</v>
      </c>
      <c r="AU555" s="247" t="s">
        <v>83</v>
      </c>
      <c r="AV555" s="14" t="s">
        <v>83</v>
      </c>
      <c r="AW555" s="14" t="s">
        <v>4</v>
      </c>
      <c r="AX555" s="14" t="s">
        <v>81</v>
      </c>
      <c r="AY555" s="247" t="s">
        <v>126</v>
      </c>
    </row>
    <row r="556" s="2" customFormat="1" ht="16.5" customHeight="1">
      <c r="A556" s="41"/>
      <c r="B556" s="42"/>
      <c r="C556" s="207" t="s">
        <v>759</v>
      </c>
      <c r="D556" s="207" t="s">
        <v>128</v>
      </c>
      <c r="E556" s="208" t="s">
        <v>760</v>
      </c>
      <c r="F556" s="209" t="s">
        <v>761</v>
      </c>
      <c r="G556" s="210" t="s">
        <v>439</v>
      </c>
      <c r="H556" s="211">
        <v>3</v>
      </c>
      <c r="I556" s="212"/>
      <c r="J556" s="213">
        <f>ROUND(I556*H556,2)</f>
        <v>0</v>
      </c>
      <c r="K556" s="209" t="s">
        <v>132</v>
      </c>
      <c r="L556" s="47"/>
      <c r="M556" s="214" t="s">
        <v>19</v>
      </c>
      <c r="N556" s="215" t="s">
        <v>44</v>
      </c>
      <c r="O556" s="87"/>
      <c r="P556" s="216">
        <f>O556*H556</f>
        <v>0</v>
      </c>
      <c r="Q556" s="216">
        <v>0</v>
      </c>
      <c r="R556" s="216">
        <f>Q556*H556</f>
        <v>0</v>
      </c>
      <c r="S556" s="216">
        <v>0</v>
      </c>
      <c r="T556" s="217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18" t="s">
        <v>246</v>
      </c>
      <c r="AT556" s="218" t="s">
        <v>128</v>
      </c>
      <c r="AU556" s="218" t="s">
        <v>83</v>
      </c>
      <c r="AY556" s="20" t="s">
        <v>126</v>
      </c>
      <c r="BE556" s="219">
        <f>IF(N556="základní",J556,0)</f>
        <v>0</v>
      </c>
      <c r="BF556" s="219">
        <f>IF(N556="snížená",J556,0)</f>
        <v>0</v>
      </c>
      <c r="BG556" s="219">
        <f>IF(N556="zákl. přenesená",J556,0)</f>
        <v>0</v>
      </c>
      <c r="BH556" s="219">
        <f>IF(N556="sníž. přenesená",J556,0)</f>
        <v>0</v>
      </c>
      <c r="BI556" s="219">
        <f>IF(N556="nulová",J556,0)</f>
        <v>0</v>
      </c>
      <c r="BJ556" s="20" t="s">
        <v>81</v>
      </c>
      <c r="BK556" s="219">
        <f>ROUND(I556*H556,2)</f>
        <v>0</v>
      </c>
      <c r="BL556" s="20" t="s">
        <v>246</v>
      </c>
      <c r="BM556" s="218" t="s">
        <v>762</v>
      </c>
    </row>
    <row r="557" s="2" customFormat="1">
      <c r="A557" s="41"/>
      <c r="B557" s="42"/>
      <c r="C557" s="43"/>
      <c r="D557" s="220" t="s">
        <v>135</v>
      </c>
      <c r="E557" s="43"/>
      <c r="F557" s="221" t="s">
        <v>763</v>
      </c>
      <c r="G557" s="43"/>
      <c r="H557" s="43"/>
      <c r="I557" s="222"/>
      <c r="J557" s="43"/>
      <c r="K557" s="43"/>
      <c r="L557" s="47"/>
      <c r="M557" s="223"/>
      <c r="N557" s="22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135</v>
      </c>
      <c r="AU557" s="20" t="s">
        <v>83</v>
      </c>
    </row>
    <row r="558" s="2" customFormat="1">
      <c r="A558" s="41"/>
      <c r="B558" s="42"/>
      <c r="C558" s="43"/>
      <c r="D558" s="225" t="s">
        <v>137</v>
      </c>
      <c r="E558" s="43"/>
      <c r="F558" s="226" t="s">
        <v>764</v>
      </c>
      <c r="G558" s="43"/>
      <c r="H558" s="43"/>
      <c r="I558" s="222"/>
      <c r="J558" s="43"/>
      <c r="K558" s="43"/>
      <c r="L558" s="47"/>
      <c r="M558" s="223"/>
      <c r="N558" s="22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137</v>
      </c>
      <c r="AU558" s="20" t="s">
        <v>83</v>
      </c>
    </row>
    <row r="559" s="2" customFormat="1" ht="16.5" customHeight="1">
      <c r="A559" s="41"/>
      <c r="B559" s="42"/>
      <c r="C559" s="260" t="s">
        <v>765</v>
      </c>
      <c r="D559" s="260" t="s">
        <v>257</v>
      </c>
      <c r="E559" s="261" t="s">
        <v>766</v>
      </c>
      <c r="F559" s="262" t="s">
        <v>767</v>
      </c>
      <c r="G559" s="263" t="s">
        <v>439</v>
      </c>
      <c r="H559" s="264">
        <v>1</v>
      </c>
      <c r="I559" s="265"/>
      <c r="J559" s="266">
        <f>ROUND(I559*H559,2)</f>
        <v>0</v>
      </c>
      <c r="K559" s="262" t="s">
        <v>132</v>
      </c>
      <c r="L559" s="267"/>
      <c r="M559" s="268" t="s">
        <v>19</v>
      </c>
      <c r="N559" s="269" t="s">
        <v>44</v>
      </c>
      <c r="O559" s="87"/>
      <c r="P559" s="216">
        <f>O559*H559</f>
        <v>0</v>
      </c>
      <c r="Q559" s="216">
        <v>0.00013999999999999999</v>
      </c>
      <c r="R559" s="216">
        <f>Q559*H559</f>
        <v>0.00013999999999999999</v>
      </c>
      <c r="S559" s="216">
        <v>0</v>
      </c>
      <c r="T559" s="217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18" t="s">
        <v>364</v>
      </c>
      <c r="AT559" s="218" t="s">
        <v>257</v>
      </c>
      <c r="AU559" s="218" t="s">
        <v>83</v>
      </c>
      <c r="AY559" s="20" t="s">
        <v>126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20" t="s">
        <v>81</v>
      </c>
      <c r="BK559" s="219">
        <f>ROUND(I559*H559,2)</f>
        <v>0</v>
      </c>
      <c r="BL559" s="20" t="s">
        <v>246</v>
      </c>
      <c r="BM559" s="218" t="s">
        <v>768</v>
      </c>
    </row>
    <row r="560" s="2" customFormat="1">
      <c r="A560" s="41"/>
      <c r="B560" s="42"/>
      <c r="C560" s="43"/>
      <c r="D560" s="220" t="s">
        <v>135</v>
      </c>
      <c r="E560" s="43"/>
      <c r="F560" s="221" t="s">
        <v>767</v>
      </c>
      <c r="G560" s="43"/>
      <c r="H560" s="43"/>
      <c r="I560" s="222"/>
      <c r="J560" s="43"/>
      <c r="K560" s="43"/>
      <c r="L560" s="47"/>
      <c r="M560" s="223"/>
      <c r="N560" s="22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135</v>
      </c>
      <c r="AU560" s="20" t="s">
        <v>83</v>
      </c>
    </row>
    <row r="561" s="2" customFormat="1" ht="16.5" customHeight="1">
      <c r="A561" s="41"/>
      <c r="B561" s="42"/>
      <c r="C561" s="260" t="s">
        <v>769</v>
      </c>
      <c r="D561" s="260" t="s">
        <v>257</v>
      </c>
      <c r="E561" s="261" t="s">
        <v>770</v>
      </c>
      <c r="F561" s="262" t="s">
        <v>771</v>
      </c>
      <c r="G561" s="263" t="s">
        <v>439</v>
      </c>
      <c r="H561" s="264">
        <v>1</v>
      </c>
      <c r="I561" s="265"/>
      <c r="J561" s="266">
        <f>ROUND(I561*H561,2)</f>
        <v>0</v>
      </c>
      <c r="K561" s="262" t="s">
        <v>132</v>
      </c>
      <c r="L561" s="267"/>
      <c r="M561" s="268" t="s">
        <v>19</v>
      </c>
      <c r="N561" s="269" t="s">
        <v>44</v>
      </c>
      <c r="O561" s="87"/>
      <c r="P561" s="216">
        <f>O561*H561</f>
        <v>0</v>
      </c>
      <c r="Q561" s="216">
        <v>0.00013999999999999999</v>
      </c>
      <c r="R561" s="216">
        <f>Q561*H561</f>
        <v>0.00013999999999999999</v>
      </c>
      <c r="S561" s="216">
        <v>0</v>
      </c>
      <c r="T561" s="21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8" t="s">
        <v>364</v>
      </c>
      <c r="AT561" s="218" t="s">
        <v>257</v>
      </c>
      <c r="AU561" s="218" t="s">
        <v>83</v>
      </c>
      <c r="AY561" s="20" t="s">
        <v>126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20" t="s">
        <v>81</v>
      </c>
      <c r="BK561" s="219">
        <f>ROUND(I561*H561,2)</f>
        <v>0</v>
      </c>
      <c r="BL561" s="20" t="s">
        <v>246</v>
      </c>
      <c r="BM561" s="218" t="s">
        <v>772</v>
      </c>
    </row>
    <row r="562" s="2" customFormat="1">
      <c r="A562" s="41"/>
      <c r="B562" s="42"/>
      <c r="C562" s="43"/>
      <c r="D562" s="220" t="s">
        <v>135</v>
      </c>
      <c r="E562" s="43"/>
      <c r="F562" s="221" t="s">
        <v>771</v>
      </c>
      <c r="G562" s="43"/>
      <c r="H562" s="43"/>
      <c r="I562" s="222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135</v>
      </c>
      <c r="AU562" s="20" t="s">
        <v>83</v>
      </c>
    </row>
    <row r="563" s="2" customFormat="1" ht="24.15" customHeight="1">
      <c r="A563" s="41"/>
      <c r="B563" s="42"/>
      <c r="C563" s="207" t="s">
        <v>773</v>
      </c>
      <c r="D563" s="207" t="s">
        <v>128</v>
      </c>
      <c r="E563" s="208" t="s">
        <v>774</v>
      </c>
      <c r="F563" s="209" t="s">
        <v>775</v>
      </c>
      <c r="G563" s="210" t="s">
        <v>439</v>
      </c>
      <c r="H563" s="211">
        <v>1</v>
      </c>
      <c r="I563" s="212"/>
      <c r="J563" s="213">
        <f>ROUND(I563*H563,2)</f>
        <v>0</v>
      </c>
      <c r="K563" s="209" t="s">
        <v>132</v>
      </c>
      <c r="L563" s="47"/>
      <c r="M563" s="214" t="s">
        <v>19</v>
      </c>
      <c r="N563" s="215" t="s">
        <v>44</v>
      </c>
      <c r="O563" s="87"/>
      <c r="P563" s="216">
        <f>O563*H563</f>
        <v>0</v>
      </c>
      <c r="Q563" s="216">
        <v>0</v>
      </c>
      <c r="R563" s="216">
        <f>Q563*H563</f>
        <v>0</v>
      </c>
      <c r="S563" s="216">
        <v>0</v>
      </c>
      <c r="T563" s="217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8" t="s">
        <v>246</v>
      </c>
      <c r="AT563" s="218" t="s">
        <v>128</v>
      </c>
      <c r="AU563" s="218" t="s">
        <v>83</v>
      </c>
      <c r="AY563" s="20" t="s">
        <v>126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20" t="s">
        <v>81</v>
      </c>
      <c r="BK563" s="219">
        <f>ROUND(I563*H563,2)</f>
        <v>0</v>
      </c>
      <c r="BL563" s="20" t="s">
        <v>246</v>
      </c>
      <c r="BM563" s="218" t="s">
        <v>776</v>
      </c>
    </row>
    <row r="564" s="2" customFormat="1">
      <c r="A564" s="41"/>
      <c r="B564" s="42"/>
      <c r="C564" s="43"/>
      <c r="D564" s="220" t="s">
        <v>135</v>
      </c>
      <c r="E564" s="43"/>
      <c r="F564" s="221" t="s">
        <v>777</v>
      </c>
      <c r="G564" s="43"/>
      <c r="H564" s="43"/>
      <c r="I564" s="222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135</v>
      </c>
      <c r="AU564" s="20" t="s">
        <v>83</v>
      </c>
    </row>
    <row r="565" s="2" customFormat="1">
      <c r="A565" s="41"/>
      <c r="B565" s="42"/>
      <c r="C565" s="43"/>
      <c r="D565" s="225" t="s">
        <v>137</v>
      </c>
      <c r="E565" s="43"/>
      <c r="F565" s="226" t="s">
        <v>778</v>
      </c>
      <c r="G565" s="43"/>
      <c r="H565" s="43"/>
      <c r="I565" s="222"/>
      <c r="J565" s="43"/>
      <c r="K565" s="43"/>
      <c r="L565" s="47"/>
      <c r="M565" s="223"/>
      <c r="N565" s="22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137</v>
      </c>
      <c r="AU565" s="20" t="s">
        <v>83</v>
      </c>
    </row>
    <row r="566" s="2" customFormat="1" ht="24.15" customHeight="1">
      <c r="A566" s="41"/>
      <c r="B566" s="42"/>
      <c r="C566" s="207" t="s">
        <v>567</v>
      </c>
      <c r="D566" s="207" t="s">
        <v>128</v>
      </c>
      <c r="E566" s="208" t="s">
        <v>779</v>
      </c>
      <c r="F566" s="209" t="s">
        <v>780</v>
      </c>
      <c r="G566" s="210" t="s">
        <v>260</v>
      </c>
      <c r="H566" s="211">
        <v>0.052999999999999998</v>
      </c>
      <c r="I566" s="212"/>
      <c r="J566" s="213">
        <f>ROUND(I566*H566,2)</f>
        <v>0</v>
      </c>
      <c r="K566" s="209" t="s">
        <v>132</v>
      </c>
      <c r="L566" s="47"/>
      <c r="M566" s="214" t="s">
        <v>19</v>
      </c>
      <c r="N566" s="215" t="s">
        <v>44</v>
      </c>
      <c r="O566" s="87"/>
      <c r="P566" s="216">
        <f>O566*H566</f>
        <v>0</v>
      </c>
      <c r="Q566" s="216">
        <v>0</v>
      </c>
      <c r="R566" s="216">
        <f>Q566*H566</f>
        <v>0</v>
      </c>
      <c r="S566" s="216">
        <v>0</v>
      </c>
      <c r="T566" s="217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8" t="s">
        <v>246</v>
      </c>
      <c r="AT566" s="218" t="s">
        <v>128</v>
      </c>
      <c r="AU566" s="218" t="s">
        <v>83</v>
      </c>
      <c r="AY566" s="20" t="s">
        <v>126</v>
      </c>
      <c r="BE566" s="219">
        <f>IF(N566="základní",J566,0)</f>
        <v>0</v>
      </c>
      <c r="BF566" s="219">
        <f>IF(N566="snížená",J566,0)</f>
        <v>0</v>
      </c>
      <c r="BG566" s="219">
        <f>IF(N566="zákl. přenesená",J566,0)</f>
        <v>0</v>
      </c>
      <c r="BH566" s="219">
        <f>IF(N566="sníž. přenesená",J566,0)</f>
        <v>0</v>
      </c>
      <c r="BI566" s="219">
        <f>IF(N566="nulová",J566,0)</f>
        <v>0</v>
      </c>
      <c r="BJ566" s="20" t="s">
        <v>81</v>
      </c>
      <c r="BK566" s="219">
        <f>ROUND(I566*H566,2)</f>
        <v>0</v>
      </c>
      <c r="BL566" s="20" t="s">
        <v>246</v>
      </c>
      <c r="BM566" s="218" t="s">
        <v>781</v>
      </c>
    </row>
    <row r="567" s="2" customFormat="1">
      <c r="A567" s="41"/>
      <c r="B567" s="42"/>
      <c r="C567" s="43"/>
      <c r="D567" s="220" t="s">
        <v>135</v>
      </c>
      <c r="E567" s="43"/>
      <c r="F567" s="221" t="s">
        <v>782</v>
      </c>
      <c r="G567" s="43"/>
      <c r="H567" s="43"/>
      <c r="I567" s="222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135</v>
      </c>
      <c r="AU567" s="20" t="s">
        <v>83</v>
      </c>
    </row>
    <row r="568" s="2" customFormat="1">
      <c r="A568" s="41"/>
      <c r="B568" s="42"/>
      <c r="C568" s="43"/>
      <c r="D568" s="225" t="s">
        <v>137</v>
      </c>
      <c r="E568" s="43"/>
      <c r="F568" s="226" t="s">
        <v>783</v>
      </c>
      <c r="G568" s="43"/>
      <c r="H568" s="43"/>
      <c r="I568" s="222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137</v>
      </c>
      <c r="AU568" s="20" t="s">
        <v>83</v>
      </c>
    </row>
    <row r="569" s="12" customFormat="1" ht="25.92" customHeight="1">
      <c r="A569" s="12"/>
      <c r="B569" s="191"/>
      <c r="C569" s="192"/>
      <c r="D569" s="193" t="s">
        <v>72</v>
      </c>
      <c r="E569" s="194" t="s">
        <v>257</v>
      </c>
      <c r="F569" s="194" t="s">
        <v>784</v>
      </c>
      <c r="G569" s="192"/>
      <c r="H569" s="192"/>
      <c r="I569" s="195"/>
      <c r="J569" s="196">
        <f>BK569</f>
        <v>0</v>
      </c>
      <c r="K569" s="192"/>
      <c r="L569" s="197"/>
      <c r="M569" s="198"/>
      <c r="N569" s="199"/>
      <c r="O569" s="199"/>
      <c r="P569" s="200">
        <f>P570+P596</f>
        <v>0</v>
      </c>
      <c r="Q569" s="199"/>
      <c r="R569" s="200">
        <f>R570+R596</f>
        <v>6.4960205999999996</v>
      </c>
      <c r="S569" s="199"/>
      <c r="T569" s="201">
        <f>T570+T596</f>
        <v>0.55000000000000004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02" t="s">
        <v>151</v>
      </c>
      <c r="AT569" s="203" t="s">
        <v>72</v>
      </c>
      <c r="AU569" s="203" t="s">
        <v>73</v>
      </c>
      <c r="AY569" s="202" t="s">
        <v>126</v>
      </c>
      <c r="BK569" s="204">
        <f>BK570+BK596</f>
        <v>0</v>
      </c>
    </row>
    <row r="570" s="12" customFormat="1" ht="22.8" customHeight="1">
      <c r="A570" s="12"/>
      <c r="B570" s="191"/>
      <c r="C570" s="192"/>
      <c r="D570" s="193" t="s">
        <v>72</v>
      </c>
      <c r="E570" s="205" t="s">
        <v>785</v>
      </c>
      <c r="F570" s="205" t="s">
        <v>786</v>
      </c>
      <c r="G570" s="192"/>
      <c r="H570" s="192"/>
      <c r="I570" s="195"/>
      <c r="J570" s="206">
        <f>BK570</f>
        <v>0</v>
      </c>
      <c r="K570" s="192"/>
      <c r="L570" s="197"/>
      <c r="M570" s="198"/>
      <c r="N570" s="199"/>
      <c r="O570" s="199"/>
      <c r="P570" s="200">
        <f>SUM(P571:P595)</f>
        <v>0</v>
      </c>
      <c r="Q570" s="199"/>
      <c r="R570" s="200">
        <f>SUM(R571:R595)</f>
        <v>0.16818</v>
      </c>
      <c r="S570" s="199"/>
      <c r="T570" s="201">
        <f>SUM(T571:T595)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02" t="s">
        <v>151</v>
      </c>
      <c r="AT570" s="203" t="s">
        <v>72</v>
      </c>
      <c r="AU570" s="203" t="s">
        <v>81</v>
      </c>
      <c r="AY570" s="202" t="s">
        <v>126</v>
      </c>
      <c r="BK570" s="204">
        <f>SUM(BK571:BK595)</f>
        <v>0</v>
      </c>
    </row>
    <row r="571" s="2" customFormat="1" ht="24.15" customHeight="1">
      <c r="A571" s="41"/>
      <c r="B571" s="42"/>
      <c r="C571" s="207" t="s">
        <v>787</v>
      </c>
      <c r="D571" s="207" t="s">
        <v>128</v>
      </c>
      <c r="E571" s="208" t="s">
        <v>788</v>
      </c>
      <c r="F571" s="209" t="s">
        <v>789</v>
      </c>
      <c r="G571" s="210" t="s">
        <v>439</v>
      </c>
      <c r="H571" s="211">
        <v>1</v>
      </c>
      <c r="I571" s="212"/>
      <c r="J571" s="213">
        <f>ROUND(I571*H571,2)</f>
        <v>0</v>
      </c>
      <c r="K571" s="209" t="s">
        <v>132</v>
      </c>
      <c r="L571" s="47"/>
      <c r="M571" s="214" t="s">
        <v>19</v>
      </c>
      <c r="N571" s="215" t="s">
        <v>44</v>
      </c>
      <c r="O571" s="87"/>
      <c r="P571" s="216">
        <f>O571*H571</f>
        <v>0</v>
      </c>
      <c r="Q571" s="216">
        <v>0</v>
      </c>
      <c r="R571" s="216">
        <f>Q571*H571</f>
        <v>0</v>
      </c>
      <c r="S571" s="216">
        <v>0</v>
      </c>
      <c r="T571" s="217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8" t="s">
        <v>546</v>
      </c>
      <c r="AT571" s="218" t="s">
        <v>128</v>
      </c>
      <c r="AU571" s="218" t="s">
        <v>83</v>
      </c>
      <c r="AY571" s="20" t="s">
        <v>126</v>
      </c>
      <c r="BE571" s="219">
        <f>IF(N571="základní",J571,0)</f>
        <v>0</v>
      </c>
      <c r="BF571" s="219">
        <f>IF(N571="snížená",J571,0)</f>
        <v>0</v>
      </c>
      <c r="BG571" s="219">
        <f>IF(N571="zákl. přenesená",J571,0)</f>
        <v>0</v>
      </c>
      <c r="BH571" s="219">
        <f>IF(N571="sníž. přenesená",J571,0)</f>
        <v>0</v>
      </c>
      <c r="BI571" s="219">
        <f>IF(N571="nulová",J571,0)</f>
        <v>0</v>
      </c>
      <c r="BJ571" s="20" t="s">
        <v>81</v>
      </c>
      <c r="BK571" s="219">
        <f>ROUND(I571*H571,2)</f>
        <v>0</v>
      </c>
      <c r="BL571" s="20" t="s">
        <v>546</v>
      </c>
      <c r="BM571" s="218" t="s">
        <v>790</v>
      </c>
    </row>
    <row r="572" s="2" customFormat="1">
      <c r="A572" s="41"/>
      <c r="B572" s="42"/>
      <c r="C572" s="43"/>
      <c r="D572" s="220" t="s">
        <v>135</v>
      </c>
      <c r="E572" s="43"/>
      <c r="F572" s="221" t="s">
        <v>791</v>
      </c>
      <c r="G572" s="43"/>
      <c r="H572" s="43"/>
      <c r="I572" s="222"/>
      <c r="J572" s="43"/>
      <c r="K572" s="43"/>
      <c r="L572" s="47"/>
      <c r="M572" s="223"/>
      <c r="N572" s="224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135</v>
      </c>
      <c r="AU572" s="20" t="s">
        <v>83</v>
      </c>
    </row>
    <row r="573" s="2" customFormat="1">
      <c r="A573" s="41"/>
      <c r="B573" s="42"/>
      <c r="C573" s="43"/>
      <c r="D573" s="225" t="s">
        <v>137</v>
      </c>
      <c r="E573" s="43"/>
      <c r="F573" s="226" t="s">
        <v>792</v>
      </c>
      <c r="G573" s="43"/>
      <c r="H573" s="43"/>
      <c r="I573" s="222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137</v>
      </c>
      <c r="AU573" s="20" t="s">
        <v>83</v>
      </c>
    </row>
    <row r="574" s="2" customFormat="1">
      <c r="A574" s="41"/>
      <c r="B574" s="42"/>
      <c r="C574" s="43"/>
      <c r="D574" s="220" t="s">
        <v>178</v>
      </c>
      <c r="E574" s="43"/>
      <c r="F574" s="259" t="s">
        <v>793</v>
      </c>
      <c r="G574" s="43"/>
      <c r="H574" s="43"/>
      <c r="I574" s="222"/>
      <c r="J574" s="43"/>
      <c r="K574" s="43"/>
      <c r="L574" s="47"/>
      <c r="M574" s="223"/>
      <c r="N574" s="224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178</v>
      </c>
      <c r="AU574" s="20" t="s">
        <v>83</v>
      </c>
    </row>
    <row r="575" s="14" customFormat="1">
      <c r="A575" s="14"/>
      <c r="B575" s="237"/>
      <c r="C575" s="238"/>
      <c r="D575" s="220" t="s">
        <v>139</v>
      </c>
      <c r="E575" s="239" t="s">
        <v>19</v>
      </c>
      <c r="F575" s="240" t="s">
        <v>81</v>
      </c>
      <c r="G575" s="238"/>
      <c r="H575" s="241">
        <v>1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7" t="s">
        <v>139</v>
      </c>
      <c r="AU575" s="247" t="s">
        <v>83</v>
      </c>
      <c r="AV575" s="14" t="s">
        <v>83</v>
      </c>
      <c r="AW575" s="14" t="s">
        <v>35</v>
      </c>
      <c r="AX575" s="14" t="s">
        <v>81</v>
      </c>
      <c r="AY575" s="247" t="s">
        <v>126</v>
      </c>
    </row>
    <row r="576" s="2" customFormat="1" ht="16.5" customHeight="1">
      <c r="A576" s="41"/>
      <c r="B576" s="42"/>
      <c r="C576" s="260" t="s">
        <v>794</v>
      </c>
      <c r="D576" s="260" t="s">
        <v>257</v>
      </c>
      <c r="E576" s="261" t="s">
        <v>795</v>
      </c>
      <c r="F576" s="262" t="s">
        <v>796</v>
      </c>
      <c r="G576" s="263" t="s">
        <v>260</v>
      </c>
      <c r="H576" s="264">
        <v>0.063</v>
      </c>
      <c r="I576" s="265"/>
      <c r="J576" s="266">
        <f>ROUND(I576*H576,2)</f>
        <v>0</v>
      </c>
      <c r="K576" s="262" t="s">
        <v>132</v>
      </c>
      <c r="L576" s="267"/>
      <c r="M576" s="268" t="s">
        <v>19</v>
      </c>
      <c r="N576" s="269" t="s">
        <v>44</v>
      </c>
      <c r="O576" s="87"/>
      <c r="P576" s="216">
        <f>O576*H576</f>
        <v>0</v>
      </c>
      <c r="Q576" s="216">
        <v>1</v>
      </c>
      <c r="R576" s="216">
        <f>Q576*H576</f>
        <v>0.063</v>
      </c>
      <c r="S576" s="216">
        <v>0</v>
      </c>
      <c r="T576" s="21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8" t="s">
        <v>797</v>
      </c>
      <c r="AT576" s="218" t="s">
        <v>257</v>
      </c>
      <c r="AU576" s="218" t="s">
        <v>83</v>
      </c>
      <c r="AY576" s="20" t="s">
        <v>126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20" t="s">
        <v>81</v>
      </c>
      <c r="BK576" s="219">
        <f>ROUND(I576*H576,2)</f>
        <v>0</v>
      </c>
      <c r="BL576" s="20" t="s">
        <v>546</v>
      </c>
      <c r="BM576" s="218" t="s">
        <v>798</v>
      </c>
    </row>
    <row r="577" s="2" customFormat="1">
      <c r="A577" s="41"/>
      <c r="B577" s="42"/>
      <c r="C577" s="43"/>
      <c r="D577" s="220" t="s">
        <v>135</v>
      </c>
      <c r="E577" s="43"/>
      <c r="F577" s="221" t="s">
        <v>796</v>
      </c>
      <c r="G577" s="43"/>
      <c r="H577" s="43"/>
      <c r="I577" s="222"/>
      <c r="J577" s="43"/>
      <c r="K577" s="43"/>
      <c r="L577" s="47"/>
      <c r="M577" s="223"/>
      <c r="N577" s="22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135</v>
      </c>
      <c r="AU577" s="20" t="s">
        <v>83</v>
      </c>
    </row>
    <row r="578" s="14" customFormat="1">
      <c r="A578" s="14"/>
      <c r="B578" s="237"/>
      <c r="C578" s="238"/>
      <c r="D578" s="220" t="s">
        <v>139</v>
      </c>
      <c r="E578" s="239" t="s">
        <v>19</v>
      </c>
      <c r="F578" s="240" t="s">
        <v>799</v>
      </c>
      <c r="G578" s="238"/>
      <c r="H578" s="241">
        <v>0.063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7" t="s">
        <v>139</v>
      </c>
      <c r="AU578" s="247" t="s">
        <v>83</v>
      </c>
      <c r="AV578" s="14" t="s">
        <v>83</v>
      </c>
      <c r="AW578" s="14" t="s">
        <v>35</v>
      </c>
      <c r="AX578" s="14" t="s">
        <v>81</v>
      </c>
      <c r="AY578" s="247" t="s">
        <v>126</v>
      </c>
    </row>
    <row r="579" s="2" customFormat="1" ht="16.5" customHeight="1">
      <c r="A579" s="41"/>
      <c r="B579" s="42"/>
      <c r="C579" s="260" t="s">
        <v>800</v>
      </c>
      <c r="D579" s="260" t="s">
        <v>257</v>
      </c>
      <c r="E579" s="261" t="s">
        <v>801</v>
      </c>
      <c r="F579" s="262" t="s">
        <v>802</v>
      </c>
      <c r="G579" s="263" t="s">
        <v>439</v>
      </c>
      <c r="H579" s="264">
        <v>1</v>
      </c>
      <c r="I579" s="265"/>
      <c r="J579" s="266">
        <f>ROUND(I579*H579,2)</f>
        <v>0</v>
      </c>
      <c r="K579" s="262" t="s">
        <v>721</v>
      </c>
      <c r="L579" s="267"/>
      <c r="M579" s="268" t="s">
        <v>19</v>
      </c>
      <c r="N579" s="269" t="s">
        <v>44</v>
      </c>
      <c r="O579" s="87"/>
      <c r="P579" s="216">
        <f>O579*H579</f>
        <v>0</v>
      </c>
      <c r="Q579" s="216">
        <v>0.082000000000000003</v>
      </c>
      <c r="R579" s="216">
        <f>Q579*H579</f>
        <v>0.082000000000000003</v>
      </c>
      <c r="S579" s="216">
        <v>0</v>
      </c>
      <c r="T579" s="21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8" t="s">
        <v>803</v>
      </c>
      <c r="AT579" s="218" t="s">
        <v>257</v>
      </c>
      <c r="AU579" s="218" t="s">
        <v>83</v>
      </c>
      <c r="AY579" s="20" t="s">
        <v>126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20" t="s">
        <v>81</v>
      </c>
      <c r="BK579" s="219">
        <f>ROUND(I579*H579,2)</f>
        <v>0</v>
      </c>
      <c r="BL579" s="20" t="s">
        <v>803</v>
      </c>
      <c r="BM579" s="218" t="s">
        <v>804</v>
      </c>
    </row>
    <row r="580" s="2" customFormat="1">
      <c r="A580" s="41"/>
      <c r="B580" s="42"/>
      <c r="C580" s="43"/>
      <c r="D580" s="220" t="s">
        <v>135</v>
      </c>
      <c r="E580" s="43"/>
      <c r="F580" s="221" t="s">
        <v>802</v>
      </c>
      <c r="G580" s="43"/>
      <c r="H580" s="43"/>
      <c r="I580" s="222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135</v>
      </c>
      <c r="AU580" s="20" t="s">
        <v>83</v>
      </c>
    </row>
    <row r="581" s="2" customFormat="1" ht="16.5" customHeight="1">
      <c r="A581" s="41"/>
      <c r="B581" s="42"/>
      <c r="C581" s="260" t="s">
        <v>805</v>
      </c>
      <c r="D581" s="260" t="s">
        <v>257</v>
      </c>
      <c r="E581" s="261" t="s">
        <v>806</v>
      </c>
      <c r="F581" s="262" t="s">
        <v>807</v>
      </c>
      <c r="G581" s="263" t="s">
        <v>439</v>
      </c>
      <c r="H581" s="264">
        <v>1</v>
      </c>
      <c r="I581" s="265"/>
      <c r="J581" s="266">
        <f>ROUND(I581*H581,2)</f>
        <v>0</v>
      </c>
      <c r="K581" s="262" t="s">
        <v>721</v>
      </c>
      <c r="L581" s="267"/>
      <c r="M581" s="268" t="s">
        <v>19</v>
      </c>
      <c r="N581" s="269" t="s">
        <v>44</v>
      </c>
      <c r="O581" s="87"/>
      <c r="P581" s="216">
        <f>O581*H581</f>
        <v>0</v>
      </c>
      <c r="Q581" s="216">
        <v>0</v>
      </c>
      <c r="R581" s="216">
        <f>Q581*H581</f>
        <v>0</v>
      </c>
      <c r="S581" s="216">
        <v>0</v>
      </c>
      <c r="T581" s="217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18" t="s">
        <v>797</v>
      </c>
      <c r="AT581" s="218" t="s">
        <v>257</v>
      </c>
      <c r="AU581" s="218" t="s">
        <v>83</v>
      </c>
      <c r="AY581" s="20" t="s">
        <v>126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20" t="s">
        <v>81</v>
      </c>
      <c r="BK581" s="219">
        <f>ROUND(I581*H581,2)</f>
        <v>0</v>
      </c>
      <c r="BL581" s="20" t="s">
        <v>546</v>
      </c>
      <c r="BM581" s="218" t="s">
        <v>808</v>
      </c>
    </row>
    <row r="582" s="2" customFormat="1">
      <c r="A582" s="41"/>
      <c r="B582" s="42"/>
      <c r="C582" s="43"/>
      <c r="D582" s="220" t="s">
        <v>135</v>
      </c>
      <c r="E582" s="43"/>
      <c r="F582" s="221" t="s">
        <v>807</v>
      </c>
      <c r="G582" s="43"/>
      <c r="H582" s="43"/>
      <c r="I582" s="222"/>
      <c r="J582" s="43"/>
      <c r="K582" s="43"/>
      <c r="L582" s="47"/>
      <c r="M582" s="223"/>
      <c r="N582" s="224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135</v>
      </c>
      <c r="AU582" s="20" t="s">
        <v>83</v>
      </c>
    </row>
    <row r="583" s="2" customFormat="1">
      <c r="A583" s="41"/>
      <c r="B583" s="42"/>
      <c r="C583" s="43"/>
      <c r="D583" s="220" t="s">
        <v>178</v>
      </c>
      <c r="E583" s="43"/>
      <c r="F583" s="259" t="s">
        <v>809</v>
      </c>
      <c r="G583" s="43"/>
      <c r="H583" s="43"/>
      <c r="I583" s="222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178</v>
      </c>
      <c r="AU583" s="20" t="s">
        <v>83</v>
      </c>
    </row>
    <row r="584" s="14" customFormat="1">
      <c r="A584" s="14"/>
      <c r="B584" s="237"/>
      <c r="C584" s="238"/>
      <c r="D584" s="220" t="s">
        <v>139</v>
      </c>
      <c r="E584" s="239" t="s">
        <v>19</v>
      </c>
      <c r="F584" s="240" t="s">
        <v>81</v>
      </c>
      <c r="G584" s="238"/>
      <c r="H584" s="241">
        <v>1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7" t="s">
        <v>139</v>
      </c>
      <c r="AU584" s="247" t="s">
        <v>83</v>
      </c>
      <c r="AV584" s="14" t="s">
        <v>83</v>
      </c>
      <c r="AW584" s="14" t="s">
        <v>35</v>
      </c>
      <c r="AX584" s="14" t="s">
        <v>81</v>
      </c>
      <c r="AY584" s="247" t="s">
        <v>126</v>
      </c>
    </row>
    <row r="585" s="2" customFormat="1" ht="24.15" customHeight="1">
      <c r="A585" s="41"/>
      <c r="B585" s="42"/>
      <c r="C585" s="207" t="s">
        <v>810</v>
      </c>
      <c r="D585" s="207" t="s">
        <v>128</v>
      </c>
      <c r="E585" s="208" t="s">
        <v>811</v>
      </c>
      <c r="F585" s="209" t="s">
        <v>812</v>
      </c>
      <c r="G585" s="210" t="s">
        <v>439</v>
      </c>
      <c r="H585" s="211">
        <v>1</v>
      </c>
      <c r="I585" s="212"/>
      <c r="J585" s="213">
        <f>ROUND(I585*H585,2)</f>
        <v>0</v>
      </c>
      <c r="K585" s="209" t="s">
        <v>132</v>
      </c>
      <c r="L585" s="47"/>
      <c r="M585" s="214" t="s">
        <v>19</v>
      </c>
      <c r="N585" s="215" t="s">
        <v>44</v>
      </c>
      <c r="O585" s="87"/>
      <c r="P585" s="216">
        <f>O585*H585</f>
        <v>0</v>
      </c>
      <c r="Q585" s="216">
        <v>0</v>
      </c>
      <c r="R585" s="216">
        <f>Q585*H585</f>
        <v>0</v>
      </c>
      <c r="S585" s="216">
        <v>0</v>
      </c>
      <c r="T585" s="217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8" t="s">
        <v>546</v>
      </c>
      <c r="AT585" s="218" t="s">
        <v>128</v>
      </c>
      <c r="AU585" s="218" t="s">
        <v>83</v>
      </c>
      <c r="AY585" s="20" t="s">
        <v>126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20" t="s">
        <v>81</v>
      </c>
      <c r="BK585" s="219">
        <f>ROUND(I585*H585,2)</f>
        <v>0</v>
      </c>
      <c r="BL585" s="20" t="s">
        <v>546</v>
      </c>
      <c r="BM585" s="218" t="s">
        <v>813</v>
      </c>
    </row>
    <row r="586" s="2" customFormat="1">
      <c r="A586" s="41"/>
      <c r="B586" s="42"/>
      <c r="C586" s="43"/>
      <c r="D586" s="220" t="s">
        <v>135</v>
      </c>
      <c r="E586" s="43"/>
      <c r="F586" s="221" t="s">
        <v>814</v>
      </c>
      <c r="G586" s="43"/>
      <c r="H586" s="43"/>
      <c r="I586" s="222"/>
      <c r="J586" s="43"/>
      <c r="K586" s="43"/>
      <c r="L586" s="47"/>
      <c r="M586" s="223"/>
      <c r="N586" s="224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135</v>
      </c>
      <c r="AU586" s="20" t="s">
        <v>83</v>
      </c>
    </row>
    <row r="587" s="2" customFormat="1">
      <c r="A587" s="41"/>
      <c r="B587" s="42"/>
      <c r="C587" s="43"/>
      <c r="D587" s="225" t="s">
        <v>137</v>
      </c>
      <c r="E587" s="43"/>
      <c r="F587" s="226" t="s">
        <v>815</v>
      </c>
      <c r="G587" s="43"/>
      <c r="H587" s="43"/>
      <c r="I587" s="222"/>
      <c r="J587" s="43"/>
      <c r="K587" s="43"/>
      <c r="L587" s="47"/>
      <c r="M587" s="223"/>
      <c r="N587" s="22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137</v>
      </c>
      <c r="AU587" s="20" t="s">
        <v>83</v>
      </c>
    </row>
    <row r="588" s="2" customFormat="1" ht="16.5" customHeight="1">
      <c r="A588" s="41"/>
      <c r="B588" s="42"/>
      <c r="C588" s="260" t="s">
        <v>816</v>
      </c>
      <c r="D588" s="260" t="s">
        <v>257</v>
      </c>
      <c r="E588" s="261" t="s">
        <v>817</v>
      </c>
      <c r="F588" s="262" t="s">
        <v>818</v>
      </c>
      <c r="G588" s="263" t="s">
        <v>439</v>
      </c>
      <c r="H588" s="264">
        <v>1</v>
      </c>
      <c r="I588" s="265"/>
      <c r="J588" s="266">
        <f>ROUND(I588*H588,2)</f>
        <v>0</v>
      </c>
      <c r="K588" s="262" t="s">
        <v>721</v>
      </c>
      <c r="L588" s="267"/>
      <c r="M588" s="268" t="s">
        <v>19</v>
      </c>
      <c r="N588" s="269" t="s">
        <v>44</v>
      </c>
      <c r="O588" s="87"/>
      <c r="P588" s="216">
        <f>O588*H588</f>
        <v>0</v>
      </c>
      <c r="Q588" s="216">
        <v>0.022880000000000001</v>
      </c>
      <c r="R588" s="216">
        <f>Q588*H588</f>
        <v>0.022880000000000001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803</v>
      </c>
      <c r="AT588" s="218" t="s">
        <v>257</v>
      </c>
      <c r="AU588" s="218" t="s">
        <v>83</v>
      </c>
      <c r="AY588" s="20" t="s">
        <v>126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81</v>
      </c>
      <c r="BK588" s="219">
        <f>ROUND(I588*H588,2)</f>
        <v>0</v>
      </c>
      <c r="BL588" s="20" t="s">
        <v>803</v>
      </c>
      <c r="BM588" s="218" t="s">
        <v>819</v>
      </c>
    </row>
    <row r="589" s="2" customFormat="1">
      <c r="A589" s="41"/>
      <c r="B589" s="42"/>
      <c r="C589" s="43"/>
      <c r="D589" s="220" t="s">
        <v>135</v>
      </c>
      <c r="E589" s="43"/>
      <c r="F589" s="221" t="s">
        <v>818</v>
      </c>
      <c r="G589" s="43"/>
      <c r="H589" s="43"/>
      <c r="I589" s="222"/>
      <c r="J589" s="43"/>
      <c r="K589" s="43"/>
      <c r="L589" s="47"/>
      <c r="M589" s="223"/>
      <c r="N589" s="22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135</v>
      </c>
      <c r="AU589" s="20" t="s">
        <v>83</v>
      </c>
    </row>
    <row r="590" s="2" customFormat="1" ht="16.5" customHeight="1">
      <c r="A590" s="41"/>
      <c r="B590" s="42"/>
      <c r="C590" s="207" t="s">
        <v>820</v>
      </c>
      <c r="D590" s="207" t="s">
        <v>128</v>
      </c>
      <c r="E590" s="208" t="s">
        <v>821</v>
      </c>
      <c r="F590" s="209" t="s">
        <v>822</v>
      </c>
      <c r="G590" s="210" t="s">
        <v>439</v>
      </c>
      <c r="H590" s="211">
        <v>1</v>
      </c>
      <c r="I590" s="212"/>
      <c r="J590" s="213">
        <f>ROUND(I590*H590,2)</f>
        <v>0</v>
      </c>
      <c r="K590" s="209" t="s">
        <v>132</v>
      </c>
      <c r="L590" s="47"/>
      <c r="M590" s="214" t="s">
        <v>19</v>
      </c>
      <c r="N590" s="215" t="s">
        <v>44</v>
      </c>
      <c r="O590" s="87"/>
      <c r="P590" s="216">
        <f>O590*H590</f>
        <v>0</v>
      </c>
      <c r="Q590" s="216">
        <v>0</v>
      </c>
      <c r="R590" s="216">
        <f>Q590*H590</f>
        <v>0</v>
      </c>
      <c r="S590" s="216">
        <v>0</v>
      </c>
      <c r="T590" s="217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18" t="s">
        <v>546</v>
      </c>
      <c r="AT590" s="218" t="s">
        <v>128</v>
      </c>
      <c r="AU590" s="218" t="s">
        <v>83</v>
      </c>
      <c r="AY590" s="20" t="s">
        <v>126</v>
      </c>
      <c r="BE590" s="219">
        <f>IF(N590="základní",J590,0)</f>
        <v>0</v>
      </c>
      <c r="BF590" s="219">
        <f>IF(N590="snížená",J590,0)</f>
        <v>0</v>
      </c>
      <c r="BG590" s="219">
        <f>IF(N590="zákl. přenesená",J590,0)</f>
        <v>0</v>
      </c>
      <c r="BH590" s="219">
        <f>IF(N590="sníž. přenesená",J590,0)</f>
        <v>0</v>
      </c>
      <c r="BI590" s="219">
        <f>IF(N590="nulová",J590,0)</f>
        <v>0</v>
      </c>
      <c r="BJ590" s="20" t="s">
        <v>81</v>
      </c>
      <c r="BK590" s="219">
        <f>ROUND(I590*H590,2)</f>
        <v>0</v>
      </c>
      <c r="BL590" s="20" t="s">
        <v>546</v>
      </c>
      <c r="BM590" s="218" t="s">
        <v>823</v>
      </c>
    </row>
    <row r="591" s="2" customFormat="1">
      <c r="A591" s="41"/>
      <c r="B591" s="42"/>
      <c r="C591" s="43"/>
      <c r="D591" s="220" t="s">
        <v>135</v>
      </c>
      <c r="E591" s="43"/>
      <c r="F591" s="221" t="s">
        <v>822</v>
      </c>
      <c r="G591" s="43"/>
      <c r="H591" s="43"/>
      <c r="I591" s="222"/>
      <c r="J591" s="43"/>
      <c r="K591" s="43"/>
      <c r="L591" s="47"/>
      <c r="M591" s="223"/>
      <c r="N591" s="224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135</v>
      </c>
      <c r="AU591" s="20" t="s">
        <v>83</v>
      </c>
    </row>
    <row r="592" s="2" customFormat="1">
      <c r="A592" s="41"/>
      <c r="B592" s="42"/>
      <c r="C592" s="43"/>
      <c r="D592" s="225" t="s">
        <v>137</v>
      </c>
      <c r="E592" s="43"/>
      <c r="F592" s="226" t="s">
        <v>824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137</v>
      </c>
      <c r="AU592" s="20" t="s">
        <v>83</v>
      </c>
    </row>
    <row r="593" s="2" customFormat="1">
      <c r="A593" s="41"/>
      <c r="B593" s="42"/>
      <c r="C593" s="43"/>
      <c r="D593" s="220" t="s">
        <v>178</v>
      </c>
      <c r="E593" s="43"/>
      <c r="F593" s="259" t="s">
        <v>825</v>
      </c>
      <c r="G593" s="43"/>
      <c r="H593" s="43"/>
      <c r="I593" s="222"/>
      <c r="J593" s="43"/>
      <c r="K593" s="43"/>
      <c r="L593" s="47"/>
      <c r="M593" s="223"/>
      <c r="N593" s="224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178</v>
      </c>
      <c r="AU593" s="20" t="s">
        <v>83</v>
      </c>
    </row>
    <row r="594" s="2" customFormat="1" ht="16.5" customHeight="1">
      <c r="A594" s="41"/>
      <c r="B594" s="42"/>
      <c r="C594" s="260" t="s">
        <v>826</v>
      </c>
      <c r="D594" s="260" t="s">
        <v>257</v>
      </c>
      <c r="E594" s="261" t="s">
        <v>827</v>
      </c>
      <c r="F594" s="262" t="s">
        <v>828</v>
      </c>
      <c r="G594" s="263" t="s">
        <v>439</v>
      </c>
      <c r="H594" s="264">
        <v>1</v>
      </c>
      <c r="I594" s="265"/>
      <c r="J594" s="266">
        <f>ROUND(I594*H594,2)</f>
        <v>0</v>
      </c>
      <c r="K594" s="262" t="s">
        <v>132</v>
      </c>
      <c r="L594" s="267"/>
      <c r="M594" s="268" t="s">
        <v>19</v>
      </c>
      <c r="N594" s="269" t="s">
        <v>44</v>
      </c>
      <c r="O594" s="87"/>
      <c r="P594" s="216">
        <f>O594*H594</f>
        <v>0</v>
      </c>
      <c r="Q594" s="216">
        <v>0.00029999999999999997</v>
      </c>
      <c r="R594" s="216">
        <f>Q594*H594</f>
        <v>0.00029999999999999997</v>
      </c>
      <c r="S594" s="216">
        <v>0</v>
      </c>
      <c r="T594" s="217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803</v>
      </c>
      <c r="AT594" s="218" t="s">
        <v>257</v>
      </c>
      <c r="AU594" s="218" t="s">
        <v>83</v>
      </c>
      <c r="AY594" s="20" t="s">
        <v>126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20" t="s">
        <v>81</v>
      </c>
      <c r="BK594" s="219">
        <f>ROUND(I594*H594,2)</f>
        <v>0</v>
      </c>
      <c r="BL594" s="20" t="s">
        <v>803</v>
      </c>
      <c r="BM594" s="218" t="s">
        <v>829</v>
      </c>
    </row>
    <row r="595" s="2" customFormat="1">
      <c r="A595" s="41"/>
      <c r="B595" s="42"/>
      <c r="C595" s="43"/>
      <c r="D595" s="220" t="s">
        <v>135</v>
      </c>
      <c r="E595" s="43"/>
      <c r="F595" s="221" t="s">
        <v>828</v>
      </c>
      <c r="G595" s="43"/>
      <c r="H595" s="43"/>
      <c r="I595" s="222"/>
      <c r="J595" s="43"/>
      <c r="K595" s="43"/>
      <c r="L595" s="47"/>
      <c r="M595" s="223"/>
      <c r="N595" s="22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135</v>
      </c>
      <c r="AU595" s="20" t="s">
        <v>83</v>
      </c>
    </row>
    <row r="596" s="12" customFormat="1" ht="22.8" customHeight="1">
      <c r="A596" s="12"/>
      <c r="B596" s="191"/>
      <c r="C596" s="192"/>
      <c r="D596" s="193" t="s">
        <v>72</v>
      </c>
      <c r="E596" s="205" t="s">
        <v>830</v>
      </c>
      <c r="F596" s="205" t="s">
        <v>831</v>
      </c>
      <c r="G596" s="192"/>
      <c r="H596" s="192"/>
      <c r="I596" s="195"/>
      <c r="J596" s="206">
        <f>BK596</f>
        <v>0</v>
      </c>
      <c r="K596" s="192"/>
      <c r="L596" s="197"/>
      <c r="M596" s="198"/>
      <c r="N596" s="199"/>
      <c r="O596" s="199"/>
      <c r="P596" s="200">
        <f>SUM(P597:P691)</f>
        <v>0</v>
      </c>
      <c r="Q596" s="199"/>
      <c r="R596" s="200">
        <f>SUM(R597:R691)</f>
        <v>6.3278406</v>
      </c>
      <c r="S596" s="199"/>
      <c r="T596" s="201">
        <f>SUM(T597:T691)</f>
        <v>0.55000000000000004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02" t="s">
        <v>151</v>
      </c>
      <c r="AT596" s="203" t="s">
        <v>72</v>
      </c>
      <c r="AU596" s="203" t="s">
        <v>81</v>
      </c>
      <c r="AY596" s="202" t="s">
        <v>126</v>
      </c>
      <c r="BK596" s="204">
        <f>SUM(BK597:BK691)</f>
        <v>0</v>
      </c>
    </row>
    <row r="597" s="2" customFormat="1" ht="24.15" customHeight="1">
      <c r="A597" s="41"/>
      <c r="B597" s="42"/>
      <c r="C597" s="207" t="s">
        <v>832</v>
      </c>
      <c r="D597" s="207" t="s">
        <v>128</v>
      </c>
      <c r="E597" s="208" t="s">
        <v>833</v>
      </c>
      <c r="F597" s="209" t="s">
        <v>834</v>
      </c>
      <c r="G597" s="210" t="s">
        <v>835</v>
      </c>
      <c r="H597" s="211">
        <v>0.012999999999999999</v>
      </c>
      <c r="I597" s="212"/>
      <c r="J597" s="213">
        <f>ROUND(I597*H597,2)</f>
        <v>0</v>
      </c>
      <c r="K597" s="209" t="s">
        <v>132</v>
      </c>
      <c r="L597" s="47"/>
      <c r="M597" s="214" t="s">
        <v>19</v>
      </c>
      <c r="N597" s="215" t="s">
        <v>44</v>
      </c>
      <c r="O597" s="87"/>
      <c r="P597" s="216">
        <f>O597*H597</f>
        <v>0</v>
      </c>
      <c r="Q597" s="216">
        <v>0.0088000000000000005</v>
      </c>
      <c r="R597" s="216">
        <f>Q597*H597</f>
        <v>0.0001144</v>
      </c>
      <c r="S597" s="216">
        <v>0</v>
      </c>
      <c r="T597" s="217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18" t="s">
        <v>546</v>
      </c>
      <c r="AT597" s="218" t="s">
        <v>128</v>
      </c>
      <c r="AU597" s="218" t="s">
        <v>83</v>
      </c>
      <c r="AY597" s="20" t="s">
        <v>126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20" t="s">
        <v>81</v>
      </c>
      <c r="BK597" s="219">
        <f>ROUND(I597*H597,2)</f>
        <v>0</v>
      </c>
      <c r="BL597" s="20" t="s">
        <v>546</v>
      </c>
      <c r="BM597" s="218" t="s">
        <v>836</v>
      </c>
    </row>
    <row r="598" s="2" customFormat="1">
      <c r="A598" s="41"/>
      <c r="B598" s="42"/>
      <c r="C598" s="43"/>
      <c r="D598" s="220" t="s">
        <v>135</v>
      </c>
      <c r="E598" s="43"/>
      <c r="F598" s="221" t="s">
        <v>837</v>
      </c>
      <c r="G598" s="43"/>
      <c r="H598" s="43"/>
      <c r="I598" s="222"/>
      <c r="J598" s="43"/>
      <c r="K598" s="43"/>
      <c r="L598" s="47"/>
      <c r="M598" s="223"/>
      <c r="N598" s="224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135</v>
      </c>
      <c r="AU598" s="20" t="s">
        <v>83</v>
      </c>
    </row>
    <row r="599" s="2" customFormat="1">
      <c r="A599" s="41"/>
      <c r="B599" s="42"/>
      <c r="C599" s="43"/>
      <c r="D599" s="225" t="s">
        <v>137</v>
      </c>
      <c r="E599" s="43"/>
      <c r="F599" s="226" t="s">
        <v>838</v>
      </c>
      <c r="G599" s="43"/>
      <c r="H599" s="43"/>
      <c r="I599" s="222"/>
      <c r="J599" s="43"/>
      <c r="K599" s="43"/>
      <c r="L599" s="47"/>
      <c r="M599" s="223"/>
      <c r="N599" s="224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137</v>
      </c>
      <c r="AU599" s="20" t="s">
        <v>83</v>
      </c>
    </row>
    <row r="600" s="2" customFormat="1" ht="21.75" customHeight="1">
      <c r="A600" s="41"/>
      <c r="B600" s="42"/>
      <c r="C600" s="207" t="s">
        <v>839</v>
      </c>
      <c r="D600" s="207" t="s">
        <v>128</v>
      </c>
      <c r="E600" s="208" t="s">
        <v>840</v>
      </c>
      <c r="F600" s="209" t="s">
        <v>841</v>
      </c>
      <c r="G600" s="210" t="s">
        <v>835</v>
      </c>
      <c r="H600" s="211">
        <v>0.012999999999999999</v>
      </c>
      <c r="I600" s="212"/>
      <c r="J600" s="213">
        <f>ROUND(I600*H600,2)</f>
        <v>0</v>
      </c>
      <c r="K600" s="209" t="s">
        <v>132</v>
      </c>
      <c r="L600" s="47"/>
      <c r="M600" s="214" t="s">
        <v>19</v>
      </c>
      <c r="N600" s="215" t="s">
        <v>44</v>
      </c>
      <c r="O600" s="87"/>
      <c r="P600" s="216">
        <f>O600*H600</f>
        <v>0</v>
      </c>
      <c r="Q600" s="216">
        <v>0.0099000000000000008</v>
      </c>
      <c r="R600" s="216">
        <f>Q600*H600</f>
        <v>0.00012870000000000001</v>
      </c>
      <c r="S600" s="216">
        <v>0</v>
      </c>
      <c r="T600" s="21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8" t="s">
        <v>546</v>
      </c>
      <c r="AT600" s="218" t="s">
        <v>128</v>
      </c>
      <c r="AU600" s="218" t="s">
        <v>83</v>
      </c>
      <c r="AY600" s="20" t="s">
        <v>126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20" t="s">
        <v>81</v>
      </c>
      <c r="BK600" s="219">
        <f>ROUND(I600*H600,2)</f>
        <v>0</v>
      </c>
      <c r="BL600" s="20" t="s">
        <v>546</v>
      </c>
      <c r="BM600" s="218" t="s">
        <v>842</v>
      </c>
    </row>
    <row r="601" s="2" customFormat="1">
      <c r="A601" s="41"/>
      <c r="B601" s="42"/>
      <c r="C601" s="43"/>
      <c r="D601" s="220" t="s">
        <v>135</v>
      </c>
      <c r="E601" s="43"/>
      <c r="F601" s="221" t="s">
        <v>843</v>
      </c>
      <c r="G601" s="43"/>
      <c r="H601" s="43"/>
      <c r="I601" s="222"/>
      <c r="J601" s="43"/>
      <c r="K601" s="43"/>
      <c r="L601" s="47"/>
      <c r="M601" s="223"/>
      <c r="N601" s="22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135</v>
      </c>
      <c r="AU601" s="20" t="s">
        <v>83</v>
      </c>
    </row>
    <row r="602" s="2" customFormat="1">
      <c r="A602" s="41"/>
      <c r="B602" s="42"/>
      <c r="C602" s="43"/>
      <c r="D602" s="225" t="s">
        <v>137</v>
      </c>
      <c r="E602" s="43"/>
      <c r="F602" s="226" t="s">
        <v>844</v>
      </c>
      <c r="G602" s="43"/>
      <c r="H602" s="43"/>
      <c r="I602" s="222"/>
      <c r="J602" s="43"/>
      <c r="K602" s="43"/>
      <c r="L602" s="47"/>
      <c r="M602" s="223"/>
      <c r="N602" s="224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137</v>
      </c>
      <c r="AU602" s="20" t="s">
        <v>83</v>
      </c>
    </row>
    <row r="603" s="2" customFormat="1" ht="24.15" customHeight="1">
      <c r="A603" s="41"/>
      <c r="B603" s="42"/>
      <c r="C603" s="207" t="s">
        <v>845</v>
      </c>
      <c r="D603" s="207" t="s">
        <v>128</v>
      </c>
      <c r="E603" s="208" t="s">
        <v>846</v>
      </c>
      <c r="F603" s="209" t="s">
        <v>847</v>
      </c>
      <c r="G603" s="210" t="s">
        <v>195</v>
      </c>
      <c r="H603" s="211">
        <v>0.39600000000000002</v>
      </c>
      <c r="I603" s="212"/>
      <c r="J603" s="213">
        <f>ROUND(I603*H603,2)</f>
        <v>0</v>
      </c>
      <c r="K603" s="209" t="s">
        <v>132</v>
      </c>
      <c r="L603" s="47"/>
      <c r="M603" s="214" t="s">
        <v>19</v>
      </c>
      <c r="N603" s="215" t="s">
        <v>44</v>
      </c>
      <c r="O603" s="87"/>
      <c r="P603" s="216">
        <f>O603*H603</f>
        <v>0</v>
      </c>
      <c r="Q603" s="216">
        <v>0</v>
      </c>
      <c r="R603" s="216">
        <f>Q603*H603</f>
        <v>0</v>
      </c>
      <c r="S603" s="216">
        <v>0</v>
      </c>
      <c r="T603" s="217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18" t="s">
        <v>546</v>
      </c>
      <c r="AT603" s="218" t="s">
        <v>128</v>
      </c>
      <c r="AU603" s="218" t="s">
        <v>83</v>
      </c>
      <c r="AY603" s="20" t="s">
        <v>126</v>
      </c>
      <c r="BE603" s="219">
        <f>IF(N603="základní",J603,0)</f>
        <v>0</v>
      </c>
      <c r="BF603" s="219">
        <f>IF(N603="snížená",J603,0)</f>
        <v>0</v>
      </c>
      <c r="BG603" s="219">
        <f>IF(N603="zákl. přenesená",J603,0)</f>
        <v>0</v>
      </c>
      <c r="BH603" s="219">
        <f>IF(N603="sníž. přenesená",J603,0)</f>
        <v>0</v>
      </c>
      <c r="BI603" s="219">
        <f>IF(N603="nulová",J603,0)</f>
        <v>0</v>
      </c>
      <c r="BJ603" s="20" t="s">
        <v>81</v>
      </c>
      <c r="BK603" s="219">
        <f>ROUND(I603*H603,2)</f>
        <v>0</v>
      </c>
      <c r="BL603" s="20" t="s">
        <v>546</v>
      </c>
      <c r="BM603" s="218" t="s">
        <v>848</v>
      </c>
    </row>
    <row r="604" s="2" customFormat="1">
      <c r="A604" s="41"/>
      <c r="B604" s="42"/>
      <c r="C604" s="43"/>
      <c r="D604" s="220" t="s">
        <v>135</v>
      </c>
      <c r="E604" s="43"/>
      <c r="F604" s="221" t="s">
        <v>849</v>
      </c>
      <c r="G604" s="43"/>
      <c r="H604" s="43"/>
      <c r="I604" s="222"/>
      <c r="J604" s="43"/>
      <c r="K604" s="43"/>
      <c r="L604" s="47"/>
      <c r="M604" s="223"/>
      <c r="N604" s="224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135</v>
      </c>
      <c r="AU604" s="20" t="s">
        <v>83</v>
      </c>
    </row>
    <row r="605" s="2" customFormat="1">
      <c r="A605" s="41"/>
      <c r="B605" s="42"/>
      <c r="C605" s="43"/>
      <c r="D605" s="225" t="s">
        <v>137</v>
      </c>
      <c r="E605" s="43"/>
      <c r="F605" s="226" t="s">
        <v>850</v>
      </c>
      <c r="G605" s="43"/>
      <c r="H605" s="43"/>
      <c r="I605" s="222"/>
      <c r="J605" s="43"/>
      <c r="K605" s="43"/>
      <c r="L605" s="47"/>
      <c r="M605" s="223"/>
      <c r="N605" s="22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137</v>
      </c>
      <c r="AU605" s="20" t="s">
        <v>83</v>
      </c>
    </row>
    <row r="606" s="2" customFormat="1" ht="24.15" customHeight="1">
      <c r="A606" s="41"/>
      <c r="B606" s="42"/>
      <c r="C606" s="207" t="s">
        <v>851</v>
      </c>
      <c r="D606" s="207" t="s">
        <v>128</v>
      </c>
      <c r="E606" s="208" t="s">
        <v>852</v>
      </c>
      <c r="F606" s="209" t="s">
        <v>853</v>
      </c>
      <c r="G606" s="210" t="s">
        <v>188</v>
      </c>
      <c r="H606" s="211">
        <v>38</v>
      </c>
      <c r="I606" s="212"/>
      <c r="J606" s="213">
        <f>ROUND(I606*H606,2)</f>
        <v>0</v>
      </c>
      <c r="K606" s="209" t="s">
        <v>132</v>
      </c>
      <c r="L606" s="47"/>
      <c r="M606" s="214" t="s">
        <v>19</v>
      </c>
      <c r="N606" s="215" t="s">
        <v>44</v>
      </c>
      <c r="O606" s="87"/>
      <c r="P606" s="216">
        <f>O606*H606</f>
        <v>0</v>
      </c>
      <c r="Q606" s="216">
        <v>0</v>
      </c>
      <c r="R606" s="216">
        <f>Q606*H606</f>
        <v>0</v>
      </c>
      <c r="S606" s="216">
        <v>0</v>
      </c>
      <c r="T606" s="217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18" t="s">
        <v>546</v>
      </c>
      <c r="AT606" s="218" t="s">
        <v>128</v>
      </c>
      <c r="AU606" s="218" t="s">
        <v>83</v>
      </c>
      <c r="AY606" s="20" t="s">
        <v>126</v>
      </c>
      <c r="BE606" s="219">
        <f>IF(N606="základní",J606,0)</f>
        <v>0</v>
      </c>
      <c r="BF606" s="219">
        <f>IF(N606="snížená",J606,0)</f>
        <v>0</v>
      </c>
      <c r="BG606" s="219">
        <f>IF(N606="zákl. přenesená",J606,0)</f>
        <v>0</v>
      </c>
      <c r="BH606" s="219">
        <f>IF(N606="sníž. přenesená",J606,0)</f>
        <v>0</v>
      </c>
      <c r="BI606" s="219">
        <f>IF(N606="nulová",J606,0)</f>
        <v>0</v>
      </c>
      <c r="BJ606" s="20" t="s">
        <v>81</v>
      </c>
      <c r="BK606" s="219">
        <f>ROUND(I606*H606,2)</f>
        <v>0</v>
      </c>
      <c r="BL606" s="20" t="s">
        <v>546</v>
      </c>
      <c r="BM606" s="218" t="s">
        <v>854</v>
      </c>
    </row>
    <row r="607" s="2" customFormat="1">
      <c r="A607" s="41"/>
      <c r="B607" s="42"/>
      <c r="C607" s="43"/>
      <c r="D607" s="220" t="s">
        <v>135</v>
      </c>
      <c r="E607" s="43"/>
      <c r="F607" s="221" t="s">
        <v>855</v>
      </c>
      <c r="G607" s="43"/>
      <c r="H607" s="43"/>
      <c r="I607" s="222"/>
      <c r="J607" s="43"/>
      <c r="K607" s="43"/>
      <c r="L607" s="47"/>
      <c r="M607" s="223"/>
      <c r="N607" s="224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135</v>
      </c>
      <c r="AU607" s="20" t="s">
        <v>83</v>
      </c>
    </row>
    <row r="608" s="2" customFormat="1">
      <c r="A608" s="41"/>
      <c r="B608" s="42"/>
      <c r="C608" s="43"/>
      <c r="D608" s="225" t="s">
        <v>137</v>
      </c>
      <c r="E608" s="43"/>
      <c r="F608" s="226" t="s">
        <v>856</v>
      </c>
      <c r="G608" s="43"/>
      <c r="H608" s="43"/>
      <c r="I608" s="222"/>
      <c r="J608" s="43"/>
      <c r="K608" s="43"/>
      <c r="L608" s="47"/>
      <c r="M608" s="223"/>
      <c r="N608" s="224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137</v>
      </c>
      <c r="AU608" s="20" t="s">
        <v>83</v>
      </c>
    </row>
    <row r="609" s="13" customFormat="1">
      <c r="A609" s="13"/>
      <c r="B609" s="227"/>
      <c r="C609" s="228"/>
      <c r="D609" s="220" t="s">
        <v>139</v>
      </c>
      <c r="E609" s="229" t="s">
        <v>19</v>
      </c>
      <c r="F609" s="230" t="s">
        <v>695</v>
      </c>
      <c r="G609" s="228"/>
      <c r="H609" s="229" t="s">
        <v>19</v>
      </c>
      <c r="I609" s="231"/>
      <c r="J609" s="228"/>
      <c r="K609" s="228"/>
      <c r="L609" s="232"/>
      <c r="M609" s="233"/>
      <c r="N609" s="234"/>
      <c r="O609" s="234"/>
      <c r="P609" s="234"/>
      <c r="Q609" s="234"/>
      <c r="R609" s="234"/>
      <c r="S609" s="234"/>
      <c r="T609" s="23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6" t="s">
        <v>139</v>
      </c>
      <c r="AU609" s="236" t="s">
        <v>83</v>
      </c>
      <c r="AV609" s="13" t="s">
        <v>81</v>
      </c>
      <c r="AW609" s="13" t="s">
        <v>35</v>
      </c>
      <c r="AX609" s="13" t="s">
        <v>73</v>
      </c>
      <c r="AY609" s="236" t="s">
        <v>126</v>
      </c>
    </row>
    <row r="610" s="13" customFormat="1">
      <c r="A610" s="13"/>
      <c r="B610" s="227"/>
      <c r="C610" s="228"/>
      <c r="D610" s="220" t="s">
        <v>139</v>
      </c>
      <c r="E610" s="229" t="s">
        <v>19</v>
      </c>
      <c r="F610" s="230" t="s">
        <v>696</v>
      </c>
      <c r="G610" s="228"/>
      <c r="H610" s="229" t="s">
        <v>19</v>
      </c>
      <c r="I610" s="231"/>
      <c r="J610" s="228"/>
      <c r="K610" s="228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139</v>
      </c>
      <c r="AU610" s="236" t="s">
        <v>83</v>
      </c>
      <c r="AV610" s="13" t="s">
        <v>81</v>
      </c>
      <c r="AW610" s="13" t="s">
        <v>35</v>
      </c>
      <c r="AX610" s="13" t="s">
        <v>73</v>
      </c>
      <c r="AY610" s="236" t="s">
        <v>126</v>
      </c>
    </row>
    <row r="611" s="14" customFormat="1">
      <c r="A611" s="14"/>
      <c r="B611" s="237"/>
      <c r="C611" s="238"/>
      <c r="D611" s="220" t="s">
        <v>139</v>
      </c>
      <c r="E611" s="239" t="s">
        <v>19</v>
      </c>
      <c r="F611" s="240" t="s">
        <v>305</v>
      </c>
      <c r="G611" s="238"/>
      <c r="H611" s="241">
        <v>25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139</v>
      </c>
      <c r="AU611" s="247" t="s">
        <v>83</v>
      </c>
      <c r="AV611" s="14" t="s">
        <v>83</v>
      </c>
      <c r="AW611" s="14" t="s">
        <v>35</v>
      </c>
      <c r="AX611" s="14" t="s">
        <v>73</v>
      </c>
      <c r="AY611" s="247" t="s">
        <v>126</v>
      </c>
    </row>
    <row r="612" s="13" customFormat="1">
      <c r="A612" s="13"/>
      <c r="B612" s="227"/>
      <c r="C612" s="228"/>
      <c r="D612" s="220" t="s">
        <v>139</v>
      </c>
      <c r="E612" s="229" t="s">
        <v>19</v>
      </c>
      <c r="F612" s="230" t="s">
        <v>857</v>
      </c>
      <c r="G612" s="228"/>
      <c r="H612" s="229" t="s">
        <v>19</v>
      </c>
      <c r="I612" s="231"/>
      <c r="J612" s="228"/>
      <c r="K612" s="228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139</v>
      </c>
      <c r="AU612" s="236" t="s">
        <v>83</v>
      </c>
      <c r="AV612" s="13" t="s">
        <v>81</v>
      </c>
      <c r="AW612" s="13" t="s">
        <v>35</v>
      </c>
      <c r="AX612" s="13" t="s">
        <v>73</v>
      </c>
      <c r="AY612" s="236" t="s">
        <v>126</v>
      </c>
    </row>
    <row r="613" s="14" customFormat="1">
      <c r="A613" s="14"/>
      <c r="B613" s="237"/>
      <c r="C613" s="238"/>
      <c r="D613" s="220" t="s">
        <v>139</v>
      </c>
      <c r="E613" s="239" t="s">
        <v>19</v>
      </c>
      <c r="F613" s="240" t="s">
        <v>225</v>
      </c>
      <c r="G613" s="238"/>
      <c r="H613" s="241">
        <v>13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139</v>
      </c>
      <c r="AU613" s="247" t="s">
        <v>83</v>
      </c>
      <c r="AV613" s="14" t="s">
        <v>83</v>
      </c>
      <c r="AW613" s="14" t="s">
        <v>35</v>
      </c>
      <c r="AX613" s="14" t="s">
        <v>73</v>
      </c>
      <c r="AY613" s="247" t="s">
        <v>126</v>
      </c>
    </row>
    <row r="614" s="15" customFormat="1">
      <c r="A614" s="15"/>
      <c r="B614" s="248"/>
      <c r="C614" s="249"/>
      <c r="D614" s="220" t="s">
        <v>139</v>
      </c>
      <c r="E614" s="250" t="s">
        <v>19</v>
      </c>
      <c r="F614" s="251" t="s">
        <v>150</v>
      </c>
      <c r="G614" s="249"/>
      <c r="H614" s="252">
        <v>38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8" t="s">
        <v>139</v>
      </c>
      <c r="AU614" s="258" t="s">
        <v>83</v>
      </c>
      <c r="AV614" s="15" t="s">
        <v>133</v>
      </c>
      <c r="AW614" s="15" t="s">
        <v>35</v>
      </c>
      <c r="AX614" s="15" t="s">
        <v>81</v>
      </c>
      <c r="AY614" s="258" t="s">
        <v>126</v>
      </c>
    </row>
    <row r="615" s="2" customFormat="1" ht="37.8" customHeight="1">
      <c r="A615" s="41"/>
      <c r="B615" s="42"/>
      <c r="C615" s="207" t="s">
        <v>858</v>
      </c>
      <c r="D615" s="207" t="s">
        <v>128</v>
      </c>
      <c r="E615" s="208" t="s">
        <v>859</v>
      </c>
      <c r="F615" s="209" t="s">
        <v>860</v>
      </c>
      <c r="G615" s="210" t="s">
        <v>195</v>
      </c>
      <c r="H615" s="211">
        <v>3.5459999999999998</v>
      </c>
      <c r="I615" s="212"/>
      <c r="J615" s="213">
        <f>ROUND(I615*H615,2)</f>
        <v>0</v>
      </c>
      <c r="K615" s="209" t="s">
        <v>132</v>
      </c>
      <c r="L615" s="47"/>
      <c r="M615" s="214" t="s">
        <v>19</v>
      </c>
      <c r="N615" s="215" t="s">
        <v>44</v>
      </c>
      <c r="O615" s="87"/>
      <c r="P615" s="216">
        <f>O615*H615</f>
        <v>0</v>
      </c>
      <c r="Q615" s="216">
        <v>0</v>
      </c>
      <c r="R615" s="216">
        <f>Q615*H615</f>
        <v>0</v>
      </c>
      <c r="S615" s="216">
        <v>0</v>
      </c>
      <c r="T615" s="217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546</v>
      </c>
      <c r="AT615" s="218" t="s">
        <v>128</v>
      </c>
      <c r="AU615" s="218" t="s">
        <v>83</v>
      </c>
      <c r="AY615" s="20" t="s">
        <v>126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20" t="s">
        <v>81</v>
      </c>
      <c r="BK615" s="219">
        <f>ROUND(I615*H615,2)</f>
        <v>0</v>
      </c>
      <c r="BL615" s="20" t="s">
        <v>546</v>
      </c>
      <c r="BM615" s="218" t="s">
        <v>861</v>
      </c>
    </row>
    <row r="616" s="2" customFormat="1">
      <c r="A616" s="41"/>
      <c r="B616" s="42"/>
      <c r="C616" s="43"/>
      <c r="D616" s="220" t="s">
        <v>135</v>
      </c>
      <c r="E616" s="43"/>
      <c r="F616" s="221" t="s">
        <v>862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135</v>
      </c>
      <c r="AU616" s="20" t="s">
        <v>83</v>
      </c>
    </row>
    <row r="617" s="2" customFormat="1">
      <c r="A617" s="41"/>
      <c r="B617" s="42"/>
      <c r="C617" s="43"/>
      <c r="D617" s="225" t="s">
        <v>137</v>
      </c>
      <c r="E617" s="43"/>
      <c r="F617" s="226" t="s">
        <v>863</v>
      </c>
      <c r="G617" s="43"/>
      <c r="H617" s="43"/>
      <c r="I617" s="222"/>
      <c r="J617" s="43"/>
      <c r="K617" s="43"/>
      <c r="L617" s="47"/>
      <c r="M617" s="223"/>
      <c r="N617" s="224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137</v>
      </c>
      <c r="AU617" s="20" t="s">
        <v>83</v>
      </c>
    </row>
    <row r="618" s="13" customFormat="1">
      <c r="A618" s="13"/>
      <c r="B618" s="227"/>
      <c r="C618" s="228"/>
      <c r="D618" s="220" t="s">
        <v>139</v>
      </c>
      <c r="E618" s="229" t="s">
        <v>19</v>
      </c>
      <c r="F618" s="230" t="s">
        <v>695</v>
      </c>
      <c r="G618" s="228"/>
      <c r="H618" s="229" t="s">
        <v>19</v>
      </c>
      <c r="I618" s="231"/>
      <c r="J618" s="228"/>
      <c r="K618" s="228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139</v>
      </c>
      <c r="AU618" s="236" t="s">
        <v>83</v>
      </c>
      <c r="AV618" s="13" t="s">
        <v>81</v>
      </c>
      <c r="AW618" s="13" t="s">
        <v>35</v>
      </c>
      <c r="AX618" s="13" t="s">
        <v>73</v>
      </c>
      <c r="AY618" s="236" t="s">
        <v>126</v>
      </c>
    </row>
    <row r="619" s="13" customFormat="1">
      <c r="A619" s="13"/>
      <c r="B619" s="227"/>
      <c r="C619" s="228"/>
      <c r="D619" s="220" t="s">
        <v>139</v>
      </c>
      <c r="E619" s="229" t="s">
        <v>19</v>
      </c>
      <c r="F619" s="230" t="s">
        <v>696</v>
      </c>
      <c r="G619" s="228"/>
      <c r="H619" s="229" t="s">
        <v>19</v>
      </c>
      <c r="I619" s="231"/>
      <c r="J619" s="228"/>
      <c r="K619" s="228"/>
      <c r="L619" s="232"/>
      <c r="M619" s="233"/>
      <c r="N619" s="234"/>
      <c r="O619" s="234"/>
      <c r="P619" s="234"/>
      <c r="Q619" s="234"/>
      <c r="R619" s="234"/>
      <c r="S619" s="234"/>
      <c r="T619" s="23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6" t="s">
        <v>139</v>
      </c>
      <c r="AU619" s="236" t="s">
        <v>83</v>
      </c>
      <c r="AV619" s="13" t="s">
        <v>81</v>
      </c>
      <c r="AW619" s="13" t="s">
        <v>35</v>
      </c>
      <c r="AX619" s="13" t="s">
        <v>73</v>
      </c>
      <c r="AY619" s="236" t="s">
        <v>126</v>
      </c>
    </row>
    <row r="620" s="14" customFormat="1">
      <c r="A620" s="14"/>
      <c r="B620" s="237"/>
      <c r="C620" s="238"/>
      <c r="D620" s="220" t="s">
        <v>139</v>
      </c>
      <c r="E620" s="239" t="s">
        <v>19</v>
      </c>
      <c r="F620" s="240" t="s">
        <v>864</v>
      </c>
      <c r="G620" s="238"/>
      <c r="H620" s="241">
        <v>2.5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7" t="s">
        <v>139</v>
      </c>
      <c r="AU620" s="247" t="s">
        <v>83</v>
      </c>
      <c r="AV620" s="14" t="s">
        <v>83</v>
      </c>
      <c r="AW620" s="14" t="s">
        <v>35</v>
      </c>
      <c r="AX620" s="14" t="s">
        <v>73</v>
      </c>
      <c r="AY620" s="247" t="s">
        <v>126</v>
      </c>
    </row>
    <row r="621" s="13" customFormat="1">
      <c r="A621" s="13"/>
      <c r="B621" s="227"/>
      <c r="C621" s="228"/>
      <c r="D621" s="220" t="s">
        <v>139</v>
      </c>
      <c r="E621" s="229" t="s">
        <v>19</v>
      </c>
      <c r="F621" s="230" t="s">
        <v>857</v>
      </c>
      <c r="G621" s="228"/>
      <c r="H621" s="229" t="s">
        <v>19</v>
      </c>
      <c r="I621" s="231"/>
      <c r="J621" s="228"/>
      <c r="K621" s="228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139</v>
      </c>
      <c r="AU621" s="236" t="s">
        <v>83</v>
      </c>
      <c r="AV621" s="13" t="s">
        <v>81</v>
      </c>
      <c r="AW621" s="13" t="s">
        <v>35</v>
      </c>
      <c r="AX621" s="13" t="s">
        <v>73</v>
      </c>
      <c r="AY621" s="236" t="s">
        <v>126</v>
      </c>
    </row>
    <row r="622" s="14" customFormat="1">
      <c r="A622" s="14"/>
      <c r="B622" s="237"/>
      <c r="C622" s="238"/>
      <c r="D622" s="220" t="s">
        <v>139</v>
      </c>
      <c r="E622" s="239" t="s">
        <v>19</v>
      </c>
      <c r="F622" s="240" t="s">
        <v>865</v>
      </c>
      <c r="G622" s="238"/>
      <c r="H622" s="241">
        <v>1.046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7" t="s">
        <v>139</v>
      </c>
      <c r="AU622" s="247" t="s">
        <v>83</v>
      </c>
      <c r="AV622" s="14" t="s">
        <v>83</v>
      </c>
      <c r="AW622" s="14" t="s">
        <v>35</v>
      </c>
      <c r="AX622" s="14" t="s">
        <v>73</v>
      </c>
      <c r="AY622" s="247" t="s">
        <v>126</v>
      </c>
    </row>
    <row r="623" s="15" customFormat="1">
      <c r="A623" s="15"/>
      <c r="B623" s="248"/>
      <c r="C623" s="249"/>
      <c r="D623" s="220" t="s">
        <v>139</v>
      </c>
      <c r="E623" s="250" t="s">
        <v>19</v>
      </c>
      <c r="F623" s="251" t="s">
        <v>150</v>
      </c>
      <c r="G623" s="249"/>
      <c r="H623" s="252">
        <v>3.5459999999999998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8" t="s">
        <v>139</v>
      </c>
      <c r="AU623" s="258" t="s">
        <v>83</v>
      </c>
      <c r="AV623" s="15" t="s">
        <v>133</v>
      </c>
      <c r="AW623" s="15" t="s">
        <v>35</v>
      </c>
      <c r="AX623" s="15" t="s">
        <v>81</v>
      </c>
      <c r="AY623" s="258" t="s">
        <v>126</v>
      </c>
    </row>
    <row r="624" s="2" customFormat="1" ht="37.8" customHeight="1">
      <c r="A624" s="41"/>
      <c r="B624" s="42"/>
      <c r="C624" s="207" t="s">
        <v>866</v>
      </c>
      <c r="D624" s="207" t="s">
        <v>128</v>
      </c>
      <c r="E624" s="208" t="s">
        <v>867</v>
      </c>
      <c r="F624" s="209" t="s">
        <v>868</v>
      </c>
      <c r="G624" s="210" t="s">
        <v>195</v>
      </c>
      <c r="H624" s="211">
        <v>67.373999999999995</v>
      </c>
      <c r="I624" s="212"/>
      <c r="J624" s="213">
        <f>ROUND(I624*H624,2)</f>
        <v>0</v>
      </c>
      <c r="K624" s="209" t="s">
        <v>132</v>
      </c>
      <c r="L624" s="47"/>
      <c r="M624" s="214" t="s">
        <v>19</v>
      </c>
      <c r="N624" s="215" t="s">
        <v>44</v>
      </c>
      <c r="O624" s="87"/>
      <c r="P624" s="216">
        <f>O624*H624</f>
        <v>0</v>
      </c>
      <c r="Q624" s="216">
        <v>0</v>
      </c>
      <c r="R624" s="216">
        <f>Q624*H624</f>
        <v>0</v>
      </c>
      <c r="S624" s="216">
        <v>0</v>
      </c>
      <c r="T624" s="217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8" t="s">
        <v>546</v>
      </c>
      <c r="AT624" s="218" t="s">
        <v>128</v>
      </c>
      <c r="AU624" s="218" t="s">
        <v>83</v>
      </c>
      <c r="AY624" s="20" t="s">
        <v>126</v>
      </c>
      <c r="BE624" s="219">
        <f>IF(N624="základní",J624,0)</f>
        <v>0</v>
      </c>
      <c r="BF624" s="219">
        <f>IF(N624="snížená",J624,0)</f>
        <v>0</v>
      </c>
      <c r="BG624" s="219">
        <f>IF(N624="zákl. přenesená",J624,0)</f>
        <v>0</v>
      </c>
      <c r="BH624" s="219">
        <f>IF(N624="sníž. přenesená",J624,0)</f>
        <v>0</v>
      </c>
      <c r="BI624" s="219">
        <f>IF(N624="nulová",J624,0)</f>
        <v>0</v>
      </c>
      <c r="BJ624" s="20" t="s">
        <v>81</v>
      </c>
      <c r="BK624" s="219">
        <f>ROUND(I624*H624,2)</f>
        <v>0</v>
      </c>
      <c r="BL624" s="20" t="s">
        <v>546</v>
      </c>
      <c r="BM624" s="218" t="s">
        <v>869</v>
      </c>
    </row>
    <row r="625" s="2" customFormat="1">
      <c r="A625" s="41"/>
      <c r="B625" s="42"/>
      <c r="C625" s="43"/>
      <c r="D625" s="220" t="s">
        <v>135</v>
      </c>
      <c r="E625" s="43"/>
      <c r="F625" s="221" t="s">
        <v>870</v>
      </c>
      <c r="G625" s="43"/>
      <c r="H625" s="43"/>
      <c r="I625" s="222"/>
      <c r="J625" s="43"/>
      <c r="K625" s="43"/>
      <c r="L625" s="47"/>
      <c r="M625" s="223"/>
      <c r="N625" s="224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135</v>
      </c>
      <c r="AU625" s="20" t="s">
        <v>83</v>
      </c>
    </row>
    <row r="626" s="2" customFormat="1">
      <c r="A626" s="41"/>
      <c r="B626" s="42"/>
      <c r="C626" s="43"/>
      <c r="D626" s="225" t="s">
        <v>137</v>
      </c>
      <c r="E626" s="43"/>
      <c r="F626" s="226" t="s">
        <v>871</v>
      </c>
      <c r="G626" s="43"/>
      <c r="H626" s="43"/>
      <c r="I626" s="222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137</v>
      </c>
      <c r="AU626" s="20" t="s">
        <v>83</v>
      </c>
    </row>
    <row r="627" s="14" customFormat="1">
      <c r="A627" s="14"/>
      <c r="B627" s="237"/>
      <c r="C627" s="238"/>
      <c r="D627" s="220" t="s">
        <v>139</v>
      </c>
      <c r="E627" s="238"/>
      <c r="F627" s="240" t="s">
        <v>872</v>
      </c>
      <c r="G627" s="238"/>
      <c r="H627" s="241">
        <v>67.373999999999995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139</v>
      </c>
      <c r="AU627" s="247" t="s">
        <v>83</v>
      </c>
      <c r="AV627" s="14" t="s">
        <v>83</v>
      </c>
      <c r="AW627" s="14" t="s">
        <v>4</v>
      </c>
      <c r="AX627" s="14" t="s">
        <v>81</v>
      </c>
      <c r="AY627" s="247" t="s">
        <v>126</v>
      </c>
    </row>
    <row r="628" s="2" customFormat="1" ht="24.15" customHeight="1">
      <c r="A628" s="41"/>
      <c r="B628" s="42"/>
      <c r="C628" s="207" t="s">
        <v>873</v>
      </c>
      <c r="D628" s="207" t="s">
        <v>128</v>
      </c>
      <c r="E628" s="208" t="s">
        <v>874</v>
      </c>
      <c r="F628" s="209" t="s">
        <v>875</v>
      </c>
      <c r="G628" s="210" t="s">
        <v>260</v>
      </c>
      <c r="H628" s="211">
        <v>6.383</v>
      </c>
      <c r="I628" s="212"/>
      <c r="J628" s="213">
        <f>ROUND(I628*H628,2)</f>
        <v>0</v>
      </c>
      <c r="K628" s="209" t="s">
        <v>132</v>
      </c>
      <c r="L628" s="47"/>
      <c r="M628" s="214" t="s">
        <v>19</v>
      </c>
      <c r="N628" s="215" t="s">
        <v>44</v>
      </c>
      <c r="O628" s="87"/>
      <c r="P628" s="216">
        <f>O628*H628</f>
        <v>0</v>
      </c>
      <c r="Q628" s="216">
        <v>0</v>
      </c>
      <c r="R628" s="216">
        <f>Q628*H628</f>
        <v>0</v>
      </c>
      <c r="S628" s="216">
        <v>0</v>
      </c>
      <c r="T628" s="217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8" t="s">
        <v>546</v>
      </c>
      <c r="AT628" s="218" t="s">
        <v>128</v>
      </c>
      <c r="AU628" s="218" t="s">
        <v>83</v>
      </c>
      <c r="AY628" s="20" t="s">
        <v>126</v>
      </c>
      <c r="BE628" s="219">
        <f>IF(N628="základní",J628,0)</f>
        <v>0</v>
      </c>
      <c r="BF628" s="219">
        <f>IF(N628="snížená",J628,0)</f>
        <v>0</v>
      </c>
      <c r="BG628" s="219">
        <f>IF(N628="zákl. přenesená",J628,0)</f>
        <v>0</v>
      </c>
      <c r="BH628" s="219">
        <f>IF(N628="sníž. přenesená",J628,0)</f>
        <v>0</v>
      </c>
      <c r="BI628" s="219">
        <f>IF(N628="nulová",J628,0)</f>
        <v>0</v>
      </c>
      <c r="BJ628" s="20" t="s">
        <v>81</v>
      </c>
      <c r="BK628" s="219">
        <f>ROUND(I628*H628,2)</f>
        <v>0</v>
      </c>
      <c r="BL628" s="20" t="s">
        <v>546</v>
      </c>
      <c r="BM628" s="218" t="s">
        <v>876</v>
      </c>
    </row>
    <row r="629" s="2" customFormat="1">
      <c r="A629" s="41"/>
      <c r="B629" s="42"/>
      <c r="C629" s="43"/>
      <c r="D629" s="220" t="s">
        <v>135</v>
      </c>
      <c r="E629" s="43"/>
      <c r="F629" s="221" t="s">
        <v>877</v>
      </c>
      <c r="G629" s="43"/>
      <c r="H629" s="43"/>
      <c r="I629" s="222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135</v>
      </c>
      <c r="AU629" s="20" t="s">
        <v>83</v>
      </c>
    </row>
    <row r="630" s="2" customFormat="1">
      <c r="A630" s="41"/>
      <c r="B630" s="42"/>
      <c r="C630" s="43"/>
      <c r="D630" s="225" t="s">
        <v>137</v>
      </c>
      <c r="E630" s="43"/>
      <c r="F630" s="226" t="s">
        <v>878</v>
      </c>
      <c r="G630" s="43"/>
      <c r="H630" s="43"/>
      <c r="I630" s="222"/>
      <c r="J630" s="43"/>
      <c r="K630" s="43"/>
      <c r="L630" s="47"/>
      <c r="M630" s="223"/>
      <c r="N630" s="224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137</v>
      </c>
      <c r="AU630" s="20" t="s">
        <v>83</v>
      </c>
    </row>
    <row r="631" s="14" customFormat="1">
      <c r="A631" s="14"/>
      <c r="B631" s="237"/>
      <c r="C631" s="238"/>
      <c r="D631" s="220" t="s">
        <v>139</v>
      </c>
      <c r="E631" s="238"/>
      <c r="F631" s="240" t="s">
        <v>879</v>
      </c>
      <c r="G631" s="238"/>
      <c r="H631" s="241">
        <v>6.383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7" t="s">
        <v>139</v>
      </c>
      <c r="AU631" s="247" t="s">
        <v>83</v>
      </c>
      <c r="AV631" s="14" t="s">
        <v>83</v>
      </c>
      <c r="AW631" s="14" t="s">
        <v>4</v>
      </c>
      <c r="AX631" s="14" t="s">
        <v>81</v>
      </c>
      <c r="AY631" s="247" t="s">
        <v>126</v>
      </c>
    </row>
    <row r="632" s="2" customFormat="1" ht="24.15" customHeight="1">
      <c r="A632" s="41"/>
      <c r="B632" s="42"/>
      <c r="C632" s="207" t="s">
        <v>880</v>
      </c>
      <c r="D632" s="207" t="s">
        <v>128</v>
      </c>
      <c r="E632" s="208" t="s">
        <v>881</v>
      </c>
      <c r="F632" s="209" t="s">
        <v>882</v>
      </c>
      <c r="G632" s="210" t="s">
        <v>195</v>
      </c>
      <c r="H632" s="211">
        <v>3.5459999999999998</v>
      </c>
      <c r="I632" s="212"/>
      <c r="J632" s="213">
        <f>ROUND(I632*H632,2)</f>
        <v>0</v>
      </c>
      <c r="K632" s="209" t="s">
        <v>132</v>
      </c>
      <c r="L632" s="47"/>
      <c r="M632" s="214" t="s">
        <v>19</v>
      </c>
      <c r="N632" s="215" t="s">
        <v>44</v>
      </c>
      <c r="O632" s="87"/>
      <c r="P632" s="216">
        <f>O632*H632</f>
        <v>0</v>
      </c>
      <c r="Q632" s="216">
        <v>0</v>
      </c>
      <c r="R632" s="216">
        <f>Q632*H632</f>
        <v>0</v>
      </c>
      <c r="S632" s="216">
        <v>0</v>
      </c>
      <c r="T632" s="217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8" t="s">
        <v>546</v>
      </c>
      <c r="AT632" s="218" t="s">
        <v>128</v>
      </c>
      <c r="AU632" s="218" t="s">
        <v>83</v>
      </c>
      <c r="AY632" s="20" t="s">
        <v>126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20" t="s">
        <v>81</v>
      </c>
      <c r="BK632" s="219">
        <f>ROUND(I632*H632,2)</f>
        <v>0</v>
      </c>
      <c r="BL632" s="20" t="s">
        <v>546</v>
      </c>
      <c r="BM632" s="218" t="s">
        <v>883</v>
      </c>
    </row>
    <row r="633" s="2" customFormat="1">
      <c r="A633" s="41"/>
      <c r="B633" s="42"/>
      <c r="C633" s="43"/>
      <c r="D633" s="220" t="s">
        <v>135</v>
      </c>
      <c r="E633" s="43"/>
      <c r="F633" s="221" t="s">
        <v>884</v>
      </c>
      <c r="G633" s="43"/>
      <c r="H633" s="43"/>
      <c r="I633" s="222"/>
      <c r="J633" s="43"/>
      <c r="K633" s="43"/>
      <c r="L633" s="47"/>
      <c r="M633" s="223"/>
      <c r="N633" s="224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135</v>
      </c>
      <c r="AU633" s="20" t="s">
        <v>83</v>
      </c>
    </row>
    <row r="634" s="2" customFormat="1">
      <c r="A634" s="41"/>
      <c r="B634" s="42"/>
      <c r="C634" s="43"/>
      <c r="D634" s="225" t="s">
        <v>137</v>
      </c>
      <c r="E634" s="43"/>
      <c r="F634" s="226" t="s">
        <v>885</v>
      </c>
      <c r="G634" s="43"/>
      <c r="H634" s="43"/>
      <c r="I634" s="222"/>
      <c r="J634" s="43"/>
      <c r="K634" s="43"/>
      <c r="L634" s="47"/>
      <c r="M634" s="223"/>
      <c r="N634" s="224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137</v>
      </c>
      <c r="AU634" s="20" t="s">
        <v>83</v>
      </c>
    </row>
    <row r="635" s="14" customFormat="1">
      <c r="A635" s="14"/>
      <c r="B635" s="237"/>
      <c r="C635" s="238"/>
      <c r="D635" s="220" t="s">
        <v>139</v>
      </c>
      <c r="E635" s="239" t="s">
        <v>19</v>
      </c>
      <c r="F635" s="240" t="s">
        <v>886</v>
      </c>
      <c r="G635" s="238"/>
      <c r="H635" s="241">
        <v>3.1499999999999999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7" t="s">
        <v>139</v>
      </c>
      <c r="AU635" s="247" t="s">
        <v>83</v>
      </c>
      <c r="AV635" s="14" t="s">
        <v>83</v>
      </c>
      <c r="AW635" s="14" t="s">
        <v>35</v>
      </c>
      <c r="AX635" s="14" t="s">
        <v>73</v>
      </c>
      <c r="AY635" s="247" t="s">
        <v>126</v>
      </c>
    </row>
    <row r="636" s="14" customFormat="1">
      <c r="A636" s="14"/>
      <c r="B636" s="237"/>
      <c r="C636" s="238"/>
      <c r="D636" s="220" t="s">
        <v>139</v>
      </c>
      <c r="E636" s="239" t="s">
        <v>19</v>
      </c>
      <c r="F636" s="240" t="s">
        <v>887</v>
      </c>
      <c r="G636" s="238"/>
      <c r="H636" s="241">
        <v>0.39600000000000002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7" t="s">
        <v>139</v>
      </c>
      <c r="AU636" s="247" t="s">
        <v>83</v>
      </c>
      <c r="AV636" s="14" t="s">
        <v>83</v>
      </c>
      <c r="AW636" s="14" t="s">
        <v>35</v>
      </c>
      <c r="AX636" s="14" t="s">
        <v>73</v>
      </c>
      <c r="AY636" s="247" t="s">
        <v>126</v>
      </c>
    </row>
    <row r="637" s="15" customFormat="1">
      <c r="A637" s="15"/>
      <c r="B637" s="248"/>
      <c r="C637" s="249"/>
      <c r="D637" s="220" t="s">
        <v>139</v>
      </c>
      <c r="E637" s="250" t="s">
        <v>19</v>
      </c>
      <c r="F637" s="251" t="s">
        <v>150</v>
      </c>
      <c r="G637" s="249"/>
      <c r="H637" s="252">
        <v>3.5459999999999998</v>
      </c>
      <c r="I637" s="253"/>
      <c r="J637" s="249"/>
      <c r="K637" s="249"/>
      <c r="L637" s="254"/>
      <c r="M637" s="255"/>
      <c r="N637" s="256"/>
      <c r="O637" s="256"/>
      <c r="P637" s="256"/>
      <c r="Q637" s="256"/>
      <c r="R637" s="256"/>
      <c r="S637" s="256"/>
      <c r="T637" s="25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8" t="s">
        <v>139</v>
      </c>
      <c r="AU637" s="258" t="s">
        <v>83</v>
      </c>
      <c r="AV637" s="15" t="s">
        <v>133</v>
      </c>
      <c r="AW637" s="15" t="s">
        <v>35</v>
      </c>
      <c r="AX637" s="15" t="s">
        <v>81</v>
      </c>
      <c r="AY637" s="258" t="s">
        <v>126</v>
      </c>
    </row>
    <row r="638" s="2" customFormat="1" ht="24.15" customHeight="1">
      <c r="A638" s="41"/>
      <c r="B638" s="42"/>
      <c r="C638" s="207" t="s">
        <v>888</v>
      </c>
      <c r="D638" s="207" t="s">
        <v>128</v>
      </c>
      <c r="E638" s="208" t="s">
        <v>889</v>
      </c>
      <c r="F638" s="209" t="s">
        <v>890</v>
      </c>
      <c r="G638" s="210" t="s">
        <v>188</v>
      </c>
      <c r="H638" s="211">
        <v>38</v>
      </c>
      <c r="I638" s="212"/>
      <c r="J638" s="213">
        <f>ROUND(I638*H638,2)</f>
        <v>0</v>
      </c>
      <c r="K638" s="209" t="s">
        <v>132</v>
      </c>
      <c r="L638" s="47"/>
      <c r="M638" s="214" t="s">
        <v>19</v>
      </c>
      <c r="N638" s="215" t="s">
        <v>44</v>
      </c>
      <c r="O638" s="87"/>
      <c r="P638" s="216">
        <f>O638*H638</f>
        <v>0</v>
      </c>
      <c r="Q638" s="216">
        <v>0</v>
      </c>
      <c r="R638" s="216">
        <f>Q638*H638</f>
        <v>0</v>
      </c>
      <c r="S638" s="216">
        <v>0</v>
      </c>
      <c r="T638" s="217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8" t="s">
        <v>546</v>
      </c>
      <c r="AT638" s="218" t="s">
        <v>128</v>
      </c>
      <c r="AU638" s="218" t="s">
        <v>83</v>
      </c>
      <c r="AY638" s="20" t="s">
        <v>126</v>
      </c>
      <c r="BE638" s="219">
        <f>IF(N638="základní",J638,0)</f>
        <v>0</v>
      </c>
      <c r="BF638" s="219">
        <f>IF(N638="snížená",J638,0)</f>
        <v>0</v>
      </c>
      <c r="BG638" s="219">
        <f>IF(N638="zákl. přenesená",J638,0)</f>
        <v>0</v>
      </c>
      <c r="BH638" s="219">
        <f>IF(N638="sníž. přenesená",J638,0)</f>
        <v>0</v>
      </c>
      <c r="BI638" s="219">
        <f>IF(N638="nulová",J638,0)</f>
        <v>0</v>
      </c>
      <c r="BJ638" s="20" t="s">
        <v>81</v>
      </c>
      <c r="BK638" s="219">
        <f>ROUND(I638*H638,2)</f>
        <v>0</v>
      </c>
      <c r="BL638" s="20" t="s">
        <v>546</v>
      </c>
      <c r="BM638" s="218" t="s">
        <v>891</v>
      </c>
    </row>
    <row r="639" s="2" customFormat="1">
      <c r="A639" s="41"/>
      <c r="B639" s="42"/>
      <c r="C639" s="43"/>
      <c r="D639" s="220" t="s">
        <v>135</v>
      </c>
      <c r="E639" s="43"/>
      <c r="F639" s="221" t="s">
        <v>892</v>
      </c>
      <c r="G639" s="43"/>
      <c r="H639" s="43"/>
      <c r="I639" s="222"/>
      <c r="J639" s="43"/>
      <c r="K639" s="43"/>
      <c r="L639" s="47"/>
      <c r="M639" s="223"/>
      <c r="N639" s="224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135</v>
      </c>
      <c r="AU639" s="20" t="s">
        <v>83</v>
      </c>
    </row>
    <row r="640" s="2" customFormat="1">
      <c r="A640" s="41"/>
      <c r="B640" s="42"/>
      <c r="C640" s="43"/>
      <c r="D640" s="225" t="s">
        <v>137</v>
      </c>
      <c r="E640" s="43"/>
      <c r="F640" s="226" t="s">
        <v>893</v>
      </c>
      <c r="G640" s="43"/>
      <c r="H640" s="43"/>
      <c r="I640" s="222"/>
      <c r="J640" s="43"/>
      <c r="K640" s="43"/>
      <c r="L640" s="47"/>
      <c r="M640" s="223"/>
      <c r="N640" s="224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137</v>
      </c>
      <c r="AU640" s="20" t="s">
        <v>83</v>
      </c>
    </row>
    <row r="641" s="13" customFormat="1">
      <c r="A641" s="13"/>
      <c r="B641" s="227"/>
      <c r="C641" s="228"/>
      <c r="D641" s="220" t="s">
        <v>139</v>
      </c>
      <c r="E641" s="229" t="s">
        <v>19</v>
      </c>
      <c r="F641" s="230" t="s">
        <v>695</v>
      </c>
      <c r="G641" s="228"/>
      <c r="H641" s="229" t="s">
        <v>19</v>
      </c>
      <c r="I641" s="231"/>
      <c r="J641" s="228"/>
      <c r="K641" s="228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139</v>
      </c>
      <c r="AU641" s="236" t="s">
        <v>83</v>
      </c>
      <c r="AV641" s="13" t="s">
        <v>81</v>
      </c>
      <c r="AW641" s="13" t="s">
        <v>35</v>
      </c>
      <c r="AX641" s="13" t="s">
        <v>73</v>
      </c>
      <c r="AY641" s="236" t="s">
        <v>126</v>
      </c>
    </row>
    <row r="642" s="13" customFormat="1">
      <c r="A642" s="13"/>
      <c r="B642" s="227"/>
      <c r="C642" s="228"/>
      <c r="D642" s="220" t="s">
        <v>139</v>
      </c>
      <c r="E642" s="229" t="s">
        <v>19</v>
      </c>
      <c r="F642" s="230" t="s">
        <v>696</v>
      </c>
      <c r="G642" s="228"/>
      <c r="H642" s="229" t="s">
        <v>19</v>
      </c>
      <c r="I642" s="231"/>
      <c r="J642" s="228"/>
      <c r="K642" s="228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139</v>
      </c>
      <c r="AU642" s="236" t="s">
        <v>83</v>
      </c>
      <c r="AV642" s="13" t="s">
        <v>81</v>
      </c>
      <c r="AW642" s="13" t="s">
        <v>35</v>
      </c>
      <c r="AX642" s="13" t="s">
        <v>73</v>
      </c>
      <c r="AY642" s="236" t="s">
        <v>126</v>
      </c>
    </row>
    <row r="643" s="14" customFormat="1">
      <c r="A643" s="14"/>
      <c r="B643" s="237"/>
      <c r="C643" s="238"/>
      <c r="D643" s="220" t="s">
        <v>139</v>
      </c>
      <c r="E643" s="239" t="s">
        <v>19</v>
      </c>
      <c r="F643" s="240" t="s">
        <v>305</v>
      </c>
      <c r="G643" s="238"/>
      <c r="H643" s="241">
        <v>25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7" t="s">
        <v>139</v>
      </c>
      <c r="AU643" s="247" t="s">
        <v>83</v>
      </c>
      <c r="AV643" s="14" t="s">
        <v>83</v>
      </c>
      <c r="AW643" s="14" t="s">
        <v>35</v>
      </c>
      <c r="AX643" s="14" t="s">
        <v>73</v>
      </c>
      <c r="AY643" s="247" t="s">
        <v>126</v>
      </c>
    </row>
    <row r="644" s="13" customFormat="1">
      <c r="A644" s="13"/>
      <c r="B644" s="227"/>
      <c r="C644" s="228"/>
      <c r="D644" s="220" t="s">
        <v>139</v>
      </c>
      <c r="E644" s="229" t="s">
        <v>19</v>
      </c>
      <c r="F644" s="230" t="s">
        <v>857</v>
      </c>
      <c r="G644" s="228"/>
      <c r="H644" s="229" t="s">
        <v>19</v>
      </c>
      <c r="I644" s="231"/>
      <c r="J644" s="228"/>
      <c r="K644" s="228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139</v>
      </c>
      <c r="AU644" s="236" t="s">
        <v>83</v>
      </c>
      <c r="AV644" s="13" t="s">
        <v>81</v>
      </c>
      <c r="AW644" s="13" t="s">
        <v>35</v>
      </c>
      <c r="AX644" s="13" t="s">
        <v>73</v>
      </c>
      <c r="AY644" s="236" t="s">
        <v>126</v>
      </c>
    </row>
    <row r="645" s="14" customFormat="1">
      <c r="A645" s="14"/>
      <c r="B645" s="237"/>
      <c r="C645" s="238"/>
      <c r="D645" s="220" t="s">
        <v>139</v>
      </c>
      <c r="E645" s="239" t="s">
        <v>19</v>
      </c>
      <c r="F645" s="240" t="s">
        <v>225</v>
      </c>
      <c r="G645" s="238"/>
      <c r="H645" s="241">
        <v>13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7" t="s">
        <v>139</v>
      </c>
      <c r="AU645" s="247" t="s">
        <v>83</v>
      </c>
      <c r="AV645" s="14" t="s">
        <v>83</v>
      </c>
      <c r="AW645" s="14" t="s">
        <v>35</v>
      </c>
      <c r="AX645" s="14" t="s">
        <v>73</v>
      </c>
      <c r="AY645" s="247" t="s">
        <v>126</v>
      </c>
    </row>
    <row r="646" s="15" customFormat="1">
      <c r="A646" s="15"/>
      <c r="B646" s="248"/>
      <c r="C646" s="249"/>
      <c r="D646" s="220" t="s">
        <v>139</v>
      </c>
      <c r="E646" s="250" t="s">
        <v>19</v>
      </c>
      <c r="F646" s="251" t="s">
        <v>150</v>
      </c>
      <c r="G646" s="249"/>
      <c r="H646" s="252">
        <v>38</v>
      </c>
      <c r="I646" s="253"/>
      <c r="J646" s="249"/>
      <c r="K646" s="249"/>
      <c r="L646" s="254"/>
      <c r="M646" s="255"/>
      <c r="N646" s="256"/>
      <c r="O646" s="256"/>
      <c r="P646" s="256"/>
      <c r="Q646" s="256"/>
      <c r="R646" s="256"/>
      <c r="S646" s="256"/>
      <c r="T646" s="25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8" t="s">
        <v>139</v>
      </c>
      <c r="AU646" s="258" t="s">
        <v>83</v>
      </c>
      <c r="AV646" s="15" t="s">
        <v>133</v>
      </c>
      <c r="AW646" s="15" t="s">
        <v>35</v>
      </c>
      <c r="AX646" s="15" t="s">
        <v>81</v>
      </c>
      <c r="AY646" s="258" t="s">
        <v>126</v>
      </c>
    </row>
    <row r="647" s="2" customFormat="1" ht="24.15" customHeight="1">
      <c r="A647" s="41"/>
      <c r="B647" s="42"/>
      <c r="C647" s="207" t="s">
        <v>894</v>
      </c>
      <c r="D647" s="207" t="s">
        <v>128</v>
      </c>
      <c r="E647" s="208" t="s">
        <v>895</v>
      </c>
      <c r="F647" s="209" t="s">
        <v>896</v>
      </c>
      <c r="G647" s="210" t="s">
        <v>195</v>
      </c>
      <c r="H647" s="211">
        <v>0.39600000000000002</v>
      </c>
      <c r="I647" s="212"/>
      <c r="J647" s="213">
        <f>ROUND(I647*H647,2)</f>
        <v>0</v>
      </c>
      <c r="K647" s="209" t="s">
        <v>132</v>
      </c>
      <c r="L647" s="47"/>
      <c r="M647" s="214" t="s">
        <v>19</v>
      </c>
      <c r="N647" s="215" t="s">
        <v>44</v>
      </c>
      <c r="O647" s="87"/>
      <c r="P647" s="216">
        <f>O647*H647</f>
        <v>0</v>
      </c>
      <c r="Q647" s="216">
        <v>0</v>
      </c>
      <c r="R647" s="216">
        <f>Q647*H647</f>
        <v>0</v>
      </c>
      <c r="S647" s="216">
        <v>0</v>
      </c>
      <c r="T647" s="217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8" t="s">
        <v>546</v>
      </c>
      <c r="AT647" s="218" t="s">
        <v>128</v>
      </c>
      <c r="AU647" s="218" t="s">
        <v>83</v>
      </c>
      <c r="AY647" s="20" t="s">
        <v>126</v>
      </c>
      <c r="BE647" s="219">
        <f>IF(N647="základní",J647,0)</f>
        <v>0</v>
      </c>
      <c r="BF647" s="219">
        <f>IF(N647="snížená",J647,0)</f>
        <v>0</v>
      </c>
      <c r="BG647" s="219">
        <f>IF(N647="zákl. přenesená",J647,0)</f>
        <v>0</v>
      </c>
      <c r="BH647" s="219">
        <f>IF(N647="sníž. přenesená",J647,0)</f>
        <v>0</v>
      </c>
      <c r="BI647" s="219">
        <f>IF(N647="nulová",J647,0)</f>
        <v>0</v>
      </c>
      <c r="BJ647" s="20" t="s">
        <v>81</v>
      </c>
      <c r="BK647" s="219">
        <f>ROUND(I647*H647,2)</f>
        <v>0</v>
      </c>
      <c r="BL647" s="20" t="s">
        <v>546</v>
      </c>
      <c r="BM647" s="218" t="s">
        <v>897</v>
      </c>
    </row>
    <row r="648" s="2" customFormat="1">
      <c r="A648" s="41"/>
      <c r="B648" s="42"/>
      <c r="C648" s="43"/>
      <c r="D648" s="220" t="s">
        <v>135</v>
      </c>
      <c r="E648" s="43"/>
      <c r="F648" s="221" t="s">
        <v>898</v>
      </c>
      <c r="G648" s="43"/>
      <c r="H648" s="43"/>
      <c r="I648" s="222"/>
      <c r="J648" s="43"/>
      <c r="K648" s="43"/>
      <c r="L648" s="47"/>
      <c r="M648" s="223"/>
      <c r="N648" s="22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135</v>
      </c>
      <c r="AU648" s="20" t="s">
        <v>83</v>
      </c>
    </row>
    <row r="649" s="2" customFormat="1">
      <c r="A649" s="41"/>
      <c r="B649" s="42"/>
      <c r="C649" s="43"/>
      <c r="D649" s="225" t="s">
        <v>137</v>
      </c>
      <c r="E649" s="43"/>
      <c r="F649" s="226" t="s">
        <v>899</v>
      </c>
      <c r="G649" s="43"/>
      <c r="H649" s="43"/>
      <c r="I649" s="222"/>
      <c r="J649" s="43"/>
      <c r="K649" s="43"/>
      <c r="L649" s="47"/>
      <c r="M649" s="223"/>
      <c r="N649" s="224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137</v>
      </c>
      <c r="AU649" s="20" t="s">
        <v>83</v>
      </c>
    </row>
    <row r="650" s="2" customFormat="1">
      <c r="A650" s="41"/>
      <c r="B650" s="42"/>
      <c r="C650" s="43"/>
      <c r="D650" s="220" t="s">
        <v>178</v>
      </c>
      <c r="E650" s="43"/>
      <c r="F650" s="259" t="s">
        <v>900</v>
      </c>
      <c r="G650" s="43"/>
      <c r="H650" s="43"/>
      <c r="I650" s="222"/>
      <c r="J650" s="43"/>
      <c r="K650" s="43"/>
      <c r="L650" s="47"/>
      <c r="M650" s="223"/>
      <c r="N650" s="224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178</v>
      </c>
      <c r="AU650" s="20" t="s">
        <v>83</v>
      </c>
    </row>
    <row r="651" s="14" customFormat="1">
      <c r="A651" s="14"/>
      <c r="B651" s="237"/>
      <c r="C651" s="238"/>
      <c r="D651" s="220" t="s">
        <v>139</v>
      </c>
      <c r="E651" s="239" t="s">
        <v>19</v>
      </c>
      <c r="F651" s="240" t="s">
        <v>901</v>
      </c>
      <c r="G651" s="238"/>
      <c r="H651" s="241">
        <v>0.39600000000000002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7" t="s">
        <v>139</v>
      </c>
      <c r="AU651" s="247" t="s">
        <v>83</v>
      </c>
      <c r="AV651" s="14" t="s">
        <v>83</v>
      </c>
      <c r="AW651" s="14" t="s">
        <v>35</v>
      </c>
      <c r="AX651" s="14" t="s">
        <v>81</v>
      </c>
      <c r="AY651" s="247" t="s">
        <v>126</v>
      </c>
    </row>
    <row r="652" s="2" customFormat="1" ht="24.15" customHeight="1">
      <c r="A652" s="41"/>
      <c r="B652" s="42"/>
      <c r="C652" s="260" t="s">
        <v>902</v>
      </c>
      <c r="D652" s="260" t="s">
        <v>257</v>
      </c>
      <c r="E652" s="261" t="s">
        <v>903</v>
      </c>
      <c r="F652" s="262" t="s">
        <v>904</v>
      </c>
      <c r="G652" s="263" t="s">
        <v>188</v>
      </c>
      <c r="H652" s="264">
        <v>1</v>
      </c>
      <c r="I652" s="265"/>
      <c r="J652" s="266">
        <f>ROUND(I652*H652,2)</f>
        <v>0</v>
      </c>
      <c r="K652" s="262" t="s">
        <v>132</v>
      </c>
      <c r="L652" s="267"/>
      <c r="M652" s="268" t="s">
        <v>19</v>
      </c>
      <c r="N652" s="269" t="s">
        <v>44</v>
      </c>
      <c r="O652" s="87"/>
      <c r="P652" s="216">
        <f>O652*H652</f>
        <v>0</v>
      </c>
      <c r="Q652" s="216">
        <v>0.013100000000000001</v>
      </c>
      <c r="R652" s="216">
        <f>Q652*H652</f>
        <v>0.013100000000000001</v>
      </c>
      <c r="S652" s="216">
        <v>0</v>
      </c>
      <c r="T652" s="217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797</v>
      </c>
      <c r="AT652" s="218" t="s">
        <v>257</v>
      </c>
      <c r="AU652" s="218" t="s">
        <v>83</v>
      </c>
      <c r="AY652" s="20" t="s">
        <v>126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81</v>
      </c>
      <c r="BK652" s="219">
        <f>ROUND(I652*H652,2)</f>
        <v>0</v>
      </c>
      <c r="BL652" s="20" t="s">
        <v>546</v>
      </c>
      <c r="BM652" s="218" t="s">
        <v>905</v>
      </c>
    </row>
    <row r="653" s="2" customFormat="1">
      <c r="A653" s="41"/>
      <c r="B653" s="42"/>
      <c r="C653" s="43"/>
      <c r="D653" s="220" t="s">
        <v>135</v>
      </c>
      <c r="E653" s="43"/>
      <c r="F653" s="221" t="s">
        <v>904</v>
      </c>
      <c r="G653" s="43"/>
      <c r="H653" s="43"/>
      <c r="I653" s="222"/>
      <c r="J653" s="43"/>
      <c r="K653" s="43"/>
      <c r="L653" s="47"/>
      <c r="M653" s="223"/>
      <c r="N653" s="224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135</v>
      </c>
      <c r="AU653" s="20" t="s">
        <v>83</v>
      </c>
    </row>
    <row r="654" s="2" customFormat="1">
      <c r="A654" s="41"/>
      <c r="B654" s="42"/>
      <c r="C654" s="43"/>
      <c r="D654" s="220" t="s">
        <v>178</v>
      </c>
      <c r="E654" s="43"/>
      <c r="F654" s="259" t="s">
        <v>906</v>
      </c>
      <c r="G654" s="43"/>
      <c r="H654" s="43"/>
      <c r="I654" s="222"/>
      <c r="J654" s="43"/>
      <c r="K654" s="43"/>
      <c r="L654" s="47"/>
      <c r="M654" s="223"/>
      <c r="N654" s="22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178</v>
      </c>
      <c r="AU654" s="20" t="s">
        <v>83</v>
      </c>
    </row>
    <row r="655" s="14" customFormat="1">
      <c r="A655" s="14"/>
      <c r="B655" s="237"/>
      <c r="C655" s="238"/>
      <c r="D655" s="220" t="s">
        <v>139</v>
      </c>
      <c r="E655" s="239" t="s">
        <v>19</v>
      </c>
      <c r="F655" s="240" t="s">
        <v>81</v>
      </c>
      <c r="G655" s="238"/>
      <c r="H655" s="241">
        <v>1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7" t="s">
        <v>139</v>
      </c>
      <c r="AU655" s="247" t="s">
        <v>83</v>
      </c>
      <c r="AV655" s="14" t="s">
        <v>83</v>
      </c>
      <c r="AW655" s="14" t="s">
        <v>35</v>
      </c>
      <c r="AX655" s="14" t="s">
        <v>81</v>
      </c>
      <c r="AY655" s="247" t="s">
        <v>126</v>
      </c>
    </row>
    <row r="656" s="2" customFormat="1" ht="24.15" customHeight="1">
      <c r="A656" s="41"/>
      <c r="B656" s="42"/>
      <c r="C656" s="207" t="s">
        <v>907</v>
      </c>
      <c r="D656" s="207" t="s">
        <v>128</v>
      </c>
      <c r="E656" s="208" t="s">
        <v>908</v>
      </c>
      <c r="F656" s="209" t="s">
        <v>909</v>
      </c>
      <c r="G656" s="210" t="s">
        <v>188</v>
      </c>
      <c r="H656" s="211">
        <v>13</v>
      </c>
      <c r="I656" s="212"/>
      <c r="J656" s="213">
        <f>ROUND(I656*H656,2)</f>
        <v>0</v>
      </c>
      <c r="K656" s="209" t="s">
        <v>132</v>
      </c>
      <c r="L656" s="47"/>
      <c r="M656" s="214" t="s">
        <v>19</v>
      </c>
      <c r="N656" s="215" t="s">
        <v>44</v>
      </c>
      <c r="O656" s="87"/>
      <c r="P656" s="216">
        <f>O656*H656</f>
        <v>0</v>
      </c>
      <c r="Q656" s="216">
        <v>0.1000735</v>
      </c>
      <c r="R656" s="216">
        <f>Q656*H656</f>
        <v>1.3009554999999999</v>
      </c>
      <c r="S656" s="216">
        <v>0</v>
      </c>
      <c r="T656" s="217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18" t="s">
        <v>546</v>
      </c>
      <c r="AT656" s="218" t="s">
        <v>128</v>
      </c>
      <c r="AU656" s="218" t="s">
        <v>83</v>
      </c>
      <c r="AY656" s="20" t="s">
        <v>126</v>
      </c>
      <c r="BE656" s="219">
        <f>IF(N656="základní",J656,0)</f>
        <v>0</v>
      </c>
      <c r="BF656" s="219">
        <f>IF(N656="snížená",J656,0)</f>
        <v>0</v>
      </c>
      <c r="BG656" s="219">
        <f>IF(N656="zákl. přenesená",J656,0)</f>
        <v>0</v>
      </c>
      <c r="BH656" s="219">
        <f>IF(N656="sníž. přenesená",J656,0)</f>
        <v>0</v>
      </c>
      <c r="BI656" s="219">
        <f>IF(N656="nulová",J656,0)</f>
        <v>0</v>
      </c>
      <c r="BJ656" s="20" t="s">
        <v>81</v>
      </c>
      <c r="BK656" s="219">
        <f>ROUND(I656*H656,2)</f>
        <v>0</v>
      </c>
      <c r="BL656" s="20" t="s">
        <v>546</v>
      </c>
      <c r="BM656" s="218" t="s">
        <v>910</v>
      </c>
    </row>
    <row r="657" s="2" customFormat="1">
      <c r="A657" s="41"/>
      <c r="B657" s="42"/>
      <c r="C657" s="43"/>
      <c r="D657" s="220" t="s">
        <v>135</v>
      </c>
      <c r="E657" s="43"/>
      <c r="F657" s="221" t="s">
        <v>911</v>
      </c>
      <c r="G657" s="43"/>
      <c r="H657" s="43"/>
      <c r="I657" s="222"/>
      <c r="J657" s="43"/>
      <c r="K657" s="43"/>
      <c r="L657" s="47"/>
      <c r="M657" s="223"/>
      <c r="N657" s="224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135</v>
      </c>
      <c r="AU657" s="20" t="s">
        <v>83</v>
      </c>
    </row>
    <row r="658" s="2" customFormat="1">
      <c r="A658" s="41"/>
      <c r="B658" s="42"/>
      <c r="C658" s="43"/>
      <c r="D658" s="225" t="s">
        <v>137</v>
      </c>
      <c r="E658" s="43"/>
      <c r="F658" s="226" t="s">
        <v>912</v>
      </c>
      <c r="G658" s="43"/>
      <c r="H658" s="43"/>
      <c r="I658" s="222"/>
      <c r="J658" s="43"/>
      <c r="K658" s="43"/>
      <c r="L658" s="47"/>
      <c r="M658" s="223"/>
      <c r="N658" s="224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137</v>
      </c>
      <c r="AU658" s="20" t="s">
        <v>83</v>
      </c>
    </row>
    <row r="659" s="2" customFormat="1" ht="24.15" customHeight="1">
      <c r="A659" s="41"/>
      <c r="B659" s="42"/>
      <c r="C659" s="207" t="s">
        <v>913</v>
      </c>
      <c r="D659" s="207" t="s">
        <v>128</v>
      </c>
      <c r="E659" s="208" t="s">
        <v>914</v>
      </c>
      <c r="F659" s="209" t="s">
        <v>915</v>
      </c>
      <c r="G659" s="210" t="s">
        <v>188</v>
      </c>
      <c r="H659" s="211">
        <v>25</v>
      </c>
      <c r="I659" s="212"/>
      <c r="J659" s="213">
        <f>ROUND(I659*H659,2)</f>
        <v>0</v>
      </c>
      <c r="K659" s="209" t="s">
        <v>132</v>
      </c>
      <c r="L659" s="47"/>
      <c r="M659" s="214" t="s">
        <v>19</v>
      </c>
      <c r="N659" s="215" t="s">
        <v>44</v>
      </c>
      <c r="O659" s="87"/>
      <c r="P659" s="216">
        <f>O659*H659</f>
        <v>0</v>
      </c>
      <c r="Q659" s="216">
        <v>0.20014699999999999</v>
      </c>
      <c r="R659" s="216">
        <f>Q659*H659</f>
        <v>5.0036749999999994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546</v>
      </c>
      <c r="AT659" s="218" t="s">
        <v>128</v>
      </c>
      <c r="AU659" s="218" t="s">
        <v>83</v>
      </c>
      <c r="AY659" s="20" t="s">
        <v>126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81</v>
      </c>
      <c r="BK659" s="219">
        <f>ROUND(I659*H659,2)</f>
        <v>0</v>
      </c>
      <c r="BL659" s="20" t="s">
        <v>546</v>
      </c>
      <c r="BM659" s="218" t="s">
        <v>916</v>
      </c>
    </row>
    <row r="660" s="2" customFormat="1">
      <c r="A660" s="41"/>
      <c r="B660" s="42"/>
      <c r="C660" s="43"/>
      <c r="D660" s="220" t="s">
        <v>135</v>
      </c>
      <c r="E660" s="43"/>
      <c r="F660" s="221" t="s">
        <v>917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135</v>
      </c>
      <c r="AU660" s="20" t="s">
        <v>83</v>
      </c>
    </row>
    <row r="661" s="2" customFormat="1">
      <c r="A661" s="41"/>
      <c r="B661" s="42"/>
      <c r="C661" s="43"/>
      <c r="D661" s="225" t="s">
        <v>137</v>
      </c>
      <c r="E661" s="43"/>
      <c r="F661" s="226" t="s">
        <v>918</v>
      </c>
      <c r="G661" s="43"/>
      <c r="H661" s="43"/>
      <c r="I661" s="222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137</v>
      </c>
      <c r="AU661" s="20" t="s">
        <v>83</v>
      </c>
    </row>
    <row r="662" s="13" customFormat="1">
      <c r="A662" s="13"/>
      <c r="B662" s="227"/>
      <c r="C662" s="228"/>
      <c r="D662" s="220" t="s">
        <v>139</v>
      </c>
      <c r="E662" s="229" t="s">
        <v>19</v>
      </c>
      <c r="F662" s="230" t="s">
        <v>695</v>
      </c>
      <c r="G662" s="228"/>
      <c r="H662" s="229" t="s">
        <v>19</v>
      </c>
      <c r="I662" s="231"/>
      <c r="J662" s="228"/>
      <c r="K662" s="228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139</v>
      </c>
      <c r="AU662" s="236" t="s">
        <v>83</v>
      </c>
      <c r="AV662" s="13" t="s">
        <v>81</v>
      </c>
      <c r="AW662" s="13" t="s">
        <v>35</v>
      </c>
      <c r="AX662" s="13" t="s">
        <v>73</v>
      </c>
      <c r="AY662" s="236" t="s">
        <v>126</v>
      </c>
    </row>
    <row r="663" s="13" customFormat="1">
      <c r="A663" s="13"/>
      <c r="B663" s="227"/>
      <c r="C663" s="228"/>
      <c r="D663" s="220" t="s">
        <v>139</v>
      </c>
      <c r="E663" s="229" t="s">
        <v>19</v>
      </c>
      <c r="F663" s="230" t="s">
        <v>696</v>
      </c>
      <c r="G663" s="228"/>
      <c r="H663" s="229" t="s">
        <v>19</v>
      </c>
      <c r="I663" s="231"/>
      <c r="J663" s="228"/>
      <c r="K663" s="228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139</v>
      </c>
      <c r="AU663" s="236" t="s">
        <v>83</v>
      </c>
      <c r="AV663" s="13" t="s">
        <v>81</v>
      </c>
      <c r="AW663" s="13" t="s">
        <v>35</v>
      </c>
      <c r="AX663" s="13" t="s">
        <v>73</v>
      </c>
      <c r="AY663" s="236" t="s">
        <v>126</v>
      </c>
    </row>
    <row r="664" s="14" customFormat="1">
      <c r="A664" s="14"/>
      <c r="B664" s="237"/>
      <c r="C664" s="238"/>
      <c r="D664" s="220" t="s">
        <v>139</v>
      </c>
      <c r="E664" s="239" t="s">
        <v>19</v>
      </c>
      <c r="F664" s="240" t="s">
        <v>305</v>
      </c>
      <c r="G664" s="238"/>
      <c r="H664" s="241">
        <v>25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7" t="s">
        <v>139</v>
      </c>
      <c r="AU664" s="247" t="s">
        <v>83</v>
      </c>
      <c r="AV664" s="14" t="s">
        <v>83</v>
      </c>
      <c r="AW664" s="14" t="s">
        <v>35</v>
      </c>
      <c r="AX664" s="14" t="s">
        <v>81</v>
      </c>
      <c r="AY664" s="247" t="s">
        <v>126</v>
      </c>
    </row>
    <row r="665" s="2" customFormat="1" ht="24.15" customHeight="1">
      <c r="A665" s="41"/>
      <c r="B665" s="42"/>
      <c r="C665" s="207" t="s">
        <v>919</v>
      </c>
      <c r="D665" s="207" t="s">
        <v>128</v>
      </c>
      <c r="E665" s="208" t="s">
        <v>920</v>
      </c>
      <c r="F665" s="209" t="s">
        <v>921</v>
      </c>
      <c r="G665" s="210" t="s">
        <v>188</v>
      </c>
      <c r="H665" s="211">
        <v>13</v>
      </c>
      <c r="I665" s="212"/>
      <c r="J665" s="213">
        <f>ROUND(I665*H665,2)</f>
        <v>0</v>
      </c>
      <c r="K665" s="209" t="s">
        <v>132</v>
      </c>
      <c r="L665" s="47"/>
      <c r="M665" s="214" t="s">
        <v>19</v>
      </c>
      <c r="N665" s="215" t="s">
        <v>44</v>
      </c>
      <c r="O665" s="87"/>
      <c r="P665" s="216">
        <f>O665*H665</f>
        <v>0</v>
      </c>
      <c r="Q665" s="216">
        <v>0</v>
      </c>
      <c r="R665" s="216">
        <f>Q665*H665</f>
        <v>0</v>
      </c>
      <c r="S665" s="216">
        <v>0</v>
      </c>
      <c r="T665" s="217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18" t="s">
        <v>546</v>
      </c>
      <c r="AT665" s="218" t="s">
        <v>128</v>
      </c>
      <c r="AU665" s="218" t="s">
        <v>83</v>
      </c>
      <c r="AY665" s="20" t="s">
        <v>126</v>
      </c>
      <c r="BE665" s="219">
        <f>IF(N665="základní",J665,0)</f>
        <v>0</v>
      </c>
      <c r="BF665" s="219">
        <f>IF(N665="snížená",J665,0)</f>
        <v>0</v>
      </c>
      <c r="BG665" s="219">
        <f>IF(N665="zákl. přenesená",J665,0)</f>
        <v>0</v>
      </c>
      <c r="BH665" s="219">
        <f>IF(N665="sníž. přenesená",J665,0)</f>
        <v>0</v>
      </c>
      <c r="BI665" s="219">
        <f>IF(N665="nulová",J665,0)</f>
        <v>0</v>
      </c>
      <c r="BJ665" s="20" t="s">
        <v>81</v>
      </c>
      <c r="BK665" s="219">
        <f>ROUND(I665*H665,2)</f>
        <v>0</v>
      </c>
      <c r="BL665" s="20" t="s">
        <v>546</v>
      </c>
      <c r="BM665" s="218" t="s">
        <v>922</v>
      </c>
    </row>
    <row r="666" s="2" customFormat="1">
      <c r="A666" s="41"/>
      <c r="B666" s="42"/>
      <c r="C666" s="43"/>
      <c r="D666" s="220" t="s">
        <v>135</v>
      </c>
      <c r="E666" s="43"/>
      <c r="F666" s="221" t="s">
        <v>923</v>
      </c>
      <c r="G666" s="43"/>
      <c r="H666" s="43"/>
      <c r="I666" s="222"/>
      <c r="J666" s="43"/>
      <c r="K666" s="43"/>
      <c r="L666" s="47"/>
      <c r="M666" s="223"/>
      <c r="N666" s="22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135</v>
      </c>
      <c r="AU666" s="20" t="s">
        <v>83</v>
      </c>
    </row>
    <row r="667" s="2" customFormat="1">
      <c r="A667" s="41"/>
      <c r="B667" s="42"/>
      <c r="C667" s="43"/>
      <c r="D667" s="225" t="s">
        <v>137</v>
      </c>
      <c r="E667" s="43"/>
      <c r="F667" s="226" t="s">
        <v>924</v>
      </c>
      <c r="G667" s="43"/>
      <c r="H667" s="43"/>
      <c r="I667" s="222"/>
      <c r="J667" s="43"/>
      <c r="K667" s="43"/>
      <c r="L667" s="47"/>
      <c r="M667" s="223"/>
      <c r="N667" s="224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137</v>
      </c>
      <c r="AU667" s="20" t="s">
        <v>83</v>
      </c>
    </row>
    <row r="668" s="13" customFormat="1">
      <c r="A668" s="13"/>
      <c r="B668" s="227"/>
      <c r="C668" s="228"/>
      <c r="D668" s="220" t="s">
        <v>139</v>
      </c>
      <c r="E668" s="229" t="s">
        <v>19</v>
      </c>
      <c r="F668" s="230" t="s">
        <v>857</v>
      </c>
      <c r="G668" s="228"/>
      <c r="H668" s="229" t="s">
        <v>19</v>
      </c>
      <c r="I668" s="231"/>
      <c r="J668" s="228"/>
      <c r="K668" s="228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139</v>
      </c>
      <c r="AU668" s="236" t="s">
        <v>83</v>
      </c>
      <c r="AV668" s="13" t="s">
        <v>81</v>
      </c>
      <c r="AW668" s="13" t="s">
        <v>35</v>
      </c>
      <c r="AX668" s="13" t="s">
        <v>73</v>
      </c>
      <c r="AY668" s="236" t="s">
        <v>126</v>
      </c>
    </row>
    <row r="669" s="14" customFormat="1">
      <c r="A669" s="14"/>
      <c r="B669" s="237"/>
      <c r="C669" s="238"/>
      <c r="D669" s="220" t="s">
        <v>139</v>
      </c>
      <c r="E669" s="239" t="s">
        <v>19</v>
      </c>
      <c r="F669" s="240" t="s">
        <v>225</v>
      </c>
      <c r="G669" s="238"/>
      <c r="H669" s="241">
        <v>13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7" t="s">
        <v>139</v>
      </c>
      <c r="AU669" s="247" t="s">
        <v>83</v>
      </c>
      <c r="AV669" s="14" t="s">
        <v>83</v>
      </c>
      <c r="AW669" s="14" t="s">
        <v>35</v>
      </c>
      <c r="AX669" s="14" t="s">
        <v>73</v>
      </c>
      <c r="AY669" s="247" t="s">
        <v>126</v>
      </c>
    </row>
    <row r="670" s="15" customFormat="1">
      <c r="A670" s="15"/>
      <c r="B670" s="248"/>
      <c r="C670" s="249"/>
      <c r="D670" s="220" t="s">
        <v>139</v>
      </c>
      <c r="E670" s="250" t="s">
        <v>19</v>
      </c>
      <c r="F670" s="251" t="s">
        <v>150</v>
      </c>
      <c r="G670" s="249"/>
      <c r="H670" s="252">
        <v>13</v>
      </c>
      <c r="I670" s="253"/>
      <c r="J670" s="249"/>
      <c r="K670" s="249"/>
      <c r="L670" s="254"/>
      <c r="M670" s="255"/>
      <c r="N670" s="256"/>
      <c r="O670" s="256"/>
      <c r="P670" s="256"/>
      <c r="Q670" s="256"/>
      <c r="R670" s="256"/>
      <c r="S670" s="256"/>
      <c r="T670" s="257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8" t="s">
        <v>139</v>
      </c>
      <c r="AU670" s="258" t="s">
        <v>83</v>
      </c>
      <c r="AV670" s="15" t="s">
        <v>133</v>
      </c>
      <c r="AW670" s="15" t="s">
        <v>35</v>
      </c>
      <c r="AX670" s="15" t="s">
        <v>81</v>
      </c>
      <c r="AY670" s="258" t="s">
        <v>126</v>
      </c>
    </row>
    <row r="671" s="2" customFormat="1" ht="24.15" customHeight="1">
      <c r="A671" s="41"/>
      <c r="B671" s="42"/>
      <c r="C671" s="260" t="s">
        <v>925</v>
      </c>
      <c r="D671" s="260" t="s">
        <v>257</v>
      </c>
      <c r="E671" s="261" t="s">
        <v>926</v>
      </c>
      <c r="F671" s="262" t="s">
        <v>927</v>
      </c>
      <c r="G671" s="263" t="s">
        <v>188</v>
      </c>
      <c r="H671" s="264">
        <v>14.300000000000001</v>
      </c>
      <c r="I671" s="265"/>
      <c r="J671" s="266">
        <f>ROUND(I671*H671,2)</f>
        <v>0</v>
      </c>
      <c r="K671" s="262" t="s">
        <v>132</v>
      </c>
      <c r="L671" s="267"/>
      <c r="M671" s="268" t="s">
        <v>19</v>
      </c>
      <c r="N671" s="269" t="s">
        <v>44</v>
      </c>
      <c r="O671" s="87"/>
      <c r="P671" s="216">
        <f>O671*H671</f>
        <v>0</v>
      </c>
      <c r="Q671" s="216">
        <v>0.00068999999999999997</v>
      </c>
      <c r="R671" s="216">
        <f>Q671*H671</f>
        <v>0.0098670000000000008</v>
      </c>
      <c r="S671" s="216">
        <v>0</v>
      </c>
      <c r="T671" s="217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803</v>
      </c>
      <c r="AT671" s="218" t="s">
        <v>257</v>
      </c>
      <c r="AU671" s="218" t="s">
        <v>83</v>
      </c>
      <c r="AY671" s="20" t="s">
        <v>126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20" t="s">
        <v>81</v>
      </c>
      <c r="BK671" s="219">
        <f>ROUND(I671*H671,2)</f>
        <v>0</v>
      </c>
      <c r="BL671" s="20" t="s">
        <v>803</v>
      </c>
      <c r="BM671" s="218" t="s">
        <v>928</v>
      </c>
    </row>
    <row r="672" s="2" customFormat="1">
      <c r="A672" s="41"/>
      <c r="B672" s="42"/>
      <c r="C672" s="43"/>
      <c r="D672" s="220" t="s">
        <v>135</v>
      </c>
      <c r="E672" s="43"/>
      <c r="F672" s="221" t="s">
        <v>927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135</v>
      </c>
      <c r="AU672" s="20" t="s">
        <v>83</v>
      </c>
    </row>
    <row r="673" s="14" customFormat="1">
      <c r="A673" s="14"/>
      <c r="B673" s="237"/>
      <c r="C673" s="238"/>
      <c r="D673" s="220" t="s">
        <v>139</v>
      </c>
      <c r="E673" s="238"/>
      <c r="F673" s="240" t="s">
        <v>711</v>
      </c>
      <c r="G673" s="238"/>
      <c r="H673" s="241">
        <v>14.300000000000001</v>
      </c>
      <c r="I673" s="242"/>
      <c r="J673" s="238"/>
      <c r="K673" s="238"/>
      <c r="L673" s="243"/>
      <c r="M673" s="244"/>
      <c r="N673" s="245"/>
      <c r="O673" s="245"/>
      <c r="P673" s="245"/>
      <c r="Q673" s="245"/>
      <c r="R673" s="245"/>
      <c r="S673" s="245"/>
      <c r="T673" s="24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7" t="s">
        <v>139</v>
      </c>
      <c r="AU673" s="247" t="s">
        <v>83</v>
      </c>
      <c r="AV673" s="14" t="s">
        <v>83</v>
      </c>
      <c r="AW673" s="14" t="s">
        <v>4</v>
      </c>
      <c r="AX673" s="14" t="s">
        <v>81</v>
      </c>
      <c r="AY673" s="247" t="s">
        <v>126</v>
      </c>
    </row>
    <row r="674" s="2" customFormat="1" ht="16.5" customHeight="1">
      <c r="A674" s="41"/>
      <c r="B674" s="42"/>
      <c r="C674" s="207" t="s">
        <v>929</v>
      </c>
      <c r="D674" s="207" t="s">
        <v>128</v>
      </c>
      <c r="E674" s="208" t="s">
        <v>930</v>
      </c>
      <c r="F674" s="209" t="s">
        <v>931</v>
      </c>
      <c r="G674" s="210" t="s">
        <v>195</v>
      </c>
      <c r="H674" s="211">
        <v>0.25</v>
      </c>
      <c r="I674" s="212"/>
      <c r="J674" s="213">
        <f>ROUND(I674*H674,2)</f>
        <v>0</v>
      </c>
      <c r="K674" s="209" t="s">
        <v>132</v>
      </c>
      <c r="L674" s="47"/>
      <c r="M674" s="214" t="s">
        <v>19</v>
      </c>
      <c r="N674" s="215" t="s">
        <v>44</v>
      </c>
      <c r="O674" s="87"/>
      <c r="P674" s="216">
        <f>O674*H674</f>
        <v>0</v>
      </c>
      <c r="Q674" s="216">
        <v>0</v>
      </c>
      <c r="R674" s="216">
        <f>Q674*H674</f>
        <v>0</v>
      </c>
      <c r="S674" s="216">
        <v>2.2000000000000002</v>
      </c>
      <c r="T674" s="217">
        <f>S674*H674</f>
        <v>0.55000000000000004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8" t="s">
        <v>546</v>
      </c>
      <c r="AT674" s="218" t="s">
        <v>128</v>
      </c>
      <c r="AU674" s="218" t="s">
        <v>83</v>
      </c>
      <c r="AY674" s="20" t="s">
        <v>126</v>
      </c>
      <c r="BE674" s="219">
        <f>IF(N674="základní",J674,0)</f>
        <v>0</v>
      </c>
      <c r="BF674" s="219">
        <f>IF(N674="snížená",J674,0)</f>
        <v>0</v>
      </c>
      <c r="BG674" s="219">
        <f>IF(N674="zákl. přenesená",J674,0)</f>
        <v>0</v>
      </c>
      <c r="BH674" s="219">
        <f>IF(N674="sníž. přenesená",J674,0)</f>
        <v>0</v>
      </c>
      <c r="BI674" s="219">
        <f>IF(N674="nulová",J674,0)</f>
        <v>0</v>
      </c>
      <c r="BJ674" s="20" t="s">
        <v>81</v>
      </c>
      <c r="BK674" s="219">
        <f>ROUND(I674*H674,2)</f>
        <v>0</v>
      </c>
      <c r="BL674" s="20" t="s">
        <v>546</v>
      </c>
      <c r="BM674" s="218" t="s">
        <v>932</v>
      </c>
    </row>
    <row r="675" s="2" customFormat="1">
      <c r="A675" s="41"/>
      <c r="B675" s="42"/>
      <c r="C675" s="43"/>
      <c r="D675" s="220" t="s">
        <v>135</v>
      </c>
      <c r="E675" s="43"/>
      <c r="F675" s="221" t="s">
        <v>933</v>
      </c>
      <c r="G675" s="43"/>
      <c r="H675" s="43"/>
      <c r="I675" s="222"/>
      <c r="J675" s="43"/>
      <c r="K675" s="43"/>
      <c r="L675" s="47"/>
      <c r="M675" s="223"/>
      <c r="N675" s="22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135</v>
      </c>
      <c r="AU675" s="20" t="s">
        <v>83</v>
      </c>
    </row>
    <row r="676" s="2" customFormat="1">
      <c r="A676" s="41"/>
      <c r="B676" s="42"/>
      <c r="C676" s="43"/>
      <c r="D676" s="225" t="s">
        <v>137</v>
      </c>
      <c r="E676" s="43"/>
      <c r="F676" s="226" t="s">
        <v>934</v>
      </c>
      <c r="G676" s="43"/>
      <c r="H676" s="43"/>
      <c r="I676" s="222"/>
      <c r="J676" s="43"/>
      <c r="K676" s="43"/>
      <c r="L676" s="47"/>
      <c r="M676" s="223"/>
      <c r="N676" s="224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137</v>
      </c>
      <c r="AU676" s="20" t="s">
        <v>83</v>
      </c>
    </row>
    <row r="677" s="13" customFormat="1">
      <c r="A677" s="13"/>
      <c r="B677" s="227"/>
      <c r="C677" s="228"/>
      <c r="D677" s="220" t="s">
        <v>139</v>
      </c>
      <c r="E677" s="229" t="s">
        <v>19</v>
      </c>
      <c r="F677" s="230" t="s">
        <v>935</v>
      </c>
      <c r="G677" s="228"/>
      <c r="H677" s="229" t="s">
        <v>19</v>
      </c>
      <c r="I677" s="231"/>
      <c r="J677" s="228"/>
      <c r="K677" s="228"/>
      <c r="L677" s="232"/>
      <c r="M677" s="233"/>
      <c r="N677" s="234"/>
      <c r="O677" s="234"/>
      <c r="P677" s="234"/>
      <c r="Q677" s="234"/>
      <c r="R677" s="234"/>
      <c r="S677" s="234"/>
      <c r="T677" s="23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6" t="s">
        <v>139</v>
      </c>
      <c r="AU677" s="236" t="s">
        <v>83</v>
      </c>
      <c r="AV677" s="13" t="s">
        <v>81</v>
      </c>
      <c r="AW677" s="13" t="s">
        <v>35</v>
      </c>
      <c r="AX677" s="13" t="s">
        <v>73</v>
      </c>
      <c r="AY677" s="236" t="s">
        <v>126</v>
      </c>
    </row>
    <row r="678" s="14" customFormat="1">
      <c r="A678" s="14"/>
      <c r="B678" s="237"/>
      <c r="C678" s="238"/>
      <c r="D678" s="220" t="s">
        <v>139</v>
      </c>
      <c r="E678" s="239" t="s">
        <v>19</v>
      </c>
      <c r="F678" s="240" t="s">
        <v>936</v>
      </c>
      <c r="G678" s="238"/>
      <c r="H678" s="241">
        <v>0.25</v>
      </c>
      <c r="I678" s="242"/>
      <c r="J678" s="238"/>
      <c r="K678" s="238"/>
      <c r="L678" s="243"/>
      <c r="M678" s="244"/>
      <c r="N678" s="245"/>
      <c r="O678" s="245"/>
      <c r="P678" s="245"/>
      <c r="Q678" s="245"/>
      <c r="R678" s="245"/>
      <c r="S678" s="245"/>
      <c r="T678" s="24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7" t="s">
        <v>139</v>
      </c>
      <c r="AU678" s="247" t="s">
        <v>83</v>
      </c>
      <c r="AV678" s="14" t="s">
        <v>83</v>
      </c>
      <c r="AW678" s="14" t="s">
        <v>35</v>
      </c>
      <c r="AX678" s="14" t="s">
        <v>81</v>
      </c>
      <c r="AY678" s="247" t="s">
        <v>126</v>
      </c>
    </row>
    <row r="679" s="2" customFormat="1" ht="24.15" customHeight="1">
      <c r="A679" s="41"/>
      <c r="B679" s="42"/>
      <c r="C679" s="207" t="s">
        <v>937</v>
      </c>
      <c r="D679" s="207" t="s">
        <v>128</v>
      </c>
      <c r="E679" s="208" t="s">
        <v>938</v>
      </c>
      <c r="F679" s="209" t="s">
        <v>939</v>
      </c>
      <c r="G679" s="210" t="s">
        <v>260</v>
      </c>
      <c r="H679" s="211">
        <v>0.55000000000000004</v>
      </c>
      <c r="I679" s="212"/>
      <c r="J679" s="213">
        <f>ROUND(I679*H679,2)</f>
        <v>0</v>
      </c>
      <c r="K679" s="209" t="s">
        <v>132</v>
      </c>
      <c r="L679" s="47"/>
      <c r="M679" s="214" t="s">
        <v>19</v>
      </c>
      <c r="N679" s="215" t="s">
        <v>44</v>
      </c>
      <c r="O679" s="87"/>
      <c r="P679" s="216">
        <f>O679*H679</f>
        <v>0</v>
      </c>
      <c r="Q679" s="216">
        <v>0</v>
      </c>
      <c r="R679" s="216">
        <f>Q679*H679</f>
        <v>0</v>
      </c>
      <c r="S679" s="216">
        <v>0</v>
      </c>
      <c r="T679" s="217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8" t="s">
        <v>546</v>
      </c>
      <c r="AT679" s="218" t="s">
        <v>128</v>
      </c>
      <c r="AU679" s="218" t="s">
        <v>83</v>
      </c>
      <c r="AY679" s="20" t="s">
        <v>126</v>
      </c>
      <c r="BE679" s="219">
        <f>IF(N679="základní",J679,0)</f>
        <v>0</v>
      </c>
      <c r="BF679" s="219">
        <f>IF(N679="snížená",J679,0)</f>
        <v>0</v>
      </c>
      <c r="BG679" s="219">
        <f>IF(N679="zákl. přenesená",J679,0)</f>
        <v>0</v>
      </c>
      <c r="BH679" s="219">
        <f>IF(N679="sníž. přenesená",J679,0)</f>
        <v>0</v>
      </c>
      <c r="BI679" s="219">
        <f>IF(N679="nulová",J679,0)</f>
        <v>0</v>
      </c>
      <c r="BJ679" s="20" t="s">
        <v>81</v>
      </c>
      <c r="BK679" s="219">
        <f>ROUND(I679*H679,2)</f>
        <v>0</v>
      </c>
      <c r="BL679" s="20" t="s">
        <v>546</v>
      </c>
      <c r="BM679" s="218" t="s">
        <v>940</v>
      </c>
    </row>
    <row r="680" s="2" customFormat="1">
      <c r="A680" s="41"/>
      <c r="B680" s="42"/>
      <c r="C680" s="43"/>
      <c r="D680" s="220" t="s">
        <v>135</v>
      </c>
      <c r="E680" s="43"/>
      <c r="F680" s="221" t="s">
        <v>941</v>
      </c>
      <c r="G680" s="43"/>
      <c r="H680" s="43"/>
      <c r="I680" s="222"/>
      <c r="J680" s="43"/>
      <c r="K680" s="43"/>
      <c r="L680" s="47"/>
      <c r="M680" s="223"/>
      <c r="N680" s="224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135</v>
      </c>
      <c r="AU680" s="20" t="s">
        <v>83</v>
      </c>
    </row>
    <row r="681" s="2" customFormat="1">
      <c r="A681" s="41"/>
      <c r="B681" s="42"/>
      <c r="C681" s="43"/>
      <c r="D681" s="225" t="s">
        <v>137</v>
      </c>
      <c r="E681" s="43"/>
      <c r="F681" s="226" t="s">
        <v>942</v>
      </c>
      <c r="G681" s="43"/>
      <c r="H681" s="43"/>
      <c r="I681" s="222"/>
      <c r="J681" s="43"/>
      <c r="K681" s="43"/>
      <c r="L681" s="47"/>
      <c r="M681" s="223"/>
      <c r="N681" s="224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137</v>
      </c>
      <c r="AU681" s="20" t="s">
        <v>83</v>
      </c>
    </row>
    <row r="682" s="2" customFormat="1" ht="24.15" customHeight="1">
      <c r="A682" s="41"/>
      <c r="B682" s="42"/>
      <c r="C682" s="207" t="s">
        <v>943</v>
      </c>
      <c r="D682" s="207" t="s">
        <v>128</v>
      </c>
      <c r="E682" s="208" t="s">
        <v>944</v>
      </c>
      <c r="F682" s="209" t="s">
        <v>945</v>
      </c>
      <c r="G682" s="210" t="s">
        <v>260</v>
      </c>
      <c r="H682" s="211">
        <v>7.7000000000000002</v>
      </c>
      <c r="I682" s="212"/>
      <c r="J682" s="213">
        <f>ROUND(I682*H682,2)</f>
        <v>0</v>
      </c>
      <c r="K682" s="209" t="s">
        <v>132</v>
      </c>
      <c r="L682" s="47"/>
      <c r="M682" s="214" t="s">
        <v>19</v>
      </c>
      <c r="N682" s="215" t="s">
        <v>44</v>
      </c>
      <c r="O682" s="87"/>
      <c r="P682" s="216">
        <f>O682*H682</f>
        <v>0</v>
      </c>
      <c r="Q682" s="216">
        <v>0</v>
      </c>
      <c r="R682" s="216">
        <f>Q682*H682</f>
        <v>0</v>
      </c>
      <c r="S682" s="216">
        <v>0</v>
      </c>
      <c r="T682" s="217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546</v>
      </c>
      <c r="AT682" s="218" t="s">
        <v>128</v>
      </c>
      <c r="AU682" s="218" t="s">
        <v>83</v>
      </c>
      <c r="AY682" s="20" t="s">
        <v>126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81</v>
      </c>
      <c r="BK682" s="219">
        <f>ROUND(I682*H682,2)</f>
        <v>0</v>
      </c>
      <c r="BL682" s="20" t="s">
        <v>546</v>
      </c>
      <c r="BM682" s="218" t="s">
        <v>946</v>
      </c>
    </row>
    <row r="683" s="2" customFormat="1">
      <c r="A683" s="41"/>
      <c r="B683" s="42"/>
      <c r="C683" s="43"/>
      <c r="D683" s="220" t="s">
        <v>135</v>
      </c>
      <c r="E683" s="43"/>
      <c r="F683" s="221" t="s">
        <v>947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135</v>
      </c>
      <c r="AU683" s="20" t="s">
        <v>83</v>
      </c>
    </row>
    <row r="684" s="2" customFormat="1">
      <c r="A684" s="41"/>
      <c r="B684" s="42"/>
      <c r="C684" s="43"/>
      <c r="D684" s="225" t="s">
        <v>137</v>
      </c>
      <c r="E684" s="43"/>
      <c r="F684" s="226" t="s">
        <v>948</v>
      </c>
      <c r="G684" s="43"/>
      <c r="H684" s="43"/>
      <c r="I684" s="222"/>
      <c r="J684" s="43"/>
      <c r="K684" s="43"/>
      <c r="L684" s="47"/>
      <c r="M684" s="223"/>
      <c r="N684" s="224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137</v>
      </c>
      <c r="AU684" s="20" t="s">
        <v>83</v>
      </c>
    </row>
    <row r="685" s="14" customFormat="1">
      <c r="A685" s="14"/>
      <c r="B685" s="237"/>
      <c r="C685" s="238"/>
      <c r="D685" s="220" t="s">
        <v>139</v>
      </c>
      <c r="E685" s="238"/>
      <c r="F685" s="240" t="s">
        <v>949</v>
      </c>
      <c r="G685" s="238"/>
      <c r="H685" s="241">
        <v>7.7000000000000002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7" t="s">
        <v>139</v>
      </c>
      <c r="AU685" s="247" t="s">
        <v>83</v>
      </c>
      <c r="AV685" s="14" t="s">
        <v>83</v>
      </c>
      <c r="AW685" s="14" t="s">
        <v>4</v>
      </c>
      <c r="AX685" s="14" t="s">
        <v>81</v>
      </c>
      <c r="AY685" s="247" t="s">
        <v>126</v>
      </c>
    </row>
    <row r="686" s="2" customFormat="1" ht="37.8" customHeight="1">
      <c r="A686" s="41"/>
      <c r="B686" s="42"/>
      <c r="C686" s="207" t="s">
        <v>950</v>
      </c>
      <c r="D686" s="207" t="s">
        <v>128</v>
      </c>
      <c r="E686" s="208" t="s">
        <v>951</v>
      </c>
      <c r="F686" s="209" t="s">
        <v>952</v>
      </c>
      <c r="G686" s="210" t="s">
        <v>260</v>
      </c>
      <c r="H686" s="211">
        <v>0.55000000000000004</v>
      </c>
      <c r="I686" s="212"/>
      <c r="J686" s="213">
        <f>ROUND(I686*H686,2)</f>
        <v>0</v>
      </c>
      <c r="K686" s="209" t="s">
        <v>132</v>
      </c>
      <c r="L686" s="47"/>
      <c r="M686" s="214" t="s">
        <v>19</v>
      </c>
      <c r="N686" s="215" t="s">
        <v>44</v>
      </c>
      <c r="O686" s="87"/>
      <c r="P686" s="216">
        <f>O686*H686</f>
        <v>0</v>
      </c>
      <c r="Q686" s="216">
        <v>0</v>
      </c>
      <c r="R686" s="216">
        <f>Q686*H686</f>
        <v>0</v>
      </c>
      <c r="S686" s="216">
        <v>0</v>
      </c>
      <c r="T686" s="217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546</v>
      </c>
      <c r="AT686" s="218" t="s">
        <v>128</v>
      </c>
      <c r="AU686" s="218" t="s">
        <v>83</v>
      </c>
      <c r="AY686" s="20" t="s">
        <v>126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20" t="s">
        <v>81</v>
      </c>
      <c r="BK686" s="219">
        <f>ROUND(I686*H686,2)</f>
        <v>0</v>
      </c>
      <c r="BL686" s="20" t="s">
        <v>546</v>
      </c>
      <c r="BM686" s="218" t="s">
        <v>953</v>
      </c>
    </row>
    <row r="687" s="2" customFormat="1">
      <c r="A687" s="41"/>
      <c r="B687" s="42"/>
      <c r="C687" s="43"/>
      <c r="D687" s="220" t="s">
        <v>135</v>
      </c>
      <c r="E687" s="43"/>
      <c r="F687" s="221" t="s">
        <v>954</v>
      </c>
      <c r="G687" s="43"/>
      <c r="H687" s="43"/>
      <c r="I687" s="222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135</v>
      </c>
      <c r="AU687" s="20" t="s">
        <v>83</v>
      </c>
    </row>
    <row r="688" s="2" customFormat="1">
      <c r="A688" s="41"/>
      <c r="B688" s="42"/>
      <c r="C688" s="43"/>
      <c r="D688" s="225" t="s">
        <v>137</v>
      </c>
      <c r="E688" s="43"/>
      <c r="F688" s="226" t="s">
        <v>955</v>
      </c>
      <c r="G688" s="43"/>
      <c r="H688" s="43"/>
      <c r="I688" s="222"/>
      <c r="J688" s="43"/>
      <c r="K688" s="43"/>
      <c r="L688" s="47"/>
      <c r="M688" s="223"/>
      <c r="N688" s="224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137</v>
      </c>
      <c r="AU688" s="20" t="s">
        <v>83</v>
      </c>
    </row>
    <row r="689" s="2" customFormat="1" ht="24.15" customHeight="1">
      <c r="A689" s="41"/>
      <c r="B689" s="42"/>
      <c r="C689" s="207" t="s">
        <v>803</v>
      </c>
      <c r="D689" s="207" t="s">
        <v>128</v>
      </c>
      <c r="E689" s="208" t="s">
        <v>956</v>
      </c>
      <c r="F689" s="209" t="s">
        <v>957</v>
      </c>
      <c r="G689" s="210" t="s">
        <v>260</v>
      </c>
      <c r="H689" s="211">
        <v>6.3280000000000003</v>
      </c>
      <c r="I689" s="212"/>
      <c r="J689" s="213">
        <f>ROUND(I689*H689,2)</f>
        <v>0</v>
      </c>
      <c r="K689" s="209" t="s">
        <v>132</v>
      </c>
      <c r="L689" s="47"/>
      <c r="M689" s="214" t="s">
        <v>19</v>
      </c>
      <c r="N689" s="215" t="s">
        <v>44</v>
      </c>
      <c r="O689" s="87"/>
      <c r="P689" s="216">
        <f>O689*H689</f>
        <v>0</v>
      </c>
      <c r="Q689" s="216">
        <v>0</v>
      </c>
      <c r="R689" s="216">
        <f>Q689*H689</f>
        <v>0</v>
      </c>
      <c r="S689" s="216">
        <v>0</v>
      </c>
      <c r="T689" s="21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546</v>
      </c>
      <c r="AT689" s="218" t="s">
        <v>128</v>
      </c>
      <c r="AU689" s="218" t="s">
        <v>83</v>
      </c>
      <c r="AY689" s="20" t="s">
        <v>126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20" t="s">
        <v>81</v>
      </c>
      <c r="BK689" s="219">
        <f>ROUND(I689*H689,2)</f>
        <v>0</v>
      </c>
      <c r="BL689" s="20" t="s">
        <v>546</v>
      </c>
      <c r="BM689" s="218" t="s">
        <v>958</v>
      </c>
    </row>
    <row r="690" s="2" customFormat="1">
      <c r="A690" s="41"/>
      <c r="B690" s="42"/>
      <c r="C690" s="43"/>
      <c r="D690" s="220" t="s">
        <v>135</v>
      </c>
      <c r="E690" s="43"/>
      <c r="F690" s="221" t="s">
        <v>959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135</v>
      </c>
      <c r="AU690" s="20" t="s">
        <v>83</v>
      </c>
    </row>
    <row r="691" s="2" customFormat="1">
      <c r="A691" s="41"/>
      <c r="B691" s="42"/>
      <c r="C691" s="43"/>
      <c r="D691" s="225" t="s">
        <v>137</v>
      </c>
      <c r="E691" s="43"/>
      <c r="F691" s="226" t="s">
        <v>960</v>
      </c>
      <c r="G691" s="43"/>
      <c r="H691" s="43"/>
      <c r="I691" s="222"/>
      <c r="J691" s="43"/>
      <c r="K691" s="43"/>
      <c r="L691" s="47"/>
      <c r="M691" s="223"/>
      <c r="N691" s="224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137</v>
      </c>
      <c r="AU691" s="20" t="s">
        <v>83</v>
      </c>
    </row>
    <row r="692" s="12" customFormat="1" ht="25.92" customHeight="1">
      <c r="A692" s="12"/>
      <c r="B692" s="191"/>
      <c r="C692" s="192"/>
      <c r="D692" s="193" t="s">
        <v>72</v>
      </c>
      <c r="E692" s="194" t="s">
        <v>961</v>
      </c>
      <c r="F692" s="194" t="s">
        <v>962</v>
      </c>
      <c r="G692" s="192"/>
      <c r="H692" s="192"/>
      <c r="I692" s="195"/>
      <c r="J692" s="196">
        <f>BK692</f>
        <v>0</v>
      </c>
      <c r="K692" s="192"/>
      <c r="L692" s="197"/>
      <c r="M692" s="198"/>
      <c r="N692" s="199"/>
      <c r="O692" s="199"/>
      <c r="P692" s="200">
        <f>SUM(P693:P696)</f>
        <v>0</v>
      </c>
      <c r="Q692" s="199"/>
      <c r="R692" s="200">
        <f>SUM(R693:R696)</f>
        <v>0</v>
      </c>
      <c r="S692" s="199"/>
      <c r="T692" s="201">
        <f>SUM(T693:T696)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02" t="s">
        <v>133</v>
      </c>
      <c r="AT692" s="203" t="s">
        <v>72</v>
      </c>
      <c r="AU692" s="203" t="s">
        <v>73</v>
      </c>
      <c r="AY692" s="202" t="s">
        <v>126</v>
      </c>
      <c r="BK692" s="204">
        <f>SUM(BK693:BK696)</f>
        <v>0</v>
      </c>
    </row>
    <row r="693" s="2" customFormat="1" ht="16.5" customHeight="1">
      <c r="A693" s="41"/>
      <c r="B693" s="42"/>
      <c r="C693" s="207" t="s">
        <v>963</v>
      </c>
      <c r="D693" s="207" t="s">
        <v>128</v>
      </c>
      <c r="E693" s="208" t="s">
        <v>964</v>
      </c>
      <c r="F693" s="209" t="s">
        <v>965</v>
      </c>
      <c r="G693" s="210" t="s">
        <v>966</v>
      </c>
      <c r="H693" s="211">
        <v>15</v>
      </c>
      <c r="I693" s="212"/>
      <c r="J693" s="213">
        <f>ROUND(I693*H693,2)</f>
        <v>0</v>
      </c>
      <c r="K693" s="209" t="s">
        <v>132</v>
      </c>
      <c r="L693" s="47"/>
      <c r="M693" s="214" t="s">
        <v>19</v>
      </c>
      <c r="N693" s="215" t="s">
        <v>44</v>
      </c>
      <c r="O693" s="87"/>
      <c r="P693" s="216">
        <f>O693*H693</f>
        <v>0</v>
      </c>
      <c r="Q693" s="216">
        <v>0</v>
      </c>
      <c r="R693" s="216">
        <f>Q693*H693</f>
        <v>0</v>
      </c>
      <c r="S693" s="216">
        <v>0</v>
      </c>
      <c r="T693" s="21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967</v>
      </c>
      <c r="AT693" s="218" t="s">
        <v>128</v>
      </c>
      <c r="AU693" s="218" t="s">
        <v>81</v>
      </c>
      <c r="AY693" s="20" t="s">
        <v>126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20" t="s">
        <v>81</v>
      </c>
      <c r="BK693" s="219">
        <f>ROUND(I693*H693,2)</f>
        <v>0</v>
      </c>
      <c r="BL693" s="20" t="s">
        <v>967</v>
      </c>
      <c r="BM693" s="218" t="s">
        <v>968</v>
      </c>
    </row>
    <row r="694" s="2" customFormat="1">
      <c r="A694" s="41"/>
      <c r="B694" s="42"/>
      <c r="C694" s="43"/>
      <c r="D694" s="220" t="s">
        <v>135</v>
      </c>
      <c r="E694" s="43"/>
      <c r="F694" s="221" t="s">
        <v>969</v>
      </c>
      <c r="G694" s="43"/>
      <c r="H694" s="43"/>
      <c r="I694" s="222"/>
      <c r="J694" s="43"/>
      <c r="K694" s="43"/>
      <c r="L694" s="47"/>
      <c r="M694" s="223"/>
      <c r="N694" s="224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135</v>
      </c>
      <c r="AU694" s="20" t="s">
        <v>81</v>
      </c>
    </row>
    <row r="695" s="2" customFormat="1">
      <c r="A695" s="41"/>
      <c r="B695" s="42"/>
      <c r="C695" s="43"/>
      <c r="D695" s="225" t="s">
        <v>137</v>
      </c>
      <c r="E695" s="43"/>
      <c r="F695" s="226" t="s">
        <v>970</v>
      </c>
      <c r="G695" s="43"/>
      <c r="H695" s="43"/>
      <c r="I695" s="222"/>
      <c r="J695" s="43"/>
      <c r="K695" s="43"/>
      <c r="L695" s="47"/>
      <c r="M695" s="223"/>
      <c r="N695" s="22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137</v>
      </c>
      <c r="AU695" s="20" t="s">
        <v>81</v>
      </c>
    </row>
    <row r="696" s="2" customFormat="1">
      <c r="A696" s="41"/>
      <c r="B696" s="42"/>
      <c r="C696" s="43"/>
      <c r="D696" s="220" t="s">
        <v>178</v>
      </c>
      <c r="E696" s="43"/>
      <c r="F696" s="259" t="s">
        <v>971</v>
      </c>
      <c r="G696" s="43"/>
      <c r="H696" s="43"/>
      <c r="I696" s="222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178</v>
      </c>
      <c r="AU696" s="20" t="s">
        <v>81</v>
      </c>
    </row>
    <row r="697" s="12" customFormat="1" ht="25.92" customHeight="1">
      <c r="A697" s="12"/>
      <c r="B697" s="191"/>
      <c r="C697" s="192"/>
      <c r="D697" s="193" t="s">
        <v>72</v>
      </c>
      <c r="E697" s="194" t="s">
        <v>84</v>
      </c>
      <c r="F697" s="194" t="s">
        <v>972</v>
      </c>
      <c r="G697" s="192"/>
      <c r="H697" s="192"/>
      <c r="I697" s="195"/>
      <c r="J697" s="196">
        <f>BK697</f>
        <v>0</v>
      </c>
      <c r="K697" s="192"/>
      <c r="L697" s="197"/>
      <c r="M697" s="198"/>
      <c r="N697" s="199"/>
      <c r="O697" s="199"/>
      <c r="P697" s="200">
        <f>P698</f>
        <v>0</v>
      </c>
      <c r="Q697" s="199"/>
      <c r="R697" s="200">
        <f>R698</f>
        <v>0</v>
      </c>
      <c r="S697" s="199"/>
      <c r="T697" s="201">
        <f>T698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02" t="s">
        <v>164</v>
      </c>
      <c r="AT697" s="203" t="s">
        <v>72</v>
      </c>
      <c r="AU697" s="203" t="s">
        <v>73</v>
      </c>
      <c r="AY697" s="202" t="s">
        <v>126</v>
      </c>
      <c r="BK697" s="204">
        <f>BK698</f>
        <v>0</v>
      </c>
    </row>
    <row r="698" s="12" customFormat="1" ht="22.8" customHeight="1">
      <c r="A698" s="12"/>
      <c r="B698" s="191"/>
      <c r="C698" s="192"/>
      <c r="D698" s="193" t="s">
        <v>72</v>
      </c>
      <c r="E698" s="205" t="s">
        <v>973</v>
      </c>
      <c r="F698" s="205" t="s">
        <v>974</v>
      </c>
      <c r="G698" s="192"/>
      <c r="H698" s="192"/>
      <c r="I698" s="195"/>
      <c r="J698" s="206">
        <f>BK698</f>
        <v>0</v>
      </c>
      <c r="K698" s="192"/>
      <c r="L698" s="197"/>
      <c r="M698" s="198"/>
      <c r="N698" s="199"/>
      <c r="O698" s="199"/>
      <c r="P698" s="200">
        <f>SUM(P699:P701)</f>
        <v>0</v>
      </c>
      <c r="Q698" s="199"/>
      <c r="R698" s="200">
        <f>SUM(R699:R701)</f>
        <v>0</v>
      </c>
      <c r="S698" s="199"/>
      <c r="T698" s="201">
        <f>SUM(T699:T701)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02" t="s">
        <v>164</v>
      </c>
      <c r="AT698" s="203" t="s">
        <v>72</v>
      </c>
      <c r="AU698" s="203" t="s">
        <v>81</v>
      </c>
      <c r="AY698" s="202" t="s">
        <v>126</v>
      </c>
      <c r="BK698" s="204">
        <f>SUM(BK699:BK701)</f>
        <v>0</v>
      </c>
    </row>
    <row r="699" s="2" customFormat="1" ht="16.5" customHeight="1">
      <c r="A699" s="41"/>
      <c r="B699" s="42"/>
      <c r="C699" s="207" t="s">
        <v>975</v>
      </c>
      <c r="D699" s="207" t="s">
        <v>128</v>
      </c>
      <c r="E699" s="208" t="s">
        <v>976</v>
      </c>
      <c r="F699" s="209" t="s">
        <v>977</v>
      </c>
      <c r="G699" s="210" t="s">
        <v>978</v>
      </c>
      <c r="H699" s="211">
        <v>1</v>
      </c>
      <c r="I699" s="212"/>
      <c r="J699" s="213">
        <f>ROUND(I699*H699,2)</f>
        <v>0</v>
      </c>
      <c r="K699" s="209" t="s">
        <v>132</v>
      </c>
      <c r="L699" s="47"/>
      <c r="M699" s="214" t="s">
        <v>19</v>
      </c>
      <c r="N699" s="215" t="s">
        <v>44</v>
      </c>
      <c r="O699" s="87"/>
      <c r="P699" s="216">
        <f>O699*H699</f>
        <v>0</v>
      </c>
      <c r="Q699" s="216">
        <v>0</v>
      </c>
      <c r="R699" s="216">
        <f>Q699*H699</f>
        <v>0</v>
      </c>
      <c r="S699" s="216">
        <v>0</v>
      </c>
      <c r="T699" s="217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18" t="s">
        <v>979</v>
      </c>
      <c r="AT699" s="218" t="s">
        <v>128</v>
      </c>
      <c r="AU699" s="218" t="s">
        <v>83</v>
      </c>
      <c r="AY699" s="20" t="s">
        <v>126</v>
      </c>
      <c r="BE699" s="219">
        <f>IF(N699="základní",J699,0)</f>
        <v>0</v>
      </c>
      <c r="BF699" s="219">
        <f>IF(N699="snížená",J699,0)</f>
        <v>0</v>
      </c>
      <c r="BG699" s="219">
        <f>IF(N699="zákl. přenesená",J699,0)</f>
        <v>0</v>
      </c>
      <c r="BH699" s="219">
        <f>IF(N699="sníž. přenesená",J699,0)</f>
        <v>0</v>
      </c>
      <c r="BI699" s="219">
        <f>IF(N699="nulová",J699,0)</f>
        <v>0</v>
      </c>
      <c r="BJ699" s="20" t="s">
        <v>81</v>
      </c>
      <c r="BK699" s="219">
        <f>ROUND(I699*H699,2)</f>
        <v>0</v>
      </c>
      <c r="BL699" s="20" t="s">
        <v>979</v>
      </c>
      <c r="BM699" s="218" t="s">
        <v>980</v>
      </c>
    </row>
    <row r="700" s="2" customFormat="1">
      <c r="A700" s="41"/>
      <c r="B700" s="42"/>
      <c r="C700" s="43"/>
      <c r="D700" s="220" t="s">
        <v>135</v>
      </c>
      <c r="E700" s="43"/>
      <c r="F700" s="221" t="s">
        <v>977</v>
      </c>
      <c r="G700" s="43"/>
      <c r="H700" s="43"/>
      <c r="I700" s="222"/>
      <c r="J700" s="43"/>
      <c r="K700" s="43"/>
      <c r="L700" s="47"/>
      <c r="M700" s="223"/>
      <c r="N700" s="224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135</v>
      </c>
      <c r="AU700" s="20" t="s">
        <v>83</v>
      </c>
    </row>
    <row r="701" s="2" customFormat="1">
      <c r="A701" s="41"/>
      <c r="B701" s="42"/>
      <c r="C701" s="43"/>
      <c r="D701" s="225" t="s">
        <v>137</v>
      </c>
      <c r="E701" s="43"/>
      <c r="F701" s="226" t="s">
        <v>981</v>
      </c>
      <c r="G701" s="43"/>
      <c r="H701" s="43"/>
      <c r="I701" s="222"/>
      <c r="J701" s="43"/>
      <c r="K701" s="43"/>
      <c r="L701" s="47"/>
      <c r="M701" s="281"/>
      <c r="N701" s="282"/>
      <c r="O701" s="283"/>
      <c r="P701" s="283"/>
      <c r="Q701" s="283"/>
      <c r="R701" s="283"/>
      <c r="S701" s="283"/>
      <c r="T701" s="284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137</v>
      </c>
      <c r="AU701" s="20" t="s">
        <v>83</v>
      </c>
    </row>
    <row r="702" s="2" customFormat="1" ht="6.96" customHeight="1">
      <c r="A702" s="41"/>
      <c r="B702" s="62"/>
      <c r="C702" s="63"/>
      <c r="D702" s="63"/>
      <c r="E702" s="63"/>
      <c r="F702" s="63"/>
      <c r="G702" s="63"/>
      <c r="H702" s="63"/>
      <c r="I702" s="63"/>
      <c r="J702" s="63"/>
      <c r="K702" s="63"/>
      <c r="L702" s="47"/>
      <c r="M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</row>
  </sheetData>
  <sheetProtection sheet="1" autoFilter="0" formatColumns="0" formatRows="0" objects="1" scenarios="1" spinCount="100000" saltValue="8yhra5c4UQEVH8v9KrJNk249HbhIYv/CRStcVAzRpwyP/Pi7hAZYqr5YjNW+nlwgqow95ovYS4Gb3BmBl35y2Q==" hashValue="6dNt9NA1ScoDCtK5HVRjvx4Zv3PKFtYp1MDCf5axb40S2qLDPJKrBmTDbJcloCQ6teYT8IIqMDA8iKsIDCtn7w==" algorithmName="SHA-512" password="CB6D"/>
  <autoFilter ref="C96:K70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2" r:id="rId1" display="https://podminky.urs.cz/item/CS_URS_2024_02/113106123"/>
    <hyperlink ref="F108" r:id="rId2" display="https://podminky.urs.cz/item/CS_URS_2024_02/113107162"/>
    <hyperlink ref="F114" r:id="rId3" display="https://podminky.urs.cz/item/CS_URS_2024_02/113107163"/>
    <hyperlink ref="F118" r:id="rId4" display="https://podminky.urs.cz/item/CS_URS_2024_02/113107170"/>
    <hyperlink ref="F123" r:id="rId5" display="https://podminky.urs.cz/item/CS_URS_2024_02/113107341"/>
    <hyperlink ref="F128" r:id="rId6" display="https://podminky.urs.cz/item/CS_URS_2024_02/113154512"/>
    <hyperlink ref="F133" r:id="rId7" display="https://podminky.urs.cz/item/CS_URS_2024_02/113154518"/>
    <hyperlink ref="F137" r:id="rId8" display="https://podminky.urs.cz/item/CS_URS_2024_02/113202111"/>
    <hyperlink ref="F140" r:id="rId9" display="https://podminky.urs.cz/item/CS_URS_2024_02/122251102"/>
    <hyperlink ref="F147" r:id="rId10" display="https://podminky.urs.cz/item/CS_URS_2024_02/131213702"/>
    <hyperlink ref="F153" r:id="rId11" display="https://podminky.urs.cz/item/CS_URS_2024_02/131213702"/>
    <hyperlink ref="F161" r:id="rId12" display="https://podminky.urs.cz/item/CS_URS_2024_02/132251101"/>
    <hyperlink ref="F169" r:id="rId13" display="https://podminky.urs.cz/item/CS_URS_2024_02/139911121"/>
    <hyperlink ref="F174" r:id="rId14" display="https://podminky.urs.cz/item/CS_URS_2024_02/162751117"/>
    <hyperlink ref="F182" r:id="rId15" display="https://podminky.urs.cz/item/CS_URS_2024_02/162751119"/>
    <hyperlink ref="F186" r:id="rId16" display="https://podminky.urs.cz/item/CS_URS_2024_02/171151103"/>
    <hyperlink ref="F196" r:id="rId17" display="https://podminky.urs.cz/item/CS_URS_2024_02/171201231"/>
    <hyperlink ref="F205" r:id="rId18" display="https://podminky.urs.cz/item/CS_URS_2024_02/171251201"/>
    <hyperlink ref="F213" r:id="rId19" display="https://podminky.urs.cz/item/CS_URS_2024_02/174111101"/>
    <hyperlink ref="F224" r:id="rId20" display="https://podminky.urs.cz/item/CS_URS_2024_02/174151101"/>
    <hyperlink ref="F231" r:id="rId21" display="https://podminky.urs.cz/item/CS_URS_2024_02/175111101"/>
    <hyperlink ref="F239" r:id="rId22" display="https://podminky.urs.cz/item/CS_URS_2024_02/181951112"/>
    <hyperlink ref="F252" r:id="rId23" display="https://podminky.urs.cz/item/CS_URS_2024_02/211531111"/>
    <hyperlink ref="F257" r:id="rId24" display="https://podminky.urs.cz/item/CS_URS_2024_02/211971110"/>
    <hyperlink ref="F265" r:id="rId25" display="https://podminky.urs.cz/item/CS_URS_2024_02/275313711"/>
    <hyperlink ref="F273" r:id="rId26" display="https://podminky.urs.cz/item/CS_URS_2024_02/451573111"/>
    <hyperlink ref="F279" r:id="rId27" display="https://podminky.urs.cz/item/CS_URS_2024_02/564851011"/>
    <hyperlink ref="F295" r:id="rId28" display="https://podminky.urs.cz/item/CS_URS_2024_02/564871011"/>
    <hyperlink ref="F301" r:id="rId29" display="https://podminky.urs.cz/item/CS_URS_2024_02/565155101"/>
    <hyperlink ref="F309" r:id="rId30" display="https://podminky.urs.cz/item/CS_URS_2024_02/571908111"/>
    <hyperlink ref="F312" r:id="rId31" display="https://podminky.urs.cz/item/CS_URS_2024_02/573111112"/>
    <hyperlink ref="F320" r:id="rId32" display="https://podminky.urs.cz/item/CS_URS_2024_02/573231106"/>
    <hyperlink ref="F328" r:id="rId33" display="https://podminky.urs.cz/item/CS_URS_2024_02/577134111"/>
    <hyperlink ref="F336" r:id="rId34" display="https://podminky.urs.cz/item/CS_URS_2024_02/596211111"/>
    <hyperlink ref="F350" r:id="rId35" display="https://podminky.urs.cz/item/CS_URS_2024_02/596211114"/>
    <hyperlink ref="F354" r:id="rId36" display="https://podminky.urs.cz/item/CS_URS_2024_02/871350310"/>
    <hyperlink ref="F363" r:id="rId37" display="https://podminky.urs.cz/item/CS_URS_2024_02/895941341"/>
    <hyperlink ref="F368" r:id="rId38" display="https://podminky.urs.cz/item/CS_URS_2024_02/895941351"/>
    <hyperlink ref="F373" r:id="rId39" display="https://podminky.urs.cz/item/CS_URS_2024_02/895941362"/>
    <hyperlink ref="F378" r:id="rId40" display="https://podminky.urs.cz/item/CS_URS_2024_02/899203211"/>
    <hyperlink ref="F383" r:id="rId41" display="https://podminky.urs.cz/item/CS_URS_2024_02/899204112"/>
    <hyperlink ref="F393" r:id="rId42" display="https://podminky.urs.cz/item/CS_URS_2024_02/914111121"/>
    <hyperlink ref="F402" r:id="rId43" display="https://podminky.urs.cz/item/CS_URS_2024_02/914511111"/>
    <hyperlink ref="F409" r:id="rId44" display="https://podminky.urs.cz/item/CS_URS_2024_02/915131112"/>
    <hyperlink ref="F412" r:id="rId45" display="https://podminky.urs.cz/item/CS_URS_2024_02/915231112"/>
    <hyperlink ref="F421" r:id="rId46" display="https://podminky.urs.cz/item/CS_URS_2024_02/915621111"/>
    <hyperlink ref="F424" r:id="rId47" display="https://podminky.urs.cz/item/CS_URS_2024_02/916131213"/>
    <hyperlink ref="F430" r:id="rId48" display="https://podminky.urs.cz/item/CS_URS_2024_02/916991121"/>
    <hyperlink ref="F434" r:id="rId49" display="https://podminky.urs.cz/item/CS_URS_2024_02/919732211"/>
    <hyperlink ref="F441" r:id="rId50" display="https://podminky.urs.cz/item/CS_URS_2024_02/919735111"/>
    <hyperlink ref="F444" r:id="rId51" display="https://podminky.urs.cz/item/CS_URS_2024_02/919735112"/>
    <hyperlink ref="F447" r:id="rId52" display="https://podminky.urs.cz/item/CS_URS_2024_02/979054451"/>
    <hyperlink ref="F451" r:id="rId53" display="https://podminky.urs.cz/item/CS_URS_2024_02/997221551"/>
    <hyperlink ref="F454" r:id="rId54" display="https://podminky.urs.cz/item/CS_URS_2024_02/997221559"/>
    <hyperlink ref="F458" r:id="rId55" display="https://podminky.urs.cz/item/CS_URS_2024_02/997221561"/>
    <hyperlink ref="F466" r:id="rId56" display="https://podminky.urs.cz/item/CS_URS_2024_02/997221569"/>
    <hyperlink ref="F474" r:id="rId57" display="https://podminky.urs.cz/item/CS_URS_2024_02/997221611"/>
    <hyperlink ref="F477" r:id="rId58" display="https://podminky.urs.cz/item/CS_URS_2024_02/997221861"/>
    <hyperlink ref="F481" r:id="rId59" display="https://podminky.urs.cz/item/CS_URS_2024_02/997221873"/>
    <hyperlink ref="F485" r:id="rId60" display="https://podminky.urs.cz/item/CS_URS_2024_02/997221875"/>
    <hyperlink ref="F492" r:id="rId61" display="https://podminky.urs.cz/item/CS_URS_2024_02/998223011"/>
    <hyperlink ref="F497" r:id="rId62" display="https://podminky.urs.cz/item/CS_URS_2024_02/711112001"/>
    <hyperlink ref="F505" r:id="rId63" display="https://podminky.urs.cz/item/CS_URS_2024_02/711161215"/>
    <hyperlink ref="F510" r:id="rId64" display="https://podminky.urs.cz/item/CS_URS_2024_02/711161384"/>
    <hyperlink ref="F515" r:id="rId65" display="https://podminky.urs.cz/item/CS_URS_2024_02/998711101"/>
    <hyperlink ref="F519" r:id="rId66" display="https://podminky.urs.cz/item/CS_URS_2024_02/741110313"/>
    <hyperlink ref="F528" r:id="rId67" display="https://podminky.urs.cz/item/CS_URS_2024_02/741122133"/>
    <hyperlink ref="F534" r:id="rId68" display="https://podminky.urs.cz/item/CS_URS_2024_02/741132132"/>
    <hyperlink ref="F539" r:id="rId69" display="https://podminky.urs.cz/item/CS_URS_2024_02/741136001"/>
    <hyperlink ref="F544" r:id="rId70" display="https://podminky.urs.cz/item/CS_URS_2024_02/741373002"/>
    <hyperlink ref="F551" r:id="rId71" display="https://podminky.urs.cz/item/CS_URS_2024_02/741410041"/>
    <hyperlink ref="F558" r:id="rId72" display="https://podminky.urs.cz/item/CS_URS_2024_02/741420020"/>
    <hyperlink ref="F565" r:id="rId73" display="https://podminky.urs.cz/item/CS_URS_2024_02/741810001"/>
    <hyperlink ref="F568" r:id="rId74" display="https://podminky.urs.cz/item/CS_URS_2024_02/998741101"/>
    <hyperlink ref="F573" r:id="rId75" display="https://podminky.urs.cz/item/CS_URS_2024_02/210204011"/>
    <hyperlink ref="F587" r:id="rId76" display="https://podminky.urs.cz/item/CS_URS_2024_02/210204103"/>
    <hyperlink ref="F592" r:id="rId77" display="https://podminky.urs.cz/item/CS_URS_2024_02/210204201"/>
    <hyperlink ref="F599" r:id="rId78" display="https://podminky.urs.cz/item/CS_URS_2024_02/460010024"/>
    <hyperlink ref="F602" r:id="rId79" display="https://podminky.urs.cz/item/CS_URS_2024_02/460010025"/>
    <hyperlink ref="F605" r:id="rId80" display="https://podminky.urs.cz/item/CS_URS_2024_02/460131113"/>
    <hyperlink ref="F608" r:id="rId81" display="https://podminky.urs.cz/item/CS_URS_2024_02/460171172"/>
    <hyperlink ref="F617" r:id="rId82" display="https://podminky.urs.cz/item/CS_URS_2024_02/460341113"/>
    <hyperlink ref="F626" r:id="rId83" display="https://podminky.urs.cz/item/CS_URS_2024_02/460341121"/>
    <hyperlink ref="F630" r:id="rId84" display="https://podminky.urs.cz/item/CS_URS_2024_02/460361121"/>
    <hyperlink ref="F634" r:id="rId85" display="https://podminky.urs.cz/item/CS_URS_2024_02/460371121"/>
    <hyperlink ref="F640" r:id="rId86" display="https://podminky.urs.cz/item/CS_URS_2024_02/460451182"/>
    <hyperlink ref="F649" r:id="rId87" display="https://podminky.urs.cz/item/CS_URS_2024_02/460641125"/>
    <hyperlink ref="F658" r:id="rId88" display="https://podminky.urs.cz/item/CS_URS_2024_02/460661511"/>
    <hyperlink ref="F661" r:id="rId89" display="https://podminky.urs.cz/item/CS_URS_2024_02/460661512"/>
    <hyperlink ref="F667" r:id="rId90" display="https://podminky.urs.cz/item/CS_URS_2024_02/460791114"/>
    <hyperlink ref="F676" r:id="rId91" display="https://podminky.urs.cz/item/CS_URS_2024_02/468051121"/>
    <hyperlink ref="F681" r:id="rId92" display="https://podminky.urs.cz/item/CS_URS_2024_02/469972111"/>
    <hyperlink ref="F684" r:id="rId93" display="https://podminky.urs.cz/item/CS_URS_2024_02/469972121"/>
    <hyperlink ref="F688" r:id="rId94" display="https://podminky.urs.cz/item/CS_URS_2024_02/469973120"/>
    <hyperlink ref="F691" r:id="rId95" display="https://podminky.urs.cz/item/CS_URS_2024_02/469981111"/>
    <hyperlink ref="F695" r:id="rId96" display="https://podminky.urs.cz/item/CS_URS_2024_02/HZS2231"/>
    <hyperlink ref="F701" r:id="rId97" display="https://podminky.urs.cz/item/CS_URS_2024_02/075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86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PŘECHOD PRO CHODCE V ULICI PALACHOVA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982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30. 11. 2023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983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ROUND((SUM(BE84:BE125)),  2)</f>
        <v>0</v>
      </c>
      <c r="G33" s="41"/>
      <c r="H33" s="41"/>
      <c r="I33" s="151">
        <v>0.20999999999999999</v>
      </c>
      <c r="J33" s="150">
        <f>ROUND(((SUM(BE84:BE125))*I33),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ROUND((SUM(BF84:BF125)),  2)</f>
        <v>0</v>
      </c>
      <c r="G34" s="41"/>
      <c r="H34" s="41"/>
      <c r="I34" s="151">
        <v>0.12</v>
      </c>
      <c r="J34" s="150">
        <f>ROUND(((SUM(BF84:BF125))*I34),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ROUND((SUM(BG84:BG125)),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ROUND((SUM(BH84:BH125)),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ROUND((SUM(BI84:BI125)),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PŘECHOD PRO CHODCE V ULICI PALACHOVA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30. 11. 2023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Kadaň, Mírové nám.1, Kadaň</v>
      </c>
      <c r="G54" s="43"/>
      <c r="H54" s="43"/>
      <c r="I54" s="35" t="s">
        <v>31</v>
      </c>
      <c r="J54" s="39" t="str">
        <f>E21</f>
        <v>DOSPRO s.r.o.,Bořivojova 2420/19,Praha 3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90</v>
      </c>
      <c r="D57" s="165"/>
      <c r="E57" s="165"/>
      <c r="F57" s="165"/>
      <c r="G57" s="165"/>
      <c r="H57" s="165"/>
      <c r="I57" s="165"/>
      <c r="J57" s="166" t="s">
        <v>91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92</v>
      </c>
    </row>
    <row r="60" s="9" customFormat="1" ht="24.96" customHeight="1">
      <c r="A60" s="9"/>
      <c r="B60" s="168"/>
      <c r="C60" s="169"/>
      <c r="D60" s="170" t="s">
        <v>109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984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985</v>
      </c>
      <c r="E62" s="177"/>
      <c r="F62" s="177"/>
      <c r="G62" s="177"/>
      <c r="H62" s="177"/>
      <c r="I62" s="177"/>
      <c r="J62" s="178">
        <f>J106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986</v>
      </c>
      <c r="E63" s="177"/>
      <c r="F63" s="177"/>
      <c r="G63" s="177"/>
      <c r="H63" s="177"/>
      <c r="I63" s="177"/>
      <c r="J63" s="178">
        <f>J111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110</v>
      </c>
      <c r="E64" s="177"/>
      <c r="F64" s="177"/>
      <c r="G64" s="177"/>
      <c r="H64" s="177"/>
      <c r="I64" s="177"/>
      <c r="J64" s="178">
        <f>J115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111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PŘECHOD PRO CHODCE V ULICI PALACHOVA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87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VRN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30. 11. 2023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>Město Kadaň, Mírové nám.1, Kadaň</v>
      </c>
      <c r="G80" s="43"/>
      <c r="H80" s="43"/>
      <c r="I80" s="35" t="s">
        <v>31</v>
      </c>
      <c r="J80" s="39" t="str">
        <f>E21</f>
        <v>DOSPRO s.r.o.,Bořivojova 2420/19,Praha 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112</v>
      </c>
      <c r="D83" s="183" t="s">
        <v>58</v>
      </c>
      <c r="E83" s="183" t="s">
        <v>54</v>
      </c>
      <c r="F83" s="183" t="s">
        <v>55</v>
      </c>
      <c r="G83" s="183" t="s">
        <v>113</v>
      </c>
      <c r="H83" s="183" t="s">
        <v>114</v>
      </c>
      <c r="I83" s="183" t="s">
        <v>115</v>
      </c>
      <c r="J83" s="183" t="s">
        <v>91</v>
      </c>
      <c r="K83" s="184" t="s">
        <v>116</v>
      </c>
      <c r="L83" s="185"/>
      <c r="M83" s="95" t="s">
        <v>19</v>
      </c>
      <c r="N83" s="96" t="s">
        <v>43</v>
      </c>
      <c r="O83" s="96" t="s">
        <v>117</v>
      </c>
      <c r="P83" s="96" t="s">
        <v>118</v>
      </c>
      <c r="Q83" s="96" t="s">
        <v>119</v>
      </c>
      <c r="R83" s="96" t="s">
        <v>120</v>
      </c>
      <c r="S83" s="96" t="s">
        <v>121</v>
      </c>
      <c r="T83" s="97" t="s">
        <v>122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123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72</v>
      </c>
      <c r="AU84" s="20" t="s">
        <v>92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72</v>
      </c>
      <c r="E85" s="194" t="s">
        <v>84</v>
      </c>
      <c r="F85" s="194" t="s">
        <v>972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P86+P106+P111+P115</f>
        <v>0</v>
      </c>
      <c r="Q85" s="199"/>
      <c r="R85" s="200">
        <f>R86+R106+R111+R115</f>
        <v>0</v>
      </c>
      <c r="S85" s="199"/>
      <c r="T85" s="201">
        <f>T86+T106+T111+T115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164</v>
      </c>
      <c r="AT85" s="203" t="s">
        <v>72</v>
      </c>
      <c r="AU85" s="203" t="s">
        <v>73</v>
      </c>
      <c r="AY85" s="202" t="s">
        <v>126</v>
      </c>
      <c r="BK85" s="204">
        <f>BK86+BK106+BK111+BK115</f>
        <v>0</v>
      </c>
    </row>
    <row r="86" s="12" customFormat="1" ht="22.8" customHeight="1">
      <c r="A86" s="12"/>
      <c r="B86" s="191"/>
      <c r="C86" s="192"/>
      <c r="D86" s="193" t="s">
        <v>72</v>
      </c>
      <c r="E86" s="205" t="s">
        <v>987</v>
      </c>
      <c r="F86" s="205" t="s">
        <v>988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SUM(P87:P105)</f>
        <v>0</v>
      </c>
      <c r="Q86" s="199"/>
      <c r="R86" s="200">
        <f>SUM(R87:R105)</f>
        <v>0</v>
      </c>
      <c r="S86" s="199"/>
      <c r="T86" s="201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164</v>
      </c>
      <c r="AT86" s="203" t="s">
        <v>72</v>
      </c>
      <c r="AU86" s="203" t="s">
        <v>81</v>
      </c>
      <c r="AY86" s="202" t="s">
        <v>126</v>
      </c>
      <c r="BK86" s="204">
        <f>SUM(BK87:BK105)</f>
        <v>0</v>
      </c>
    </row>
    <row r="87" s="2" customFormat="1" ht="16.5" customHeight="1">
      <c r="A87" s="41"/>
      <c r="B87" s="42"/>
      <c r="C87" s="207" t="s">
        <v>81</v>
      </c>
      <c r="D87" s="207" t="s">
        <v>128</v>
      </c>
      <c r="E87" s="208" t="s">
        <v>989</v>
      </c>
      <c r="F87" s="209" t="s">
        <v>990</v>
      </c>
      <c r="G87" s="210" t="s">
        <v>487</v>
      </c>
      <c r="H87" s="211">
        <v>1</v>
      </c>
      <c r="I87" s="212"/>
      <c r="J87" s="213">
        <f>ROUND(I87*H87,2)</f>
        <v>0</v>
      </c>
      <c r="K87" s="209" t="s">
        <v>132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979</v>
      </c>
      <c r="AT87" s="218" t="s">
        <v>128</v>
      </c>
      <c r="AU87" s="218" t="s">
        <v>83</v>
      </c>
      <c r="AY87" s="20" t="s">
        <v>126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81</v>
      </c>
      <c r="BK87" s="219">
        <f>ROUND(I87*H87,2)</f>
        <v>0</v>
      </c>
      <c r="BL87" s="20" t="s">
        <v>979</v>
      </c>
      <c r="BM87" s="218" t="s">
        <v>991</v>
      </c>
    </row>
    <row r="88" s="2" customFormat="1">
      <c r="A88" s="41"/>
      <c r="B88" s="42"/>
      <c r="C88" s="43"/>
      <c r="D88" s="220" t="s">
        <v>135</v>
      </c>
      <c r="E88" s="43"/>
      <c r="F88" s="221" t="s">
        <v>990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135</v>
      </c>
      <c r="AU88" s="20" t="s">
        <v>83</v>
      </c>
    </row>
    <row r="89" s="2" customFormat="1">
      <c r="A89" s="41"/>
      <c r="B89" s="42"/>
      <c r="C89" s="43"/>
      <c r="D89" s="225" t="s">
        <v>137</v>
      </c>
      <c r="E89" s="43"/>
      <c r="F89" s="226" t="s">
        <v>992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137</v>
      </c>
      <c r="AU89" s="20" t="s">
        <v>83</v>
      </c>
    </row>
    <row r="90" s="13" customFormat="1">
      <c r="A90" s="13"/>
      <c r="B90" s="227"/>
      <c r="C90" s="228"/>
      <c r="D90" s="220" t="s">
        <v>139</v>
      </c>
      <c r="E90" s="229" t="s">
        <v>19</v>
      </c>
      <c r="F90" s="230" t="s">
        <v>993</v>
      </c>
      <c r="G90" s="228"/>
      <c r="H90" s="229" t="s">
        <v>19</v>
      </c>
      <c r="I90" s="231"/>
      <c r="J90" s="228"/>
      <c r="K90" s="228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139</v>
      </c>
      <c r="AU90" s="236" t="s">
        <v>83</v>
      </c>
      <c r="AV90" s="13" t="s">
        <v>81</v>
      </c>
      <c r="AW90" s="13" t="s">
        <v>35</v>
      </c>
      <c r="AX90" s="13" t="s">
        <v>73</v>
      </c>
      <c r="AY90" s="236" t="s">
        <v>126</v>
      </c>
    </row>
    <row r="91" s="13" customFormat="1">
      <c r="A91" s="13"/>
      <c r="B91" s="227"/>
      <c r="C91" s="228"/>
      <c r="D91" s="220" t="s">
        <v>139</v>
      </c>
      <c r="E91" s="229" t="s">
        <v>19</v>
      </c>
      <c r="F91" s="230" t="s">
        <v>994</v>
      </c>
      <c r="G91" s="228"/>
      <c r="H91" s="229" t="s">
        <v>19</v>
      </c>
      <c r="I91" s="231"/>
      <c r="J91" s="228"/>
      <c r="K91" s="228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139</v>
      </c>
      <c r="AU91" s="236" t="s">
        <v>83</v>
      </c>
      <c r="AV91" s="13" t="s">
        <v>81</v>
      </c>
      <c r="AW91" s="13" t="s">
        <v>35</v>
      </c>
      <c r="AX91" s="13" t="s">
        <v>73</v>
      </c>
      <c r="AY91" s="236" t="s">
        <v>126</v>
      </c>
    </row>
    <row r="92" s="13" customFormat="1">
      <c r="A92" s="13"/>
      <c r="B92" s="227"/>
      <c r="C92" s="228"/>
      <c r="D92" s="220" t="s">
        <v>139</v>
      </c>
      <c r="E92" s="229" t="s">
        <v>19</v>
      </c>
      <c r="F92" s="230" t="s">
        <v>995</v>
      </c>
      <c r="G92" s="228"/>
      <c r="H92" s="229" t="s">
        <v>19</v>
      </c>
      <c r="I92" s="231"/>
      <c r="J92" s="228"/>
      <c r="K92" s="228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139</v>
      </c>
      <c r="AU92" s="236" t="s">
        <v>83</v>
      </c>
      <c r="AV92" s="13" t="s">
        <v>81</v>
      </c>
      <c r="AW92" s="13" t="s">
        <v>35</v>
      </c>
      <c r="AX92" s="13" t="s">
        <v>73</v>
      </c>
      <c r="AY92" s="236" t="s">
        <v>126</v>
      </c>
    </row>
    <row r="93" s="13" customFormat="1">
      <c r="A93" s="13"/>
      <c r="B93" s="227"/>
      <c r="C93" s="228"/>
      <c r="D93" s="220" t="s">
        <v>139</v>
      </c>
      <c r="E93" s="229" t="s">
        <v>19</v>
      </c>
      <c r="F93" s="230" t="s">
        <v>996</v>
      </c>
      <c r="G93" s="228"/>
      <c r="H93" s="229" t="s">
        <v>19</v>
      </c>
      <c r="I93" s="231"/>
      <c r="J93" s="228"/>
      <c r="K93" s="228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139</v>
      </c>
      <c r="AU93" s="236" t="s">
        <v>83</v>
      </c>
      <c r="AV93" s="13" t="s">
        <v>81</v>
      </c>
      <c r="AW93" s="13" t="s">
        <v>35</v>
      </c>
      <c r="AX93" s="13" t="s">
        <v>73</v>
      </c>
      <c r="AY93" s="236" t="s">
        <v>126</v>
      </c>
    </row>
    <row r="94" s="14" customFormat="1">
      <c r="A94" s="14"/>
      <c r="B94" s="237"/>
      <c r="C94" s="238"/>
      <c r="D94" s="220" t="s">
        <v>139</v>
      </c>
      <c r="E94" s="239" t="s">
        <v>19</v>
      </c>
      <c r="F94" s="240" t="s">
        <v>81</v>
      </c>
      <c r="G94" s="238"/>
      <c r="H94" s="241">
        <v>1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139</v>
      </c>
      <c r="AU94" s="247" t="s">
        <v>83</v>
      </c>
      <c r="AV94" s="14" t="s">
        <v>83</v>
      </c>
      <c r="AW94" s="14" t="s">
        <v>35</v>
      </c>
      <c r="AX94" s="14" t="s">
        <v>81</v>
      </c>
      <c r="AY94" s="247" t="s">
        <v>126</v>
      </c>
    </row>
    <row r="95" s="2" customFormat="1" ht="21.75" customHeight="1">
      <c r="A95" s="41"/>
      <c r="B95" s="42"/>
      <c r="C95" s="207" t="s">
        <v>83</v>
      </c>
      <c r="D95" s="207" t="s">
        <v>128</v>
      </c>
      <c r="E95" s="208" t="s">
        <v>997</v>
      </c>
      <c r="F95" s="209" t="s">
        <v>998</v>
      </c>
      <c r="G95" s="210" t="s">
        <v>487</v>
      </c>
      <c r="H95" s="211">
        <v>1</v>
      </c>
      <c r="I95" s="212"/>
      <c r="J95" s="213">
        <f>ROUND(I95*H95,2)</f>
        <v>0</v>
      </c>
      <c r="K95" s="209" t="s">
        <v>132</v>
      </c>
      <c r="L95" s="47"/>
      <c r="M95" s="214" t="s">
        <v>19</v>
      </c>
      <c r="N95" s="215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979</v>
      </c>
      <c r="AT95" s="218" t="s">
        <v>128</v>
      </c>
      <c r="AU95" s="218" t="s">
        <v>83</v>
      </c>
      <c r="AY95" s="20" t="s">
        <v>126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81</v>
      </c>
      <c r="BK95" s="219">
        <f>ROUND(I95*H95,2)</f>
        <v>0</v>
      </c>
      <c r="BL95" s="20" t="s">
        <v>979</v>
      </c>
      <c r="BM95" s="218" t="s">
        <v>999</v>
      </c>
    </row>
    <row r="96" s="2" customFormat="1">
      <c r="A96" s="41"/>
      <c r="B96" s="42"/>
      <c r="C96" s="43"/>
      <c r="D96" s="220" t="s">
        <v>135</v>
      </c>
      <c r="E96" s="43"/>
      <c r="F96" s="221" t="s">
        <v>1000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135</v>
      </c>
      <c r="AU96" s="20" t="s">
        <v>83</v>
      </c>
    </row>
    <row r="97" s="2" customFormat="1">
      <c r="A97" s="41"/>
      <c r="B97" s="42"/>
      <c r="C97" s="43"/>
      <c r="D97" s="225" t="s">
        <v>137</v>
      </c>
      <c r="E97" s="43"/>
      <c r="F97" s="226" t="s">
        <v>1001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137</v>
      </c>
      <c r="AU97" s="20" t="s">
        <v>83</v>
      </c>
    </row>
    <row r="98" s="13" customFormat="1">
      <c r="A98" s="13"/>
      <c r="B98" s="227"/>
      <c r="C98" s="228"/>
      <c r="D98" s="220" t="s">
        <v>139</v>
      </c>
      <c r="E98" s="229" t="s">
        <v>19</v>
      </c>
      <c r="F98" s="230" t="s">
        <v>1002</v>
      </c>
      <c r="G98" s="228"/>
      <c r="H98" s="229" t="s">
        <v>19</v>
      </c>
      <c r="I98" s="231"/>
      <c r="J98" s="228"/>
      <c r="K98" s="228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139</v>
      </c>
      <c r="AU98" s="236" t="s">
        <v>83</v>
      </c>
      <c r="AV98" s="13" t="s">
        <v>81</v>
      </c>
      <c r="AW98" s="13" t="s">
        <v>35</v>
      </c>
      <c r="AX98" s="13" t="s">
        <v>73</v>
      </c>
      <c r="AY98" s="236" t="s">
        <v>126</v>
      </c>
    </row>
    <row r="99" s="13" customFormat="1">
      <c r="A99" s="13"/>
      <c r="B99" s="227"/>
      <c r="C99" s="228"/>
      <c r="D99" s="220" t="s">
        <v>139</v>
      </c>
      <c r="E99" s="229" t="s">
        <v>19</v>
      </c>
      <c r="F99" s="230" t="s">
        <v>1003</v>
      </c>
      <c r="G99" s="228"/>
      <c r="H99" s="229" t="s">
        <v>19</v>
      </c>
      <c r="I99" s="231"/>
      <c r="J99" s="228"/>
      <c r="K99" s="228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139</v>
      </c>
      <c r="AU99" s="236" t="s">
        <v>83</v>
      </c>
      <c r="AV99" s="13" t="s">
        <v>81</v>
      </c>
      <c r="AW99" s="13" t="s">
        <v>35</v>
      </c>
      <c r="AX99" s="13" t="s">
        <v>73</v>
      </c>
      <c r="AY99" s="236" t="s">
        <v>126</v>
      </c>
    </row>
    <row r="100" s="13" customFormat="1">
      <c r="A100" s="13"/>
      <c r="B100" s="227"/>
      <c r="C100" s="228"/>
      <c r="D100" s="220" t="s">
        <v>139</v>
      </c>
      <c r="E100" s="229" t="s">
        <v>19</v>
      </c>
      <c r="F100" s="230" t="s">
        <v>1004</v>
      </c>
      <c r="G100" s="228"/>
      <c r="H100" s="229" t="s">
        <v>19</v>
      </c>
      <c r="I100" s="231"/>
      <c r="J100" s="228"/>
      <c r="K100" s="228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139</v>
      </c>
      <c r="AU100" s="236" t="s">
        <v>83</v>
      </c>
      <c r="AV100" s="13" t="s">
        <v>81</v>
      </c>
      <c r="AW100" s="13" t="s">
        <v>35</v>
      </c>
      <c r="AX100" s="13" t="s">
        <v>73</v>
      </c>
      <c r="AY100" s="236" t="s">
        <v>126</v>
      </c>
    </row>
    <row r="101" s="13" customFormat="1">
      <c r="A101" s="13"/>
      <c r="B101" s="227"/>
      <c r="C101" s="228"/>
      <c r="D101" s="220" t="s">
        <v>139</v>
      </c>
      <c r="E101" s="229" t="s">
        <v>19</v>
      </c>
      <c r="F101" s="230" t="s">
        <v>1005</v>
      </c>
      <c r="G101" s="228"/>
      <c r="H101" s="229" t="s">
        <v>19</v>
      </c>
      <c r="I101" s="231"/>
      <c r="J101" s="228"/>
      <c r="K101" s="228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139</v>
      </c>
      <c r="AU101" s="236" t="s">
        <v>83</v>
      </c>
      <c r="AV101" s="13" t="s">
        <v>81</v>
      </c>
      <c r="AW101" s="13" t="s">
        <v>35</v>
      </c>
      <c r="AX101" s="13" t="s">
        <v>73</v>
      </c>
      <c r="AY101" s="236" t="s">
        <v>126</v>
      </c>
    </row>
    <row r="102" s="13" customFormat="1">
      <c r="A102" s="13"/>
      <c r="B102" s="227"/>
      <c r="C102" s="228"/>
      <c r="D102" s="220" t="s">
        <v>139</v>
      </c>
      <c r="E102" s="229" t="s">
        <v>19</v>
      </c>
      <c r="F102" s="230" t="s">
        <v>1006</v>
      </c>
      <c r="G102" s="228"/>
      <c r="H102" s="229" t="s">
        <v>19</v>
      </c>
      <c r="I102" s="231"/>
      <c r="J102" s="228"/>
      <c r="K102" s="228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139</v>
      </c>
      <c r="AU102" s="236" t="s">
        <v>83</v>
      </c>
      <c r="AV102" s="13" t="s">
        <v>81</v>
      </c>
      <c r="AW102" s="13" t="s">
        <v>35</v>
      </c>
      <c r="AX102" s="13" t="s">
        <v>73</v>
      </c>
      <c r="AY102" s="236" t="s">
        <v>126</v>
      </c>
    </row>
    <row r="103" s="13" customFormat="1">
      <c r="A103" s="13"/>
      <c r="B103" s="227"/>
      <c r="C103" s="228"/>
      <c r="D103" s="220" t="s">
        <v>139</v>
      </c>
      <c r="E103" s="229" t="s">
        <v>19</v>
      </c>
      <c r="F103" s="230" t="s">
        <v>1007</v>
      </c>
      <c r="G103" s="228"/>
      <c r="H103" s="229" t="s">
        <v>19</v>
      </c>
      <c r="I103" s="231"/>
      <c r="J103" s="228"/>
      <c r="K103" s="228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139</v>
      </c>
      <c r="AU103" s="236" t="s">
        <v>83</v>
      </c>
      <c r="AV103" s="13" t="s">
        <v>81</v>
      </c>
      <c r="AW103" s="13" t="s">
        <v>35</v>
      </c>
      <c r="AX103" s="13" t="s">
        <v>73</v>
      </c>
      <c r="AY103" s="236" t="s">
        <v>126</v>
      </c>
    </row>
    <row r="104" s="13" customFormat="1">
      <c r="A104" s="13"/>
      <c r="B104" s="227"/>
      <c r="C104" s="228"/>
      <c r="D104" s="220" t="s">
        <v>139</v>
      </c>
      <c r="E104" s="229" t="s">
        <v>19</v>
      </c>
      <c r="F104" s="230" t="s">
        <v>1008</v>
      </c>
      <c r="G104" s="228"/>
      <c r="H104" s="229" t="s">
        <v>19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139</v>
      </c>
      <c r="AU104" s="236" t="s">
        <v>83</v>
      </c>
      <c r="AV104" s="13" t="s">
        <v>81</v>
      </c>
      <c r="AW104" s="13" t="s">
        <v>35</v>
      </c>
      <c r="AX104" s="13" t="s">
        <v>73</v>
      </c>
      <c r="AY104" s="236" t="s">
        <v>126</v>
      </c>
    </row>
    <row r="105" s="14" customFormat="1">
      <c r="A105" s="14"/>
      <c r="B105" s="237"/>
      <c r="C105" s="238"/>
      <c r="D105" s="220" t="s">
        <v>139</v>
      </c>
      <c r="E105" s="239" t="s">
        <v>19</v>
      </c>
      <c r="F105" s="240" t="s">
        <v>81</v>
      </c>
      <c r="G105" s="238"/>
      <c r="H105" s="241">
        <v>1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139</v>
      </c>
      <c r="AU105" s="247" t="s">
        <v>83</v>
      </c>
      <c r="AV105" s="14" t="s">
        <v>83</v>
      </c>
      <c r="AW105" s="14" t="s">
        <v>35</v>
      </c>
      <c r="AX105" s="14" t="s">
        <v>81</v>
      </c>
      <c r="AY105" s="247" t="s">
        <v>126</v>
      </c>
    </row>
    <row r="106" s="12" customFormat="1" ht="22.8" customHeight="1">
      <c r="A106" s="12"/>
      <c r="B106" s="191"/>
      <c r="C106" s="192"/>
      <c r="D106" s="193" t="s">
        <v>72</v>
      </c>
      <c r="E106" s="205" t="s">
        <v>1009</v>
      </c>
      <c r="F106" s="205" t="s">
        <v>1010</v>
      </c>
      <c r="G106" s="192"/>
      <c r="H106" s="192"/>
      <c r="I106" s="195"/>
      <c r="J106" s="206">
        <f>BK106</f>
        <v>0</v>
      </c>
      <c r="K106" s="192"/>
      <c r="L106" s="197"/>
      <c r="M106" s="198"/>
      <c r="N106" s="199"/>
      <c r="O106" s="199"/>
      <c r="P106" s="200">
        <f>SUM(P107:P110)</f>
        <v>0</v>
      </c>
      <c r="Q106" s="199"/>
      <c r="R106" s="200">
        <f>SUM(R107:R110)</f>
        <v>0</v>
      </c>
      <c r="S106" s="199"/>
      <c r="T106" s="201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164</v>
      </c>
      <c r="AT106" s="203" t="s">
        <v>72</v>
      </c>
      <c r="AU106" s="203" t="s">
        <v>81</v>
      </c>
      <c r="AY106" s="202" t="s">
        <v>126</v>
      </c>
      <c r="BK106" s="204">
        <f>SUM(BK107:BK110)</f>
        <v>0</v>
      </c>
    </row>
    <row r="107" s="2" customFormat="1" ht="16.5" customHeight="1">
      <c r="A107" s="41"/>
      <c r="B107" s="42"/>
      <c r="C107" s="207" t="s">
        <v>151</v>
      </c>
      <c r="D107" s="207" t="s">
        <v>128</v>
      </c>
      <c r="E107" s="208" t="s">
        <v>1011</v>
      </c>
      <c r="F107" s="209" t="s">
        <v>1010</v>
      </c>
      <c r="G107" s="210" t="s">
        <v>487</v>
      </c>
      <c r="H107" s="211">
        <v>1</v>
      </c>
      <c r="I107" s="212"/>
      <c r="J107" s="213">
        <f>ROUND(I107*H107,2)</f>
        <v>0</v>
      </c>
      <c r="K107" s="209" t="s">
        <v>132</v>
      </c>
      <c r="L107" s="47"/>
      <c r="M107" s="214" t="s">
        <v>19</v>
      </c>
      <c r="N107" s="215" t="s">
        <v>44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979</v>
      </c>
      <c r="AT107" s="218" t="s">
        <v>128</v>
      </c>
      <c r="AU107" s="218" t="s">
        <v>83</v>
      </c>
      <c r="AY107" s="20" t="s">
        <v>126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81</v>
      </c>
      <c r="BK107" s="219">
        <f>ROUND(I107*H107,2)</f>
        <v>0</v>
      </c>
      <c r="BL107" s="20" t="s">
        <v>979</v>
      </c>
      <c r="BM107" s="218" t="s">
        <v>1012</v>
      </c>
    </row>
    <row r="108" s="2" customFormat="1">
      <c r="A108" s="41"/>
      <c r="B108" s="42"/>
      <c r="C108" s="43"/>
      <c r="D108" s="220" t="s">
        <v>135</v>
      </c>
      <c r="E108" s="43"/>
      <c r="F108" s="221" t="s">
        <v>1010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135</v>
      </c>
      <c r="AU108" s="20" t="s">
        <v>83</v>
      </c>
    </row>
    <row r="109" s="2" customFormat="1">
      <c r="A109" s="41"/>
      <c r="B109" s="42"/>
      <c r="C109" s="43"/>
      <c r="D109" s="225" t="s">
        <v>137</v>
      </c>
      <c r="E109" s="43"/>
      <c r="F109" s="226" t="s">
        <v>1013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137</v>
      </c>
      <c r="AU109" s="20" t="s">
        <v>83</v>
      </c>
    </row>
    <row r="110" s="2" customFormat="1">
      <c r="A110" s="41"/>
      <c r="B110" s="42"/>
      <c r="C110" s="43"/>
      <c r="D110" s="220" t="s">
        <v>178</v>
      </c>
      <c r="E110" s="43"/>
      <c r="F110" s="259" t="s">
        <v>1014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83</v>
      </c>
    </row>
    <row r="111" s="12" customFormat="1" ht="22.8" customHeight="1">
      <c r="A111" s="12"/>
      <c r="B111" s="191"/>
      <c r="C111" s="192"/>
      <c r="D111" s="193" t="s">
        <v>72</v>
      </c>
      <c r="E111" s="205" t="s">
        <v>1015</v>
      </c>
      <c r="F111" s="205" t="s">
        <v>1016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SUM(P112:P114)</f>
        <v>0</v>
      </c>
      <c r="Q111" s="199"/>
      <c r="R111" s="200">
        <f>SUM(R112:R114)</f>
        <v>0</v>
      </c>
      <c r="S111" s="199"/>
      <c r="T111" s="201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164</v>
      </c>
      <c r="AT111" s="203" t="s">
        <v>72</v>
      </c>
      <c r="AU111" s="203" t="s">
        <v>81</v>
      </c>
      <c r="AY111" s="202" t="s">
        <v>126</v>
      </c>
      <c r="BK111" s="204">
        <f>SUM(BK112:BK114)</f>
        <v>0</v>
      </c>
    </row>
    <row r="112" s="2" customFormat="1" ht="16.5" customHeight="1">
      <c r="A112" s="41"/>
      <c r="B112" s="42"/>
      <c r="C112" s="207" t="s">
        <v>133</v>
      </c>
      <c r="D112" s="207" t="s">
        <v>128</v>
      </c>
      <c r="E112" s="208" t="s">
        <v>1017</v>
      </c>
      <c r="F112" s="209" t="s">
        <v>1018</v>
      </c>
      <c r="G112" s="210" t="s">
        <v>439</v>
      </c>
      <c r="H112" s="211">
        <v>4</v>
      </c>
      <c r="I112" s="212"/>
      <c r="J112" s="213">
        <f>ROUND(I112*H112,2)</f>
        <v>0</v>
      </c>
      <c r="K112" s="209" t="s">
        <v>132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979</v>
      </c>
      <c r="AT112" s="218" t="s">
        <v>128</v>
      </c>
      <c r="AU112" s="218" t="s">
        <v>83</v>
      </c>
      <c r="AY112" s="20" t="s">
        <v>126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979</v>
      </c>
      <c r="BM112" s="218" t="s">
        <v>1019</v>
      </c>
    </row>
    <row r="113" s="2" customFormat="1">
      <c r="A113" s="41"/>
      <c r="B113" s="42"/>
      <c r="C113" s="43"/>
      <c r="D113" s="220" t="s">
        <v>135</v>
      </c>
      <c r="E113" s="43"/>
      <c r="F113" s="221" t="s">
        <v>1020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135</v>
      </c>
      <c r="AU113" s="20" t="s">
        <v>83</v>
      </c>
    </row>
    <row r="114" s="2" customFormat="1">
      <c r="A114" s="41"/>
      <c r="B114" s="42"/>
      <c r="C114" s="43"/>
      <c r="D114" s="225" t="s">
        <v>137</v>
      </c>
      <c r="E114" s="43"/>
      <c r="F114" s="226" t="s">
        <v>1021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137</v>
      </c>
      <c r="AU114" s="20" t="s">
        <v>83</v>
      </c>
    </row>
    <row r="115" s="12" customFormat="1" ht="22.8" customHeight="1">
      <c r="A115" s="12"/>
      <c r="B115" s="191"/>
      <c r="C115" s="192"/>
      <c r="D115" s="193" t="s">
        <v>72</v>
      </c>
      <c r="E115" s="205" t="s">
        <v>973</v>
      </c>
      <c r="F115" s="205" t="s">
        <v>974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SUM(P116:P125)</f>
        <v>0</v>
      </c>
      <c r="Q115" s="199"/>
      <c r="R115" s="200">
        <f>SUM(R116:R125)</f>
        <v>0</v>
      </c>
      <c r="S115" s="199"/>
      <c r="T115" s="201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164</v>
      </c>
      <c r="AT115" s="203" t="s">
        <v>72</v>
      </c>
      <c r="AU115" s="203" t="s">
        <v>81</v>
      </c>
      <c r="AY115" s="202" t="s">
        <v>126</v>
      </c>
      <c r="BK115" s="204">
        <f>SUM(BK116:BK125)</f>
        <v>0</v>
      </c>
    </row>
    <row r="116" s="2" customFormat="1" ht="21.75" customHeight="1">
      <c r="A116" s="41"/>
      <c r="B116" s="42"/>
      <c r="C116" s="207" t="s">
        <v>164</v>
      </c>
      <c r="D116" s="207" t="s">
        <v>128</v>
      </c>
      <c r="E116" s="208" t="s">
        <v>1022</v>
      </c>
      <c r="F116" s="209" t="s">
        <v>1023</v>
      </c>
      <c r="G116" s="210" t="s">
        <v>487</v>
      </c>
      <c r="H116" s="211">
        <v>1</v>
      </c>
      <c r="I116" s="212"/>
      <c r="J116" s="213">
        <f>ROUND(I116*H116,2)</f>
        <v>0</v>
      </c>
      <c r="K116" s="209" t="s">
        <v>132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979</v>
      </c>
      <c r="AT116" s="218" t="s">
        <v>128</v>
      </c>
      <c r="AU116" s="218" t="s">
        <v>83</v>
      </c>
      <c r="AY116" s="20" t="s">
        <v>126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979</v>
      </c>
      <c r="BM116" s="218" t="s">
        <v>1024</v>
      </c>
    </row>
    <row r="117" s="2" customFormat="1">
      <c r="A117" s="41"/>
      <c r="B117" s="42"/>
      <c r="C117" s="43"/>
      <c r="D117" s="220" t="s">
        <v>135</v>
      </c>
      <c r="E117" s="43"/>
      <c r="F117" s="221" t="s">
        <v>1023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135</v>
      </c>
      <c r="AU117" s="20" t="s">
        <v>83</v>
      </c>
    </row>
    <row r="118" s="2" customFormat="1">
      <c r="A118" s="41"/>
      <c r="B118" s="42"/>
      <c r="C118" s="43"/>
      <c r="D118" s="225" t="s">
        <v>137</v>
      </c>
      <c r="E118" s="43"/>
      <c r="F118" s="226" t="s">
        <v>1025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137</v>
      </c>
      <c r="AU118" s="20" t="s">
        <v>83</v>
      </c>
    </row>
    <row r="119" s="2" customFormat="1" ht="24.15" customHeight="1">
      <c r="A119" s="41"/>
      <c r="B119" s="42"/>
      <c r="C119" s="207" t="s">
        <v>172</v>
      </c>
      <c r="D119" s="207" t="s">
        <v>128</v>
      </c>
      <c r="E119" s="208" t="s">
        <v>1026</v>
      </c>
      <c r="F119" s="209" t="s">
        <v>1027</v>
      </c>
      <c r="G119" s="210" t="s">
        <v>487</v>
      </c>
      <c r="H119" s="211">
        <v>1</v>
      </c>
      <c r="I119" s="212"/>
      <c r="J119" s="213">
        <f>ROUND(I119*H119,2)</f>
        <v>0</v>
      </c>
      <c r="K119" s="209" t="s">
        <v>132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979</v>
      </c>
      <c r="AT119" s="218" t="s">
        <v>128</v>
      </c>
      <c r="AU119" s="218" t="s">
        <v>83</v>
      </c>
      <c r="AY119" s="20" t="s">
        <v>126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81</v>
      </c>
      <c r="BK119" s="219">
        <f>ROUND(I119*H119,2)</f>
        <v>0</v>
      </c>
      <c r="BL119" s="20" t="s">
        <v>979</v>
      </c>
      <c r="BM119" s="218" t="s">
        <v>1028</v>
      </c>
    </row>
    <row r="120" s="2" customFormat="1">
      <c r="A120" s="41"/>
      <c r="B120" s="42"/>
      <c r="C120" s="43"/>
      <c r="D120" s="220" t="s">
        <v>135</v>
      </c>
      <c r="E120" s="43"/>
      <c r="F120" s="221" t="s">
        <v>1027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135</v>
      </c>
      <c r="AU120" s="20" t="s">
        <v>83</v>
      </c>
    </row>
    <row r="121" s="2" customFormat="1">
      <c r="A121" s="41"/>
      <c r="B121" s="42"/>
      <c r="C121" s="43"/>
      <c r="D121" s="225" t="s">
        <v>137</v>
      </c>
      <c r="E121" s="43"/>
      <c r="F121" s="226" t="s">
        <v>1029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137</v>
      </c>
      <c r="AU121" s="20" t="s">
        <v>83</v>
      </c>
    </row>
    <row r="122" s="13" customFormat="1">
      <c r="A122" s="13"/>
      <c r="B122" s="227"/>
      <c r="C122" s="228"/>
      <c r="D122" s="220" t="s">
        <v>139</v>
      </c>
      <c r="E122" s="229" t="s">
        <v>19</v>
      </c>
      <c r="F122" s="230" t="s">
        <v>1030</v>
      </c>
      <c r="G122" s="228"/>
      <c r="H122" s="229" t="s">
        <v>19</v>
      </c>
      <c r="I122" s="231"/>
      <c r="J122" s="228"/>
      <c r="K122" s="228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139</v>
      </c>
      <c r="AU122" s="236" t="s">
        <v>83</v>
      </c>
      <c r="AV122" s="13" t="s">
        <v>81</v>
      </c>
      <c r="AW122" s="13" t="s">
        <v>35</v>
      </c>
      <c r="AX122" s="13" t="s">
        <v>73</v>
      </c>
      <c r="AY122" s="236" t="s">
        <v>126</v>
      </c>
    </row>
    <row r="123" s="13" customFormat="1">
      <c r="A123" s="13"/>
      <c r="B123" s="227"/>
      <c r="C123" s="228"/>
      <c r="D123" s="220" t="s">
        <v>139</v>
      </c>
      <c r="E123" s="229" t="s">
        <v>19</v>
      </c>
      <c r="F123" s="230" t="s">
        <v>1031</v>
      </c>
      <c r="G123" s="228"/>
      <c r="H123" s="229" t="s">
        <v>19</v>
      </c>
      <c r="I123" s="231"/>
      <c r="J123" s="228"/>
      <c r="K123" s="228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139</v>
      </c>
      <c r="AU123" s="236" t="s">
        <v>83</v>
      </c>
      <c r="AV123" s="13" t="s">
        <v>81</v>
      </c>
      <c r="AW123" s="13" t="s">
        <v>35</v>
      </c>
      <c r="AX123" s="13" t="s">
        <v>73</v>
      </c>
      <c r="AY123" s="236" t="s">
        <v>126</v>
      </c>
    </row>
    <row r="124" s="13" customFormat="1">
      <c r="A124" s="13"/>
      <c r="B124" s="227"/>
      <c r="C124" s="228"/>
      <c r="D124" s="220" t="s">
        <v>139</v>
      </c>
      <c r="E124" s="229" t="s">
        <v>19</v>
      </c>
      <c r="F124" s="230" t="s">
        <v>1032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139</v>
      </c>
      <c r="AU124" s="236" t="s">
        <v>83</v>
      </c>
      <c r="AV124" s="13" t="s">
        <v>81</v>
      </c>
      <c r="AW124" s="13" t="s">
        <v>35</v>
      </c>
      <c r="AX124" s="13" t="s">
        <v>73</v>
      </c>
      <c r="AY124" s="236" t="s">
        <v>126</v>
      </c>
    </row>
    <row r="125" s="14" customFormat="1">
      <c r="A125" s="14"/>
      <c r="B125" s="237"/>
      <c r="C125" s="238"/>
      <c r="D125" s="220" t="s">
        <v>139</v>
      </c>
      <c r="E125" s="239" t="s">
        <v>19</v>
      </c>
      <c r="F125" s="240" t="s">
        <v>81</v>
      </c>
      <c r="G125" s="238"/>
      <c r="H125" s="241">
        <v>1</v>
      </c>
      <c r="I125" s="242"/>
      <c r="J125" s="238"/>
      <c r="K125" s="238"/>
      <c r="L125" s="243"/>
      <c r="M125" s="285"/>
      <c r="N125" s="286"/>
      <c r="O125" s="286"/>
      <c r="P125" s="286"/>
      <c r="Q125" s="286"/>
      <c r="R125" s="286"/>
      <c r="S125" s="286"/>
      <c r="T125" s="28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139</v>
      </c>
      <c r="AU125" s="247" t="s">
        <v>83</v>
      </c>
      <c r="AV125" s="14" t="s">
        <v>83</v>
      </c>
      <c r="AW125" s="14" t="s">
        <v>35</v>
      </c>
      <c r="AX125" s="14" t="s">
        <v>81</v>
      </c>
      <c r="AY125" s="247" t="s">
        <v>126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g6qSqKWTGGg+jKVUE/3asK0xZG5zxiDAFjf23He9HAFyM2ztsMVMWWM/5CI41MdtP8EpzhCV8vrYiwOD5i4Ryw==" hashValue="pyWp7BcoQ5FQ2WTYcXeXrJ+ylL3SZiS2b2m3uY6yOSdJHZQekWy4vJJnZ+nxQb2TTeIus/SKYt9k/sHl1wDeYA==" algorithmName="SHA-512" password="CB6D"/>
  <autoFilter ref="C83:K12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012002000"/>
    <hyperlink ref="F97" r:id="rId2" display="https://podminky.urs.cz/item/CS_URS_2024_02/013254000"/>
    <hyperlink ref="F109" r:id="rId3" display="https://podminky.urs.cz/item/CS_URS_2024_02/030001000"/>
    <hyperlink ref="F114" r:id="rId4" display="https://podminky.urs.cz/item/CS_URS_2024_02/043154000"/>
    <hyperlink ref="F118" r:id="rId5" display="https://podminky.urs.cz/item/CS_URS_2024_02/072103002"/>
    <hyperlink ref="F121" r:id="rId6" display="https://podminky.urs.cz/item/CS_URS_2024_02/072103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1033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1034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1035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1036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1037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1038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1039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1040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1041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1042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1043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80</v>
      </c>
      <c r="F18" s="299" t="s">
        <v>1044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1045</v>
      </c>
      <c r="F19" s="299" t="s">
        <v>1046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1047</v>
      </c>
      <c r="F20" s="299" t="s">
        <v>1048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1049</v>
      </c>
      <c r="F21" s="299" t="s">
        <v>1050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1051</v>
      </c>
      <c r="F22" s="299" t="s">
        <v>1052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1053</v>
      </c>
      <c r="F23" s="299" t="s">
        <v>1054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1055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1056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1057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1058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1059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1060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1061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1062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1063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112</v>
      </c>
      <c r="F36" s="299"/>
      <c r="G36" s="299" t="s">
        <v>1064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1065</v>
      </c>
      <c r="F37" s="299"/>
      <c r="G37" s="299" t="s">
        <v>1066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54</v>
      </c>
      <c r="F38" s="299"/>
      <c r="G38" s="299" t="s">
        <v>1067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55</v>
      </c>
      <c r="F39" s="299"/>
      <c r="G39" s="299" t="s">
        <v>1068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113</v>
      </c>
      <c r="F40" s="299"/>
      <c r="G40" s="299" t="s">
        <v>1069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114</v>
      </c>
      <c r="F41" s="299"/>
      <c r="G41" s="299" t="s">
        <v>1070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1071</v>
      </c>
      <c r="F42" s="299"/>
      <c r="G42" s="299" t="s">
        <v>1072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1073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1074</v>
      </c>
      <c r="F44" s="299"/>
      <c r="G44" s="299" t="s">
        <v>1075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116</v>
      </c>
      <c r="F45" s="299"/>
      <c r="G45" s="299" t="s">
        <v>1076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1077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1078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1079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1080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1081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1082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1083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1084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1085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1086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1087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1088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1089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1090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1091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1092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1093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1094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1095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1096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1097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1098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1099</v>
      </c>
      <c r="D76" s="317"/>
      <c r="E76" s="317"/>
      <c r="F76" s="317" t="s">
        <v>1100</v>
      </c>
      <c r="G76" s="318"/>
      <c r="H76" s="317" t="s">
        <v>55</v>
      </c>
      <c r="I76" s="317" t="s">
        <v>58</v>
      </c>
      <c r="J76" s="317" t="s">
        <v>1101</v>
      </c>
      <c r="K76" s="316"/>
    </row>
    <row r="77" s="1" customFormat="1" ht="17.25" customHeight="1">
      <c r="B77" s="314"/>
      <c r="C77" s="319" t="s">
        <v>1102</v>
      </c>
      <c r="D77" s="319"/>
      <c r="E77" s="319"/>
      <c r="F77" s="320" t="s">
        <v>1103</v>
      </c>
      <c r="G77" s="321"/>
      <c r="H77" s="319"/>
      <c r="I77" s="319"/>
      <c r="J77" s="319" t="s">
        <v>1104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54</v>
      </c>
      <c r="D79" s="324"/>
      <c r="E79" s="324"/>
      <c r="F79" s="325" t="s">
        <v>1105</v>
      </c>
      <c r="G79" s="326"/>
      <c r="H79" s="302" t="s">
        <v>1106</v>
      </c>
      <c r="I79" s="302" t="s">
        <v>1107</v>
      </c>
      <c r="J79" s="302">
        <v>20</v>
      </c>
      <c r="K79" s="316"/>
    </row>
    <row r="80" s="1" customFormat="1" ht="15" customHeight="1">
      <c r="B80" s="314"/>
      <c r="C80" s="302" t="s">
        <v>1108</v>
      </c>
      <c r="D80" s="302"/>
      <c r="E80" s="302"/>
      <c r="F80" s="325" t="s">
        <v>1105</v>
      </c>
      <c r="G80" s="326"/>
      <c r="H80" s="302" t="s">
        <v>1109</v>
      </c>
      <c r="I80" s="302" t="s">
        <v>1107</v>
      </c>
      <c r="J80" s="302">
        <v>120</v>
      </c>
      <c r="K80" s="316"/>
    </row>
    <row r="81" s="1" customFormat="1" ht="15" customHeight="1">
      <c r="B81" s="327"/>
      <c r="C81" s="302" t="s">
        <v>1110</v>
      </c>
      <c r="D81" s="302"/>
      <c r="E81" s="302"/>
      <c r="F81" s="325" t="s">
        <v>1111</v>
      </c>
      <c r="G81" s="326"/>
      <c r="H81" s="302" t="s">
        <v>1112</v>
      </c>
      <c r="I81" s="302" t="s">
        <v>1107</v>
      </c>
      <c r="J81" s="302">
        <v>50</v>
      </c>
      <c r="K81" s="316"/>
    </row>
    <row r="82" s="1" customFormat="1" ht="15" customHeight="1">
      <c r="B82" s="327"/>
      <c r="C82" s="302" t="s">
        <v>1113</v>
      </c>
      <c r="D82" s="302"/>
      <c r="E82" s="302"/>
      <c r="F82" s="325" t="s">
        <v>1105</v>
      </c>
      <c r="G82" s="326"/>
      <c r="H82" s="302" t="s">
        <v>1114</v>
      </c>
      <c r="I82" s="302" t="s">
        <v>1115</v>
      </c>
      <c r="J82" s="302"/>
      <c r="K82" s="316"/>
    </row>
    <row r="83" s="1" customFormat="1" ht="15" customHeight="1">
      <c r="B83" s="327"/>
      <c r="C83" s="328" t="s">
        <v>1116</v>
      </c>
      <c r="D83" s="328"/>
      <c r="E83" s="328"/>
      <c r="F83" s="329" t="s">
        <v>1111</v>
      </c>
      <c r="G83" s="328"/>
      <c r="H83" s="328" t="s">
        <v>1117</v>
      </c>
      <c r="I83" s="328" t="s">
        <v>1107</v>
      </c>
      <c r="J83" s="328">
        <v>15</v>
      </c>
      <c r="K83" s="316"/>
    </row>
    <row r="84" s="1" customFormat="1" ht="15" customHeight="1">
      <c r="B84" s="327"/>
      <c r="C84" s="328" t="s">
        <v>1118</v>
      </c>
      <c r="D84" s="328"/>
      <c r="E84" s="328"/>
      <c r="F84" s="329" t="s">
        <v>1111</v>
      </c>
      <c r="G84" s="328"/>
      <c r="H84" s="328" t="s">
        <v>1119</v>
      </c>
      <c r="I84" s="328" t="s">
        <v>1107</v>
      </c>
      <c r="J84" s="328">
        <v>15</v>
      </c>
      <c r="K84" s="316"/>
    </row>
    <row r="85" s="1" customFormat="1" ht="15" customHeight="1">
      <c r="B85" s="327"/>
      <c r="C85" s="328" t="s">
        <v>1120</v>
      </c>
      <c r="D85" s="328"/>
      <c r="E85" s="328"/>
      <c r="F85" s="329" t="s">
        <v>1111</v>
      </c>
      <c r="G85" s="328"/>
      <c r="H85" s="328" t="s">
        <v>1121</v>
      </c>
      <c r="I85" s="328" t="s">
        <v>1107</v>
      </c>
      <c r="J85" s="328">
        <v>20</v>
      </c>
      <c r="K85" s="316"/>
    </row>
    <row r="86" s="1" customFormat="1" ht="15" customHeight="1">
      <c r="B86" s="327"/>
      <c r="C86" s="328" t="s">
        <v>1122</v>
      </c>
      <c r="D86" s="328"/>
      <c r="E86" s="328"/>
      <c r="F86" s="329" t="s">
        <v>1111</v>
      </c>
      <c r="G86" s="328"/>
      <c r="H86" s="328" t="s">
        <v>1123</v>
      </c>
      <c r="I86" s="328" t="s">
        <v>1107</v>
      </c>
      <c r="J86" s="328">
        <v>20</v>
      </c>
      <c r="K86" s="316"/>
    </row>
    <row r="87" s="1" customFormat="1" ht="15" customHeight="1">
      <c r="B87" s="327"/>
      <c r="C87" s="302" t="s">
        <v>1124</v>
      </c>
      <c r="D87" s="302"/>
      <c r="E87" s="302"/>
      <c r="F87" s="325" t="s">
        <v>1111</v>
      </c>
      <c r="G87" s="326"/>
      <c r="H87" s="302" t="s">
        <v>1125</v>
      </c>
      <c r="I87" s="302" t="s">
        <v>1107</v>
      </c>
      <c r="J87" s="302">
        <v>50</v>
      </c>
      <c r="K87" s="316"/>
    </row>
    <row r="88" s="1" customFormat="1" ht="15" customHeight="1">
      <c r="B88" s="327"/>
      <c r="C88" s="302" t="s">
        <v>1126</v>
      </c>
      <c r="D88" s="302"/>
      <c r="E88" s="302"/>
      <c r="F88" s="325" t="s">
        <v>1111</v>
      </c>
      <c r="G88" s="326"/>
      <c r="H88" s="302" t="s">
        <v>1127</v>
      </c>
      <c r="I88" s="302" t="s">
        <v>1107</v>
      </c>
      <c r="J88" s="302">
        <v>20</v>
      </c>
      <c r="K88" s="316"/>
    </row>
    <row r="89" s="1" customFormat="1" ht="15" customHeight="1">
      <c r="B89" s="327"/>
      <c r="C89" s="302" t="s">
        <v>1128</v>
      </c>
      <c r="D89" s="302"/>
      <c r="E89" s="302"/>
      <c r="F89" s="325" t="s">
        <v>1111</v>
      </c>
      <c r="G89" s="326"/>
      <c r="H89" s="302" t="s">
        <v>1129</v>
      </c>
      <c r="I89" s="302" t="s">
        <v>1107</v>
      </c>
      <c r="J89" s="302">
        <v>20</v>
      </c>
      <c r="K89" s="316"/>
    </row>
    <row r="90" s="1" customFormat="1" ht="15" customHeight="1">
      <c r="B90" s="327"/>
      <c r="C90" s="302" t="s">
        <v>1130</v>
      </c>
      <c r="D90" s="302"/>
      <c r="E90" s="302"/>
      <c r="F90" s="325" t="s">
        <v>1111</v>
      </c>
      <c r="G90" s="326"/>
      <c r="H90" s="302" t="s">
        <v>1131</v>
      </c>
      <c r="I90" s="302" t="s">
        <v>1107</v>
      </c>
      <c r="J90" s="302">
        <v>50</v>
      </c>
      <c r="K90" s="316"/>
    </row>
    <row r="91" s="1" customFormat="1" ht="15" customHeight="1">
      <c r="B91" s="327"/>
      <c r="C91" s="302" t="s">
        <v>1132</v>
      </c>
      <c r="D91" s="302"/>
      <c r="E91" s="302"/>
      <c r="F91" s="325" t="s">
        <v>1111</v>
      </c>
      <c r="G91" s="326"/>
      <c r="H91" s="302" t="s">
        <v>1132</v>
      </c>
      <c r="I91" s="302" t="s">
        <v>1107</v>
      </c>
      <c r="J91" s="302">
        <v>50</v>
      </c>
      <c r="K91" s="316"/>
    </row>
    <row r="92" s="1" customFormat="1" ht="15" customHeight="1">
      <c r="B92" s="327"/>
      <c r="C92" s="302" t="s">
        <v>1133</v>
      </c>
      <c r="D92" s="302"/>
      <c r="E92" s="302"/>
      <c r="F92" s="325" t="s">
        <v>1111</v>
      </c>
      <c r="G92" s="326"/>
      <c r="H92" s="302" t="s">
        <v>1134</v>
      </c>
      <c r="I92" s="302" t="s">
        <v>1107</v>
      </c>
      <c r="J92" s="302">
        <v>255</v>
      </c>
      <c r="K92" s="316"/>
    </row>
    <row r="93" s="1" customFormat="1" ht="15" customHeight="1">
      <c r="B93" s="327"/>
      <c r="C93" s="302" t="s">
        <v>1135</v>
      </c>
      <c r="D93" s="302"/>
      <c r="E93" s="302"/>
      <c r="F93" s="325" t="s">
        <v>1105</v>
      </c>
      <c r="G93" s="326"/>
      <c r="H93" s="302" t="s">
        <v>1136</v>
      </c>
      <c r="I93" s="302" t="s">
        <v>1137</v>
      </c>
      <c r="J93" s="302"/>
      <c r="K93" s="316"/>
    </row>
    <row r="94" s="1" customFormat="1" ht="15" customHeight="1">
      <c r="B94" s="327"/>
      <c r="C94" s="302" t="s">
        <v>1138</v>
      </c>
      <c r="D94" s="302"/>
      <c r="E94" s="302"/>
      <c r="F94" s="325" t="s">
        <v>1105</v>
      </c>
      <c r="G94" s="326"/>
      <c r="H94" s="302" t="s">
        <v>1139</v>
      </c>
      <c r="I94" s="302" t="s">
        <v>1140</v>
      </c>
      <c r="J94" s="302"/>
      <c r="K94" s="316"/>
    </row>
    <row r="95" s="1" customFormat="1" ht="15" customHeight="1">
      <c r="B95" s="327"/>
      <c r="C95" s="302" t="s">
        <v>1141</v>
      </c>
      <c r="D95" s="302"/>
      <c r="E95" s="302"/>
      <c r="F95" s="325" t="s">
        <v>1105</v>
      </c>
      <c r="G95" s="326"/>
      <c r="H95" s="302" t="s">
        <v>1141</v>
      </c>
      <c r="I95" s="302" t="s">
        <v>1140</v>
      </c>
      <c r="J95" s="302"/>
      <c r="K95" s="316"/>
    </row>
    <row r="96" s="1" customFormat="1" ht="15" customHeight="1">
      <c r="B96" s="327"/>
      <c r="C96" s="302" t="s">
        <v>39</v>
      </c>
      <c r="D96" s="302"/>
      <c r="E96" s="302"/>
      <c r="F96" s="325" t="s">
        <v>1105</v>
      </c>
      <c r="G96" s="326"/>
      <c r="H96" s="302" t="s">
        <v>1142</v>
      </c>
      <c r="I96" s="302" t="s">
        <v>1140</v>
      </c>
      <c r="J96" s="302"/>
      <c r="K96" s="316"/>
    </row>
    <row r="97" s="1" customFormat="1" ht="15" customHeight="1">
      <c r="B97" s="327"/>
      <c r="C97" s="302" t="s">
        <v>49</v>
      </c>
      <c r="D97" s="302"/>
      <c r="E97" s="302"/>
      <c r="F97" s="325" t="s">
        <v>1105</v>
      </c>
      <c r="G97" s="326"/>
      <c r="H97" s="302" t="s">
        <v>1143</v>
      </c>
      <c r="I97" s="302" t="s">
        <v>1140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1144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1099</v>
      </c>
      <c r="D103" s="317"/>
      <c r="E103" s="317"/>
      <c r="F103" s="317" t="s">
        <v>1100</v>
      </c>
      <c r="G103" s="318"/>
      <c r="H103" s="317" t="s">
        <v>55</v>
      </c>
      <c r="I103" s="317" t="s">
        <v>58</v>
      </c>
      <c r="J103" s="317" t="s">
        <v>1101</v>
      </c>
      <c r="K103" s="316"/>
    </row>
    <row r="104" s="1" customFormat="1" ht="17.25" customHeight="1">
      <c r="B104" s="314"/>
      <c r="C104" s="319" t="s">
        <v>1102</v>
      </c>
      <c r="D104" s="319"/>
      <c r="E104" s="319"/>
      <c r="F104" s="320" t="s">
        <v>1103</v>
      </c>
      <c r="G104" s="321"/>
      <c r="H104" s="319"/>
      <c r="I104" s="319"/>
      <c r="J104" s="319" t="s">
        <v>1104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54</v>
      </c>
      <c r="D106" s="324"/>
      <c r="E106" s="324"/>
      <c r="F106" s="325" t="s">
        <v>1105</v>
      </c>
      <c r="G106" s="302"/>
      <c r="H106" s="302" t="s">
        <v>1145</v>
      </c>
      <c r="I106" s="302" t="s">
        <v>1107</v>
      </c>
      <c r="J106" s="302">
        <v>20</v>
      </c>
      <c r="K106" s="316"/>
    </row>
    <row r="107" s="1" customFormat="1" ht="15" customHeight="1">
      <c r="B107" s="314"/>
      <c r="C107" s="302" t="s">
        <v>1108</v>
      </c>
      <c r="D107" s="302"/>
      <c r="E107" s="302"/>
      <c r="F107" s="325" t="s">
        <v>1105</v>
      </c>
      <c r="G107" s="302"/>
      <c r="H107" s="302" t="s">
        <v>1145</v>
      </c>
      <c r="I107" s="302" t="s">
        <v>1107</v>
      </c>
      <c r="J107" s="302">
        <v>120</v>
      </c>
      <c r="K107" s="316"/>
    </row>
    <row r="108" s="1" customFormat="1" ht="15" customHeight="1">
      <c r="B108" s="327"/>
      <c r="C108" s="302" t="s">
        <v>1110</v>
      </c>
      <c r="D108" s="302"/>
      <c r="E108" s="302"/>
      <c r="F108" s="325" t="s">
        <v>1111</v>
      </c>
      <c r="G108" s="302"/>
      <c r="H108" s="302" t="s">
        <v>1145</v>
      </c>
      <c r="I108" s="302" t="s">
        <v>1107</v>
      </c>
      <c r="J108" s="302">
        <v>50</v>
      </c>
      <c r="K108" s="316"/>
    </row>
    <row r="109" s="1" customFormat="1" ht="15" customHeight="1">
      <c r="B109" s="327"/>
      <c r="C109" s="302" t="s">
        <v>1113</v>
      </c>
      <c r="D109" s="302"/>
      <c r="E109" s="302"/>
      <c r="F109" s="325" t="s">
        <v>1105</v>
      </c>
      <c r="G109" s="302"/>
      <c r="H109" s="302" t="s">
        <v>1145</v>
      </c>
      <c r="I109" s="302" t="s">
        <v>1115</v>
      </c>
      <c r="J109" s="302"/>
      <c r="K109" s="316"/>
    </row>
    <row r="110" s="1" customFormat="1" ht="15" customHeight="1">
      <c r="B110" s="327"/>
      <c r="C110" s="302" t="s">
        <v>1124</v>
      </c>
      <c r="D110" s="302"/>
      <c r="E110" s="302"/>
      <c r="F110" s="325" t="s">
        <v>1111</v>
      </c>
      <c r="G110" s="302"/>
      <c r="H110" s="302" t="s">
        <v>1145</v>
      </c>
      <c r="I110" s="302" t="s">
        <v>1107</v>
      </c>
      <c r="J110" s="302">
        <v>50</v>
      </c>
      <c r="K110" s="316"/>
    </row>
    <row r="111" s="1" customFormat="1" ht="15" customHeight="1">
      <c r="B111" s="327"/>
      <c r="C111" s="302" t="s">
        <v>1132</v>
      </c>
      <c r="D111" s="302"/>
      <c r="E111" s="302"/>
      <c r="F111" s="325" t="s">
        <v>1111</v>
      </c>
      <c r="G111" s="302"/>
      <c r="H111" s="302" t="s">
        <v>1145</v>
      </c>
      <c r="I111" s="302" t="s">
        <v>1107</v>
      </c>
      <c r="J111" s="302">
        <v>50</v>
      </c>
      <c r="K111" s="316"/>
    </row>
    <row r="112" s="1" customFormat="1" ht="15" customHeight="1">
      <c r="B112" s="327"/>
      <c r="C112" s="302" t="s">
        <v>1130</v>
      </c>
      <c r="D112" s="302"/>
      <c r="E112" s="302"/>
      <c r="F112" s="325" t="s">
        <v>1111</v>
      </c>
      <c r="G112" s="302"/>
      <c r="H112" s="302" t="s">
        <v>1145</v>
      </c>
      <c r="I112" s="302" t="s">
        <v>1107</v>
      </c>
      <c r="J112" s="302">
        <v>50</v>
      </c>
      <c r="K112" s="316"/>
    </row>
    <row r="113" s="1" customFormat="1" ht="15" customHeight="1">
      <c r="B113" s="327"/>
      <c r="C113" s="302" t="s">
        <v>54</v>
      </c>
      <c r="D113" s="302"/>
      <c r="E113" s="302"/>
      <c r="F113" s="325" t="s">
        <v>1105</v>
      </c>
      <c r="G113" s="302"/>
      <c r="H113" s="302" t="s">
        <v>1146</v>
      </c>
      <c r="I113" s="302" t="s">
        <v>1107</v>
      </c>
      <c r="J113" s="302">
        <v>20</v>
      </c>
      <c r="K113" s="316"/>
    </row>
    <row r="114" s="1" customFormat="1" ht="15" customHeight="1">
      <c r="B114" s="327"/>
      <c r="C114" s="302" t="s">
        <v>1147</v>
      </c>
      <c r="D114" s="302"/>
      <c r="E114" s="302"/>
      <c r="F114" s="325" t="s">
        <v>1105</v>
      </c>
      <c r="G114" s="302"/>
      <c r="H114" s="302" t="s">
        <v>1148</v>
      </c>
      <c r="I114" s="302" t="s">
        <v>1107</v>
      </c>
      <c r="J114" s="302">
        <v>120</v>
      </c>
      <c r="K114" s="316"/>
    </row>
    <row r="115" s="1" customFormat="1" ht="15" customHeight="1">
      <c r="B115" s="327"/>
      <c r="C115" s="302" t="s">
        <v>39</v>
      </c>
      <c r="D115" s="302"/>
      <c r="E115" s="302"/>
      <c r="F115" s="325" t="s">
        <v>1105</v>
      </c>
      <c r="G115" s="302"/>
      <c r="H115" s="302" t="s">
        <v>1149</v>
      </c>
      <c r="I115" s="302" t="s">
        <v>1140</v>
      </c>
      <c r="J115" s="302"/>
      <c r="K115" s="316"/>
    </row>
    <row r="116" s="1" customFormat="1" ht="15" customHeight="1">
      <c r="B116" s="327"/>
      <c r="C116" s="302" t="s">
        <v>49</v>
      </c>
      <c r="D116" s="302"/>
      <c r="E116" s="302"/>
      <c r="F116" s="325" t="s">
        <v>1105</v>
      </c>
      <c r="G116" s="302"/>
      <c r="H116" s="302" t="s">
        <v>1150</v>
      </c>
      <c r="I116" s="302" t="s">
        <v>1140</v>
      </c>
      <c r="J116" s="302"/>
      <c r="K116" s="316"/>
    </row>
    <row r="117" s="1" customFormat="1" ht="15" customHeight="1">
      <c r="B117" s="327"/>
      <c r="C117" s="302" t="s">
        <v>58</v>
      </c>
      <c r="D117" s="302"/>
      <c r="E117" s="302"/>
      <c r="F117" s="325" t="s">
        <v>1105</v>
      </c>
      <c r="G117" s="302"/>
      <c r="H117" s="302" t="s">
        <v>1151</v>
      </c>
      <c r="I117" s="302" t="s">
        <v>1152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1153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1099</v>
      </c>
      <c r="D123" s="317"/>
      <c r="E123" s="317"/>
      <c r="F123" s="317" t="s">
        <v>1100</v>
      </c>
      <c r="G123" s="318"/>
      <c r="H123" s="317" t="s">
        <v>55</v>
      </c>
      <c r="I123" s="317" t="s">
        <v>58</v>
      </c>
      <c r="J123" s="317" t="s">
        <v>1101</v>
      </c>
      <c r="K123" s="346"/>
    </row>
    <row r="124" s="1" customFormat="1" ht="17.25" customHeight="1">
      <c r="B124" s="345"/>
      <c r="C124" s="319" t="s">
        <v>1102</v>
      </c>
      <c r="D124" s="319"/>
      <c r="E124" s="319"/>
      <c r="F124" s="320" t="s">
        <v>1103</v>
      </c>
      <c r="G124" s="321"/>
      <c r="H124" s="319"/>
      <c r="I124" s="319"/>
      <c r="J124" s="319" t="s">
        <v>1104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1108</v>
      </c>
      <c r="D126" s="324"/>
      <c r="E126" s="324"/>
      <c r="F126" s="325" t="s">
        <v>1105</v>
      </c>
      <c r="G126" s="302"/>
      <c r="H126" s="302" t="s">
        <v>1145</v>
      </c>
      <c r="I126" s="302" t="s">
        <v>1107</v>
      </c>
      <c r="J126" s="302">
        <v>120</v>
      </c>
      <c r="K126" s="350"/>
    </row>
    <row r="127" s="1" customFormat="1" ht="15" customHeight="1">
      <c r="B127" s="347"/>
      <c r="C127" s="302" t="s">
        <v>1154</v>
      </c>
      <c r="D127" s="302"/>
      <c r="E127" s="302"/>
      <c r="F127" s="325" t="s">
        <v>1105</v>
      </c>
      <c r="G127" s="302"/>
      <c r="H127" s="302" t="s">
        <v>1155</v>
      </c>
      <c r="I127" s="302" t="s">
        <v>1107</v>
      </c>
      <c r="J127" s="302" t="s">
        <v>1156</v>
      </c>
      <c r="K127" s="350"/>
    </row>
    <row r="128" s="1" customFormat="1" ht="15" customHeight="1">
      <c r="B128" s="347"/>
      <c r="C128" s="302" t="s">
        <v>1053</v>
      </c>
      <c r="D128" s="302"/>
      <c r="E128" s="302"/>
      <c r="F128" s="325" t="s">
        <v>1105</v>
      </c>
      <c r="G128" s="302"/>
      <c r="H128" s="302" t="s">
        <v>1157</v>
      </c>
      <c r="I128" s="302" t="s">
        <v>1107</v>
      </c>
      <c r="J128" s="302" t="s">
        <v>1156</v>
      </c>
      <c r="K128" s="350"/>
    </row>
    <row r="129" s="1" customFormat="1" ht="15" customHeight="1">
      <c r="B129" s="347"/>
      <c r="C129" s="302" t="s">
        <v>1116</v>
      </c>
      <c r="D129" s="302"/>
      <c r="E129" s="302"/>
      <c r="F129" s="325" t="s">
        <v>1111</v>
      </c>
      <c r="G129" s="302"/>
      <c r="H129" s="302" t="s">
        <v>1117</v>
      </c>
      <c r="I129" s="302" t="s">
        <v>1107</v>
      </c>
      <c r="J129" s="302">
        <v>15</v>
      </c>
      <c r="K129" s="350"/>
    </row>
    <row r="130" s="1" customFormat="1" ht="15" customHeight="1">
      <c r="B130" s="347"/>
      <c r="C130" s="328" t="s">
        <v>1118</v>
      </c>
      <c r="D130" s="328"/>
      <c r="E130" s="328"/>
      <c r="F130" s="329" t="s">
        <v>1111</v>
      </c>
      <c r="G130" s="328"/>
      <c r="H130" s="328" t="s">
        <v>1119</v>
      </c>
      <c r="I130" s="328" t="s">
        <v>1107</v>
      </c>
      <c r="J130" s="328">
        <v>15</v>
      </c>
      <c r="K130" s="350"/>
    </row>
    <row r="131" s="1" customFormat="1" ht="15" customHeight="1">
      <c r="B131" s="347"/>
      <c r="C131" s="328" t="s">
        <v>1120</v>
      </c>
      <c r="D131" s="328"/>
      <c r="E131" s="328"/>
      <c r="F131" s="329" t="s">
        <v>1111</v>
      </c>
      <c r="G131" s="328"/>
      <c r="H131" s="328" t="s">
        <v>1121</v>
      </c>
      <c r="I131" s="328" t="s">
        <v>1107</v>
      </c>
      <c r="J131" s="328">
        <v>20</v>
      </c>
      <c r="K131" s="350"/>
    </row>
    <row r="132" s="1" customFormat="1" ht="15" customHeight="1">
      <c r="B132" s="347"/>
      <c r="C132" s="328" t="s">
        <v>1122</v>
      </c>
      <c r="D132" s="328"/>
      <c r="E132" s="328"/>
      <c r="F132" s="329" t="s">
        <v>1111</v>
      </c>
      <c r="G132" s="328"/>
      <c r="H132" s="328" t="s">
        <v>1123</v>
      </c>
      <c r="I132" s="328" t="s">
        <v>1107</v>
      </c>
      <c r="J132" s="328">
        <v>20</v>
      </c>
      <c r="K132" s="350"/>
    </row>
    <row r="133" s="1" customFormat="1" ht="15" customHeight="1">
      <c r="B133" s="347"/>
      <c r="C133" s="302" t="s">
        <v>1110</v>
      </c>
      <c r="D133" s="302"/>
      <c r="E133" s="302"/>
      <c r="F133" s="325" t="s">
        <v>1111</v>
      </c>
      <c r="G133" s="302"/>
      <c r="H133" s="302" t="s">
        <v>1145</v>
      </c>
      <c r="I133" s="302" t="s">
        <v>1107</v>
      </c>
      <c r="J133" s="302">
        <v>50</v>
      </c>
      <c r="K133" s="350"/>
    </row>
    <row r="134" s="1" customFormat="1" ht="15" customHeight="1">
      <c r="B134" s="347"/>
      <c r="C134" s="302" t="s">
        <v>1124</v>
      </c>
      <c r="D134" s="302"/>
      <c r="E134" s="302"/>
      <c r="F134" s="325" t="s">
        <v>1111</v>
      </c>
      <c r="G134" s="302"/>
      <c r="H134" s="302" t="s">
        <v>1145</v>
      </c>
      <c r="I134" s="302" t="s">
        <v>1107</v>
      </c>
      <c r="J134" s="302">
        <v>50</v>
      </c>
      <c r="K134" s="350"/>
    </row>
    <row r="135" s="1" customFormat="1" ht="15" customHeight="1">
      <c r="B135" s="347"/>
      <c r="C135" s="302" t="s">
        <v>1130</v>
      </c>
      <c r="D135" s="302"/>
      <c r="E135" s="302"/>
      <c r="F135" s="325" t="s">
        <v>1111</v>
      </c>
      <c r="G135" s="302"/>
      <c r="H135" s="302" t="s">
        <v>1145</v>
      </c>
      <c r="I135" s="302" t="s">
        <v>1107</v>
      </c>
      <c r="J135" s="302">
        <v>50</v>
      </c>
      <c r="K135" s="350"/>
    </row>
    <row r="136" s="1" customFormat="1" ht="15" customHeight="1">
      <c r="B136" s="347"/>
      <c r="C136" s="302" t="s">
        <v>1132</v>
      </c>
      <c r="D136" s="302"/>
      <c r="E136" s="302"/>
      <c r="F136" s="325" t="s">
        <v>1111</v>
      </c>
      <c r="G136" s="302"/>
      <c r="H136" s="302" t="s">
        <v>1145</v>
      </c>
      <c r="I136" s="302" t="s">
        <v>1107</v>
      </c>
      <c r="J136" s="302">
        <v>50</v>
      </c>
      <c r="K136" s="350"/>
    </row>
    <row r="137" s="1" customFormat="1" ht="15" customHeight="1">
      <c r="B137" s="347"/>
      <c r="C137" s="302" t="s">
        <v>1133</v>
      </c>
      <c r="D137" s="302"/>
      <c r="E137" s="302"/>
      <c r="F137" s="325" t="s">
        <v>1111</v>
      </c>
      <c r="G137" s="302"/>
      <c r="H137" s="302" t="s">
        <v>1158</v>
      </c>
      <c r="I137" s="302" t="s">
        <v>1107</v>
      </c>
      <c r="J137" s="302">
        <v>255</v>
      </c>
      <c r="K137" s="350"/>
    </row>
    <row r="138" s="1" customFormat="1" ht="15" customHeight="1">
      <c r="B138" s="347"/>
      <c r="C138" s="302" t="s">
        <v>1135</v>
      </c>
      <c r="D138" s="302"/>
      <c r="E138" s="302"/>
      <c r="F138" s="325" t="s">
        <v>1105</v>
      </c>
      <c r="G138" s="302"/>
      <c r="H138" s="302" t="s">
        <v>1159</v>
      </c>
      <c r="I138" s="302" t="s">
        <v>1137</v>
      </c>
      <c r="J138" s="302"/>
      <c r="K138" s="350"/>
    </row>
    <row r="139" s="1" customFormat="1" ht="15" customHeight="1">
      <c r="B139" s="347"/>
      <c r="C139" s="302" t="s">
        <v>1138</v>
      </c>
      <c r="D139" s="302"/>
      <c r="E139" s="302"/>
      <c r="F139" s="325" t="s">
        <v>1105</v>
      </c>
      <c r="G139" s="302"/>
      <c r="H139" s="302" t="s">
        <v>1160</v>
      </c>
      <c r="I139" s="302" t="s">
        <v>1140</v>
      </c>
      <c r="J139" s="302"/>
      <c r="K139" s="350"/>
    </row>
    <row r="140" s="1" customFormat="1" ht="15" customHeight="1">
      <c r="B140" s="347"/>
      <c r="C140" s="302" t="s">
        <v>1141</v>
      </c>
      <c r="D140" s="302"/>
      <c r="E140" s="302"/>
      <c r="F140" s="325" t="s">
        <v>1105</v>
      </c>
      <c r="G140" s="302"/>
      <c r="H140" s="302" t="s">
        <v>1141</v>
      </c>
      <c r="I140" s="302" t="s">
        <v>1140</v>
      </c>
      <c r="J140" s="302"/>
      <c r="K140" s="350"/>
    </row>
    <row r="141" s="1" customFormat="1" ht="15" customHeight="1">
      <c r="B141" s="347"/>
      <c r="C141" s="302" t="s">
        <v>39</v>
      </c>
      <c r="D141" s="302"/>
      <c r="E141" s="302"/>
      <c r="F141" s="325" t="s">
        <v>1105</v>
      </c>
      <c r="G141" s="302"/>
      <c r="H141" s="302" t="s">
        <v>1161</v>
      </c>
      <c r="I141" s="302" t="s">
        <v>1140</v>
      </c>
      <c r="J141" s="302"/>
      <c r="K141" s="350"/>
    </row>
    <row r="142" s="1" customFormat="1" ht="15" customHeight="1">
      <c r="B142" s="347"/>
      <c r="C142" s="302" t="s">
        <v>1162</v>
      </c>
      <c r="D142" s="302"/>
      <c r="E142" s="302"/>
      <c r="F142" s="325" t="s">
        <v>1105</v>
      </c>
      <c r="G142" s="302"/>
      <c r="H142" s="302" t="s">
        <v>1163</v>
      </c>
      <c r="I142" s="302" t="s">
        <v>1140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1164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1099</v>
      </c>
      <c r="D148" s="317"/>
      <c r="E148" s="317"/>
      <c r="F148" s="317" t="s">
        <v>1100</v>
      </c>
      <c r="G148" s="318"/>
      <c r="H148" s="317" t="s">
        <v>55</v>
      </c>
      <c r="I148" s="317" t="s">
        <v>58</v>
      </c>
      <c r="J148" s="317" t="s">
        <v>1101</v>
      </c>
      <c r="K148" s="316"/>
    </row>
    <row r="149" s="1" customFormat="1" ht="17.25" customHeight="1">
      <c r="B149" s="314"/>
      <c r="C149" s="319" t="s">
        <v>1102</v>
      </c>
      <c r="D149" s="319"/>
      <c r="E149" s="319"/>
      <c r="F149" s="320" t="s">
        <v>1103</v>
      </c>
      <c r="G149" s="321"/>
      <c r="H149" s="319"/>
      <c r="I149" s="319"/>
      <c r="J149" s="319" t="s">
        <v>1104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1108</v>
      </c>
      <c r="D151" s="302"/>
      <c r="E151" s="302"/>
      <c r="F151" s="355" t="s">
        <v>1105</v>
      </c>
      <c r="G151" s="302"/>
      <c r="H151" s="354" t="s">
        <v>1145</v>
      </c>
      <c r="I151" s="354" t="s">
        <v>1107</v>
      </c>
      <c r="J151" s="354">
        <v>120</v>
      </c>
      <c r="K151" s="350"/>
    </row>
    <row r="152" s="1" customFormat="1" ht="15" customHeight="1">
      <c r="B152" s="327"/>
      <c r="C152" s="354" t="s">
        <v>1154</v>
      </c>
      <c r="D152" s="302"/>
      <c r="E152" s="302"/>
      <c r="F152" s="355" t="s">
        <v>1105</v>
      </c>
      <c r="G152" s="302"/>
      <c r="H152" s="354" t="s">
        <v>1165</v>
      </c>
      <c r="I152" s="354" t="s">
        <v>1107</v>
      </c>
      <c r="J152" s="354" t="s">
        <v>1156</v>
      </c>
      <c r="K152" s="350"/>
    </row>
    <row r="153" s="1" customFormat="1" ht="15" customHeight="1">
      <c r="B153" s="327"/>
      <c r="C153" s="354" t="s">
        <v>1053</v>
      </c>
      <c r="D153" s="302"/>
      <c r="E153" s="302"/>
      <c r="F153" s="355" t="s">
        <v>1105</v>
      </c>
      <c r="G153" s="302"/>
      <c r="H153" s="354" t="s">
        <v>1166</v>
      </c>
      <c r="I153" s="354" t="s">
        <v>1107</v>
      </c>
      <c r="J153" s="354" t="s">
        <v>1156</v>
      </c>
      <c r="K153" s="350"/>
    </row>
    <row r="154" s="1" customFormat="1" ht="15" customHeight="1">
      <c r="B154" s="327"/>
      <c r="C154" s="354" t="s">
        <v>1110</v>
      </c>
      <c r="D154" s="302"/>
      <c r="E154" s="302"/>
      <c r="F154" s="355" t="s">
        <v>1111</v>
      </c>
      <c r="G154" s="302"/>
      <c r="H154" s="354" t="s">
        <v>1145</v>
      </c>
      <c r="I154" s="354" t="s">
        <v>1107</v>
      </c>
      <c r="J154" s="354">
        <v>50</v>
      </c>
      <c r="K154" s="350"/>
    </row>
    <row r="155" s="1" customFormat="1" ht="15" customHeight="1">
      <c r="B155" s="327"/>
      <c r="C155" s="354" t="s">
        <v>1113</v>
      </c>
      <c r="D155" s="302"/>
      <c r="E155" s="302"/>
      <c r="F155" s="355" t="s">
        <v>1105</v>
      </c>
      <c r="G155" s="302"/>
      <c r="H155" s="354" t="s">
        <v>1145</v>
      </c>
      <c r="I155" s="354" t="s">
        <v>1115</v>
      </c>
      <c r="J155" s="354"/>
      <c r="K155" s="350"/>
    </row>
    <row r="156" s="1" customFormat="1" ht="15" customHeight="1">
      <c r="B156" s="327"/>
      <c r="C156" s="354" t="s">
        <v>1124</v>
      </c>
      <c r="D156" s="302"/>
      <c r="E156" s="302"/>
      <c r="F156" s="355" t="s">
        <v>1111</v>
      </c>
      <c r="G156" s="302"/>
      <c r="H156" s="354" t="s">
        <v>1145</v>
      </c>
      <c r="I156" s="354" t="s">
        <v>1107</v>
      </c>
      <c r="J156" s="354">
        <v>50</v>
      </c>
      <c r="K156" s="350"/>
    </row>
    <row r="157" s="1" customFormat="1" ht="15" customHeight="1">
      <c r="B157" s="327"/>
      <c r="C157" s="354" t="s">
        <v>1132</v>
      </c>
      <c r="D157" s="302"/>
      <c r="E157" s="302"/>
      <c r="F157" s="355" t="s">
        <v>1111</v>
      </c>
      <c r="G157" s="302"/>
      <c r="H157" s="354" t="s">
        <v>1145</v>
      </c>
      <c r="I157" s="354" t="s">
        <v>1107</v>
      </c>
      <c r="J157" s="354">
        <v>50</v>
      </c>
      <c r="K157" s="350"/>
    </row>
    <row r="158" s="1" customFormat="1" ht="15" customHeight="1">
      <c r="B158" s="327"/>
      <c r="C158" s="354" t="s">
        <v>1130</v>
      </c>
      <c r="D158" s="302"/>
      <c r="E158" s="302"/>
      <c r="F158" s="355" t="s">
        <v>1111</v>
      </c>
      <c r="G158" s="302"/>
      <c r="H158" s="354" t="s">
        <v>1145</v>
      </c>
      <c r="I158" s="354" t="s">
        <v>1107</v>
      </c>
      <c r="J158" s="354">
        <v>50</v>
      </c>
      <c r="K158" s="350"/>
    </row>
    <row r="159" s="1" customFormat="1" ht="15" customHeight="1">
      <c r="B159" s="327"/>
      <c r="C159" s="354" t="s">
        <v>90</v>
      </c>
      <c r="D159" s="302"/>
      <c r="E159" s="302"/>
      <c r="F159" s="355" t="s">
        <v>1105</v>
      </c>
      <c r="G159" s="302"/>
      <c r="H159" s="354" t="s">
        <v>1167</v>
      </c>
      <c r="I159" s="354" t="s">
        <v>1107</v>
      </c>
      <c r="J159" s="354" t="s">
        <v>1168</v>
      </c>
      <c r="K159" s="350"/>
    </row>
    <row r="160" s="1" customFormat="1" ht="15" customHeight="1">
      <c r="B160" s="327"/>
      <c r="C160" s="354" t="s">
        <v>1169</v>
      </c>
      <c r="D160" s="302"/>
      <c r="E160" s="302"/>
      <c r="F160" s="355" t="s">
        <v>1105</v>
      </c>
      <c r="G160" s="302"/>
      <c r="H160" s="354" t="s">
        <v>1170</v>
      </c>
      <c r="I160" s="354" t="s">
        <v>1140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1171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1099</v>
      </c>
      <c r="D166" s="317"/>
      <c r="E166" s="317"/>
      <c r="F166" s="317" t="s">
        <v>1100</v>
      </c>
      <c r="G166" s="359"/>
      <c r="H166" s="360" t="s">
        <v>55</v>
      </c>
      <c r="I166" s="360" t="s">
        <v>58</v>
      </c>
      <c r="J166" s="317" t="s">
        <v>1101</v>
      </c>
      <c r="K166" s="294"/>
    </row>
    <row r="167" s="1" customFormat="1" ht="17.25" customHeight="1">
      <c r="B167" s="295"/>
      <c r="C167" s="319" t="s">
        <v>1102</v>
      </c>
      <c r="D167" s="319"/>
      <c r="E167" s="319"/>
      <c r="F167" s="320" t="s">
        <v>1103</v>
      </c>
      <c r="G167" s="361"/>
      <c r="H167" s="362"/>
      <c r="I167" s="362"/>
      <c r="J167" s="319" t="s">
        <v>1104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1108</v>
      </c>
      <c r="D169" s="302"/>
      <c r="E169" s="302"/>
      <c r="F169" s="325" t="s">
        <v>1105</v>
      </c>
      <c r="G169" s="302"/>
      <c r="H169" s="302" t="s">
        <v>1145</v>
      </c>
      <c r="I169" s="302" t="s">
        <v>1107</v>
      </c>
      <c r="J169" s="302">
        <v>120</v>
      </c>
      <c r="K169" s="350"/>
    </row>
    <row r="170" s="1" customFormat="1" ht="15" customHeight="1">
      <c r="B170" s="327"/>
      <c r="C170" s="302" t="s">
        <v>1154</v>
      </c>
      <c r="D170" s="302"/>
      <c r="E170" s="302"/>
      <c r="F170" s="325" t="s">
        <v>1105</v>
      </c>
      <c r="G170" s="302"/>
      <c r="H170" s="302" t="s">
        <v>1155</v>
      </c>
      <c r="I170" s="302" t="s">
        <v>1107</v>
      </c>
      <c r="J170" s="302" t="s">
        <v>1156</v>
      </c>
      <c r="K170" s="350"/>
    </row>
    <row r="171" s="1" customFormat="1" ht="15" customHeight="1">
      <c r="B171" s="327"/>
      <c r="C171" s="302" t="s">
        <v>1053</v>
      </c>
      <c r="D171" s="302"/>
      <c r="E171" s="302"/>
      <c r="F171" s="325" t="s">
        <v>1105</v>
      </c>
      <c r="G171" s="302"/>
      <c r="H171" s="302" t="s">
        <v>1172</v>
      </c>
      <c r="I171" s="302" t="s">
        <v>1107</v>
      </c>
      <c r="J171" s="302" t="s">
        <v>1156</v>
      </c>
      <c r="K171" s="350"/>
    </row>
    <row r="172" s="1" customFormat="1" ht="15" customHeight="1">
      <c r="B172" s="327"/>
      <c r="C172" s="302" t="s">
        <v>1110</v>
      </c>
      <c r="D172" s="302"/>
      <c r="E172" s="302"/>
      <c r="F172" s="325" t="s">
        <v>1111</v>
      </c>
      <c r="G172" s="302"/>
      <c r="H172" s="302" t="s">
        <v>1172</v>
      </c>
      <c r="I172" s="302" t="s">
        <v>1107</v>
      </c>
      <c r="J172" s="302">
        <v>50</v>
      </c>
      <c r="K172" s="350"/>
    </row>
    <row r="173" s="1" customFormat="1" ht="15" customHeight="1">
      <c r="B173" s="327"/>
      <c r="C173" s="302" t="s">
        <v>1113</v>
      </c>
      <c r="D173" s="302"/>
      <c r="E173" s="302"/>
      <c r="F173" s="325" t="s">
        <v>1105</v>
      </c>
      <c r="G173" s="302"/>
      <c r="H173" s="302" t="s">
        <v>1172</v>
      </c>
      <c r="I173" s="302" t="s">
        <v>1115</v>
      </c>
      <c r="J173" s="302"/>
      <c r="K173" s="350"/>
    </row>
    <row r="174" s="1" customFormat="1" ht="15" customHeight="1">
      <c r="B174" s="327"/>
      <c r="C174" s="302" t="s">
        <v>1124</v>
      </c>
      <c r="D174" s="302"/>
      <c r="E174" s="302"/>
      <c r="F174" s="325" t="s">
        <v>1111</v>
      </c>
      <c r="G174" s="302"/>
      <c r="H174" s="302" t="s">
        <v>1172</v>
      </c>
      <c r="I174" s="302" t="s">
        <v>1107</v>
      </c>
      <c r="J174" s="302">
        <v>50</v>
      </c>
      <c r="K174" s="350"/>
    </row>
    <row r="175" s="1" customFormat="1" ht="15" customHeight="1">
      <c r="B175" s="327"/>
      <c r="C175" s="302" t="s">
        <v>1132</v>
      </c>
      <c r="D175" s="302"/>
      <c r="E175" s="302"/>
      <c r="F175" s="325" t="s">
        <v>1111</v>
      </c>
      <c r="G175" s="302"/>
      <c r="H175" s="302" t="s">
        <v>1172</v>
      </c>
      <c r="I175" s="302" t="s">
        <v>1107</v>
      </c>
      <c r="J175" s="302">
        <v>50</v>
      </c>
      <c r="K175" s="350"/>
    </row>
    <row r="176" s="1" customFormat="1" ht="15" customHeight="1">
      <c r="B176" s="327"/>
      <c r="C176" s="302" t="s">
        <v>1130</v>
      </c>
      <c r="D176" s="302"/>
      <c r="E176" s="302"/>
      <c r="F176" s="325" t="s">
        <v>1111</v>
      </c>
      <c r="G176" s="302"/>
      <c r="H176" s="302" t="s">
        <v>1172</v>
      </c>
      <c r="I176" s="302" t="s">
        <v>1107</v>
      </c>
      <c r="J176" s="302">
        <v>50</v>
      </c>
      <c r="K176" s="350"/>
    </row>
    <row r="177" s="1" customFormat="1" ht="15" customHeight="1">
      <c r="B177" s="327"/>
      <c r="C177" s="302" t="s">
        <v>112</v>
      </c>
      <c r="D177" s="302"/>
      <c r="E177" s="302"/>
      <c r="F177" s="325" t="s">
        <v>1105</v>
      </c>
      <c r="G177" s="302"/>
      <c r="H177" s="302" t="s">
        <v>1173</v>
      </c>
      <c r="I177" s="302" t="s">
        <v>1174</v>
      </c>
      <c r="J177" s="302"/>
      <c r="K177" s="350"/>
    </row>
    <row r="178" s="1" customFormat="1" ht="15" customHeight="1">
      <c r="B178" s="327"/>
      <c r="C178" s="302" t="s">
        <v>58</v>
      </c>
      <c r="D178" s="302"/>
      <c r="E178" s="302"/>
      <c r="F178" s="325" t="s">
        <v>1105</v>
      </c>
      <c r="G178" s="302"/>
      <c r="H178" s="302" t="s">
        <v>1175</v>
      </c>
      <c r="I178" s="302" t="s">
        <v>1176</v>
      </c>
      <c r="J178" s="302">
        <v>1</v>
      </c>
      <c r="K178" s="350"/>
    </row>
    <row r="179" s="1" customFormat="1" ht="15" customHeight="1">
      <c r="B179" s="327"/>
      <c r="C179" s="302" t="s">
        <v>54</v>
      </c>
      <c r="D179" s="302"/>
      <c r="E179" s="302"/>
      <c r="F179" s="325" t="s">
        <v>1105</v>
      </c>
      <c r="G179" s="302"/>
      <c r="H179" s="302" t="s">
        <v>1177</v>
      </c>
      <c r="I179" s="302" t="s">
        <v>1107</v>
      </c>
      <c r="J179" s="302">
        <v>20</v>
      </c>
      <c r="K179" s="350"/>
    </row>
    <row r="180" s="1" customFormat="1" ht="15" customHeight="1">
      <c r="B180" s="327"/>
      <c r="C180" s="302" t="s">
        <v>55</v>
      </c>
      <c r="D180" s="302"/>
      <c r="E180" s="302"/>
      <c r="F180" s="325" t="s">
        <v>1105</v>
      </c>
      <c r="G180" s="302"/>
      <c r="H180" s="302" t="s">
        <v>1178</v>
      </c>
      <c r="I180" s="302" t="s">
        <v>1107</v>
      </c>
      <c r="J180" s="302">
        <v>255</v>
      </c>
      <c r="K180" s="350"/>
    </row>
    <row r="181" s="1" customFormat="1" ht="15" customHeight="1">
      <c r="B181" s="327"/>
      <c r="C181" s="302" t="s">
        <v>113</v>
      </c>
      <c r="D181" s="302"/>
      <c r="E181" s="302"/>
      <c r="F181" s="325" t="s">
        <v>1105</v>
      </c>
      <c r="G181" s="302"/>
      <c r="H181" s="302" t="s">
        <v>1069</v>
      </c>
      <c r="I181" s="302" t="s">
        <v>1107</v>
      </c>
      <c r="J181" s="302">
        <v>10</v>
      </c>
      <c r="K181" s="350"/>
    </row>
    <row r="182" s="1" customFormat="1" ht="15" customHeight="1">
      <c r="B182" s="327"/>
      <c r="C182" s="302" t="s">
        <v>114</v>
      </c>
      <c r="D182" s="302"/>
      <c r="E182" s="302"/>
      <c r="F182" s="325" t="s">
        <v>1105</v>
      </c>
      <c r="G182" s="302"/>
      <c r="H182" s="302" t="s">
        <v>1179</v>
      </c>
      <c r="I182" s="302" t="s">
        <v>1140</v>
      </c>
      <c r="J182" s="302"/>
      <c r="K182" s="350"/>
    </row>
    <row r="183" s="1" customFormat="1" ht="15" customHeight="1">
      <c r="B183" s="327"/>
      <c r="C183" s="302" t="s">
        <v>1180</v>
      </c>
      <c r="D183" s="302"/>
      <c r="E183" s="302"/>
      <c r="F183" s="325" t="s">
        <v>1105</v>
      </c>
      <c r="G183" s="302"/>
      <c r="H183" s="302" t="s">
        <v>1181</v>
      </c>
      <c r="I183" s="302" t="s">
        <v>1140</v>
      </c>
      <c r="J183" s="302"/>
      <c r="K183" s="350"/>
    </row>
    <row r="184" s="1" customFormat="1" ht="15" customHeight="1">
      <c r="B184" s="327"/>
      <c r="C184" s="302" t="s">
        <v>1169</v>
      </c>
      <c r="D184" s="302"/>
      <c r="E184" s="302"/>
      <c r="F184" s="325" t="s">
        <v>1105</v>
      </c>
      <c r="G184" s="302"/>
      <c r="H184" s="302" t="s">
        <v>1182</v>
      </c>
      <c r="I184" s="302" t="s">
        <v>1140</v>
      </c>
      <c r="J184" s="302"/>
      <c r="K184" s="350"/>
    </row>
    <row r="185" s="1" customFormat="1" ht="15" customHeight="1">
      <c r="B185" s="327"/>
      <c r="C185" s="302" t="s">
        <v>116</v>
      </c>
      <c r="D185" s="302"/>
      <c r="E185" s="302"/>
      <c r="F185" s="325" t="s">
        <v>1111</v>
      </c>
      <c r="G185" s="302"/>
      <c r="H185" s="302" t="s">
        <v>1183</v>
      </c>
      <c r="I185" s="302" t="s">
        <v>1107</v>
      </c>
      <c r="J185" s="302">
        <v>50</v>
      </c>
      <c r="K185" s="350"/>
    </row>
    <row r="186" s="1" customFormat="1" ht="15" customHeight="1">
      <c r="B186" s="327"/>
      <c r="C186" s="302" t="s">
        <v>1184</v>
      </c>
      <c r="D186" s="302"/>
      <c r="E186" s="302"/>
      <c r="F186" s="325" t="s">
        <v>1111</v>
      </c>
      <c r="G186" s="302"/>
      <c r="H186" s="302" t="s">
        <v>1185</v>
      </c>
      <c r="I186" s="302" t="s">
        <v>1186</v>
      </c>
      <c r="J186" s="302"/>
      <c r="K186" s="350"/>
    </row>
    <row r="187" s="1" customFormat="1" ht="15" customHeight="1">
      <c r="B187" s="327"/>
      <c r="C187" s="302" t="s">
        <v>1187</v>
      </c>
      <c r="D187" s="302"/>
      <c r="E187" s="302"/>
      <c r="F187" s="325" t="s">
        <v>1111</v>
      </c>
      <c r="G187" s="302"/>
      <c r="H187" s="302" t="s">
        <v>1188</v>
      </c>
      <c r="I187" s="302" t="s">
        <v>1186</v>
      </c>
      <c r="J187" s="302"/>
      <c r="K187" s="350"/>
    </row>
    <row r="188" s="1" customFormat="1" ht="15" customHeight="1">
      <c r="B188" s="327"/>
      <c r="C188" s="302" t="s">
        <v>1189</v>
      </c>
      <c r="D188" s="302"/>
      <c r="E188" s="302"/>
      <c r="F188" s="325" t="s">
        <v>1111</v>
      </c>
      <c r="G188" s="302"/>
      <c r="H188" s="302" t="s">
        <v>1190</v>
      </c>
      <c r="I188" s="302" t="s">
        <v>1186</v>
      </c>
      <c r="J188" s="302"/>
      <c r="K188" s="350"/>
    </row>
    <row r="189" s="1" customFormat="1" ht="15" customHeight="1">
      <c r="B189" s="327"/>
      <c r="C189" s="363" t="s">
        <v>1191</v>
      </c>
      <c r="D189" s="302"/>
      <c r="E189" s="302"/>
      <c r="F189" s="325" t="s">
        <v>1111</v>
      </c>
      <c r="G189" s="302"/>
      <c r="H189" s="302" t="s">
        <v>1192</v>
      </c>
      <c r="I189" s="302" t="s">
        <v>1193</v>
      </c>
      <c r="J189" s="364" t="s">
        <v>1194</v>
      </c>
      <c r="K189" s="350"/>
    </row>
    <row r="190" s="18" customFormat="1" ht="15" customHeight="1">
      <c r="B190" s="365"/>
      <c r="C190" s="366" t="s">
        <v>1195</v>
      </c>
      <c r="D190" s="367"/>
      <c r="E190" s="367"/>
      <c r="F190" s="368" t="s">
        <v>1111</v>
      </c>
      <c r="G190" s="367"/>
      <c r="H190" s="367" t="s">
        <v>1196</v>
      </c>
      <c r="I190" s="367" t="s">
        <v>1193</v>
      </c>
      <c r="J190" s="369" t="s">
        <v>1194</v>
      </c>
      <c r="K190" s="370"/>
    </row>
    <row r="191" s="1" customFormat="1" ht="15" customHeight="1">
      <c r="B191" s="327"/>
      <c r="C191" s="363" t="s">
        <v>43</v>
      </c>
      <c r="D191" s="302"/>
      <c r="E191" s="302"/>
      <c r="F191" s="325" t="s">
        <v>1105</v>
      </c>
      <c r="G191" s="302"/>
      <c r="H191" s="299" t="s">
        <v>1197</v>
      </c>
      <c r="I191" s="302" t="s">
        <v>1198</v>
      </c>
      <c r="J191" s="302"/>
      <c r="K191" s="350"/>
    </row>
    <row r="192" s="1" customFormat="1" ht="15" customHeight="1">
      <c r="B192" s="327"/>
      <c r="C192" s="363" t="s">
        <v>1199</v>
      </c>
      <c r="D192" s="302"/>
      <c r="E192" s="302"/>
      <c r="F192" s="325" t="s">
        <v>1105</v>
      </c>
      <c r="G192" s="302"/>
      <c r="H192" s="302" t="s">
        <v>1200</v>
      </c>
      <c r="I192" s="302" t="s">
        <v>1140</v>
      </c>
      <c r="J192" s="302"/>
      <c r="K192" s="350"/>
    </row>
    <row r="193" s="1" customFormat="1" ht="15" customHeight="1">
      <c r="B193" s="327"/>
      <c r="C193" s="363" t="s">
        <v>1201</v>
      </c>
      <c r="D193" s="302"/>
      <c r="E193" s="302"/>
      <c r="F193" s="325" t="s">
        <v>1105</v>
      </c>
      <c r="G193" s="302"/>
      <c r="H193" s="302" t="s">
        <v>1202</v>
      </c>
      <c r="I193" s="302" t="s">
        <v>1140</v>
      </c>
      <c r="J193" s="302"/>
      <c r="K193" s="350"/>
    </row>
    <row r="194" s="1" customFormat="1" ht="15" customHeight="1">
      <c r="B194" s="327"/>
      <c r="C194" s="363" t="s">
        <v>1203</v>
      </c>
      <c r="D194" s="302"/>
      <c r="E194" s="302"/>
      <c r="F194" s="325" t="s">
        <v>1111</v>
      </c>
      <c r="G194" s="302"/>
      <c r="H194" s="302" t="s">
        <v>1204</v>
      </c>
      <c r="I194" s="302" t="s">
        <v>1140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1205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1206</v>
      </c>
      <c r="D201" s="372"/>
      <c r="E201" s="372"/>
      <c r="F201" s="372" t="s">
        <v>1207</v>
      </c>
      <c r="G201" s="373"/>
      <c r="H201" s="372" t="s">
        <v>1208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1198</v>
      </c>
      <c r="D203" s="302"/>
      <c r="E203" s="302"/>
      <c r="F203" s="325" t="s">
        <v>44</v>
      </c>
      <c r="G203" s="302"/>
      <c r="H203" s="302" t="s">
        <v>1209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45</v>
      </c>
      <c r="G204" s="302"/>
      <c r="H204" s="302" t="s">
        <v>1210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48</v>
      </c>
      <c r="G205" s="302"/>
      <c r="H205" s="302" t="s">
        <v>1211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46</v>
      </c>
      <c r="G206" s="302"/>
      <c r="H206" s="302" t="s">
        <v>1212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47</v>
      </c>
      <c r="G207" s="302"/>
      <c r="H207" s="302" t="s">
        <v>1213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1152</v>
      </c>
      <c r="D209" s="302"/>
      <c r="E209" s="302"/>
      <c r="F209" s="325" t="s">
        <v>80</v>
      </c>
      <c r="G209" s="302"/>
      <c r="H209" s="302" t="s">
        <v>1214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1047</v>
      </c>
      <c r="G210" s="302"/>
      <c r="H210" s="302" t="s">
        <v>1048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1045</v>
      </c>
      <c r="G211" s="302"/>
      <c r="H211" s="302" t="s">
        <v>1215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1049</v>
      </c>
      <c r="G212" s="363"/>
      <c r="H212" s="354" t="s">
        <v>1050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1051</v>
      </c>
      <c r="G213" s="363"/>
      <c r="H213" s="354" t="s">
        <v>1216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1176</v>
      </c>
      <c r="D215" s="302"/>
      <c r="E215" s="302"/>
      <c r="F215" s="325">
        <v>1</v>
      </c>
      <c r="G215" s="363"/>
      <c r="H215" s="354" t="s">
        <v>1217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1218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1219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1220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PC-HP\Káťa</dc:creator>
  <cp:lastModifiedBy>PC-HP\Káťa</cp:lastModifiedBy>
  <dcterms:created xsi:type="dcterms:W3CDTF">2024-09-24T20:04:00Z</dcterms:created>
  <dcterms:modified xsi:type="dcterms:W3CDTF">2024-09-24T20:04:02Z</dcterms:modified>
</cp:coreProperties>
</file>