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Rozpočty 2021\140 Lipská 2\"/>
    </mc:Choice>
  </mc:AlternateContent>
  <bookViews>
    <workbookView xWindow="0" yWindow="0" windowWidth="0" windowHeight="0"/>
  </bookViews>
  <sheets>
    <sheet name="Rekapitulace stavby" sheetId="1" r:id="rId1"/>
    <sheet name="1 - Rekonstrukce chodníku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Rekonstrukce chodníku'!$C$88:$K$352</definedName>
    <definedName name="_xlnm.Print_Area" localSheetId="1">'1 - Rekonstrukce chodníku'!$C$4:$J$39,'1 - Rekonstrukce chodníku'!$C$45:$J$70,'1 - Rekonstrukce chodníku'!$C$76:$K$352</definedName>
    <definedName name="_xlnm.Print_Titles" localSheetId="1">'1 - Rekonstrukce chodníku'!$88:$88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50"/>
  <c r="BH350"/>
  <c r="BG350"/>
  <c r="BF350"/>
  <c r="T350"/>
  <c r="T349"/>
  <c r="R350"/>
  <c r="R349"/>
  <c r="P350"/>
  <c r="P349"/>
  <c r="BI346"/>
  <c r="BH346"/>
  <c r="BG346"/>
  <c r="BF346"/>
  <c r="T346"/>
  <c r="T345"/>
  <c r="R346"/>
  <c r="R345"/>
  <c r="P346"/>
  <c r="P345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T333"/>
  <c r="R334"/>
  <c r="R333"/>
  <c r="P334"/>
  <c r="P333"/>
  <c r="BI329"/>
  <c r="BH329"/>
  <c r="BG329"/>
  <c r="BF329"/>
  <c r="T329"/>
  <c r="R329"/>
  <c r="P329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" r="L50"/>
  <c r="AM50"/>
  <c r="AM49"/>
  <c r="L49"/>
  <c r="AM47"/>
  <c r="L47"/>
  <c r="L45"/>
  <c r="L44"/>
  <c i="2" r="J176"/>
  <c r="J92"/>
  <c r="BK252"/>
  <c r="BK157"/>
  <c r="BK301"/>
  <c r="BK202"/>
  <c r="BK323"/>
  <c r="J182"/>
  <c r="BK196"/>
  <c r="J323"/>
  <c r="BK182"/>
  <c r="J106"/>
  <c r="J255"/>
  <c r="J114"/>
  <c r="J316"/>
  <c r="BK229"/>
  <c r="BK298"/>
  <c r="BK151"/>
  <c r="J329"/>
  <c r="J231"/>
  <c r="BK130"/>
  <c r="BK240"/>
  <c r="J134"/>
  <c r="BK248"/>
  <c r="J304"/>
  <c r="J154"/>
  <c r="BK316"/>
  <c r="J229"/>
  <c r="BK154"/>
  <c r="J236"/>
  <c r="BK124"/>
  <c r="BK258"/>
  <c r="BK101"/>
  <c r="J334"/>
  <c r="J137"/>
  <c r="BK319"/>
  <c r="J188"/>
  <c r="BK339"/>
  <c r="J238"/>
  <c r="J101"/>
  <c r="BK255"/>
  <c r="J109"/>
  <c r="J284"/>
  <c r="BK147"/>
  <c r="BK294"/>
  <c r="J199"/>
  <c r="J124"/>
  <c r="BK271"/>
  <c r="J171"/>
  <c r="J271"/>
  <c r="BK171"/>
  <c r="BK274"/>
  <c r="BK350"/>
  <c r="J245"/>
  <c r="BK144"/>
  <c r="J309"/>
  <c r="BK225"/>
  <c r="BK98"/>
  <c r="BK309"/>
  <c r="BK179"/>
  <c r="BK291"/>
  <c r="J130"/>
  <c r="BK266"/>
  <c r="J95"/>
  <c r="J258"/>
  <c r="BK141"/>
  <c r="BK245"/>
  <c r="BK279"/>
  <c r="BK342"/>
  <c r="J234"/>
  <c r="J141"/>
  <c r="BK263"/>
  <c r="J127"/>
  <c r="BK312"/>
  <c r="BK161"/>
  <c r="BK238"/>
  <c r="J119"/>
  <c r="BK227"/>
  <c r="J151"/>
  <c r="J294"/>
  <c r="J211"/>
  <c r="J342"/>
  <c r="BK137"/>
  <c r="J161"/>
  <c r="BK127"/>
  <c r="J279"/>
  <c r="BK176"/>
  <c r="J298"/>
  <c r="J207"/>
  <c r="BK346"/>
  <c r="J263"/>
  <c r="J147"/>
  <c r="BK207"/>
  <c r="BK334"/>
  <c r="J196"/>
  <c r="BK134"/>
  <c r="BK329"/>
  <c r="BK199"/>
  <c r="J291"/>
  <c r="J166"/>
  <c r="BK236"/>
  <c r="BK114"/>
  <c r="J225"/>
  <c r="BK109"/>
  <c r="BK284"/>
  <c r="J144"/>
  <c r="J350"/>
  <c r="BK231"/>
  <c r="J301"/>
  <c r="J157"/>
  <c i="1" r="AS54"/>
  <c i="2" r="J248"/>
  <c r="BK166"/>
  <c r="BK304"/>
  <c r="J227"/>
  <c r="BK95"/>
  <c r="J252"/>
  <c r="J346"/>
  <c r="BK234"/>
  <c r="BK106"/>
  <c r="J312"/>
  <c r="BK211"/>
  <c r="BK92"/>
  <c r="J266"/>
  <c r="BK188"/>
  <c r="J319"/>
  <c r="BK223"/>
  <c r="J240"/>
  <c r="J98"/>
  <c r="J179"/>
  <c r="BK119"/>
  <c r="J274"/>
  <c r="J223"/>
  <c r="J339"/>
  <c r="J202"/>
  <c l="1" r="BK91"/>
  <c r="T91"/>
  <c r="BK210"/>
  <c r="J210"/>
  <c r="J63"/>
  <c r="P210"/>
  <c r="BK308"/>
  <c r="J308"/>
  <c r="J64"/>
  <c r="R308"/>
  <c r="P338"/>
  <c r="P337"/>
  <c r="P91"/>
  <c r="BK160"/>
  <c r="J160"/>
  <c r="J62"/>
  <c r="T160"/>
  <c r="T210"/>
  <c r="T308"/>
  <c r="R338"/>
  <c r="R337"/>
  <c r="R91"/>
  <c r="P160"/>
  <c r="R160"/>
  <c r="R210"/>
  <c r="P308"/>
  <c r="BK338"/>
  <c r="J338"/>
  <c r="J67"/>
  <c r="T338"/>
  <c r="T337"/>
  <c r="BK345"/>
  <c r="J345"/>
  <c r="J68"/>
  <c r="BK349"/>
  <c r="J349"/>
  <c r="J69"/>
  <c r="BK333"/>
  <c r="J333"/>
  <c r="J65"/>
  <c r="E48"/>
  <c r="BE95"/>
  <c r="BE106"/>
  <c r="BE114"/>
  <c r="BE119"/>
  <c r="BE127"/>
  <c r="BE130"/>
  <c r="BE141"/>
  <c r="BE151"/>
  <c r="BE157"/>
  <c r="BE188"/>
  <c r="BE202"/>
  <c r="BE225"/>
  <c r="BE234"/>
  <c r="BE236"/>
  <c r="BE238"/>
  <c r="BE263"/>
  <c r="BE271"/>
  <c r="BE274"/>
  <c r="BE291"/>
  <c r="BE294"/>
  <c r="BE316"/>
  <c r="BE329"/>
  <c r="BE334"/>
  <c r="BE342"/>
  <c r="BE350"/>
  <c r="J52"/>
  <c r="BE134"/>
  <c r="BE144"/>
  <c r="BE147"/>
  <c r="BE154"/>
  <c r="BE161"/>
  <c r="BE171"/>
  <c r="BE179"/>
  <c r="BE196"/>
  <c r="BE223"/>
  <c r="BE227"/>
  <c r="BE245"/>
  <c r="BE319"/>
  <c r="BE98"/>
  <c r="BE109"/>
  <c r="BE124"/>
  <c r="BE176"/>
  <c r="BE207"/>
  <c r="BE211"/>
  <c r="BE229"/>
  <c r="BE279"/>
  <c r="BE298"/>
  <c r="BE301"/>
  <c r="BE304"/>
  <c r="BE309"/>
  <c r="BE339"/>
  <c r="F55"/>
  <c r="BE92"/>
  <c r="BE101"/>
  <c r="BE137"/>
  <c r="BE166"/>
  <c r="BE182"/>
  <c r="BE199"/>
  <c r="BE231"/>
  <c r="BE240"/>
  <c r="BE248"/>
  <c r="BE252"/>
  <c r="BE255"/>
  <c r="BE258"/>
  <c r="BE266"/>
  <c r="BE284"/>
  <c r="BE312"/>
  <c r="BE323"/>
  <c r="BE346"/>
  <c r="F35"/>
  <c i="1" r="BB55"/>
  <c r="BB54"/>
  <c r="W31"/>
  <c i="2" r="F34"/>
  <c i="1" r="BA55"/>
  <c r="BA54"/>
  <c r="W30"/>
  <c i="2" r="F37"/>
  <c i="1" r="BD55"/>
  <c r="BD54"/>
  <c r="W33"/>
  <c i="2" r="F36"/>
  <c i="1" r="BC55"/>
  <c r="BC54"/>
  <c r="W32"/>
  <c i="2" r="J34"/>
  <c i="1" r="AW55"/>
  <c i="2" l="1" r="R90"/>
  <c r="R89"/>
  <c r="P90"/>
  <c r="P89"/>
  <c i="1" r="AU55"/>
  <c i="2" r="T90"/>
  <c r="T89"/>
  <c r="BK90"/>
  <c r="J90"/>
  <c r="J60"/>
  <c r="J91"/>
  <c r="J61"/>
  <c r="BK337"/>
  <c r="J337"/>
  <c r="J66"/>
  <c i="1" r="AU54"/>
  <c i="2" r="J33"/>
  <c i="1" r="AV55"/>
  <c r="AT55"/>
  <c r="AX54"/>
  <c r="AY54"/>
  <c r="AW54"/>
  <c r="AK30"/>
  <c i="2" r="F33"/>
  <c i="1" r="AZ55"/>
  <c r="AZ54"/>
  <c r="W29"/>
  <c i="2" l="1" r="BK89"/>
  <c r="J89"/>
  <c r="J59"/>
  <c i="1" r="AV54"/>
  <c r="AK29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<sst xmlns="http://schemas.openxmlformats.org/spreadsheetml/2006/main">
  <si>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</si>
  <si>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</si>
  <si>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</si>
  <si>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</si>
  <si>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</si>
  <si>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{759a8c48-eb9c-428e-8cae-71643f7694f5}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</si>
  <si>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</si>
  <si>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</si>
  <si>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</si>
  <si>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</si>
  <si>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</si>
  <si>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</si>
  <si>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</si>
  <si>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</si>
  <si>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2021-140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</si>
  <si>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</si>
  <si>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</si>
  <si>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chodníku ul. Lipská, Chomutov etapa IV, V, VI</t>
  </si>
  <si>
    <t>KSO:</t>
  </si>
  <si>
    <t/>
  </si>
  <si>
    <t>CC-CZ:</t>
  </si>
  <si>
    <t>Místo:</t>
  </si>
  <si>
    <t xml:space="preserve"> </t>
  </si>
  <si>
    <t>Datum:</t>
  </si>
  <si>
    <t>11. 1. 2022</t>
  </si>
  <si>
    <t>Zadavatel:</t>
  </si>
  <si>
    <t>IČ:</t>
  </si>
  <si>
    <t>Statutární město Chomutov, Zborovská 4602, Chomuto</t>
  </si>
  <si>
    <t>DIČ:</t>
  </si>
  <si>
    <t>Uchazeč:</t>
  </si>
  <si>
    <t>Vyplň údaj</t>
  </si>
  <si>
    <t>Projektant:</t>
  </si>
  <si>
    <t>KAP ATELIER s.r.o.,Patočkova 2472/81a,Praha 6</t>
  </si>
  <si>
    <t>True</t>
  </si>
  <si>
    <t>Zpracovatel:</t>
  </si>
  <si>
    <t>75900513</t>
  </si>
  <si>
    <t>Ing. Kateřina Tumpachová</t>
  </si>
  <si>
    <t>CZ7556082479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</si>
  <si>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</si>
  <si>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</si>
  <si>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</si>
  <si>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</si>
  <si>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</si>
  <si>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</si>
  <si>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</si>
  <si>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</si>
  <si>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</si>
  <si>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</si>
  <si>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</si>
  <si>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</si>
  <si>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</si>
  <si>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</si>
  <si>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</si>
  <si>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</si>
  <si>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</si>
  <si>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</si>
  <si>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</si>
  <si>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</si>
  <si>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</si>
  <si>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</si>
  <si>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</si>
  <si>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</si>
  <si>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</si>
  <si>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</si>
  <si>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</si>
  <si>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</si>
  <si>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</si>
  <si>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</si>
  <si>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</si>
  <si>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</si>
  <si>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</si>
  <si>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</si>
  <si>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</si>
  <si>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</si>
  <si>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</si>
  <si>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</si>
  <si>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</si>
  <si>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</si>
  <si>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</si>
  <si>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</si>
  <si>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Rekonstrukce chodníku</t>
  </si>
  <si>
    <t>STA</t>
  </si>
  <si>
    <t>{efc30ef0-1d1a-4de6-8866-1945e425d27f}</t>
  </si>
  <si>
    <t>2</t>
  </si>
  <si>
    <t>KRYCÍ LIST SOUPISU PRACÍ</t>
  </si>
  <si>
    <t>Objekt:</t>
  </si>
  <si>
    <t>1 - Rekonstrukce chodníku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</si>
  <si>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</si>
  <si>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</si>
  <si>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</si>
  <si>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</si>
  <si>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</si>
  <si>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</si>
  <si>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</si>
  <si>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</si>
  <si>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</si>
  <si>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</si>
  <si>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</si>
  <si>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</si>
  <si>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</si>
  <si>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</si>
  <si>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</si>
  <si>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</si>
  <si>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</si>
  <si>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</si>
  <si>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</si>
  <si>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</si>
  <si>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</si>
  <si>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</si>
  <si>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</si>
  <si>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</si>
  <si>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</si>
  <si>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</si>
  <si>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</si>
  <si>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</si>
  <si>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</si>
  <si>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</si>
  <si>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</si>
  <si>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</si>
  <si>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113107221</t>
  </si>
  <si>
    <t>Odstranění podkladu z kameniva drceného tl do 100 mm strojně pl přes 200 m2</t>
  </si>
  <si>
    <t>m2</t>
  </si>
  <si>
    <t>CS ÚRS 2022 01</t>
  </si>
  <si>
    <t>4</t>
  </si>
  <si>
    <t>-646698310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</si>
  <si>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</si>
  <si>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</si>
  <si>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Online PSC</t>
  </si>
  <si>
    <t>https://podminky.urs.cz/item/CS_URS_2022_01/113107221</t>
  </si>
  <si>
    <t>113107231</t>
  </si>
  <si>
    <t>Odstranění podkladu z betonu prostého tl přes 100 do 150 mm strojně pl přes 200 m2</t>
  </si>
  <si>
    <t>-589201709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</si>
  <si>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</si>
  <si>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https://podminky.urs.cz/item/CS_URS_2022_01/113107231</t>
  </si>
  <si>
    <t>3</t>
  </si>
  <si>
    <t>113107241</t>
  </si>
  <si>
    <t>Odstranění podkladu živičného tl 50 mm strojně pl přes 200 m2</t>
  </si>
  <si>
    <t>912228617</t>
  </si>
  <si>
    <t>Odstranění podkladů nebo krytů strojně plochy jednotlivě přes 200 m2 s přemístěním hmot na skládku na vzdálenost do 20 m nebo s naložením na dopravní prostředek živičných, o tl. vrstvy do 50 mm</t>
  </si>
  <si>
    <t>https://podminky.urs.cz/item/CS_URS_2022_01/113107241</t>
  </si>
  <si>
    <t>113107543</t>
  </si>
  <si>
    <t>Odstranění podkladu živičných tl přes 100 do 150 mm při překopech strojně pl přes 15 m2</t>
  </si>
  <si>
    <t>1273959175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</si>
  <si>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</si>
  <si>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https://podminky.urs.cz/item/CS_URS_2022_01/113107543</t>
  </si>
  <si>
    <t>VV</t>
  </si>
  <si>
    <t>oprava poškozené vozovky při výměně obrubníků</t>
  </si>
  <si>
    <t>0,15*(154,5+165,5)</t>
  </si>
  <si>
    <t>5</t>
  </si>
  <si>
    <t>113154223</t>
  </si>
  <si>
    <t>Frézování živičného krytu tl 50 mm pruh š přes 0,5 do 1 m pl přes 500 do 1000 m2 bez překážek v trase</t>
  </si>
  <si>
    <t>-1753412119</t>
  </si>
  <si>
    <t>Frézování živičného podkladu nebo krytu s naložením na dopravní prostředek plochy přes 500 do 1 000 m2 bez překážek v trase pruhu šířky do 1 m, tloušťky vrstvy 50 mm</t>
  </si>
  <si>
    <t>https://podminky.urs.cz/item/CS_URS_2022_01/113154223</t>
  </si>
  <si>
    <t>6</t>
  </si>
  <si>
    <t>113201112</t>
  </si>
  <si>
    <t>Vytrhání obrub silničních ležatých</t>
  </si>
  <si>
    <t>m</t>
  </si>
  <si>
    <t>1381817658</t>
  </si>
  <si>
    <t>Vytrhání obrub s vybouráním lože, s přemístěním hmot na skládku na vzdálenost do 3 m nebo s naložením na dopravní prostředek silničních ležatých</t>
  </si>
  <si>
    <t>https://podminky.urs.cz/item/CS_URS_2022_01/113201112</t>
  </si>
  <si>
    <t>oprava kamenného</t>
  </si>
  <si>
    <t>154,5</t>
  </si>
  <si>
    <t>7</t>
  </si>
  <si>
    <t>113202111</t>
  </si>
  <si>
    <t>Vytrhání obrub krajníků obrubníků stojatých</t>
  </si>
  <si>
    <t>-525387608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</si>
  <si>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</si>
  <si>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</si>
  <si>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výměna betonového</t>
  </si>
  <si>
    <t>165,5</t>
  </si>
  <si>
    <t>8</t>
  </si>
  <si>
    <t>122251101</t>
  </si>
  <si>
    <t>Odkopávky a prokopávky nezapažené v hornině třídy těžitelnosti I skupiny 3 objem do 20 m3 strojně</t>
  </si>
  <si>
    <t>m3</t>
  </si>
  <si>
    <t>572438971</t>
  </si>
  <si>
    <t>Odkopávky a prokopávky nezapažené strojně v hornině třídy těžitelnosti I skupiny 3 do 20 m3</t>
  </si>
  <si>
    <t>https://podminky.urs.cz/item/CS_URS_2022_01/122251101</t>
  </si>
  <si>
    <t>Sjezdy</t>
  </si>
  <si>
    <t>(24+4)*0,05</t>
  </si>
  <si>
    <t>9</t>
  </si>
  <si>
    <t>162751117</t>
  </si>
  <si>
    <t>Vodorovné přemístění přes 9 000 do 10000 m výkopku/sypaniny z horniny třídy těžitelnosti I skupiny 1 až 3</t>
  </si>
  <si>
    <t>-391126125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</si>
  <si>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</si>
  <si>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</si>
  <si>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10</t>
  </si>
  <si>
    <t>162751119</t>
  </si>
  <si>
    <t>Příplatek k vodorovnému přemístění výkopku/sypaniny z horniny třídy těžitelnosti I skupiny 1 až 3 ZKD 1000 m přes 10000 m</t>
  </si>
  <si>
    <t>-2038681795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</si>
  <si>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</si>
  <si>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</si>
  <si>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11</t>
  </si>
  <si>
    <t>171201231</t>
  </si>
  <si>
    <t>Poplatek za uložení zeminy a kamení na recyklační skládce (skládkovné) kód odpadu 17 05 04</t>
  </si>
  <si>
    <t>t</t>
  </si>
  <si>
    <t>474932129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</si>
  <si>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</si>
  <si>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</si>
  <si>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1,4*1,8 'Přepočtené koeficientem množství</t>
  </si>
  <si>
    <t>12</t>
  </si>
  <si>
    <t>171251201</t>
  </si>
  <si>
    <t>Uložení sypaniny na skládky nebo meziskládky</t>
  </si>
  <si>
    <t>1781536552</t>
  </si>
  <si>
    <t>Uložení sypaniny na skládky nebo meziskládky bez hutnění s upravením uložené sypaniny do předepsaného tvaru</t>
  </si>
  <si>
    <t>https://podminky.urs.cz/item/CS_URS_2022_01/171251201</t>
  </si>
  <si>
    <t>13</t>
  </si>
  <si>
    <t>174151101</t>
  </si>
  <si>
    <t>Zásyp jam, šachet rýh nebo kolem objektů sypaninou se zhutněním</t>
  </si>
  <si>
    <t>-5524729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</si>
  <si>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</si>
  <si>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</si>
  <si>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134*(0,3-0,25)</t>
  </si>
  <si>
    <t>14</t>
  </si>
  <si>
    <t>M</t>
  </si>
  <si>
    <t>10364100</t>
  </si>
  <si>
    <t>zemina pro terénní úpravy - tříděná</t>
  </si>
  <si>
    <t>1391879853</t>
  </si>
  <si>
    <t>6,7*1,8 'Přepočtené koeficientem množství</t>
  </si>
  <si>
    <t>181351113</t>
  </si>
  <si>
    <t>Rozprostření ornice tl vrstvy do 200 mm pl přes 500 m2 v rovině nebo ve svahu do 1:5 strojně</t>
  </si>
  <si>
    <t>-288744771</t>
  </si>
  <si>
    <t>Rozprostření a urovnání ornice v rovině nebo ve svahu sklonu do 1:5 strojně při souvislé ploše přes 500 m2, tl. vrstvy do 200 mm</t>
  </si>
  <si>
    <t>https://podminky.urs.cz/item/CS_URS_2022_01/181351113</t>
  </si>
  <si>
    <t>16</t>
  </si>
  <si>
    <t>10364101</t>
  </si>
  <si>
    <t xml:space="preserve">zemina pro terénní úpravy -  ornice</t>
  </si>
  <si>
    <t>1796002215</t>
  </si>
  <si>
    <t>134*0,25</t>
  </si>
  <si>
    <t>33,5*1,8 'Přepočtené koeficientem množství</t>
  </si>
  <si>
    <t>17</t>
  </si>
  <si>
    <t>181411131</t>
  </si>
  <si>
    <t>Založení parkového trávníku výsevem pl do 1000 m2 v rovině a ve svahu do 1:5</t>
  </si>
  <si>
    <t>-792028321</t>
  </si>
  <si>
    <t>Založení trávníku na půdě předem připravené plochy do 1000 m2 výsevem včetně utažení parkového v rovině nebo na svahu do 1:5</t>
  </si>
  <si>
    <t>https://podminky.urs.cz/item/CS_URS_2022_01/181411131</t>
  </si>
  <si>
    <t>18</t>
  </si>
  <si>
    <t>00572410</t>
  </si>
  <si>
    <t>osivo směs travní parková</t>
  </si>
  <si>
    <t>kg</t>
  </si>
  <si>
    <t>1953285825</t>
  </si>
  <si>
    <t>134*0,03 'Přepočtené koeficientem množství</t>
  </si>
  <si>
    <t>19</t>
  </si>
  <si>
    <t>181951112</t>
  </si>
  <si>
    <t>Úprava pláně v hornině třídy těžitelnosti I skupiny 1 až 3 se zhutněním strojně</t>
  </si>
  <si>
    <t>-369007226</t>
  </si>
  <si>
    <t>Úprava pláně vyrovnáním výškových rozdílů strojně v hornině třídy těžitelnosti I, skupiny 1 až 3 se zhutněním</t>
  </si>
  <si>
    <t>https://podminky.urs.cz/item/CS_URS_2022_01/181951112</t>
  </si>
  <si>
    <t>Komunikace pozemní</t>
  </si>
  <si>
    <t>20</t>
  </si>
  <si>
    <t>564861111</t>
  </si>
  <si>
    <t>Podklad ze štěrkodrtě ŠD plochy přes 100 m2 tl 200 mm</t>
  </si>
  <si>
    <t>917178183</t>
  </si>
  <si>
    <t>Podklad ze štěrkodrti ŠD s rozprostřením a zhutněním, po zhutnění tl. 200 mm</t>
  </si>
  <si>
    <t>https://podminky.urs.cz/item/CS_URS_2022_01/564861111</t>
  </si>
  <si>
    <t>Chodník</t>
  </si>
  <si>
    <t>285+11</t>
  </si>
  <si>
    <t>564871111</t>
  </si>
  <si>
    <t>Podklad ze štěrkodrtě ŠD plochy přes 100 m2 tl 250 mm</t>
  </si>
  <si>
    <t>1280557050</t>
  </si>
  <si>
    <t>Podklad ze štěrkodrti ŠD s rozprostřením a zhutněním plochy přes 100 m2, po zhutnění tl. 250 mm</t>
  </si>
  <si>
    <t>https://podminky.urs.cz/item/CS_URS_2022_01/564871111</t>
  </si>
  <si>
    <t>sjezdy</t>
  </si>
  <si>
    <t>24+4</t>
  </si>
  <si>
    <t>22</t>
  </si>
  <si>
    <t>564911511</t>
  </si>
  <si>
    <t>Podklad z R-materiálu plochy přes 100 m2 tl 50 mm</t>
  </si>
  <si>
    <t>-476235268</t>
  </si>
  <si>
    <t>Podklad nebo podsyp z R-materiálu s rozprostřením a zhutněním plochy přes 100 m2, po zhutnění tl. 50 mm</t>
  </si>
  <si>
    <t>https://podminky.urs.cz/item/CS_URS_2022_01/564911511</t>
  </si>
  <si>
    <t>živice - nová konstrukce</t>
  </si>
  <si>
    <t>309+24</t>
  </si>
  <si>
    <t>23</t>
  </si>
  <si>
    <t>566901261</t>
  </si>
  <si>
    <t>Vyspravení podkladu po překopech inženýrských sítí plochy přes 15 m2 obalovaným kamenivem ACP (OK) tl. 100 mm</t>
  </si>
  <si>
    <t>-1357804879</t>
  </si>
  <si>
    <t>Vyspravení podkladu po překopech inženýrských sítí plochy přes 15 m2 s rozprostřením a zhutněním obalovaným kamenivem ACP (OK) tl. 100 mm</t>
  </si>
  <si>
    <t>https://podminky.urs.cz/item/CS_URS_2022_01/566901261</t>
  </si>
  <si>
    <t>24</t>
  </si>
  <si>
    <t>572341111</t>
  </si>
  <si>
    <t>Vyspravení krytu komunikací po překopech pl přes 15 m2 asfalt betonem ACO (AB) tl přes 30 do 50 mm</t>
  </si>
  <si>
    <t>1260515436</t>
  </si>
  <si>
    <t>Vyspravení krytu komunikací po překopech inženýrských sítí plochy přes 15 m2 asfaltovým betonem ACO (AB), po zhutnění tl. přes 30 do 50 mm</t>
  </si>
  <si>
    <t>https://podminky.urs.cz/item/CS_URS_2022_01/572341111</t>
  </si>
  <si>
    <t>25</t>
  </si>
  <si>
    <t>573231108</t>
  </si>
  <si>
    <t>Postřik živičný spojovací ze silniční emulze v množství 0,50 kg/m2</t>
  </si>
  <si>
    <t>624759989</t>
  </si>
  <si>
    <t>Postřik spojovací PS bez posypu kamenivem ze silniční emulze, v množství 0,50 kg/m2</t>
  </si>
  <si>
    <t>https://podminky.urs.cz/item/CS_URS_2022_01/573231108</t>
  </si>
  <si>
    <t>1514,000</t>
  </si>
  <si>
    <t>48</t>
  </si>
  <si>
    <t>Součet</t>
  </si>
  <si>
    <t>26</t>
  </si>
  <si>
    <t>577144111</t>
  </si>
  <si>
    <t>Asfaltový beton vrstva obrusná ACO 11 (ABS) tř. I tl 50 mm š do 3 m z nemodifikovaného asfaltu</t>
  </si>
  <si>
    <t>-540433729</t>
  </si>
  <si>
    <t>Asfaltový beton vrstva obrusná ACO 11 (ABS) s rozprostřením a se zhutněním z nemodifikovaného asfaltu v pruhu šířky do 3 m tř. I, po zhutnění tl. 50 mm</t>
  </si>
  <si>
    <t>https://podminky.urs.cz/item/CS_URS_2022_01/577144111</t>
  </si>
  <si>
    <t>živice - nová konstrukce - Sjezdy + Chodník</t>
  </si>
  <si>
    <t>309</t>
  </si>
  <si>
    <t>oprava krytu</t>
  </si>
  <si>
    <t>1205</t>
  </si>
  <si>
    <t>27</t>
  </si>
  <si>
    <t>596211110</t>
  </si>
  <si>
    <t>Kladení zámkové dlažby komunikací pro pěší ručně tl 60 mm skupiny A pl do 50 m2</t>
  </si>
  <si>
    <t>321712925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</si>
  <si>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</si>
  <si>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</si>
  <si>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28</t>
  </si>
  <si>
    <t>59245006</t>
  </si>
  <si>
    <t>dlažba tvar obdélník betonová pro nevidomé 200x100x60mm barevná</t>
  </si>
  <si>
    <t>-1788789985</t>
  </si>
  <si>
    <t>15*1,1 'Přepočtené koeficientem množství</t>
  </si>
  <si>
    <t>29</t>
  </si>
  <si>
    <t>596212210</t>
  </si>
  <si>
    <t>Kladení zámkové dlažby pozemních komunikací ručně tl 80 mm skupiny A pl do 50 m2</t>
  </si>
  <si>
    <t>257894622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</si>
  <si>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</si>
  <si>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https://podminky.urs.cz/item/CS_URS_2022_01/596212210</t>
  </si>
  <si>
    <t>30</t>
  </si>
  <si>
    <t>59245226</t>
  </si>
  <si>
    <t>dlažba tvar obdélník betonová pro nevidomé 200x100x80mm barevná</t>
  </si>
  <si>
    <t>-1120395591</t>
  </si>
  <si>
    <t>4*1,1 'Přepočtené koeficientem množství</t>
  </si>
  <si>
    <t>Ostatní konstrukce a práce, bourání</t>
  </si>
  <si>
    <t>31</t>
  </si>
  <si>
    <t>914111111</t>
  </si>
  <si>
    <t>Montáž svislé dopravní značky do velikosti 1 m2 objímkami na sloupek nebo konzolu</t>
  </si>
  <si>
    <t>kus</t>
  </si>
  <si>
    <t>1836244455</t>
  </si>
  <si>
    <t>Montáž svislé dopravní značky základní velikosti do 1 m2 objímkami na sloupky nebo konzoly</t>
  </si>
  <si>
    <t>https://podminky.urs.cz/item/CS_URS_2022_01/914111111</t>
  </si>
  <si>
    <t>P2</t>
  </si>
  <si>
    <t>E2b</t>
  </si>
  <si>
    <t>P4</t>
  </si>
  <si>
    <t>B5</t>
  </si>
  <si>
    <t>32</t>
  </si>
  <si>
    <t>40445611</t>
  </si>
  <si>
    <t>značky upravující přednost P2, P3, P8 500mm</t>
  </si>
  <si>
    <t>167379133</t>
  </si>
  <si>
    <t>33</t>
  </si>
  <si>
    <t>40445619</t>
  </si>
  <si>
    <t>zákazové, příkazové dopravní značky B1-B34, C1-15 500mm</t>
  </si>
  <si>
    <t>1997933660</t>
  </si>
  <si>
    <t>34</t>
  </si>
  <si>
    <t>40445608</t>
  </si>
  <si>
    <t>značky upravující přednost P1, P4 700mm</t>
  </si>
  <si>
    <t>-1979158003</t>
  </si>
  <si>
    <t>35</t>
  </si>
  <si>
    <t>40445647</t>
  </si>
  <si>
    <t>dodatkové tabulky E1, E2a,b , E6, E9, E10 E12c, E17 500x500mm</t>
  </si>
  <si>
    <t>67180742</t>
  </si>
  <si>
    <t>36</t>
  </si>
  <si>
    <t>914511111</t>
  </si>
  <si>
    <t>Montáž sloupku dopravních značek délky do 3,5 m s betonovým základem</t>
  </si>
  <si>
    <t>-344020107</t>
  </si>
  <si>
    <t>Montáž sloupku dopravních značek délky do 3,5 m do betonového základu</t>
  </si>
  <si>
    <t>https://podminky.urs.cz/item/CS_URS_2022_01/914511111</t>
  </si>
  <si>
    <t>37</t>
  </si>
  <si>
    <t>40445225</t>
  </si>
  <si>
    <t>sloupek pro dopravní značku Zn D 60mm v 3,5m</t>
  </si>
  <si>
    <t>1752836767</t>
  </si>
  <si>
    <t>38</t>
  </si>
  <si>
    <t>40445256</t>
  </si>
  <si>
    <t>svorka upínací na sloupek dopravní značky D 60mm</t>
  </si>
  <si>
    <t>100661742</t>
  </si>
  <si>
    <t>39</t>
  </si>
  <si>
    <t>40445253</t>
  </si>
  <si>
    <t>víčko plastové na sloupek D 60mm</t>
  </si>
  <si>
    <t>-399974164</t>
  </si>
  <si>
    <t>40</t>
  </si>
  <si>
    <t>915211112</t>
  </si>
  <si>
    <t>Vodorovné dopravní značení dělící čáry souvislé š 125 mm retroreflexní bílý plast</t>
  </si>
  <si>
    <t>269594216</t>
  </si>
  <si>
    <t>Vodorovné dopravní značení stříkaným plastem dělící čára šířky 125 mm souvislá bílá retroreflexní</t>
  </si>
  <si>
    <t>https://podminky.urs.cz/item/CS_URS_2022_01/915211112</t>
  </si>
  <si>
    <t>V13a</t>
  </si>
  <si>
    <t>11,2</t>
  </si>
  <si>
    <t>41</t>
  </si>
  <si>
    <t>915221112</t>
  </si>
  <si>
    <t>Vodorovné dopravní značení vodící čáry souvislé š 250 mm retroreflexní bílý plast</t>
  </si>
  <si>
    <t>874314887</t>
  </si>
  <si>
    <t>Vodorovné dopravní značení stříkaným plastem vodící čára bílá šířky 250 mm souvislá retroreflexní</t>
  </si>
  <si>
    <t>https://podminky.urs.cz/item/CS_URS_2022_01/915221112</t>
  </si>
  <si>
    <t>42</t>
  </si>
  <si>
    <t>915231112</t>
  </si>
  <si>
    <t>Vodorovné dopravní značení přechody pro chodce, šipky, symboly retroreflexní bílý plast</t>
  </si>
  <si>
    <t>2008783454</t>
  </si>
  <si>
    <t>Vodorovné dopravní značení stříkaným plastem přechody pro chodce, šipky, symboly nápisy bílé retroreflexní</t>
  </si>
  <si>
    <t>https://podminky.urs.cz/item/CS_URS_2022_01/915231112</t>
  </si>
  <si>
    <t>15,8/2</t>
  </si>
  <si>
    <t>43</t>
  </si>
  <si>
    <t>915611111</t>
  </si>
  <si>
    <t>Předznačení vodorovného liniového značení</t>
  </si>
  <si>
    <t>1517778652</t>
  </si>
  <si>
    <t>Předznačení pro vodorovné značení stříkané barvou nebo prováděné z nátěrových hmot liniové dělicí čáry, vodicí proužky</t>
  </si>
  <si>
    <t>https://podminky.urs.cz/item/CS_URS_2022_01/915611111</t>
  </si>
  <si>
    <t>44</t>
  </si>
  <si>
    <t>915621111</t>
  </si>
  <si>
    <t>Předznačení vodorovného plošného značení</t>
  </si>
  <si>
    <t>1533590725</t>
  </si>
  <si>
    <t>Předznačení pro vodorovné značení stříkané barvou nebo prováděné z nátěrových hmot plošné šipky, symboly, nápisy</t>
  </si>
  <si>
    <t>https://podminky.urs.cz/item/CS_URS_2022_01/915621111</t>
  </si>
  <si>
    <t>45</t>
  </si>
  <si>
    <t>916131213</t>
  </si>
  <si>
    <t>Osazení silničního obrubníku betonového stojatého s boční opěrou do lože z betonu prostého</t>
  </si>
  <si>
    <t>1723889648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</si>
  <si>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</si>
  <si>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</si>
  <si>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46</t>
  </si>
  <si>
    <t>59217031</t>
  </si>
  <si>
    <t>obrubník betonový silniční 1000x150x250mm</t>
  </si>
  <si>
    <t>-569479617</t>
  </si>
  <si>
    <t>165,5*1,05 'Přepočtené koeficientem množství</t>
  </si>
  <si>
    <t>47</t>
  </si>
  <si>
    <t>916231213</t>
  </si>
  <si>
    <t>Osazení chodníkového obrubníku betonového stojatého s boční opěrou do lože z betonu prostého</t>
  </si>
  <si>
    <t>-1264058794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</si>
  <si>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</si>
  <si>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</si>
  <si>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nový</t>
  </si>
  <si>
    <t>144,5</t>
  </si>
  <si>
    <t>59217016</t>
  </si>
  <si>
    <t>obrubník betonový chodníkový 1000x80x250mm</t>
  </si>
  <si>
    <t>2126662578</t>
  </si>
  <si>
    <t>144,5*1,05 'Přepočtené koeficientem množství</t>
  </si>
  <si>
    <t>49</t>
  </si>
  <si>
    <t>916241113</t>
  </si>
  <si>
    <t>Osazení obrubníku kamenného ležatého s boční opěrou do lože z betonu prostého</t>
  </si>
  <si>
    <t>935805448</t>
  </si>
  <si>
    <t>Osazení obrubníku kamenného se zřízením lože, s vyplněním a zatřením spár cementovou maltou ležatého s boční opěrou z betonu prostého, do lože z betonu prostého</t>
  </si>
  <si>
    <t>https://podminky.urs.cz/item/CS_URS_2022_01/916241113</t>
  </si>
  <si>
    <t>50</t>
  </si>
  <si>
    <t>58380003</t>
  </si>
  <si>
    <t>obrubník kamenný žulový přímý 1000x300x200mm</t>
  </si>
  <si>
    <t>552013482</t>
  </si>
  <si>
    <t>10% doplnění poškozených</t>
  </si>
  <si>
    <t>154,500*0,1</t>
  </si>
  <si>
    <t>15,45*1,05 'Přepočtené koeficientem množství</t>
  </si>
  <si>
    <t>51</t>
  </si>
  <si>
    <t>916991121</t>
  </si>
  <si>
    <t>Lože pod obrubníky, krajníky nebo obruby z dlažebních kostek z betonu prostého</t>
  </si>
  <si>
    <t>870563078</t>
  </si>
  <si>
    <t>Lože pod obrubníky, krajníky nebo obruby z dlažebních kostek z betonu prostého</t>
  </si>
  <si>
    <t>https://podminky.urs.cz/item/CS_URS_2022_01/916991121</t>
  </si>
  <si>
    <t>154,500*0,07</t>
  </si>
  <si>
    <t>165,500*0,06</t>
  </si>
  <si>
    <t>144,5*0,05</t>
  </si>
  <si>
    <t>52</t>
  </si>
  <si>
    <t>919732211</t>
  </si>
  <si>
    <t>Styčná spára napojení nového živičného povrchu na stávající za tepla š 15 mm hl 25 mm s prořezáním</t>
  </si>
  <si>
    <t>245061011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</si>
  <si>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</si>
  <si>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https://podminky.urs.cz/item/CS_URS_2022_01/919732211</t>
  </si>
  <si>
    <t>53</t>
  </si>
  <si>
    <t>919735111</t>
  </si>
  <si>
    <t>Řezání stávajícího živičného krytu hl do 50 mm</t>
  </si>
  <si>
    <t>-767849808</t>
  </si>
  <si>
    <t>Řezání stávajícího živičného krytu nebo podkladu hloubky do 50 mm</t>
  </si>
  <si>
    <t>https://podminky.urs.cz/item/CS_URS_2022_01/919735111</t>
  </si>
  <si>
    <t>154,5+165,5</t>
  </si>
  <si>
    <t>54</t>
  </si>
  <si>
    <t>919735123</t>
  </si>
  <si>
    <t>Řezání stávajícího betonového krytu hl přes 100 do 150 mm</t>
  </si>
  <si>
    <t>324670721</t>
  </si>
  <si>
    <t>Řezání stávajícího betonového krytu nebo podkladu hloubky přes 100 do 150 mm</t>
  </si>
  <si>
    <t>https://podminky.urs.cz/item/CS_URS_2022_01/919735123</t>
  </si>
  <si>
    <t>55</t>
  </si>
  <si>
    <t>979024443</t>
  </si>
  <si>
    <t>Očištění vybouraných obrubníků a krajníků silničních</t>
  </si>
  <si>
    <t>-1253052039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</si>
  <si>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</si>
  <si>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https://podminky.urs.cz/item/CS_URS_2022_01/979024443</t>
  </si>
  <si>
    <t>56</t>
  </si>
  <si>
    <t>vyřešení odvodnění dešťových svodů RD</t>
  </si>
  <si>
    <t>kpl</t>
  </si>
  <si>
    <t>-1343199910</t>
  </si>
  <si>
    <t>Fakturováno bude dle skutečných nákladů</t>
  </si>
  <si>
    <t>997</t>
  </si>
  <si>
    <t>Přesun sutě</t>
  </si>
  <si>
    <t>57</t>
  </si>
  <si>
    <t>997221561</t>
  </si>
  <si>
    <t>Vodorovná doprava suti z kusových materiálů do 1 km</t>
  </si>
  <si>
    <t>-690582445</t>
  </si>
  <si>
    <t>Vodorovná doprava suti bez naložení, ale se složením a s hrubým urovnáním z kusových materiálů, na vzdálenost do 1 km</t>
  </si>
  <si>
    <t>https://podminky.urs.cz/item/CS_URS_2022_01/997221561</t>
  </si>
  <si>
    <t>58</t>
  </si>
  <si>
    <t>997221569</t>
  </si>
  <si>
    <t>Příplatek ZKD 1 km u vodorovné dopravy suti z kusových materiálů</t>
  </si>
  <si>
    <t>-2074180369</t>
  </si>
  <si>
    <t>Vodorovná doprava suti bez naložení, ale se složením a s hrubým urovnáním Příplatek k ceně za každý další i započatý 1 km přes 1 km</t>
  </si>
  <si>
    <t>https://podminky.urs.cz/item/CS_URS_2022_01/997221569</t>
  </si>
  <si>
    <t>383,821*10 'Přepočtené koeficientem množství</t>
  </si>
  <si>
    <t>59</t>
  </si>
  <si>
    <t>997221611</t>
  </si>
  <si>
    <t>Nakládání suti na dopravní prostředky pro vodorovnou dopravu</t>
  </si>
  <si>
    <t>-309081149</t>
  </si>
  <si>
    <t>Nakládání na dopravní prostředky pro vodorovnou dopravu suti</t>
  </si>
  <si>
    <t>https://podminky.urs.cz/item/CS_URS_2022_01/997221611</t>
  </si>
  <si>
    <t>60</t>
  </si>
  <si>
    <t>997221861</t>
  </si>
  <si>
    <t>Poplatek za uložení stavebního odpadu na recyklační skládce (skládkovné) z prostého betonu pod kódem 17 01 01</t>
  </si>
  <si>
    <t>-58933545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</si>
  <si>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</si>
  <si>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</si>
  <si>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148,85+33,928</t>
  </si>
  <si>
    <t>61</t>
  </si>
  <si>
    <t>997221873</t>
  </si>
  <si>
    <t>1477656331</t>
  </si>
  <si>
    <t>https://podminky.urs.cz/item/CS_URS_2022_01/997221873</t>
  </si>
  <si>
    <t>77,860</t>
  </si>
  <si>
    <t>0,29*154,5*0,1</t>
  </si>
  <si>
    <t>62</t>
  </si>
  <si>
    <t>997221875</t>
  </si>
  <si>
    <t>Poplatek za uložení stavebního odpadu na recyklační skládce (skládkovné) asfaltového bez obsahu dehtu zatříděného do Katalogu odpadů pod kódem 17 03 02</t>
  </si>
  <si>
    <t>1516194824</t>
  </si>
  <si>
    <t>https://podminky.urs.cz/item/CS_URS_2022_01/997221875</t>
  </si>
  <si>
    <t>44,884+58,65+15,168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</si>
  <si>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</si>
  <si>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</si>
  <si>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</si>
  <si>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</si>
  <si>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</si>
  <si>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479279768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</si>
  <si>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</si>
  <si>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</si>
  <si>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VRN</t>
  </si>
  <si>
    <t>Vedlejší rozpočtové náklady</t>
  </si>
  <si>
    <t>VRN1</t>
  </si>
  <si>
    <t>Průzkumné, geodetické a projektové práce</t>
  </si>
  <si>
    <t>64</t>
  </si>
  <si>
    <t>012002000</t>
  </si>
  <si>
    <t>Geodetické práce</t>
  </si>
  <si>
    <t>1024</t>
  </si>
  <si>
    <t>1064466749</t>
  </si>
  <si>
    <t>https://podminky.urs.cz/item/CS_URS_2022_01/012002000</t>
  </si>
  <si>
    <t>65</t>
  </si>
  <si>
    <t>013254000</t>
  </si>
  <si>
    <t>Dokumentace skutečného provedení stavby</t>
  </si>
  <si>
    <t>1482165884</t>
  </si>
  <si>
    <t>https://podminky.urs.cz/item/CS_URS_2022_01/013254000</t>
  </si>
  <si>
    <t>VRN3</t>
  </si>
  <si>
    <t>Zařízení staveniště</t>
  </si>
  <si>
    <t>66</t>
  </si>
  <si>
    <t>030001000</t>
  </si>
  <si>
    <t>-1947058881</t>
  </si>
  <si>
    <t>https://podminky.urs.cz/item/CS_URS_2022_01/030001000</t>
  </si>
  <si>
    <t>VRN4</t>
  </si>
  <si>
    <t>Inženýrská činnost</t>
  </si>
  <si>
    <t>67</t>
  </si>
  <si>
    <t>043154000</t>
  </si>
  <si>
    <t>Zkoušky hutnicí</t>
  </si>
  <si>
    <t>-1412959464</t>
  </si>
  <si>
    <t>https://podminky.urs.cz/item/CS_URS_2022_01/043154000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</si>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</sst>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221" TargetMode="External" /><Relationship Id="rId2" Type="http://schemas.openxmlformats.org/officeDocument/2006/relationships/hyperlink" Target="https://podminky.urs.cz/item/CS_URS_2022_01/113107231" TargetMode="External" /><Relationship Id="rId3" Type="http://schemas.openxmlformats.org/officeDocument/2006/relationships/hyperlink" Target="https://podminky.urs.cz/item/CS_URS_2022_01/113107241" TargetMode="External" /><Relationship Id="rId4" Type="http://schemas.openxmlformats.org/officeDocument/2006/relationships/hyperlink" Target="https://podminky.urs.cz/item/CS_URS_2022_01/113107543" TargetMode="External" /><Relationship Id="rId5" Type="http://schemas.openxmlformats.org/officeDocument/2006/relationships/hyperlink" Target="https://podminky.urs.cz/item/CS_URS_2022_01/113154223" TargetMode="External" /><Relationship Id="rId6" Type="http://schemas.openxmlformats.org/officeDocument/2006/relationships/hyperlink" Target="https://podminky.urs.cz/item/CS_URS_2022_01/113201112" TargetMode="External" /><Relationship Id="rId7" Type="http://schemas.openxmlformats.org/officeDocument/2006/relationships/hyperlink" Target="https://podminky.urs.cz/item/CS_URS_2022_01/113202111" TargetMode="External" /><Relationship Id="rId8" Type="http://schemas.openxmlformats.org/officeDocument/2006/relationships/hyperlink" Target="https://podminky.urs.cz/item/CS_URS_2022_01/122251101" TargetMode="External" /><Relationship Id="rId9" Type="http://schemas.openxmlformats.org/officeDocument/2006/relationships/hyperlink" Target="https://podminky.urs.cz/item/CS_URS_2022_01/162751117" TargetMode="External" /><Relationship Id="rId10" Type="http://schemas.openxmlformats.org/officeDocument/2006/relationships/hyperlink" Target="https://podminky.urs.cz/item/CS_URS_2022_01/162751119" TargetMode="External" /><Relationship Id="rId11" Type="http://schemas.openxmlformats.org/officeDocument/2006/relationships/hyperlink" Target="https://podminky.urs.cz/item/CS_URS_2022_01/171201231" TargetMode="External" /><Relationship Id="rId12" Type="http://schemas.openxmlformats.org/officeDocument/2006/relationships/hyperlink" Target="https://podminky.urs.cz/item/CS_URS_2022_01/171251201" TargetMode="External" /><Relationship Id="rId13" Type="http://schemas.openxmlformats.org/officeDocument/2006/relationships/hyperlink" Target="https://podminky.urs.cz/item/CS_URS_2022_01/174151101" TargetMode="External" /><Relationship Id="rId14" Type="http://schemas.openxmlformats.org/officeDocument/2006/relationships/hyperlink" Target="https://podminky.urs.cz/item/CS_URS_2022_01/181351113" TargetMode="External" /><Relationship Id="rId15" Type="http://schemas.openxmlformats.org/officeDocument/2006/relationships/hyperlink" Target="https://podminky.urs.cz/item/CS_URS_2022_01/181411131" TargetMode="External" /><Relationship Id="rId16" Type="http://schemas.openxmlformats.org/officeDocument/2006/relationships/hyperlink" Target="https://podminky.urs.cz/item/CS_URS_2022_01/181951112" TargetMode="External" /><Relationship Id="rId17" Type="http://schemas.openxmlformats.org/officeDocument/2006/relationships/hyperlink" Target="https://podminky.urs.cz/item/CS_URS_2022_01/564861111" TargetMode="External" /><Relationship Id="rId18" Type="http://schemas.openxmlformats.org/officeDocument/2006/relationships/hyperlink" Target="https://podminky.urs.cz/item/CS_URS_2022_01/564871111" TargetMode="External" /><Relationship Id="rId19" Type="http://schemas.openxmlformats.org/officeDocument/2006/relationships/hyperlink" Target="https://podminky.urs.cz/item/CS_URS_2022_01/564911511" TargetMode="External" /><Relationship Id="rId20" Type="http://schemas.openxmlformats.org/officeDocument/2006/relationships/hyperlink" Target="https://podminky.urs.cz/item/CS_URS_2022_01/566901261" TargetMode="External" /><Relationship Id="rId21" Type="http://schemas.openxmlformats.org/officeDocument/2006/relationships/hyperlink" Target="https://podminky.urs.cz/item/CS_URS_2022_01/572341111" TargetMode="External" /><Relationship Id="rId22" Type="http://schemas.openxmlformats.org/officeDocument/2006/relationships/hyperlink" Target="https://podminky.urs.cz/item/CS_URS_2022_01/573231108" TargetMode="External" /><Relationship Id="rId23" Type="http://schemas.openxmlformats.org/officeDocument/2006/relationships/hyperlink" Target="https://podminky.urs.cz/item/CS_URS_2022_01/577144111" TargetMode="External" /><Relationship Id="rId24" Type="http://schemas.openxmlformats.org/officeDocument/2006/relationships/hyperlink" Target="https://podminky.urs.cz/item/CS_URS_2022_01/596211110" TargetMode="External" /><Relationship Id="rId25" Type="http://schemas.openxmlformats.org/officeDocument/2006/relationships/hyperlink" Target="https://podminky.urs.cz/item/CS_URS_2022_01/596212210" TargetMode="External" /><Relationship Id="rId26" Type="http://schemas.openxmlformats.org/officeDocument/2006/relationships/hyperlink" Target="https://podminky.urs.cz/item/CS_URS_2022_01/914111111" TargetMode="External" /><Relationship Id="rId27" Type="http://schemas.openxmlformats.org/officeDocument/2006/relationships/hyperlink" Target="https://podminky.urs.cz/item/CS_URS_2022_01/914511111" TargetMode="External" /><Relationship Id="rId28" Type="http://schemas.openxmlformats.org/officeDocument/2006/relationships/hyperlink" Target="https://podminky.urs.cz/item/CS_URS_2022_01/915211112" TargetMode="External" /><Relationship Id="rId29" Type="http://schemas.openxmlformats.org/officeDocument/2006/relationships/hyperlink" Target="https://podminky.urs.cz/item/CS_URS_2022_01/915221112" TargetMode="External" /><Relationship Id="rId30" Type="http://schemas.openxmlformats.org/officeDocument/2006/relationships/hyperlink" Target="https://podminky.urs.cz/item/CS_URS_2022_01/915231112" TargetMode="External" /><Relationship Id="rId31" Type="http://schemas.openxmlformats.org/officeDocument/2006/relationships/hyperlink" Target="https://podminky.urs.cz/item/CS_URS_2022_01/915611111" TargetMode="External" /><Relationship Id="rId32" Type="http://schemas.openxmlformats.org/officeDocument/2006/relationships/hyperlink" Target="https://podminky.urs.cz/item/CS_URS_2022_01/915621111" TargetMode="External" /><Relationship Id="rId33" Type="http://schemas.openxmlformats.org/officeDocument/2006/relationships/hyperlink" Target="https://podminky.urs.cz/item/CS_URS_2022_01/916131213" TargetMode="External" /><Relationship Id="rId34" Type="http://schemas.openxmlformats.org/officeDocument/2006/relationships/hyperlink" Target="https://podminky.urs.cz/item/CS_URS_2022_01/916231213" TargetMode="External" /><Relationship Id="rId35" Type="http://schemas.openxmlformats.org/officeDocument/2006/relationships/hyperlink" Target="https://podminky.urs.cz/item/CS_URS_2022_01/916241113" TargetMode="External" /><Relationship Id="rId36" Type="http://schemas.openxmlformats.org/officeDocument/2006/relationships/hyperlink" Target="https://podminky.urs.cz/item/CS_URS_2022_01/916991121" TargetMode="External" /><Relationship Id="rId37" Type="http://schemas.openxmlformats.org/officeDocument/2006/relationships/hyperlink" Target="https://podminky.urs.cz/item/CS_URS_2022_01/919732211" TargetMode="External" /><Relationship Id="rId38" Type="http://schemas.openxmlformats.org/officeDocument/2006/relationships/hyperlink" Target="https://podminky.urs.cz/item/CS_URS_2022_01/919735111" TargetMode="External" /><Relationship Id="rId39" Type="http://schemas.openxmlformats.org/officeDocument/2006/relationships/hyperlink" Target="https://podminky.urs.cz/item/CS_URS_2022_01/919735123" TargetMode="External" /><Relationship Id="rId40" Type="http://schemas.openxmlformats.org/officeDocument/2006/relationships/hyperlink" Target="https://podminky.urs.cz/item/CS_URS_2022_01/979024443" TargetMode="External" /><Relationship Id="rId41" Type="http://schemas.openxmlformats.org/officeDocument/2006/relationships/hyperlink" Target="https://podminky.urs.cz/item/CS_URS_2022_01/997221561" TargetMode="External" /><Relationship Id="rId42" Type="http://schemas.openxmlformats.org/officeDocument/2006/relationships/hyperlink" Target="https://podminky.urs.cz/item/CS_URS_2022_01/997221569" TargetMode="External" /><Relationship Id="rId43" Type="http://schemas.openxmlformats.org/officeDocument/2006/relationships/hyperlink" Target="https://podminky.urs.cz/item/CS_URS_2022_01/997221611" TargetMode="External" /><Relationship Id="rId44" Type="http://schemas.openxmlformats.org/officeDocument/2006/relationships/hyperlink" Target="https://podminky.urs.cz/item/CS_URS_2022_01/997221861" TargetMode="External" /><Relationship Id="rId45" Type="http://schemas.openxmlformats.org/officeDocument/2006/relationships/hyperlink" Target="https://podminky.urs.cz/item/CS_URS_2022_01/997221873" TargetMode="External" /><Relationship Id="rId46" Type="http://schemas.openxmlformats.org/officeDocument/2006/relationships/hyperlink" Target="https://podminky.urs.cz/item/CS_URS_2022_01/997221875" TargetMode="External" /><Relationship Id="rId47" Type="http://schemas.openxmlformats.org/officeDocument/2006/relationships/hyperlink" Target="https://podminky.urs.cz/item/CS_URS_2022_01/998225111" TargetMode="External" /><Relationship Id="rId48" Type="http://schemas.openxmlformats.org/officeDocument/2006/relationships/hyperlink" Target="https://podminky.urs.cz/item/CS_URS_2022_01/012002000" TargetMode="External" /><Relationship Id="rId49" Type="http://schemas.openxmlformats.org/officeDocument/2006/relationships/hyperlink" Target="https://podminky.urs.cz/item/CS_URS_2022_01/013254000" TargetMode="External" /><Relationship Id="rId50" Type="http://schemas.openxmlformats.org/officeDocument/2006/relationships/hyperlink" Target="https://podminky.urs.cz/item/CS_URS_2022_01/030001000" TargetMode="External" /><Relationship Id="rId51" Type="http://schemas.openxmlformats.org/officeDocument/2006/relationships/hyperlink" Target="https://podminky.urs.cz/item/CS_URS_2022_01/043154000" TargetMode="External" /><Relationship Id="rId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37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2021-140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chodníku ul. Lipská, Chomutov etapa IV, V, VI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11. 1. 2022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40.0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Chomutov, Zborovská 4602, Chomuto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KAP ATELIER s.r.o.,Patočkova 2472/81a,Praha 6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Kateřina Tumpachová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Rekonstrukce chodníku'!J30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'1 - Rekonstrukce chodníku'!P89</f>
        <v>0</v>
      </c>
      <c r="AV55" s="121">
        <f>'1 - Rekonstrukce chodníku'!J33</f>
        <v>0</v>
      </c>
      <c r="AW55" s="121">
        <f>'1 - Rekonstrukce chodníku'!J34</f>
        <v>0</v>
      </c>
      <c r="AX55" s="121">
        <f>'1 - Rekonstrukce chodníku'!J35</f>
        <v>0</v>
      </c>
      <c r="AY55" s="121">
        <f>'1 - Rekonstrukce chodníku'!J36</f>
        <v>0</v>
      </c>
      <c r="AZ55" s="121">
        <f>'1 - Rekonstrukce chodníku'!F33</f>
        <v>0</v>
      </c>
      <c r="BA55" s="121">
        <f>'1 - Rekonstrukce chodníku'!F34</f>
        <v>0</v>
      </c>
      <c r="BB55" s="121">
        <f>'1 - Rekonstrukce chodníku'!F35</f>
        <v>0</v>
      </c>
      <c r="BC55" s="121">
        <f>'1 - Rekonstrukce chodníku'!F36</f>
        <v>0</v>
      </c>
      <c r="BD55" s="123">
        <f>'1 - Rekonstrukce chodníku'!F37</f>
        <v>0</v>
      </c>
      <c r="BE55" s="7"/>
      <c r="BT55" s="124" t="s">
        <v>79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noDiN0KAilEPtTy3IL4P2/qSSKTLFff7VH9FsSRqoOh5jUT7MOKQHL1KZSNfC9m0/jvt97bSENL0/8ObaJCJCg==" hashValue="mruiHrzRDkTIFb7WklY5QSB6RFt03XeCbhzGIOjSfRGj2/N6A1fT36dzn0qbeLwwXbihioPCgvfcUrxbaFXPmw==" algorithmName="SHA-512" password="CB6D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Rekonstrukce chodníku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83</v>
      </c>
    </row>
    <row r="4" s="1" customFormat="1" ht="24.96" customHeight="1">
      <c r="B4" s="21"/>
      <c r="D4" s="127" t="s">
        <v>84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Rekonstrukce chodníku ul. Lipská, Chomutov etapa IV, V, VI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85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86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11. 1. 2022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">
        <v>19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27</v>
      </c>
      <c r="F15" s="39"/>
      <c r="G15" s="39"/>
      <c r="H15" s="39"/>
      <c r="I15" s="129" t="s">
        <v>28</v>
      </c>
      <c r="J15" s="133" t="s">
        <v>19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">
        <v>19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32</v>
      </c>
      <c r="F21" s="39"/>
      <c r="G21" s="39"/>
      <c r="H21" s="39"/>
      <c r="I21" s="129" t="s">
        <v>28</v>
      </c>
      <c r="J21" s="133" t="s">
        <v>19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34</v>
      </c>
      <c r="E23" s="39"/>
      <c r="F23" s="39"/>
      <c r="G23" s="39"/>
      <c r="H23" s="39"/>
      <c r="I23" s="129" t="s">
        <v>26</v>
      </c>
      <c r="J23" s="133" t="s">
        <v>35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36</v>
      </c>
      <c r="F24" s="39"/>
      <c r="G24" s="39"/>
      <c r="H24" s="39"/>
      <c r="I24" s="129" t="s">
        <v>28</v>
      </c>
      <c r="J24" s="133" t="s">
        <v>37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38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40</v>
      </c>
      <c r="E30" s="39"/>
      <c r="F30" s="39"/>
      <c r="G30" s="39"/>
      <c r="H30" s="39"/>
      <c r="I30" s="39"/>
      <c r="J30" s="141">
        <f>ROUND(J89,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42</v>
      </c>
      <c r="G32" s="39"/>
      <c r="H32" s="39"/>
      <c r="I32" s="142" t="s">
        <v>41</v>
      </c>
      <c r="J32" s="142" t="s">
        <v>43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44</v>
      </c>
      <c r="E33" s="129" t="s">
        <v>45</v>
      </c>
      <c r="F33" s="144">
        <f>ROUND((SUM(BE89:BE352)),  2)</f>
        <v>0</v>
      </c>
      <c r="G33" s="39"/>
      <c r="H33" s="39"/>
      <c r="I33" s="145">
        <v>0.20999999999999999</v>
      </c>
      <c r="J33" s="144">
        <f>ROUND(((SUM(BE89:BE352))*I33),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46</v>
      </c>
      <c r="F34" s="144">
        <f>ROUND((SUM(BF89:BF352)),  2)</f>
        <v>0</v>
      </c>
      <c r="G34" s="39"/>
      <c r="H34" s="39"/>
      <c r="I34" s="145">
        <v>0.14999999999999999</v>
      </c>
      <c r="J34" s="144">
        <f>ROUND(((SUM(BF89:BF352))*I34),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47</v>
      </c>
      <c r="F35" s="144">
        <f>ROUND((SUM(BG89:BG352)),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48</v>
      </c>
      <c r="F36" s="144">
        <f>ROUND((SUM(BH89:BH352)),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49</v>
      </c>
      <c r="F37" s="144">
        <f>ROUND((SUM(BI89:BI352)),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87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Rekonstrukce chodníku ul. Lipská, Chomutov etapa IV, V, VI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85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1 - Rekonstrukce chodníku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11. 1. 2022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Statutární město Chomutov, Zborovská 4602, Chomuto</v>
      </c>
      <c r="G54" s="41"/>
      <c r="H54" s="41"/>
      <c r="I54" s="33" t="s">
        <v>31</v>
      </c>
      <c r="J54" s="37" t="str">
        <f>E21</f>
        <v>KAP ATELIER s.r.o.,Patočkova 2472/81a,Praha 6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Kateřina Tumpachová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88</v>
      </c>
      <c r="D57" s="159"/>
      <c r="E57" s="159"/>
      <c r="F57" s="159"/>
      <c r="G57" s="159"/>
      <c r="H57" s="159"/>
      <c r="I57" s="159"/>
      <c r="J57" s="160" t="s">
        <v>89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72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90</v>
      </c>
    </row>
    <row r="60" s="9" customFormat="1" ht="24.96" customHeight="1">
      <c r="A60" s="9"/>
      <c r="B60" s="162"/>
      <c r="C60" s="163"/>
      <c r="D60" s="164" t="s">
        <v>91</v>
      </c>
      <c r="E60" s="165"/>
      <c r="F60" s="165"/>
      <c r="G60" s="165"/>
      <c r="H60" s="165"/>
      <c r="I60" s="165"/>
      <c r="J60" s="166">
        <f>J90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92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93</v>
      </c>
      <c r="E62" s="171"/>
      <c r="F62" s="171"/>
      <c r="G62" s="171"/>
      <c r="H62" s="171"/>
      <c r="I62" s="171"/>
      <c r="J62" s="172">
        <f>J160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94</v>
      </c>
      <c r="E63" s="171"/>
      <c r="F63" s="171"/>
      <c r="G63" s="171"/>
      <c r="H63" s="171"/>
      <c r="I63" s="171"/>
      <c r="J63" s="172">
        <f>J210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95</v>
      </c>
      <c r="E64" s="171"/>
      <c r="F64" s="171"/>
      <c r="G64" s="171"/>
      <c r="H64" s="171"/>
      <c r="I64" s="171"/>
      <c r="J64" s="172">
        <f>J308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8"/>
      <c r="C65" s="169"/>
      <c r="D65" s="170" t="s">
        <v>96</v>
      </c>
      <c r="E65" s="171"/>
      <c r="F65" s="171"/>
      <c r="G65" s="171"/>
      <c r="H65" s="171"/>
      <c r="I65" s="171"/>
      <c r="J65" s="172">
        <f>J333</f>
        <v>0</v>
      </c>
      <c r="K65" s="169"/>
      <c r="L65" s="17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2"/>
      <c r="C66" s="163"/>
      <c r="D66" s="164" t="s">
        <v>97</v>
      </c>
      <c r="E66" s="165"/>
      <c r="F66" s="165"/>
      <c r="G66" s="165"/>
      <c r="H66" s="165"/>
      <c r="I66" s="165"/>
      <c r="J66" s="166">
        <f>J337</f>
        <v>0</v>
      </c>
      <c r="K66" s="163"/>
      <c r="L66" s="16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8"/>
      <c r="C67" s="169"/>
      <c r="D67" s="170" t="s">
        <v>98</v>
      </c>
      <c r="E67" s="171"/>
      <c r="F67" s="171"/>
      <c r="G67" s="171"/>
      <c r="H67" s="171"/>
      <c r="I67" s="171"/>
      <c r="J67" s="172">
        <f>J338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99</v>
      </c>
      <c r="E68" s="171"/>
      <c r="F68" s="171"/>
      <c r="G68" s="171"/>
      <c r="H68" s="171"/>
      <c r="I68" s="171"/>
      <c r="J68" s="172">
        <f>J345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100</v>
      </c>
      <c r="E69" s="171"/>
      <c r="F69" s="171"/>
      <c r="G69" s="171"/>
      <c r="H69" s="171"/>
      <c r="I69" s="171"/>
      <c r="J69" s="172">
        <f>J349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101</v>
      </c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57" t="str">
        <f>E7</f>
        <v>Rekonstrukce chodníku ul. Lipská, Chomutov etapa IV, V, VI</v>
      </c>
      <c r="F79" s="33"/>
      <c r="G79" s="33"/>
      <c r="H79" s="33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85</v>
      </c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1 - Rekonstrukce chodníku</v>
      </c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11. 1. 2022</v>
      </c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40.05" customHeight="1">
      <c r="A85" s="39"/>
      <c r="B85" s="40"/>
      <c r="C85" s="33" t="s">
        <v>25</v>
      </c>
      <c r="D85" s="41"/>
      <c r="E85" s="41"/>
      <c r="F85" s="28" t="str">
        <f>E15</f>
        <v>Statutární město Chomutov, Zborovská 4602, Chomuto</v>
      </c>
      <c r="G85" s="41"/>
      <c r="H85" s="41"/>
      <c r="I85" s="33" t="s">
        <v>31</v>
      </c>
      <c r="J85" s="37" t="str">
        <f>E21</f>
        <v>KAP ATELIER s.r.o.,Patočkova 2472/81a,Praha 6</v>
      </c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25.6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Ing. Kateřina Tumpachová</v>
      </c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4"/>
      <c r="B88" s="175"/>
      <c r="C88" s="176" t="s">
        <v>102</v>
      </c>
      <c r="D88" s="177" t="s">
        <v>59</v>
      </c>
      <c r="E88" s="177" t="s">
        <v>55</v>
      </c>
      <c r="F88" s="177" t="s">
        <v>56</v>
      </c>
      <c r="G88" s="177" t="s">
        <v>103</v>
      </c>
      <c r="H88" s="177" t="s">
        <v>104</v>
      </c>
      <c r="I88" s="177" t="s">
        <v>105</v>
      </c>
      <c r="J88" s="177" t="s">
        <v>89</v>
      </c>
      <c r="K88" s="178" t="s">
        <v>106</v>
      </c>
      <c r="L88" s="179"/>
      <c r="M88" s="93" t="s">
        <v>19</v>
      </c>
      <c r="N88" s="94" t="s">
        <v>44</v>
      </c>
      <c r="O88" s="94" t="s">
        <v>107</v>
      </c>
      <c r="P88" s="94" t="s">
        <v>108</v>
      </c>
      <c r="Q88" s="94" t="s">
        <v>109</v>
      </c>
      <c r="R88" s="94" t="s">
        <v>110</v>
      </c>
      <c r="S88" s="94" t="s">
        <v>111</v>
      </c>
      <c r="T88" s="95" t="s">
        <v>112</v>
      </c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</row>
    <row r="89" s="2" customFormat="1" ht="22.8" customHeight="1">
      <c r="A89" s="39"/>
      <c r="B89" s="40"/>
      <c r="C89" s="100" t="s">
        <v>113</v>
      </c>
      <c r="D89" s="41"/>
      <c r="E89" s="41"/>
      <c r="F89" s="41"/>
      <c r="G89" s="41"/>
      <c r="H89" s="41"/>
      <c r="I89" s="41"/>
      <c r="J89" s="180">
        <f>BK89</f>
        <v>0</v>
      </c>
      <c r="K89" s="41"/>
      <c r="L89" s="45"/>
      <c r="M89" s="96"/>
      <c r="N89" s="181"/>
      <c r="O89" s="97"/>
      <c r="P89" s="182">
        <f>P90+P337</f>
        <v>0</v>
      </c>
      <c r="Q89" s="97"/>
      <c r="R89" s="182">
        <f>R90+R337</f>
        <v>626.42763909999996</v>
      </c>
      <c r="S89" s="97"/>
      <c r="T89" s="183">
        <f>T90+T337</f>
        <v>424.14449999999999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73</v>
      </c>
      <c r="AU89" s="18" t="s">
        <v>90</v>
      </c>
      <c r="BK89" s="184">
        <f>BK90+BK337</f>
        <v>0</v>
      </c>
    </row>
    <row r="90" s="12" customFormat="1" ht="25.92" customHeight="1">
      <c r="A90" s="12"/>
      <c r="B90" s="185"/>
      <c r="C90" s="186"/>
      <c r="D90" s="187" t="s">
        <v>73</v>
      </c>
      <c r="E90" s="188" t="s">
        <v>114</v>
      </c>
      <c r="F90" s="188" t="s">
        <v>115</v>
      </c>
      <c r="G90" s="186"/>
      <c r="H90" s="186"/>
      <c r="I90" s="189"/>
      <c r="J90" s="190">
        <f>BK90</f>
        <v>0</v>
      </c>
      <c r="K90" s="186"/>
      <c r="L90" s="191"/>
      <c r="M90" s="192"/>
      <c r="N90" s="193"/>
      <c r="O90" s="193"/>
      <c r="P90" s="194">
        <f>P91+P160+P210+P308+P333</f>
        <v>0</v>
      </c>
      <c r="Q90" s="193"/>
      <c r="R90" s="194">
        <f>R91+R160+R210+R308+R333</f>
        <v>626.42763909999996</v>
      </c>
      <c r="S90" s="193"/>
      <c r="T90" s="195">
        <f>T91+T160+T210+T308+T333</f>
        <v>424.14449999999999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6" t="s">
        <v>79</v>
      </c>
      <c r="AT90" s="197" t="s">
        <v>73</v>
      </c>
      <c r="AU90" s="197" t="s">
        <v>74</v>
      </c>
      <c r="AY90" s="196" t="s">
        <v>116</v>
      </c>
      <c r="BK90" s="198">
        <f>BK91+BK160+BK210+BK308+BK333</f>
        <v>0</v>
      </c>
    </row>
    <row r="91" s="12" customFormat="1" ht="22.8" customHeight="1">
      <c r="A91" s="12"/>
      <c r="B91" s="185"/>
      <c r="C91" s="186"/>
      <c r="D91" s="187" t="s">
        <v>73</v>
      </c>
      <c r="E91" s="199" t="s">
        <v>79</v>
      </c>
      <c r="F91" s="199" t="s">
        <v>117</v>
      </c>
      <c r="G91" s="186"/>
      <c r="H91" s="186"/>
      <c r="I91" s="189"/>
      <c r="J91" s="200">
        <f>BK91</f>
        <v>0</v>
      </c>
      <c r="K91" s="186"/>
      <c r="L91" s="191"/>
      <c r="M91" s="192"/>
      <c r="N91" s="193"/>
      <c r="O91" s="193"/>
      <c r="P91" s="194">
        <f>SUM(P92:P159)</f>
        <v>0</v>
      </c>
      <c r="Q91" s="193"/>
      <c r="R91" s="194">
        <f>SUM(R92:R159)</f>
        <v>72.38951999999999</v>
      </c>
      <c r="S91" s="193"/>
      <c r="T91" s="195">
        <f>SUM(T92:T159)</f>
        <v>424.14449999999999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6" t="s">
        <v>79</v>
      </c>
      <c r="AT91" s="197" t="s">
        <v>73</v>
      </c>
      <c r="AU91" s="197" t="s">
        <v>79</v>
      </c>
      <c r="AY91" s="196" t="s">
        <v>116</v>
      </c>
      <c r="BK91" s="198">
        <f>SUM(BK92:BK159)</f>
        <v>0</v>
      </c>
    </row>
    <row r="92" s="2" customFormat="1" ht="16.5" customHeight="1">
      <c r="A92" s="39"/>
      <c r="B92" s="40"/>
      <c r="C92" s="201" t="s">
        <v>79</v>
      </c>
      <c r="D92" s="201" t="s">
        <v>118</v>
      </c>
      <c r="E92" s="202" t="s">
        <v>119</v>
      </c>
      <c r="F92" s="203" t="s">
        <v>120</v>
      </c>
      <c r="G92" s="204" t="s">
        <v>121</v>
      </c>
      <c r="H92" s="205">
        <v>458</v>
      </c>
      <c r="I92" s="206"/>
      <c r="J92" s="207">
        <f>ROUND(I92*H92,2)</f>
        <v>0</v>
      </c>
      <c r="K92" s="203" t="s">
        <v>122</v>
      </c>
      <c r="L92" s="45"/>
      <c r="M92" s="208" t="s">
        <v>19</v>
      </c>
      <c r="N92" s="209" t="s">
        <v>45</v>
      </c>
      <c r="O92" s="85"/>
      <c r="P92" s="210">
        <f>O92*H92</f>
        <v>0</v>
      </c>
      <c r="Q92" s="210">
        <v>0</v>
      </c>
      <c r="R92" s="210">
        <f>Q92*H92</f>
        <v>0</v>
      </c>
      <c r="S92" s="210">
        <v>0.17000000000000001</v>
      </c>
      <c r="T92" s="211">
        <f>S92*H92</f>
        <v>77.859999999999999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2" t="s">
        <v>123</v>
      </c>
      <c r="AT92" s="212" t="s">
        <v>118</v>
      </c>
      <c r="AU92" s="212" t="s">
        <v>83</v>
      </c>
      <c r="AY92" s="18" t="s">
        <v>116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8" t="s">
        <v>79</v>
      </c>
      <c r="BK92" s="213">
        <f>ROUND(I92*H92,2)</f>
        <v>0</v>
      </c>
      <c r="BL92" s="18" t="s">
        <v>123</v>
      </c>
      <c r="BM92" s="212" t="s">
        <v>124</v>
      </c>
    </row>
    <row r="93" s="2" customFormat="1">
      <c r="A93" s="39"/>
      <c r="B93" s="40"/>
      <c r="C93" s="41"/>
      <c r="D93" s="214" t="s">
        <v>125</v>
      </c>
      <c r="E93" s="41"/>
      <c r="F93" s="215" t="s">
        <v>126</v>
      </c>
      <c r="G93" s="41"/>
      <c r="H93" s="41"/>
      <c r="I93" s="216"/>
      <c r="J93" s="41"/>
      <c r="K93" s="41"/>
      <c r="L93" s="45"/>
      <c r="M93" s="217"/>
      <c r="N93" s="21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125</v>
      </c>
      <c r="AU93" s="18" t="s">
        <v>83</v>
      </c>
    </row>
    <row r="94" s="2" customFormat="1">
      <c r="A94" s="39"/>
      <c r="B94" s="40"/>
      <c r="C94" s="41"/>
      <c r="D94" s="219" t="s">
        <v>127</v>
      </c>
      <c r="E94" s="41"/>
      <c r="F94" s="220" t="s">
        <v>128</v>
      </c>
      <c r="G94" s="41"/>
      <c r="H94" s="41"/>
      <c r="I94" s="216"/>
      <c r="J94" s="41"/>
      <c r="K94" s="41"/>
      <c r="L94" s="45"/>
      <c r="M94" s="217"/>
      <c r="N94" s="21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127</v>
      </c>
      <c r="AU94" s="18" t="s">
        <v>83</v>
      </c>
    </row>
    <row r="95" s="2" customFormat="1" ht="16.5" customHeight="1">
      <c r="A95" s="39"/>
      <c r="B95" s="40"/>
      <c r="C95" s="201" t="s">
        <v>83</v>
      </c>
      <c r="D95" s="201" t="s">
        <v>118</v>
      </c>
      <c r="E95" s="202" t="s">
        <v>129</v>
      </c>
      <c r="F95" s="203" t="s">
        <v>130</v>
      </c>
      <c r="G95" s="204" t="s">
        <v>121</v>
      </c>
      <c r="H95" s="205">
        <v>458</v>
      </c>
      <c r="I95" s="206"/>
      <c r="J95" s="207">
        <f>ROUND(I95*H95,2)</f>
        <v>0</v>
      </c>
      <c r="K95" s="203" t="s">
        <v>122</v>
      </c>
      <c r="L95" s="45"/>
      <c r="M95" s="208" t="s">
        <v>19</v>
      </c>
      <c r="N95" s="209" t="s">
        <v>45</v>
      </c>
      <c r="O95" s="85"/>
      <c r="P95" s="210">
        <f>O95*H95</f>
        <v>0</v>
      </c>
      <c r="Q95" s="210">
        <v>0</v>
      </c>
      <c r="R95" s="210">
        <f>Q95*H95</f>
        <v>0</v>
      </c>
      <c r="S95" s="210">
        <v>0.32500000000000001</v>
      </c>
      <c r="T95" s="211">
        <f>S95*H95</f>
        <v>148.84999999999999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123</v>
      </c>
      <c r="AT95" s="212" t="s">
        <v>118</v>
      </c>
      <c r="AU95" s="212" t="s">
        <v>83</v>
      </c>
      <c r="AY95" s="18" t="s">
        <v>116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79</v>
      </c>
      <c r="BK95" s="213">
        <f>ROUND(I95*H95,2)</f>
        <v>0</v>
      </c>
      <c r="BL95" s="18" t="s">
        <v>123</v>
      </c>
      <c r="BM95" s="212" t="s">
        <v>131</v>
      </c>
    </row>
    <row r="96" s="2" customFormat="1">
      <c r="A96" s="39"/>
      <c r="B96" s="40"/>
      <c r="C96" s="41"/>
      <c r="D96" s="214" t="s">
        <v>125</v>
      </c>
      <c r="E96" s="41"/>
      <c r="F96" s="215" t="s">
        <v>132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125</v>
      </c>
      <c r="AU96" s="18" t="s">
        <v>83</v>
      </c>
    </row>
    <row r="97" s="2" customFormat="1">
      <c r="A97" s="39"/>
      <c r="B97" s="40"/>
      <c r="C97" s="41"/>
      <c r="D97" s="219" t="s">
        <v>127</v>
      </c>
      <c r="E97" s="41"/>
      <c r="F97" s="220" t="s">
        <v>133</v>
      </c>
      <c r="G97" s="41"/>
      <c r="H97" s="41"/>
      <c r="I97" s="216"/>
      <c r="J97" s="41"/>
      <c r="K97" s="41"/>
      <c r="L97" s="45"/>
      <c r="M97" s="217"/>
      <c r="N97" s="21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127</v>
      </c>
      <c r="AU97" s="18" t="s">
        <v>83</v>
      </c>
    </row>
    <row r="98" s="2" customFormat="1" ht="16.5" customHeight="1">
      <c r="A98" s="39"/>
      <c r="B98" s="40"/>
      <c r="C98" s="201" t="s">
        <v>134</v>
      </c>
      <c r="D98" s="201" t="s">
        <v>118</v>
      </c>
      <c r="E98" s="202" t="s">
        <v>135</v>
      </c>
      <c r="F98" s="203" t="s">
        <v>136</v>
      </c>
      <c r="G98" s="204" t="s">
        <v>121</v>
      </c>
      <c r="H98" s="205">
        <v>458</v>
      </c>
      <c r="I98" s="206"/>
      <c r="J98" s="207">
        <f>ROUND(I98*H98,2)</f>
        <v>0</v>
      </c>
      <c r="K98" s="203" t="s">
        <v>122</v>
      </c>
      <c r="L98" s="45"/>
      <c r="M98" s="208" t="s">
        <v>19</v>
      </c>
      <c r="N98" s="209" t="s">
        <v>45</v>
      </c>
      <c r="O98" s="85"/>
      <c r="P98" s="210">
        <f>O98*H98</f>
        <v>0</v>
      </c>
      <c r="Q98" s="210">
        <v>0</v>
      </c>
      <c r="R98" s="210">
        <f>Q98*H98</f>
        <v>0</v>
      </c>
      <c r="S98" s="210">
        <v>0.098000000000000004</v>
      </c>
      <c r="T98" s="211">
        <f>S98*H98</f>
        <v>44.884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2" t="s">
        <v>123</v>
      </c>
      <c r="AT98" s="212" t="s">
        <v>118</v>
      </c>
      <c r="AU98" s="212" t="s">
        <v>83</v>
      </c>
      <c r="AY98" s="18" t="s">
        <v>116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8" t="s">
        <v>79</v>
      </c>
      <c r="BK98" s="213">
        <f>ROUND(I98*H98,2)</f>
        <v>0</v>
      </c>
      <c r="BL98" s="18" t="s">
        <v>123</v>
      </c>
      <c r="BM98" s="212" t="s">
        <v>137</v>
      </c>
    </row>
    <row r="99" s="2" customFormat="1">
      <c r="A99" s="39"/>
      <c r="B99" s="40"/>
      <c r="C99" s="41"/>
      <c r="D99" s="214" t="s">
        <v>125</v>
      </c>
      <c r="E99" s="41"/>
      <c r="F99" s="215" t="s">
        <v>138</v>
      </c>
      <c r="G99" s="41"/>
      <c r="H99" s="41"/>
      <c r="I99" s="216"/>
      <c r="J99" s="41"/>
      <c r="K99" s="41"/>
      <c r="L99" s="45"/>
      <c r="M99" s="217"/>
      <c r="N99" s="218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125</v>
      </c>
      <c r="AU99" s="18" t="s">
        <v>83</v>
      </c>
    </row>
    <row r="100" s="2" customFormat="1">
      <c r="A100" s="39"/>
      <c r="B100" s="40"/>
      <c r="C100" s="41"/>
      <c r="D100" s="219" t="s">
        <v>127</v>
      </c>
      <c r="E100" s="41"/>
      <c r="F100" s="220" t="s">
        <v>139</v>
      </c>
      <c r="G100" s="41"/>
      <c r="H100" s="41"/>
      <c r="I100" s="216"/>
      <c r="J100" s="41"/>
      <c r="K100" s="41"/>
      <c r="L100" s="45"/>
      <c r="M100" s="217"/>
      <c r="N100" s="21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127</v>
      </c>
      <c r="AU100" s="18" t="s">
        <v>83</v>
      </c>
    </row>
    <row r="101" s="2" customFormat="1" ht="16.5" customHeight="1">
      <c r="A101" s="39"/>
      <c r="B101" s="40"/>
      <c r="C101" s="201" t="s">
        <v>123</v>
      </c>
      <c r="D101" s="201" t="s">
        <v>118</v>
      </c>
      <c r="E101" s="202" t="s">
        <v>140</v>
      </c>
      <c r="F101" s="203" t="s">
        <v>141</v>
      </c>
      <c r="G101" s="204" t="s">
        <v>121</v>
      </c>
      <c r="H101" s="205">
        <v>48</v>
      </c>
      <c r="I101" s="206"/>
      <c r="J101" s="207">
        <f>ROUND(I101*H101,2)</f>
        <v>0</v>
      </c>
      <c r="K101" s="203" t="s">
        <v>122</v>
      </c>
      <c r="L101" s="45"/>
      <c r="M101" s="208" t="s">
        <v>19</v>
      </c>
      <c r="N101" s="209" t="s">
        <v>45</v>
      </c>
      <c r="O101" s="85"/>
      <c r="P101" s="210">
        <f>O101*H101</f>
        <v>0</v>
      </c>
      <c r="Q101" s="210">
        <v>0</v>
      </c>
      <c r="R101" s="210">
        <f>Q101*H101</f>
        <v>0</v>
      </c>
      <c r="S101" s="210">
        <v>0.316</v>
      </c>
      <c r="T101" s="211">
        <f>S101*H101</f>
        <v>15.167999999999999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2" t="s">
        <v>123</v>
      </c>
      <c r="AT101" s="212" t="s">
        <v>118</v>
      </c>
      <c r="AU101" s="212" t="s">
        <v>83</v>
      </c>
      <c r="AY101" s="18" t="s">
        <v>116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8" t="s">
        <v>79</v>
      </c>
      <c r="BK101" s="213">
        <f>ROUND(I101*H101,2)</f>
        <v>0</v>
      </c>
      <c r="BL101" s="18" t="s">
        <v>123</v>
      </c>
      <c r="BM101" s="212" t="s">
        <v>142</v>
      </c>
    </row>
    <row r="102" s="2" customFormat="1">
      <c r="A102" s="39"/>
      <c r="B102" s="40"/>
      <c r="C102" s="41"/>
      <c r="D102" s="214" t="s">
        <v>125</v>
      </c>
      <c r="E102" s="41"/>
      <c r="F102" s="215" t="s">
        <v>143</v>
      </c>
      <c r="G102" s="41"/>
      <c r="H102" s="41"/>
      <c r="I102" s="216"/>
      <c r="J102" s="41"/>
      <c r="K102" s="41"/>
      <c r="L102" s="45"/>
      <c r="M102" s="217"/>
      <c r="N102" s="21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125</v>
      </c>
      <c r="AU102" s="18" t="s">
        <v>83</v>
      </c>
    </row>
    <row r="103" s="2" customFormat="1">
      <c r="A103" s="39"/>
      <c r="B103" s="40"/>
      <c r="C103" s="41"/>
      <c r="D103" s="219" t="s">
        <v>127</v>
      </c>
      <c r="E103" s="41"/>
      <c r="F103" s="220" t="s">
        <v>144</v>
      </c>
      <c r="G103" s="41"/>
      <c r="H103" s="41"/>
      <c r="I103" s="216"/>
      <c r="J103" s="41"/>
      <c r="K103" s="41"/>
      <c r="L103" s="45"/>
      <c r="M103" s="217"/>
      <c r="N103" s="21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127</v>
      </c>
      <c r="AU103" s="18" t="s">
        <v>83</v>
      </c>
    </row>
    <row r="104" s="13" customFormat="1">
      <c r="A104" s="13"/>
      <c r="B104" s="221"/>
      <c r="C104" s="222"/>
      <c r="D104" s="214" t="s">
        <v>145</v>
      </c>
      <c r="E104" s="223" t="s">
        <v>19</v>
      </c>
      <c r="F104" s="224" t="s">
        <v>146</v>
      </c>
      <c r="G104" s="222"/>
      <c r="H104" s="223" t="s">
        <v>19</v>
      </c>
      <c r="I104" s="225"/>
      <c r="J104" s="222"/>
      <c r="K104" s="222"/>
      <c r="L104" s="226"/>
      <c r="M104" s="227"/>
      <c r="N104" s="228"/>
      <c r="O104" s="228"/>
      <c r="P104" s="228"/>
      <c r="Q104" s="228"/>
      <c r="R104" s="228"/>
      <c r="S104" s="228"/>
      <c r="T104" s="22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0" t="s">
        <v>145</v>
      </c>
      <c r="AU104" s="230" t="s">
        <v>83</v>
      </c>
      <c r="AV104" s="13" t="s">
        <v>79</v>
      </c>
      <c r="AW104" s="13" t="s">
        <v>33</v>
      </c>
      <c r="AX104" s="13" t="s">
        <v>74</v>
      </c>
      <c r="AY104" s="230" t="s">
        <v>116</v>
      </c>
    </row>
    <row r="105" s="14" customFormat="1">
      <c r="A105" s="14"/>
      <c r="B105" s="231"/>
      <c r="C105" s="232"/>
      <c r="D105" s="214" t="s">
        <v>145</v>
      </c>
      <c r="E105" s="233" t="s">
        <v>19</v>
      </c>
      <c r="F105" s="234" t="s">
        <v>147</v>
      </c>
      <c r="G105" s="232"/>
      <c r="H105" s="235">
        <v>48</v>
      </c>
      <c r="I105" s="236"/>
      <c r="J105" s="232"/>
      <c r="K105" s="232"/>
      <c r="L105" s="237"/>
      <c r="M105" s="238"/>
      <c r="N105" s="239"/>
      <c r="O105" s="239"/>
      <c r="P105" s="239"/>
      <c r="Q105" s="239"/>
      <c r="R105" s="239"/>
      <c r="S105" s="239"/>
      <c r="T105" s="24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1" t="s">
        <v>145</v>
      </c>
      <c r="AU105" s="241" t="s">
        <v>83</v>
      </c>
      <c r="AV105" s="14" t="s">
        <v>83</v>
      </c>
      <c r="AW105" s="14" t="s">
        <v>33</v>
      </c>
      <c r="AX105" s="14" t="s">
        <v>79</v>
      </c>
      <c r="AY105" s="241" t="s">
        <v>116</v>
      </c>
    </row>
    <row r="106" s="2" customFormat="1" ht="21.75" customHeight="1">
      <c r="A106" s="39"/>
      <c r="B106" s="40"/>
      <c r="C106" s="201" t="s">
        <v>148</v>
      </c>
      <c r="D106" s="201" t="s">
        <v>118</v>
      </c>
      <c r="E106" s="202" t="s">
        <v>149</v>
      </c>
      <c r="F106" s="203" t="s">
        <v>150</v>
      </c>
      <c r="G106" s="204" t="s">
        <v>121</v>
      </c>
      <c r="H106" s="205">
        <v>510</v>
      </c>
      <c r="I106" s="206"/>
      <c r="J106" s="207">
        <f>ROUND(I106*H106,2)</f>
        <v>0</v>
      </c>
      <c r="K106" s="203" t="s">
        <v>122</v>
      </c>
      <c r="L106" s="45"/>
      <c r="M106" s="208" t="s">
        <v>19</v>
      </c>
      <c r="N106" s="209" t="s">
        <v>45</v>
      </c>
      <c r="O106" s="85"/>
      <c r="P106" s="210">
        <f>O106*H106</f>
        <v>0</v>
      </c>
      <c r="Q106" s="210">
        <v>5.0000000000000002E-05</v>
      </c>
      <c r="R106" s="210">
        <f>Q106*H106</f>
        <v>0.025500000000000002</v>
      </c>
      <c r="S106" s="210">
        <v>0.11500000000000001</v>
      </c>
      <c r="T106" s="211">
        <f>S106*H106</f>
        <v>58.650000000000006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2" t="s">
        <v>123</v>
      </c>
      <c r="AT106" s="212" t="s">
        <v>118</v>
      </c>
      <c r="AU106" s="212" t="s">
        <v>83</v>
      </c>
      <c r="AY106" s="18" t="s">
        <v>116</v>
      </c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18" t="s">
        <v>79</v>
      </c>
      <c r="BK106" s="213">
        <f>ROUND(I106*H106,2)</f>
        <v>0</v>
      </c>
      <c r="BL106" s="18" t="s">
        <v>123</v>
      </c>
      <c r="BM106" s="212" t="s">
        <v>151</v>
      </c>
    </row>
    <row r="107" s="2" customFormat="1">
      <c r="A107" s="39"/>
      <c r="B107" s="40"/>
      <c r="C107" s="41"/>
      <c r="D107" s="214" t="s">
        <v>125</v>
      </c>
      <c r="E107" s="41"/>
      <c r="F107" s="215" t="s">
        <v>152</v>
      </c>
      <c r="G107" s="41"/>
      <c r="H107" s="41"/>
      <c r="I107" s="216"/>
      <c r="J107" s="41"/>
      <c r="K107" s="41"/>
      <c r="L107" s="45"/>
      <c r="M107" s="217"/>
      <c r="N107" s="218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125</v>
      </c>
      <c r="AU107" s="18" t="s">
        <v>83</v>
      </c>
    </row>
    <row r="108" s="2" customFormat="1">
      <c r="A108" s="39"/>
      <c r="B108" s="40"/>
      <c r="C108" s="41"/>
      <c r="D108" s="219" t="s">
        <v>127</v>
      </c>
      <c r="E108" s="41"/>
      <c r="F108" s="220" t="s">
        <v>153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127</v>
      </c>
      <c r="AU108" s="18" t="s">
        <v>83</v>
      </c>
    </row>
    <row r="109" s="2" customFormat="1" ht="16.5" customHeight="1">
      <c r="A109" s="39"/>
      <c r="B109" s="40"/>
      <c r="C109" s="201" t="s">
        <v>154</v>
      </c>
      <c r="D109" s="201" t="s">
        <v>118</v>
      </c>
      <c r="E109" s="202" t="s">
        <v>155</v>
      </c>
      <c r="F109" s="203" t="s">
        <v>156</v>
      </c>
      <c r="G109" s="204" t="s">
        <v>157</v>
      </c>
      <c r="H109" s="205">
        <v>154.5</v>
      </c>
      <c r="I109" s="206"/>
      <c r="J109" s="207">
        <f>ROUND(I109*H109,2)</f>
        <v>0</v>
      </c>
      <c r="K109" s="203" t="s">
        <v>122</v>
      </c>
      <c r="L109" s="45"/>
      <c r="M109" s="208" t="s">
        <v>19</v>
      </c>
      <c r="N109" s="209" t="s">
        <v>45</v>
      </c>
      <c r="O109" s="85"/>
      <c r="P109" s="210">
        <f>O109*H109</f>
        <v>0</v>
      </c>
      <c r="Q109" s="210">
        <v>0</v>
      </c>
      <c r="R109" s="210">
        <f>Q109*H109</f>
        <v>0</v>
      </c>
      <c r="S109" s="210">
        <v>0.28999999999999998</v>
      </c>
      <c r="T109" s="211">
        <f>S109*H109</f>
        <v>44.805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2" t="s">
        <v>123</v>
      </c>
      <c r="AT109" s="212" t="s">
        <v>118</v>
      </c>
      <c r="AU109" s="212" t="s">
        <v>83</v>
      </c>
      <c r="AY109" s="18" t="s">
        <v>116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8" t="s">
        <v>79</v>
      </c>
      <c r="BK109" s="213">
        <f>ROUND(I109*H109,2)</f>
        <v>0</v>
      </c>
      <c r="BL109" s="18" t="s">
        <v>123</v>
      </c>
      <c r="BM109" s="212" t="s">
        <v>158</v>
      </c>
    </row>
    <row r="110" s="2" customFormat="1">
      <c r="A110" s="39"/>
      <c r="B110" s="40"/>
      <c r="C110" s="41"/>
      <c r="D110" s="214" t="s">
        <v>125</v>
      </c>
      <c r="E110" s="41"/>
      <c r="F110" s="215" t="s">
        <v>159</v>
      </c>
      <c r="G110" s="41"/>
      <c r="H110" s="41"/>
      <c r="I110" s="216"/>
      <c r="J110" s="41"/>
      <c r="K110" s="41"/>
      <c r="L110" s="45"/>
      <c r="M110" s="217"/>
      <c r="N110" s="218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125</v>
      </c>
      <c r="AU110" s="18" t="s">
        <v>83</v>
      </c>
    </row>
    <row r="111" s="2" customFormat="1">
      <c r="A111" s="39"/>
      <c r="B111" s="40"/>
      <c r="C111" s="41"/>
      <c r="D111" s="219" t="s">
        <v>127</v>
      </c>
      <c r="E111" s="41"/>
      <c r="F111" s="220" t="s">
        <v>160</v>
      </c>
      <c r="G111" s="41"/>
      <c r="H111" s="41"/>
      <c r="I111" s="216"/>
      <c r="J111" s="41"/>
      <c r="K111" s="41"/>
      <c r="L111" s="45"/>
      <c r="M111" s="217"/>
      <c r="N111" s="21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127</v>
      </c>
      <c r="AU111" s="18" t="s">
        <v>83</v>
      </c>
    </row>
    <row r="112" s="13" customFormat="1">
      <c r="A112" s="13"/>
      <c r="B112" s="221"/>
      <c r="C112" s="222"/>
      <c r="D112" s="214" t="s">
        <v>145</v>
      </c>
      <c r="E112" s="223" t="s">
        <v>19</v>
      </c>
      <c r="F112" s="224" t="s">
        <v>161</v>
      </c>
      <c r="G112" s="222"/>
      <c r="H112" s="223" t="s">
        <v>19</v>
      </c>
      <c r="I112" s="225"/>
      <c r="J112" s="222"/>
      <c r="K112" s="222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145</v>
      </c>
      <c r="AU112" s="230" t="s">
        <v>83</v>
      </c>
      <c r="AV112" s="13" t="s">
        <v>79</v>
      </c>
      <c r="AW112" s="13" t="s">
        <v>33</v>
      </c>
      <c r="AX112" s="13" t="s">
        <v>74</v>
      </c>
      <c r="AY112" s="230" t="s">
        <v>116</v>
      </c>
    </row>
    <row r="113" s="14" customFormat="1">
      <c r="A113" s="14"/>
      <c r="B113" s="231"/>
      <c r="C113" s="232"/>
      <c r="D113" s="214" t="s">
        <v>145</v>
      </c>
      <c r="E113" s="233" t="s">
        <v>19</v>
      </c>
      <c r="F113" s="234" t="s">
        <v>162</v>
      </c>
      <c r="G113" s="232"/>
      <c r="H113" s="235">
        <v>154.5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145</v>
      </c>
      <c r="AU113" s="241" t="s">
        <v>83</v>
      </c>
      <c r="AV113" s="14" t="s">
        <v>83</v>
      </c>
      <c r="AW113" s="14" t="s">
        <v>33</v>
      </c>
      <c r="AX113" s="14" t="s">
        <v>79</v>
      </c>
      <c r="AY113" s="241" t="s">
        <v>116</v>
      </c>
    </row>
    <row r="114" s="2" customFormat="1" ht="16.5" customHeight="1">
      <c r="A114" s="39"/>
      <c r="B114" s="40"/>
      <c r="C114" s="201" t="s">
        <v>163</v>
      </c>
      <c r="D114" s="201" t="s">
        <v>118</v>
      </c>
      <c r="E114" s="202" t="s">
        <v>164</v>
      </c>
      <c r="F114" s="203" t="s">
        <v>165</v>
      </c>
      <c r="G114" s="204" t="s">
        <v>157</v>
      </c>
      <c r="H114" s="205">
        <v>165.5</v>
      </c>
      <c r="I114" s="206"/>
      <c r="J114" s="207">
        <f>ROUND(I114*H114,2)</f>
        <v>0</v>
      </c>
      <c r="K114" s="203" t="s">
        <v>122</v>
      </c>
      <c r="L114" s="45"/>
      <c r="M114" s="208" t="s">
        <v>19</v>
      </c>
      <c r="N114" s="209" t="s">
        <v>45</v>
      </c>
      <c r="O114" s="85"/>
      <c r="P114" s="210">
        <f>O114*H114</f>
        <v>0</v>
      </c>
      <c r="Q114" s="210">
        <v>0</v>
      </c>
      <c r="R114" s="210">
        <f>Q114*H114</f>
        <v>0</v>
      </c>
      <c r="S114" s="210">
        <v>0.20499999999999999</v>
      </c>
      <c r="T114" s="211">
        <f>S114*H114</f>
        <v>33.927499999999995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2" t="s">
        <v>123</v>
      </c>
      <c r="AT114" s="212" t="s">
        <v>118</v>
      </c>
      <c r="AU114" s="212" t="s">
        <v>83</v>
      </c>
      <c r="AY114" s="18" t="s">
        <v>116</v>
      </c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18" t="s">
        <v>79</v>
      </c>
      <c r="BK114" s="213">
        <f>ROUND(I114*H114,2)</f>
        <v>0</v>
      </c>
      <c r="BL114" s="18" t="s">
        <v>123</v>
      </c>
      <c r="BM114" s="212" t="s">
        <v>166</v>
      </c>
    </row>
    <row r="115" s="2" customFormat="1">
      <c r="A115" s="39"/>
      <c r="B115" s="40"/>
      <c r="C115" s="41"/>
      <c r="D115" s="214" t="s">
        <v>125</v>
      </c>
      <c r="E115" s="41"/>
      <c r="F115" s="215" t="s">
        <v>167</v>
      </c>
      <c r="G115" s="41"/>
      <c r="H115" s="41"/>
      <c r="I115" s="216"/>
      <c r="J115" s="41"/>
      <c r="K115" s="41"/>
      <c r="L115" s="45"/>
      <c r="M115" s="217"/>
      <c r="N115" s="21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125</v>
      </c>
      <c r="AU115" s="18" t="s">
        <v>83</v>
      </c>
    </row>
    <row r="116" s="2" customFormat="1">
      <c r="A116" s="39"/>
      <c r="B116" s="40"/>
      <c r="C116" s="41"/>
      <c r="D116" s="219" t="s">
        <v>127</v>
      </c>
      <c r="E116" s="41"/>
      <c r="F116" s="220" t="s">
        <v>168</v>
      </c>
      <c r="G116" s="41"/>
      <c r="H116" s="41"/>
      <c r="I116" s="216"/>
      <c r="J116" s="41"/>
      <c r="K116" s="41"/>
      <c r="L116" s="45"/>
      <c r="M116" s="217"/>
      <c r="N116" s="218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127</v>
      </c>
      <c r="AU116" s="18" t="s">
        <v>83</v>
      </c>
    </row>
    <row r="117" s="13" customFormat="1">
      <c r="A117" s="13"/>
      <c r="B117" s="221"/>
      <c r="C117" s="222"/>
      <c r="D117" s="214" t="s">
        <v>145</v>
      </c>
      <c r="E117" s="223" t="s">
        <v>19</v>
      </c>
      <c r="F117" s="224" t="s">
        <v>169</v>
      </c>
      <c r="G117" s="222"/>
      <c r="H117" s="223" t="s">
        <v>19</v>
      </c>
      <c r="I117" s="225"/>
      <c r="J117" s="222"/>
      <c r="K117" s="222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145</v>
      </c>
      <c r="AU117" s="230" t="s">
        <v>83</v>
      </c>
      <c r="AV117" s="13" t="s">
        <v>79</v>
      </c>
      <c r="AW117" s="13" t="s">
        <v>33</v>
      </c>
      <c r="AX117" s="13" t="s">
        <v>74</v>
      </c>
      <c r="AY117" s="230" t="s">
        <v>116</v>
      </c>
    </row>
    <row r="118" s="14" customFormat="1">
      <c r="A118" s="14"/>
      <c r="B118" s="231"/>
      <c r="C118" s="232"/>
      <c r="D118" s="214" t="s">
        <v>145</v>
      </c>
      <c r="E118" s="233" t="s">
        <v>19</v>
      </c>
      <c r="F118" s="234" t="s">
        <v>170</v>
      </c>
      <c r="G118" s="232"/>
      <c r="H118" s="235">
        <v>165.5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145</v>
      </c>
      <c r="AU118" s="241" t="s">
        <v>83</v>
      </c>
      <c r="AV118" s="14" t="s">
        <v>83</v>
      </c>
      <c r="AW118" s="14" t="s">
        <v>33</v>
      </c>
      <c r="AX118" s="14" t="s">
        <v>79</v>
      </c>
      <c r="AY118" s="241" t="s">
        <v>116</v>
      </c>
    </row>
    <row r="119" s="2" customFormat="1" ht="21.75" customHeight="1">
      <c r="A119" s="39"/>
      <c r="B119" s="40"/>
      <c r="C119" s="201" t="s">
        <v>171</v>
      </c>
      <c r="D119" s="201" t="s">
        <v>118</v>
      </c>
      <c r="E119" s="202" t="s">
        <v>172</v>
      </c>
      <c r="F119" s="203" t="s">
        <v>173</v>
      </c>
      <c r="G119" s="204" t="s">
        <v>174</v>
      </c>
      <c r="H119" s="205">
        <v>1.3999999999999999</v>
      </c>
      <c r="I119" s="206"/>
      <c r="J119" s="207">
        <f>ROUND(I119*H119,2)</f>
        <v>0</v>
      </c>
      <c r="K119" s="203" t="s">
        <v>122</v>
      </c>
      <c r="L119" s="45"/>
      <c r="M119" s="208" t="s">
        <v>19</v>
      </c>
      <c r="N119" s="209" t="s">
        <v>45</v>
      </c>
      <c r="O119" s="85"/>
      <c r="P119" s="210">
        <f>O119*H119</f>
        <v>0</v>
      </c>
      <c r="Q119" s="210">
        <v>0</v>
      </c>
      <c r="R119" s="210">
        <f>Q119*H119</f>
        <v>0</v>
      </c>
      <c r="S119" s="210">
        <v>0</v>
      </c>
      <c r="T119" s="21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2" t="s">
        <v>123</v>
      </c>
      <c r="AT119" s="212" t="s">
        <v>118</v>
      </c>
      <c r="AU119" s="212" t="s">
        <v>83</v>
      </c>
      <c r="AY119" s="18" t="s">
        <v>116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8" t="s">
        <v>79</v>
      </c>
      <c r="BK119" s="213">
        <f>ROUND(I119*H119,2)</f>
        <v>0</v>
      </c>
      <c r="BL119" s="18" t="s">
        <v>123</v>
      </c>
      <c r="BM119" s="212" t="s">
        <v>175</v>
      </c>
    </row>
    <row r="120" s="2" customFormat="1">
      <c r="A120" s="39"/>
      <c r="B120" s="40"/>
      <c r="C120" s="41"/>
      <c r="D120" s="214" t="s">
        <v>125</v>
      </c>
      <c r="E120" s="41"/>
      <c r="F120" s="215" t="s">
        <v>176</v>
      </c>
      <c r="G120" s="41"/>
      <c r="H120" s="41"/>
      <c r="I120" s="216"/>
      <c r="J120" s="41"/>
      <c r="K120" s="41"/>
      <c r="L120" s="45"/>
      <c r="M120" s="217"/>
      <c r="N120" s="21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125</v>
      </c>
      <c r="AU120" s="18" t="s">
        <v>83</v>
      </c>
    </row>
    <row r="121" s="2" customFormat="1">
      <c r="A121" s="39"/>
      <c r="B121" s="40"/>
      <c r="C121" s="41"/>
      <c r="D121" s="219" t="s">
        <v>127</v>
      </c>
      <c r="E121" s="41"/>
      <c r="F121" s="220" t="s">
        <v>177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127</v>
      </c>
      <c r="AU121" s="18" t="s">
        <v>83</v>
      </c>
    </row>
    <row r="122" s="13" customFormat="1">
      <c r="A122" s="13"/>
      <c r="B122" s="221"/>
      <c r="C122" s="222"/>
      <c r="D122" s="214" t="s">
        <v>145</v>
      </c>
      <c r="E122" s="223" t="s">
        <v>19</v>
      </c>
      <c r="F122" s="224" t="s">
        <v>178</v>
      </c>
      <c r="G122" s="222"/>
      <c r="H122" s="223" t="s">
        <v>19</v>
      </c>
      <c r="I122" s="225"/>
      <c r="J122" s="222"/>
      <c r="K122" s="222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145</v>
      </c>
      <c r="AU122" s="230" t="s">
        <v>83</v>
      </c>
      <c r="AV122" s="13" t="s">
        <v>79</v>
      </c>
      <c r="AW122" s="13" t="s">
        <v>33</v>
      </c>
      <c r="AX122" s="13" t="s">
        <v>74</v>
      </c>
      <c r="AY122" s="230" t="s">
        <v>116</v>
      </c>
    </row>
    <row r="123" s="14" customFormat="1">
      <c r="A123" s="14"/>
      <c r="B123" s="231"/>
      <c r="C123" s="232"/>
      <c r="D123" s="214" t="s">
        <v>145</v>
      </c>
      <c r="E123" s="233" t="s">
        <v>19</v>
      </c>
      <c r="F123" s="234" t="s">
        <v>179</v>
      </c>
      <c r="G123" s="232"/>
      <c r="H123" s="235">
        <v>1.3999999999999999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1" t="s">
        <v>145</v>
      </c>
      <c r="AU123" s="241" t="s">
        <v>83</v>
      </c>
      <c r="AV123" s="14" t="s">
        <v>83</v>
      </c>
      <c r="AW123" s="14" t="s">
        <v>33</v>
      </c>
      <c r="AX123" s="14" t="s">
        <v>79</v>
      </c>
      <c r="AY123" s="241" t="s">
        <v>116</v>
      </c>
    </row>
    <row r="124" s="2" customFormat="1" ht="21.75" customHeight="1">
      <c r="A124" s="39"/>
      <c r="B124" s="40"/>
      <c r="C124" s="201" t="s">
        <v>180</v>
      </c>
      <c r="D124" s="201" t="s">
        <v>118</v>
      </c>
      <c r="E124" s="202" t="s">
        <v>181</v>
      </c>
      <c r="F124" s="203" t="s">
        <v>182</v>
      </c>
      <c r="G124" s="204" t="s">
        <v>174</v>
      </c>
      <c r="H124" s="205">
        <v>1.3999999999999999</v>
      </c>
      <c r="I124" s="206"/>
      <c r="J124" s="207">
        <f>ROUND(I124*H124,2)</f>
        <v>0</v>
      </c>
      <c r="K124" s="203" t="s">
        <v>122</v>
      </c>
      <c r="L124" s="45"/>
      <c r="M124" s="208" t="s">
        <v>19</v>
      </c>
      <c r="N124" s="209" t="s">
        <v>45</v>
      </c>
      <c r="O124" s="85"/>
      <c r="P124" s="210">
        <f>O124*H124</f>
        <v>0</v>
      </c>
      <c r="Q124" s="210">
        <v>0</v>
      </c>
      <c r="R124" s="210">
        <f>Q124*H124</f>
        <v>0</v>
      </c>
      <c r="S124" s="210">
        <v>0</v>
      </c>
      <c r="T124" s="21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2" t="s">
        <v>123</v>
      </c>
      <c r="AT124" s="212" t="s">
        <v>118</v>
      </c>
      <c r="AU124" s="212" t="s">
        <v>83</v>
      </c>
      <c r="AY124" s="18" t="s">
        <v>116</v>
      </c>
      <c r="BE124" s="213">
        <f>IF(N124="základní",J124,0)</f>
        <v>0</v>
      </c>
      <c r="BF124" s="213">
        <f>IF(N124="snížená",J124,0)</f>
        <v>0</v>
      </c>
      <c r="BG124" s="213">
        <f>IF(N124="zákl. přenesená",J124,0)</f>
        <v>0</v>
      </c>
      <c r="BH124" s="213">
        <f>IF(N124="sníž. přenesená",J124,0)</f>
        <v>0</v>
      </c>
      <c r="BI124" s="213">
        <f>IF(N124="nulová",J124,0)</f>
        <v>0</v>
      </c>
      <c r="BJ124" s="18" t="s">
        <v>79</v>
      </c>
      <c r="BK124" s="213">
        <f>ROUND(I124*H124,2)</f>
        <v>0</v>
      </c>
      <c r="BL124" s="18" t="s">
        <v>123</v>
      </c>
      <c r="BM124" s="212" t="s">
        <v>183</v>
      </c>
    </row>
    <row r="125" s="2" customFormat="1">
      <c r="A125" s="39"/>
      <c r="B125" s="40"/>
      <c r="C125" s="41"/>
      <c r="D125" s="214" t="s">
        <v>125</v>
      </c>
      <c r="E125" s="41"/>
      <c r="F125" s="215" t="s">
        <v>184</v>
      </c>
      <c r="G125" s="41"/>
      <c r="H125" s="41"/>
      <c r="I125" s="216"/>
      <c r="J125" s="41"/>
      <c r="K125" s="41"/>
      <c r="L125" s="45"/>
      <c r="M125" s="217"/>
      <c r="N125" s="21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125</v>
      </c>
      <c r="AU125" s="18" t="s">
        <v>83</v>
      </c>
    </row>
    <row r="126" s="2" customFormat="1">
      <c r="A126" s="39"/>
      <c r="B126" s="40"/>
      <c r="C126" s="41"/>
      <c r="D126" s="219" t="s">
        <v>127</v>
      </c>
      <c r="E126" s="41"/>
      <c r="F126" s="220" t="s">
        <v>185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127</v>
      </c>
      <c r="AU126" s="18" t="s">
        <v>83</v>
      </c>
    </row>
    <row r="127" s="2" customFormat="1" ht="24.15" customHeight="1">
      <c r="A127" s="39"/>
      <c r="B127" s="40"/>
      <c r="C127" s="201" t="s">
        <v>186</v>
      </c>
      <c r="D127" s="201" t="s">
        <v>118</v>
      </c>
      <c r="E127" s="202" t="s">
        <v>187</v>
      </c>
      <c r="F127" s="203" t="s">
        <v>188</v>
      </c>
      <c r="G127" s="204" t="s">
        <v>174</v>
      </c>
      <c r="H127" s="205">
        <v>1.3999999999999999</v>
      </c>
      <c r="I127" s="206"/>
      <c r="J127" s="207">
        <f>ROUND(I127*H127,2)</f>
        <v>0</v>
      </c>
      <c r="K127" s="203" t="s">
        <v>122</v>
      </c>
      <c r="L127" s="45"/>
      <c r="M127" s="208" t="s">
        <v>19</v>
      </c>
      <c r="N127" s="209" t="s">
        <v>45</v>
      </c>
      <c r="O127" s="85"/>
      <c r="P127" s="210">
        <f>O127*H127</f>
        <v>0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2" t="s">
        <v>123</v>
      </c>
      <c r="AT127" s="212" t="s">
        <v>118</v>
      </c>
      <c r="AU127" s="212" t="s">
        <v>83</v>
      </c>
      <c r="AY127" s="18" t="s">
        <v>116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8" t="s">
        <v>79</v>
      </c>
      <c r="BK127" s="213">
        <f>ROUND(I127*H127,2)</f>
        <v>0</v>
      </c>
      <c r="BL127" s="18" t="s">
        <v>123</v>
      </c>
      <c r="BM127" s="212" t="s">
        <v>189</v>
      </c>
    </row>
    <row r="128" s="2" customFormat="1">
      <c r="A128" s="39"/>
      <c r="B128" s="40"/>
      <c r="C128" s="41"/>
      <c r="D128" s="214" t="s">
        <v>125</v>
      </c>
      <c r="E128" s="41"/>
      <c r="F128" s="215" t="s">
        <v>190</v>
      </c>
      <c r="G128" s="41"/>
      <c r="H128" s="41"/>
      <c r="I128" s="216"/>
      <c r="J128" s="41"/>
      <c r="K128" s="41"/>
      <c r="L128" s="45"/>
      <c r="M128" s="217"/>
      <c r="N128" s="21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125</v>
      </c>
      <c r="AU128" s="18" t="s">
        <v>83</v>
      </c>
    </row>
    <row r="129" s="2" customFormat="1">
      <c r="A129" s="39"/>
      <c r="B129" s="40"/>
      <c r="C129" s="41"/>
      <c r="D129" s="219" t="s">
        <v>127</v>
      </c>
      <c r="E129" s="41"/>
      <c r="F129" s="220" t="s">
        <v>191</v>
      </c>
      <c r="G129" s="41"/>
      <c r="H129" s="41"/>
      <c r="I129" s="216"/>
      <c r="J129" s="41"/>
      <c r="K129" s="41"/>
      <c r="L129" s="45"/>
      <c r="M129" s="217"/>
      <c r="N129" s="21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127</v>
      </c>
      <c r="AU129" s="18" t="s">
        <v>83</v>
      </c>
    </row>
    <row r="130" s="2" customFormat="1" ht="16.5" customHeight="1">
      <c r="A130" s="39"/>
      <c r="B130" s="40"/>
      <c r="C130" s="201" t="s">
        <v>192</v>
      </c>
      <c r="D130" s="201" t="s">
        <v>118</v>
      </c>
      <c r="E130" s="202" t="s">
        <v>193</v>
      </c>
      <c r="F130" s="203" t="s">
        <v>194</v>
      </c>
      <c r="G130" s="204" t="s">
        <v>195</v>
      </c>
      <c r="H130" s="205">
        <v>2.52</v>
      </c>
      <c r="I130" s="206"/>
      <c r="J130" s="207">
        <f>ROUND(I130*H130,2)</f>
        <v>0</v>
      </c>
      <c r="K130" s="203" t="s">
        <v>122</v>
      </c>
      <c r="L130" s="45"/>
      <c r="M130" s="208" t="s">
        <v>19</v>
      </c>
      <c r="N130" s="209" t="s">
        <v>45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123</v>
      </c>
      <c r="AT130" s="212" t="s">
        <v>118</v>
      </c>
      <c r="AU130" s="212" t="s">
        <v>83</v>
      </c>
      <c r="AY130" s="18" t="s">
        <v>116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79</v>
      </c>
      <c r="BK130" s="213">
        <f>ROUND(I130*H130,2)</f>
        <v>0</v>
      </c>
      <c r="BL130" s="18" t="s">
        <v>123</v>
      </c>
      <c r="BM130" s="212" t="s">
        <v>196</v>
      </c>
    </row>
    <row r="131" s="2" customFormat="1">
      <c r="A131" s="39"/>
      <c r="B131" s="40"/>
      <c r="C131" s="41"/>
      <c r="D131" s="214" t="s">
        <v>125</v>
      </c>
      <c r="E131" s="41"/>
      <c r="F131" s="215" t="s">
        <v>197</v>
      </c>
      <c r="G131" s="41"/>
      <c r="H131" s="41"/>
      <c r="I131" s="216"/>
      <c r="J131" s="41"/>
      <c r="K131" s="41"/>
      <c r="L131" s="45"/>
      <c r="M131" s="217"/>
      <c r="N131" s="21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125</v>
      </c>
      <c r="AU131" s="18" t="s">
        <v>83</v>
      </c>
    </row>
    <row r="132" s="2" customFormat="1">
      <c r="A132" s="39"/>
      <c r="B132" s="40"/>
      <c r="C132" s="41"/>
      <c r="D132" s="219" t="s">
        <v>127</v>
      </c>
      <c r="E132" s="41"/>
      <c r="F132" s="220" t="s">
        <v>198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127</v>
      </c>
      <c r="AU132" s="18" t="s">
        <v>83</v>
      </c>
    </row>
    <row r="133" s="14" customFormat="1">
      <c r="A133" s="14"/>
      <c r="B133" s="231"/>
      <c r="C133" s="232"/>
      <c r="D133" s="214" t="s">
        <v>145</v>
      </c>
      <c r="E133" s="232"/>
      <c r="F133" s="234" t="s">
        <v>199</v>
      </c>
      <c r="G133" s="232"/>
      <c r="H133" s="235">
        <v>2.52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1" t="s">
        <v>145</v>
      </c>
      <c r="AU133" s="241" t="s">
        <v>83</v>
      </c>
      <c r="AV133" s="14" t="s">
        <v>83</v>
      </c>
      <c r="AW133" s="14" t="s">
        <v>4</v>
      </c>
      <c r="AX133" s="14" t="s">
        <v>79</v>
      </c>
      <c r="AY133" s="241" t="s">
        <v>116</v>
      </c>
    </row>
    <row r="134" s="2" customFormat="1" ht="16.5" customHeight="1">
      <c r="A134" s="39"/>
      <c r="B134" s="40"/>
      <c r="C134" s="201" t="s">
        <v>200</v>
      </c>
      <c r="D134" s="201" t="s">
        <v>118</v>
      </c>
      <c r="E134" s="202" t="s">
        <v>201</v>
      </c>
      <c r="F134" s="203" t="s">
        <v>202</v>
      </c>
      <c r="G134" s="204" t="s">
        <v>174</v>
      </c>
      <c r="H134" s="205">
        <v>1.3999999999999999</v>
      </c>
      <c r="I134" s="206"/>
      <c r="J134" s="207">
        <f>ROUND(I134*H134,2)</f>
        <v>0</v>
      </c>
      <c r="K134" s="203" t="s">
        <v>122</v>
      </c>
      <c r="L134" s="45"/>
      <c r="M134" s="208" t="s">
        <v>19</v>
      </c>
      <c r="N134" s="209" t="s">
        <v>45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2" t="s">
        <v>123</v>
      </c>
      <c r="AT134" s="212" t="s">
        <v>118</v>
      </c>
      <c r="AU134" s="212" t="s">
        <v>83</v>
      </c>
      <c r="AY134" s="18" t="s">
        <v>116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8" t="s">
        <v>79</v>
      </c>
      <c r="BK134" s="213">
        <f>ROUND(I134*H134,2)</f>
        <v>0</v>
      </c>
      <c r="BL134" s="18" t="s">
        <v>123</v>
      </c>
      <c r="BM134" s="212" t="s">
        <v>203</v>
      </c>
    </row>
    <row r="135" s="2" customFormat="1">
      <c r="A135" s="39"/>
      <c r="B135" s="40"/>
      <c r="C135" s="41"/>
      <c r="D135" s="214" t="s">
        <v>125</v>
      </c>
      <c r="E135" s="41"/>
      <c r="F135" s="215" t="s">
        <v>204</v>
      </c>
      <c r="G135" s="41"/>
      <c r="H135" s="41"/>
      <c r="I135" s="216"/>
      <c r="J135" s="41"/>
      <c r="K135" s="41"/>
      <c r="L135" s="45"/>
      <c r="M135" s="217"/>
      <c r="N135" s="21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125</v>
      </c>
      <c r="AU135" s="18" t="s">
        <v>83</v>
      </c>
    </row>
    <row r="136" s="2" customFormat="1">
      <c r="A136" s="39"/>
      <c r="B136" s="40"/>
      <c r="C136" s="41"/>
      <c r="D136" s="219" t="s">
        <v>127</v>
      </c>
      <c r="E136" s="41"/>
      <c r="F136" s="220" t="s">
        <v>205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127</v>
      </c>
      <c r="AU136" s="18" t="s">
        <v>83</v>
      </c>
    </row>
    <row r="137" s="2" customFormat="1" ht="16.5" customHeight="1">
      <c r="A137" s="39"/>
      <c r="B137" s="40"/>
      <c r="C137" s="201" t="s">
        <v>206</v>
      </c>
      <c r="D137" s="201" t="s">
        <v>118</v>
      </c>
      <c r="E137" s="202" t="s">
        <v>207</v>
      </c>
      <c r="F137" s="203" t="s">
        <v>208</v>
      </c>
      <c r="G137" s="204" t="s">
        <v>174</v>
      </c>
      <c r="H137" s="205">
        <v>6.7000000000000002</v>
      </c>
      <c r="I137" s="206"/>
      <c r="J137" s="207">
        <f>ROUND(I137*H137,2)</f>
        <v>0</v>
      </c>
      <c r="K137" s="203" t="s">
        <v>122</v>
      </c>
      <c r="L137" s="45"/>
      <c r="M137" s="208" t="s">
        <v>19</v>
      </c>
      <c r="N137" s="209" t="s">
        <v>45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2" t="s">
        <v>123</v>
      </c>
      <c r="AT137" s="212" t="s">
        <v>118</v>
      </c>
      <c r="AU137" s="212" t="s">
        <v>83</v>
      </c>
      <c r="AY137" s="18" t="s">
        <v>116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8" t="s">
        <v>79</v>
      </c>
      <c r="BK137" s="213">
        <f>ROUND(I137*H137,2)</f>
        <v>0</v>
      </c>
      <c r="BL137" s="18" t="s">
        <v>123</v>
      </c>
      <c r="BM137" s="212" t="s">
        <v>209</v>
      </c>
    </row>
    <row r="138" s="2" customFormat="1">
      <c r="A138" s="39"/>
      <c r="B138" s="40"/>
      <c r="C138" s="41"/>
      <c r="D138" s="214" t="s">
        <v>125</v>
      </c>
      <c r="E138" s="41"/>
      <c r="F138" s="215" t="s">
        <v>210</v>
      </c>
      <c r="G138" s="41"/>
      <c r="H138" s="41"/>
      <c r="I138" s="216"/>
      <c r="J138" s="41"/>
      <c r="K138" s="41"/>
      <c r="L138" s="45"/>
      <c r="M138" s="217"/>
      <c r="N138" s="218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125</v>
      </c>
      <c r="AU138" s="18" t="s">
        <v>83</v>
      </c>
    </row>
    <row r="139" s="2" customFormat="1">
      <c r="A139" s="39"/>
      <c r="B139" s="40"/>
      <c r="C139" s="41"/>
      <c r="D139" s="219" t="s">
        <v>127</v>
      </c>
      <c r="E139" s="41"/>
      <c r="F139" s="220" t="s">
        <v>211</v>
      </c>
      <c r="G139" s="41"/>
      <c r="H139" s="41"/>
      <c r="I139" s="216"/>
      <c r="J139" s="41"/>
      <c r="K139" s="41"/>
      <c r="L139" s="45"/>
      <c r="M139" s="217"/>
      <c r="N139" s="218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127</v>
      </c>
      <c r="AU139" s="18" t="s">
        <v>83</v>
      </c>
    </row>
    <row r="140" s="14" customFormat="1">
      <c r="A140" s="14"/>
      <c r="B140" s="231"/>
      <c r="C140" s="232"/>
      <c r="D140" s="214" t="s">
        <v>145</v>
      </c>
      <c r="E140" s="233" t="s">
        <v>19</v>
      </c>
      <c r="F140" s="234" t="s">
        <v>212</v>
      </c>
      <c r="G140" s="232"/>
      <c r="H140" s="235">
        <v>6.7000000000000002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145</v>
      </c>
      <c r="AU140" s="241" t="s">
        <v>83</v>
      </c>
      <c r="AV140" s="14" t="s">
        <v>83</v>
      </c>
      <c r="AW140" s="14" t="s">
        <v>33</v>
      </c>
      <c r="AX140" s="14" t="s">
        <v>79</v>
      </c>
      <c r="AY140" s="241" t="s">
        <v>116</v>
      </c>
    </row>
    <row r="141" s="2" customFormat="1" ht="16.5" customHeight="1">
      <c r="A141" s="39"/>
      <c r="B141" s="40"/>
      <c r="C141" s="242" t="s">
        <v>213</v>
      </c>
      <c r="D141" s="242" t="s">
        <v>214</v>
      </c>
      <c r="E141" s="243" t="s">
        <v>215</v>
      </c>
      <c r="F141" s="244" t="s">
        <v>216</v>
      </c>
      <c r="G141" s="245" t="s">
        <v>195</v>
      </c>
      <c r="H141" s="246">
        <v>12.060000000000001</v>
      </c>
      <c r="I141" s="247"/>
      <c r="J141" s="248">
        <f>ROUND(I141*H141,2)</f>
        <v>0</v>
      </c>
      <c r="K141" s="244" t="s">
        <v>122</v>
      </c>
      <c r="L141" s="249"/>
      <c r="M141" s="250" t="s">
        <v>19</v>
      </c>
      <c r="N141" s="251" t="s">
        <v>45</v>
      </c>
      <c r="O141" s="85"/>
      <c r="P141" s="210">
        <f>O141*H141</f>
        <v>0</v>
      </c>
      <c r="Q141" s="210">
        <v>1</v>
      </c>
      <c r="R141" s="210">
        <f>Q141*H141</f>
        <v>12.060000000000001</v>
      </c>
      <c r="S141" s="210">
        <v>0</v>
      </c>
      <c r="T141" s="21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2" t="s">
        <v>171</v>
      </c>
      <c r="AT141" s="212" t="s">
        <v>214</v>
      </c>
      <c r="AU141" s="212" t="s">
        <v>83</v>
      </c>
      <c r="AY141" s="18" t="s">
        <v>116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8" t="s">
        <v>79</v>
      </c>
      <c r="BK141" s="213">
        <f>ROUND(I141*H141,2)</f>
        <v>0</v>
      </c>
      <c r="BL141" s="18" t="s">
        <v>123</v>
      </c>
      <c r="BM141" s="212" t="s">
        <v>217</v>
      </c>
    </row>
    <row r="142" s="2" customFormat="1">
      <c r="A142" s="39"/>
      <c r="B142" s="40"/>
      <c r="C142" s="41"/>
      <c r="D142" s="214" t="s">
        <v>125</v>
      </c>
      <c r="E142" s="41"/>
      <c r="F142" s="215" t="s">
        <v>216</v>
      </c>
      <c r="G142" s="41"/>
      <c r="H142" s="41"/>
      <c r="I142" s="216"/>
      <c r="J142" s="41"/>
      <c r="K142" s="41"/>
      <c r="L142" s="45"/>
      <c r="M142" s="217"/>
      <c r="N142" s="218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125</v>
      </c>
      <c r="AU142" s="18" t="s">
        <v>83</v>
      </c>
    </row>
    <row r="143" s="14" customFormat="1">
      <c r="A143" s="14"/>
      <c r="B143" s="231"/>
      <c r="C143" s="232"/>
      <c r="D143" s="214" t="s">
        <v>145</v>
      </c>
      <c r="E143" s="232"/>
      <c r="F143" s="234" t="s">
        <v>218</v>
      </c>
      <c r="G143" s="232"/>
      <c r="H143" s="235">
        <v>12.060000000000001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1" t="s">
        <v>145</v>
      </c>
      <c r="AU143" s="241" t="s">
        <v>83</v>
      </c>
      <c r="AV143" s="14" t="s">
        <v>83</v>
      </c>
      <c r="AW143" s="14" t="s">
        <v>4</v>
      </c>
      <c r="AX143" s="14" t="s">
        <v>79</v>
      </c>
      <c r="AY143" s="241" t="s">
        <v>116</v>
      </c>
    </row>
    <row r="144" s="2" customFormat="1" ht="21.75" customHeight="1">
      <c r="A144" s="39"/>
      <c r="B144" s="40"/>
      <c r="C144" s="201" t="s">
        <v>8</v>
      </c>
      <c r="D144" s="201" t="s">
        <v>118</v>
      </c>
      <c r="E144" s="202" t="s">
        <v>219</v>
      </c>
      <c r="F144" s="203" t="s">
        <v>220</v>
      </c>
      <c r="G144" s="204" t="s">
        <v>121</v>
      </c>
      <c r="H144" s="205">
        <v>134</v>
      </c>
      <c r="I144" s="206"/>
      <c r="J144" s="207">
        <f>ROUND(I144*H144,2)</f>
        <v>0</v>
      </c>
      <c r="K144" s="203" t="s">
        <v>122</v>
      </c>
      <c r="L144" s="45"/>
      <c r="M144" s="208" t="s">
        <v>19</v>
      </c>
      <c r="N144" s="209" t="s">
        <v>45</v>
      </c>
      <c r="O144" s="85"/>
      <c r="P144" s="210">
        <f>O144*H144</f>
        <v>0</v>
      </c>
      <c r="Q144" s="210">
        <v>0</v>
      </c>
      <c r="R144" s="210">
        <f>Q144*H144</f>
        <v>0</v>
      </c>
      <c r="S144" s="210">
        <v>0</v>
      </c>
      <c r="T144" s="21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2" t="s">
        <v>123</v>
      </c>
      <c r="AT144" s="212" t="s">
        <v>118</v>
      </c>
      <c r="AU144" s="212" t="s">
        <v>83</v>
      </c>
      <c r="AY144" s="18" t="s">
        <v>116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8" t="s">
        <v>79</v>
      </c>
      <c r="BK144" s="213">
        <f>ROUND(I144*H144,2)</f>
        <v>0</v>
      </c>
      <c r="BL144" s="18" t="s">
        <v>123</v>
      </c>
      <c r="BM144" s="212" t="s">
        <v>221</v>
      </c>
    </row>
    <row r="145" s="2" customFormat="1">
      <c r="A145" s="39"/>
      <c r="B145" s="40"/>
      <c r="C145" s="41"/>
      <c r="D145" s="214" t="s">
        <v>125</v>
      </c>
      <c r="E145" s="41"/>
      <c r="F145" s="215" t="s">
        <v>222</v>
      </c>
      <c r="G145" s="41"/>
      <c r="H145" s="41"/>
      <c r="I145" s="216"/>
      <c r="J145" s="41"/>
      <c r="K145" s="41"/>
      <c r="L145" s="45"/>
      <c r="M145" s="217"/>
      <c r="N145" s="218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125</v>
      </c>
      <c r="AU145" s="18" t="s">
        <v>83</v>
      </c>
    </row>
    <row r="146" s="2" customFormat="1">
      <c r="A146" s="39"/>
      <c r="B146" s="40"/>
      <c r="C146" s="41"/>
      <c r="D146" s="219" t="s">
        <v>127</v>
      </c>
      <c r="E146" s="41"/>
      <c r="F146" s="220" t="s">
        <v>223</v>
      </c>
      <c r="G146" s="41"/>
      <c r="H146" s="41"/>
      <c r="I146" s="216"/>
      <c r="J146" s="41"/>
      <c r="K146" s="41"/>
      <c r="L146" s="45"/>
      <c r="M146" s="217"/>
      <c r="N146" s="21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127</v>
      </c>
      <c r="AU146" s="18" t="s">
        <v>83</v>
      </c>
    </row>
    <row r="147" s="2" customFormat="1" ht="16.5" customHeight="1">
      <c r="A147" s="39"/>
      <c r="B147" s="40"/>
      <c r="C147" s="242" t="s">
        <v>224</v>
      </c>
      <c r="D147" s="242" t="s">
        <v>214</v>
      </c>
      <c r="E147" s="243" t="s">
        <v>225</v>
      </c>
      <c r="F147" s="244" t="s">
        <v>226</v>
      </c>
      <c r="G147" s="245" t="s">
        <v>195</v>
      </c>
      <c r="H147" s="246">
        <v>60.299999999999997</v>
      </c>
      <c r="I147" s="247"/>
      <c r="J147" s="248">
        <f>ROUND(I147*H147,2)</f>
        <v>0</v>
      </c>
      <c r="K147" s="244" t="s">
        <v>122</v>
      </c>
      <c r="L147" s="249"/>
      <c r="M147" s="250" t="s">
        <v>19</v>
      </c>
      <c r="N147" s="251" t="s">
        <v>45</v>
      </c>
      <c r="O147" s="85"/>
      <c r="P147" s="210">
        <f>O147*H147</f>
        <v>0</v>
      </c>
      <c r="Q147" s="210">
        <v>1</v>
      </c>
      <c r="R147" s="210">
        <f>Q147*H147</f>
        <v>60.299999999999997</v>
      </c>
      <c r="S147" s="210">
        <v>0</v>
      </c>
      <c r="T147" s="21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2" t="s">
        <v>171</v>
      </c>
      <c r="AT147" s="212" t="s">
        <v>214</v>
      </c>
      <c r="AU147" s="212" t="s">
        <v>83</v>
      </c>
      <c r="AY147" s="18" t="s">
        <v>116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8" t="s">
        <v>79</v>
      </c>
      <c r="BK147" s="213">
        <f>ROUND(I147*H147,2)</f>
        <v>0</v>
      </c>
      <c r="BL147" s="18" t="s">
        <v>123</v>
      </c>
      <c r="BM147" s="212" t="s">
        <v>227</v>
      </c>
    </row>
    <row r="148" s="2" customFormat="1">
      <c r="A148" s="39"/>
      <c r="B148" s="40"/>
      <c r="C148" s="41"/>
      <c r="D148" s="214" t="s">
        <v>125</v>
      </c>
      <c r="E148" s="41"/>
      <c r="F148" s="215" t="s">
        <v>226</v>
      </c>
      <c r="G148" s="41"/>
      <c r="H148" s="41"/>
      <c r="I148" s="216"/>
      <c r="J148" s="41"/>
      <c r="K148" s="41"/>
      <c r="L148" s="45"/>
      <c r="M148" s="217"/>
      <c r="N148" s="218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125</v>
      </c>
      <c r="AU148" s="18" t="s">
        <v>83</v>
      </c>
    </row>
    <row r="149" s="14" customFormat="1">
      <c r="A149" s="14"/>
      <c r="B149" s="231"/>
      <c r="C149" s="232"/>
      <c r="D149" s="214" t="s">
        <v>145</v>
      </c>
      <c r="E149" s="233" t="s">
        <v>19</v>
      </c>
      <c r="F149" s="234" t="s">
        <v>228</v>
      </c>
      <c r="G149" s="232"/>
      <c r="H149" s="235">
        <v>33.5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1" t="s">
        <v>145</v>
      </c>
      <c r="AU149" s="241" t="s">
        <v>83</v>
      </c>
      <c r="AV149" s="14" t="s">
        <v>83</v>
      </c>
      <c r="AW149" s="14" t="s">
        <v>33</v>
      </c>
      <c r="AX149" s="14" t="s">
        <v>79</v>
      </c>
      <c r="AY149" s="241" t="s">
        <v>116</v>
      </c>
    </row>
    <row r="150" s="14" customFormat="1">
      <c r="A150" s="14"/>
      <c r="B150" s="231"/>
      <c r="C150" s="232"/>
      <c r="D150" s="214" t="s">
        <v>145</v>
      </c>
      <c r="E150" s="232"/>
      <c r="F150" s="234" t="s">
        <v>229</v>
      </c>
      <c r="G150" s="232"/>
      <c r="H150" s="235">
        <v>60.299999999999997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145</v>
      </c>
      <c r="AU150" s="241" t="s">
        <v>83</v>
      </c>
      <c r="AV150" s="14" t="s">
        <v>83</v>
      </c>
      <c r="AW150" s="14" t="s">
        <v>4</v>
      </c>
      <c r="AX150" s="14" t="s">
        <v>79</v>
      </c>
      <c r="AY150" s="241" t="s">
        <v>116</v>
      </c>
    </row>
    <row r="151" s="2" customFormat="1" ht="16.5" customHeight="1">
      <c r="A151" s="39"/>
      <c r="B151" s="40"/>
      <c r="C151" s="201" t="s">
        <v>230</v>
      </c>
      <c r="D151" s="201" t="s">
        <v>118</v>
      </c>
      <c r="E151" s="202" t="s">
        <v>231</v>
      </c>
      <c r="F151" s="203" t="s">
        <v>232</v>
      </c>
      <c r="G151" s="204" t="s">
        <v>121</v>
      </c>
      <c r="H151" s="205">
        <v>134</v>
      </c>
      <c r="I151" s="206"/>
      <c r="J151" s="207">
        <f>ROUND(I151*H151,2)</f>
        <v>0</v>
      </c>
      <c r="K151" s="203" t="s">
        <v>122</v>
      </c>
      <c r="L151" s="45"/>
      <c r="M151" s="208" t="s">
        <v>19</v>
      </c>
      <c r="N151" s="209" t="s">
        <v>45</v>
      </c>
      <c r="O151" s="85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2" t="s">
        <v>123</v>
      </c>
      <c r="AT151" s="212" t="s">
        <v>118</v>
      </c>
      <c r="AU151" s="212" t="s">
        <v>83</v>
      </c>
      <c r="AY151" s="18" t="s">
        <v>116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8" t="s">
        <v>79</v>
      </c>
      <c r="BK151" s="213">
        <f>ROUND(I151*H151,2)</f>
        <v>0</v>
      </c>
      <c r="BL151" s="18" t="s">
        <v>123</v>
      </c>
      <c r="BM151" s="212" t="s">
        <v>233</v>
      </c>
    </row>
    <row r="152" s="2" customFormat="1">
      <c r="A152" s="39"/>
      <c r="B152" s="40"/>
      <c r="C152" s="41"/>
      <c r="D152" s="214" t="s">
        <v>125</v>
      </c>
      <c r="E152" s="41"/>
      <c r="F152" s="215" t="s">
        <v>234</v>
      </c>
      <c r="G152" s="41"/>
      <c r="H152" s="41"/>
      <c r="I152" s="216"/>
      <c r="J152" s="41"/>
      <c r="K152" s="41"/>
      <c r="L152" s="45"/>
      <c r="M152" s="217"/>
      <c r="N152" s="21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125</v>
      </c>
      <c r="AU152" s="18" t="s">
        <v>83</v>
      </c>
    </row>
    <row r="153" s="2" customFormat="1">
      <c r="A153" s="39"/>
      <c r="B153" s="40"/>
      <c r="C153" s="41"/>
      <c r="D153" s="219" t="s">
        <v>127</v>
      </c>
      <c r="E153" s="41"/>
      <c r="F153" s="220" t="s">
        <v>235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127</v>
      </c>
      <c r="AU153" s="18" t="s">
        <v>83</v>
      </c>
    </row>
    <row r="154" s="2" customFormat="1" ht="16.5" customHeight="1">
      <c r="A154" s="39"/>
      <c r="B154" s="40"/>
      <c r="C154" s="242" t="s">
        <v>236</v>
      </c>
      <c r="D154" s="242" t="s">
        <v>214</v>
      </c>
      <c r="E154" s="243" t="s">
        <v>237</v>
      </c>
      <c r="F154" s="244" t="s">
        <v>238</v>
      </c>
      <c r="G154" s="245" t="s">
        <v>239</v>
      </c>
      <c r="H154" s="246">
        <v>4.0199999999999996</v>
      </c>
      <c r="I154" s="247"/>
      <c r="J154" s="248">
        <f>ROUND(I154*H154,2)</f>
        <v>0</v>
      </c>
      <c r="K154" s="244" t="s">
        <v>122</v>
      </c>
      <c r="L154" s="249"/>
      <c r="M154" s="250" t="s">
        <v>19</v>
      </c>
      <c r="N154" s="251" t="s">
        <v>45</v>
      </c>
      <c r="O154" s="85"/>
      <c r="P154" s="210">
        <f>O154*H154</f>
        <v>0</v>
      </c>
      <c r="Q154" s="210">
        <v>0.001</v>
      </c>
      <c r="R154" s="210">
        <f>Q154*H154</f>
        <v>0.0040199999999999993</v>
      </c>
      <c r="S154" s="210">
        <v>0</v>
      </c>
      <c r="T154" s="21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2" t="s">
        <v>171</v>
      </c>
      <c r="AT154" s="212" t="s">
        <v>214</v>
      </c>
      <c r="AU154" s="212" t="s">
        <v>83</v>
      </c>
      <c r="AY154" s="18" t="s">
        <v>116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8" t="s">
        <v>79</v>
      </c>
      <c r="BK154" s="213">
        <f>ROUND(I154*H154,2)</f>
        <v>0</v>
      </c>
      <c r="BL154" s="18" t="s">
        <v>123</v>
      </c>
      <c r="BM154" s="212" t="s">
        <v>240</v>
      </c>
    </row>
    <row r="155" s="2" customFormat="1">
      <c r="A155" s="39"/>
      <c r="B155" s="40"/>
      <c r="C155" s="41"/>
      <c r="D155" s="214" t="s">
        <v>125</v>
      </c>
      <c r="E155" s="41"/>
      <c r="F155" s="215" t="s">
        <v>238</v>
      </c>
      <c r="G155" s="41"/>
      <c r="H155" s="41"/>
      <c r="I155" s="216"/>
      <c r="J155" s="41"/>
      <c r="K155" s="41"/>
      <c r="L155" s="45"/>
      <c r="M155" s="217"/>
      <c r="N155" s="21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125</v>
      </c>
      <c r="AU155" s="18" t="s">
        <v>83</v>
      </c>
    </row>
    <row r="156" s="14" customFormat="1">
      <c r="A156" s="14"/>
      <c r="B156" s="231"/>
      <c r="C156" s="232"/>
      <c r="D156" s="214" t="s">
        <v>145</v>
      </c>
      <c r="E156" s="232"/>
      <c r="F156" s="234" t="s">
        <v>241</v>
      </c>
      <c r="G156" s="232"/>
      <c r="H156" s="235">
        <v>4.0199999999999996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1" t="s">
        <v>145</v>
      </c>
      <c r="AU156" s="241" t="s">
        <v>83</v>
      </c>
      <c r="AV156" s="14" t="s">
        <v>83</v>
      </c>
      <c r="AW156" s="14" t="s">
        <v>4</v>
      </c>
      <c r="AX156" s="14" t="s">
        <v>79</v>
      </c>
      <c r="AY156" s="241" t="s">
        <v>116</v>
      </c>
    </row>
    <row r="157" s="2" customFormat="1" ht="16.5" customHeight="1">
      <c r="A157" s="39"/>
      <c r="B157" s="40"/>
      <c r="C157" s="201" t="s">
        <v>242</v>
      </c>
      <c r="D157" s="201" t="s">
        <v>118</v>
      </c>
      <c r="E157" s="202" t="s">
        <v>243</v>
      </c>
      <c r="F157" s="203" t="s">
        <v>244</v>
      </c>
      <c r="G157" s="204" t="s">
        <v>121</v>
      </c>
      <c r="H157" s="205">
        <v>308</v>
      </c>
      <c r="I157" s="206"/>
      <c r="J157" s="207">
        <f>ROUND(I157*H157,2)</f>
        <v>0</v>
      </c>
      <c r="K157" s="203" t="s">
        <v>122</v>
      </c>
      <c r="L157" s="45"/>
      <c r="M157" s="208" t="s">
        <v>19</v>
      </c>
      <c r="N157" s="209" t="s">
        <v>45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2" t="s">
        <v>123</v>
      </c>
      <c r="AT157" s="212" t="s">
        <v>118</v>
      </c>
      <c r="AU157" s="212" t="s">
        <v>83</v>
      </c>
      <c r="AY157" s="18" t="s">
        <v>116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79</v>
      </c>
      <c r="BK157" s="213">
        <f>ROUND(I157*H157,2)</f>
        <v>0</v>
      </c>
      <c r="BL157" s="18" t="s">
        <v>123</v>
      </c>
      <c r="BM157" s="212" t="s">
        <v>245</v>
      </c>
    </row>
    <row r="158" s="2" customFormat="1">
      <c r="A158" s="39"/>
      <c r="B158" s="40"/>
      <c r="C158" s="41"/>
      <c r="D158" s="214" t="s">
        <v>125</v>
      </c>
      <c r="E158" s="41"/>
      <c r="F158" s="215" t="s">
        <v>246</v>
      </c>
      <c r="G158" s="41"/>
      <c r="H158" s="41"/>
      <c r="I158" s="216"/>
      <c r="J158" s="41"/>
      <c r="K158" s="41"/>
      <c r="L158" s="45"/>
      <c r="M158" s="217"/>
      <c r="N158" s="21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125</v>
      </c>
      <c r="AU158" s="18" t="s">
        <v>83</v>
      </c>
    </row>
    <row r="159" s="2" customFormat="1">
      <c r="A159" s="39"/>
      <c r="B159" s="40"/>
      <c r="C159" s="41"/>
      <c r="D159" s="219" t="s">
        <v>127</v>
      </c>
      <c r="E159" s="41"/>
      <c r="F159" s="220" t="s">
        <v>247</v>
      </c>
      <c r="G159" s="41"/>
      <c r="H159" s="41"/>
      <c r="I159" s="216"/>
      <c r="J159" s="41"/>
      <c r="K159" s="41"/>
      <c r="L159" s="45"/>
      <c r="M159" s="217"/>
      <c r="N159" s="21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127</v>
      </c>
      <c r="AU159" s="18" t="s">
        <v>83</v>
      </c>
    </row>
    <row r="160" s="12" customFormat="1" ht="22.8" customHeight="1">
      <c r="A160" s="12"/>
      <c r="B160" s="185"/>
      <c r="C160" s="186"/>
      <c r="D160" s="187" t="s">
        <v>73</v>
      </c>
      <c r="E160" s="199" t="s">
        <v>148</v>
      </c>
      <c r="F160" s="199" t="s">
        <v>248</v>
      </c>
      <c r="G160" s="186"/>
      <c r="H160" s="186"/>
      <c r="I160" s="189"/>
      <c r="J160" s="200">
        <f>BK160</f>
        <v>0</v>
      </c>
      <c r="K160" s="186"/>
      <c r="L160" s="191"/>
      <c r="M160" s="192"/>
      <c r="N160" s="193"/>
      <c r="O160" s="193"/>
      <c r="P160" s="194">
        <f>SUM(P161:P209)</f>
        <v>0</v>
      </c>
      <c r="Q160" s="193"/>
      <c r="R160" s="194">
        <f>SUM(R161:R209)</f>
        <v>396.46541999999999</v>
      </c>
      <c r="S160" s="193"/>
      <c r="T160" s="195">
        <f>SUM(T161:T209)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6" t="s">
        <v>79</v>
      </c>
      <c r="AT160" s="197" t="s">
        <v>73</v>
      </c>
      <c r="AU160" s="197" t="s">
        <v>79</v>
      </c>
      <c r="AY160" s="196" t="s">
        <v>116</v>
      </c>
      <c r="BK160" s="198">
        <f>SUM(BK161:BK209)</f>
        <v>0</v>
      </c>
    </row>
    <row r="161" s="2" customFormat="1" ht="16.5" customHeight="1">
      <c r="A161" s="39"/>
      <c r="B161" s="40"/>
      <c r="C161" s="201" t="s">
        <v>249</v>
      </c>
      <c r="D161" s="201" t="s">
        <v>118</v>
      </c>
      <c r="E161" s="202" t="s">
        <v>250</v>
      </c>
      <c r="F161" s="203" t="s">
        <v>251</v>
      </c>
      <c r="G161" s="204" t="s">
        <v>121</v>
      </c>
      <c r="H161" s="205">
        <v>296</v>
      </c>
      <c r="I161" s="206"/>
      <c r="J161" s="207">
        <f>ROUND(I161*H161,2)</f>
        <v>0</v>
      </c>
      <c r="K161" s="203" t="s">
        <v>122</v>
      </c>
      <c r="L161" s="45"/>
      <c r="M161" s="208" t="s">
        <v>19</v>
      </c>
      <c r="N161" s="209" t="s">
        <v>45</v>
      </c>
      <c r="O161" s="85"/>
      <c r="P161" s="210">
        <f>O161*H161</f>
        <v>0</v>
      </c>
      <c r="Q161" s="210">
        <v>0.46000000000000002</v>
      </c>
      <c r="R161" s="210">
        <f>Q161*H161</f>
        <v>136.16</v>
      </c>
      <c r="S161" s="210">
        <v>0</v>
      </c>
      <c r="T161" s="21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2" t="s">
        <v>123</v>
      </c>
      <c r="AT161" s="212" t="s">
        <v>118</v>
      </c>
      <c r="AU161" s="212" t="s">
        <v>83</v>
      </c>
      <c r="AY161" s="18" t="s">
        <v>116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8" t="s">
        <v>79</v>
      </c>
      <c r="BK161" s="213">
        <f>ROUND(I161*H161,2)</f>
        <v>0</v>
      </c>
      <c r="BL161" s="18" t="s">
        <v>123</v>
      </c>
      <c r="BM161" s="212" t="s">
        <v>252</v>
      </c>
    </row>
    <row r="162" s="2" customFormat="1">
      <c r="A162" s="39"/>
      <c r="B162" s="40"/>
      <c r="C162" s="41"/>
      <c r="D162" s="214" t="s">
        <v>125</v>
      </c>
      <c r="E162" s="41"/>
      <c r="F162" s="215" t="s">
        <v>253</v>
      </c>
      <c r="G162" s="41"/>
      <c r="H162" s="41"/>
      <c r="I162" s="216"/>
      <c r="J162" s="41"/>
      <c r="K162" s="41"/>
      <c r="L162" s="45"/>
      <c r="M162" s="217"/>
      <c r="N162" s="21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125</v>
      </c>
      <c r="AU162" s="18" t="s">
        <v>83</v>
      </c>
    </row>
    <row r="163" s="2" customFormat="1">
      <c r="A163" s="39"/>
      <c r="B163" s="40"/>
      <c r="C163" s="41"/>
      <c r="D163" s="219" t="s">
        <v>127</v>
      </c>
      <c r="E163" s="41"/>
      <c r="F163" s="220" t="s">
        <v>254</v>
      </c>
      <c r="G163" s="41"/>
      <c r="H163" s="41"/>
      <c r="I163" s="216"/>
      <c r="J163" s="41"/>
      <c r="K163" s="41"/>
      <c r="L163" s="45"/>
      <c r="M163" s="217"/>
      <c r="N163" s="21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127</v>
      </c>
      <c r="AU163" s="18" t="s">
        <v>83</v>
      </c>
    </row>
    <row r="164" s="13" customFormat="1">
      <c r="A164" s="13"/>
      <c r="B164" s="221"/>
      <c r="C164" s="222"/>
      <c r="D164" s="214" t="s">
        <v>145</v>
      </c>
      <c r="E164" s="223" t="s">
        <v>19</v>
      </c>
      <c r="F164" s="224" t="s">
        <v>255</v>
      </c>
      <c r="G164" s="222"/>
      <c r="H164" s="223" t="s">
        <v>19</v>
      </c>
      <c r="I164" s="225"/>
      <c r="J164" s="222"/>
      <c r="K164" s="222"/>
      <c r="L164" s="226"/>
      <c r="M164" s="227"/>
      <c r="N164" s="228"/>
      <c r="O164" s="228"/>
      <c r="P164" s="228"/>
      <c r="Q164" s="228"/>
      <c r="R164" s="228"/>
      <c r="S164" s="228"/>
      <c r="T164" s="22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0" t="s">
        <v>145</v>
      </c>
      <c r="AU164" s="230" t="s">
        <v>83</v>
      </c>
      <c r="AV164" s="13" t="s">
        <v>79</v>
      </c>
      <c r="AW164" s="13" t="s">
        <v>33</v>
      </c>
      <c r="AX164" s="13" t="s">
        <v>74</v>
      </c>
      <c r="AY164" s="230" t="s">
        <v>116</v>
      </c>
    </row>
    <row r="165" s="14" customFormat="1">
      <c r="A165" s="14"/>
      <c r="B165" s="231"/>
      <c r="C165" s="232"/>
      <c r="D165" s="214" t="s">
        <v>145</v>
      </c>
      <c r="E165" s="233" t="s">
        <v>19</v>
      </c>
      <c r="F165" s="234" t="s">
        <v>256</v>
      </c>
      <c r="G165" s="232"/>
      <c r="H165" s="235">
        <v>296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1" t="s">
        <v>145</v>
      </c>
      <c r="AU165" s="241" t="s">
        <v>83</v>
      </c>
      <c r="AV165" s="14" t="s">
        <v>83</v>
      </c>
      <c r="AW165" s="14" t="s">
        <v>33</v>
      </c>
      <c r="AX165" s="14" t="s">
        <v>79</v>
      </c>
      <c r="AY165" s="241" t="s">
        <v>116</v>
      </c>
    </row>
    <row r="166" s="2" customFormat="1" ht="16.5" customHeight="1">
      <c r="A166" s="39"/>
      <c r="B166" s="40"/>
      <c r="C166" s="201" t="s">
        <v>7</v>
      </c>
      <c r="D166" s="201" t="s">
        <v>118</v>
      </c>
      <c r="E166" s="202" t="s">
        <v>257</v>
      </c>
      <c r="F166" s="203" t="s">
        <v>258</v>
      </c>
      <c r="G166" s="204" t="s">
        <v>121</v>
      </c>
      <c r="H166" s="205">
        <v>28</v>
      </c>
      <c r="I166" s="206"/>
      <c r="J166" s="207">
        <f>ROUND(I166*H166,2)</f>
        <v>0</v>
      </c>
      <c r="K166" s="203" t="s">
        <v>122</v>
      </c>
      <c r="L166" s="45"/>
      <c r="M166" s="208" t="s">
        <v>19</v>
      </c>
      <c r="N166" s="209" t="s">
        <v>45</v>
      </c>
      <c r="O166" s="85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2" t="s">
        <v>123</v>
      </c>
      <c r="AT166" s="212" t="s">
        <v>118</v>
      </c>
      <c r="AU166" s="212" t="s">
        <v>83</v>
      </c>
      <c r="AY166" s="18" t="s">
        <v>116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8" t="s">
        <v>79</v>
      </c>
      <c r="BK166" s="213">
        <f>ROUND(I166*H166,2)</f>
        <v>0</v>
      </c>
      <c r="BL166" s="18" t="s">
        <v>123</v>
      </c>
      <c r="BM166" s="212" t="s">
        <v>259</v>
      </c>
    </row>
    <row r="167" s="2" customFormat="1">
      <c r="A167" s="39"/>
      <c r="B167" s="40"/>
      <c r="C167" s="41"/>
      <c r="D167" s="214" t="s">
        <v>125</v>
      </c>
      <c r="E167" s="41"/>
      <c r="F167" s="215" t="s">
        <v>260</v>
      </c>
      <c r="G167" s="41"/>
      <c r="H167" s="41"/>
      <c r="I167" s="216"/>
      <c r="J167" s="41"/>
      <c r="K167" s="41"/>
      <c r="L167" s="45"/>
      <c r="M167" s="217"/>
      <c r="N167" s="218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125</v>
      </c>
      <c r="AU167" s="18" t="s">
        <v>83</v>
      </c>
    </row>
    <row r="168" s="2" customFormat="1">
      <c r="A168" s="39"/>
      <c r="B168" s="40"/>
      <c r="C168" s="41"/>
      <c r="D168" s="219" t="s">
        <v>127</v>
      </c>
      <c r="E168" s="41"/>
      <c r="F168" s="220" t="s">
        <v>261</v>
      </c>
      <c r="G168" s="41"/>
      <c r="H168" s="41"/>
      <c r="I168" s="216"/>
      <c r="J168" s="41"/>
      <c r="K168" s="41"/>
      <c r="L168" s="45"/>
      <c r="M168" s="217"/>
      <c r="N168" s="21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127</v>
      </c>
      <c r="AU168" s="18" t="s">
        <v>83</v>
      </c>
    </row>
    <row r="169" s="13" customFormat="1">
      <c r="A169" s="13"/>
      <c r="B169" s="221"/>
      <c r="C169" s="222"/>
      <c r="D169" s="214" t="s">
        <v>145</v>
      </c>
      <c r="E169" s="223" t="s">
        <v>19</v>
      </c>
      <c r="F169" s="224" t="s">
        <v>262</v>
      </c>
      <c r="G169" s="222"/>
      <c r="H169" s="223" t="s">
        <v>19</v>
      </c>
      <c r="I169" s="225"/>
      <c r="J169" s="222"/>
      <c r="K169" s="222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145</v>
      </c>
      <c r="AU169" s="230" t="s">
        <v>83</v>
      </c>
      <c r="AV169" s="13" t="s">
        <v>79</v>
      </c>
      <c r="AW169" s="13" t="s">
        <v>33</v>
      </c>
      <c r="AX169" s="13" t="s">
        <v>74</v>
      </c>
      <c r="AY169" s="230" t="s">
        <v>116</v>
      </c>
    </row>
    <row r="170" s="14" customFormat="1">
      <c r="A170" s="14"/>
      <c r="B170" s="231"/>
      <c r="C170" s="232"/>
      <c r="D170" s="214" t="s">
        <v>145</v>
      </c>
      <c r="E170" s="233" t="s">
        <v>19</v>
      </c>
      <c r="F170" s="234" t="s">
        <v>263</v>
      </c>
      <c r="G170" s="232"/>
      <c r="H170" s="235">
        <v>28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1" t="s">
        <v>145</v>
      </c>
      <c r="AU170" s="241" t="s">
        <v>83</v>
      </c>
      <c r="AV170" s="14" t="s">
        <v>83</v>
      </c>
      <c r="AW170" s="14" t="s">
        <v>33</v>
      </c>
      <c r="AX170" s="14" t="s">
        <v>79</v>
      </c>
      <c r="AY170" s="241" t="s">
        <v>116</v>
      </c>
    </row>
    <row r="171" s="2" customFormat="1" ht="16.5" customHeight="1">
      <c r="A171" s="39"/>
      <c r="B171" s="40"/>
      <c r="C171" s="201" t="s">
        <v>264</v>
      </c>
      <c r="D171" s="201" t="s">
        <v>118</v>
      </c>
      <c r="E171" s="202" t="s">
        <v>265</v>
      </c>
      <c r="F171" s="203" t="s">
        <v>266</v>
      </c>
      <c r="G171" s="204" t="s">
        <v>121</v>
      </c>
      <c r="H171" s="205">
        <v>333</v>
      </c>
      <c r="I171" s="206"/>
      <c r="J171" s="207">
        <f>ROUND(I171*H171,2)</f>
        <v>0</v>
      </c>
      <c r="K171" s="203" t="s">
        <v>122</v>
      </c>
      <c r="L171" s="45"/>
      <c r="M171" s="208" t="s">
        <v>19</v>
      </c>
      <c r="N171" s="209" t="s">
        <v>45</v>
      </c>
      <c r="O171" s="85"/>
      <c r="P171" s="210">
        <f>O171*H171</f>
        <v>0</v>
      </c>
      <c r="Q171" s="210">
        <v>0.12</v>
      </c>
      <c r="R171" s="210">
        <f>Q171*H171</f>
        <v>39.960000000000001</v>
      </c>
      <c r="S171" s="210">
        <v>0</v>
      </c>
      <c r="T171" s="2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2" t="s">
        <v>123</v>
      </c>
      <c r="AT171" s="212" t="s">
        <v>118</v>
      </c>
      <c r="AU171" s="212" t="s">
        <v>83</v>
      </c>
      <c r="AY171" s="18" t="s">
        <v>116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8" t="s">
        <v>79</v>
      </c>
      <c r="BK171" s="213">
        <f>ROUND(I171*H171,2)</f>
        <v>0</v>
      </c>
      <c r="BL171" s="18" t="s">
        <v>123</v>
      </c>
      <c r="BM171" s="212" t="s">
        <v>267</v>
      </c>
    </row>
    <row r="172" s="2" customFormat="1">
      <c r="A172" s="39"/>
      <c r="B172" s="40"/>
      <c r="C172" s="41"/>
      <c r="D172" s="214" t="s">
        <v>125</v>
      </c>
      <c r="E172" s="41"/>
      <c r="F172" s="215" t="s">
        <v>268</v>
      </c>
      <c r="G172" s="41"/>
      <c r="H172" s="41"/>
      <c r="I172" s="216"/>
      <c r="J172" s="41"/>
      <c r="K172" s="41"/>
      <c r="L172" s="45"/>
      <c r="M172" s="217"/>
      <c r="N172" s="21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125</v>
      </c>
      <c r="AU172" s="18" t="s">
        <v>83</v>
      </c>
    </row>
    <row r="173" s="2" customFormat="1">
      <c r="A173" s="39"/>
      <c r="B173" s="40"/>
      <c r="C173" s="41"/>
      <c r="D173" s="219" t="s">
        <v>127</v>
      </c>
      <c r="E173" s="41"/>
      <c r="F173" s="220" t="s">
        <v>269</v>
      </c>
      <c r="G173" s="41"/>
      <c r="H173" s="41"/>
      <c r="I173" s="216"/>
      <c r="J173" s="41"/>
      <c r="K173" s="41"/>
      <c r="L173" s="45"/>
      <c r="M173" s="217"/>
      <c r="N173" s="21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127</v>
      </c>
      <c r="AU173" s="18" t="s">
        <v>83</v>
      </c>
    </row>
    <row r="174" s="13" customFormat="1">
      <c r="A174" s="13"/>
      <c r="B174" s="221"/>
      <c r="C174" s="222"/>
      <c r="D174" s="214" t="s">
        <v>145</v>
      </c>
      <c r="E174" s="223" t="s">
        <v>19</v>
      </c>
      <c r="F174" s="224" t="s">
        <v>270</v>
      </c>
      <c r="G174" s="222"/>
      <c r="H174" s="223" t="s">
        <v>19</v>
      </c>
      <c r="I174" s="225"/>
      <c r="J174" s="222"/>
      <c r="K174" s="222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145</v>
      </c>
      <c r="AU174" s="230" t="s">
        <v>83</v>
      </c>
      <c r="AV174" s="13" t="s">
        <v>79</v>
      </c>
      <c r="AW174" s="13" t="s">
        <v>33</v>
      </c>
      <c r="AX174" s="13" t="s">
        <v>74</v>
      </c>
      <c r="AY174" s="230" t="s">
        <v>116</v>
      </c>
    </row>
    <row r="175" s="14" customFormat="1">
      <c r="A175" s="14"/>
      <c r="B175" s="231"/>
      <c r="C175" s="232"/>
      <c r="D175" s="214" t="s">
        <v>145</v>
      </c>
      <c r="E175" s="233" t="s">
        <v>19</v>
      </c>
      <c r="F175" s="234" t="s">
        <v>271</v>
      </c>
      <c r="G175" s="232"/>
      <c r="H175" s="235">
        <v>333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145</v>
      </c>
      <c r="AU175" s="241" t="s">
        <v>83</v>
      </c>
      <c r="AV175" s="14" t="s">
        <v>83</v>
      </c>
      <c r="AW175" s="14" t="s">
        <v>33</v>
      </c>
      <c r="AX175" s="14" t="s">
        <v>79</v>
      </c>
      <c r="AY175" s="241" t="s">
        <v>116</v>
      </c>
    </row>
    <row r="176" s="2" customFormat="1" ht="24.15" customHeight="1">
      <c r="A176" s="39"/>
      <c r="B176" s="40"/>
      <c r="C176" s="201" t="s">
        <v>272</v>
      </c>
      <c r="D176" s="201" t="s">
        <v>118</v>
      </c>
      <c r="E176" s="202" t="s">
        <v>273</v>
      </c>
      <c r="F176" s="203" t="s">
        <v>274</v>
      </c>
      <c r="G176" s="204" t="s">
        <v>121</v>
      </c>
      <c r="H176" s="205">
        <v>48</v>
      </c>
      <c r="I176" s="206"/>
      <c r="J176" s="207">
        <f>ROUND(I176*H176,2)</f>
        <v>0</v>
      </c>
      <c r="K176" s="203" t="s">
        <v>122</v>
      </c>
      <c r="L176" s="45"/>
      <c r="M176" s="208" t="s">
        <v>19</v>
      </c>
      <c r="N176" s="209" t="s">
        <v>45</v>
      </c>
      <c r="O176" s="85"/>
      <c r="P176" s="210">
        <f>O176*H176</f>
        <v>0</v>
      </c>
      <c r="Q176" s="210">
        <v>0.26375999999999999</v>
      </c>
      <c r="R176" s="210">
        <f>Q176*H176</f>
        <v>12.66048</v>
      </c>
      <c r="S176" s="210">
        <v>0</v>
      </c>
      <c r="T176" s="21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2" t="s">
        <v>123</v>
      </c>
      <c r="AT176" s="212" t="s">
        <v>118</v>
      </c>
      <c r="AU176" s="212" t="s">
        <v>83</v>
      </c>
      <c r="AY176" s="18" t="s">
        <v>116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8" t="s">
        <v>79</v>
      </c>
      <c r="BK176" s="213">
        <f>ROUND(I176*H176,2)</f>
        <v>0</v>
      </c>
      <c r="BL176" s="18" t="s">
        <v>123</v>
      </c>
      <c r="BM176" s="212" t="s">
        <v>275</v>
      </c>
    </row>
    <row r="177" s="2" customFormat="1">
      <c r="A177" s="39"/>
      <c r="B177" s="40"/>
      <c r="C177" s="41"/>
      <c r="D177" s="214" t="s">
        <v>125</v>
      </c>
      <c r="E177" s="41"/>
      <c r="F177" s="215" t="s">
        <v>276</v>
      </c>
      <c r="G177" s="41"/>
      <c r="H177" s="41"/>
      <c r="I177" s="216"/>
      <c r="J177" s="41"/>
      <c r="K177" s="41"/>
      <c r="L177" s="45"/>
      <c r="M177" s="217"/>
      <c r="N177" s="218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125</v>
      </c>
      <c r="AU177" s="18" t="s">
        <v>83</v>
      </c>
    </row>
    <row r="178" s="2" customFormat="1">
      <c r="A178" s="39"/>
      <c r="B178" s="40"/>
      <c r="C178" s="41"/>
      <c r="D178" s="219" t="s">
        <v>127</v>
      </c>
      <c r="E178" s="41"/>
      <c r="F178" s="220" t="s">
        <v>277</v>
      </c>
      <c r="G178" s="41"/>
      <c r="H178" s="41"/>
      <c r="I178" s="216"/>
      <c r="J178" s="41"/>
      <c r="K178" s="41"/>
      <c r="L178" s="45"/>
      <c r="M178" s="217"/>
      <c r="N178" s="218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127</v>
      </c>
      <c r="AU178" s="18" t="s">
        <v>83</v>
      </c>
    </row>
    <row r="179" s="2" customFormat="1" ht="21.75" customHeight="1">
      <c r="A179" s="39"/>
      <c r="B179" s="40"/>
      <c r="C179" s="201" t="s">
        <v>278</v>
      </c>
      <c r="D179" s="201" t="s">
        <v>118</v>
      </c>
      <c r="E179" s="202" t="s">
        <v>279</v>
      </c>
      <c r="F179" s="203" t="s">
        <v>280</v>
      </c>
      <c r="G179" s="204" t="s">
        <v>121</v>
      </c>
      <c r="H179" s="205">
        <v>48</v>
      </c>
      <c r="I179" s="206"/>
      <c r="J179" s="207">
        <f>ROUND(I179*H179,2)</f>
        <v>0</v>
      </c>
      <c r="K179" s="203" t="s">
        <v>122</v>
      </c>
      <c r="L179" s="45"/>
      <c r="M179" s="208" t="s">
        <v>19</v>
      </c>
      <c r="N179" s="209" t="s">
        <v>45</v>
      </c>
      <c r="O179" s="85"/>
      <c r="P179" s="210">
        <f>O179*H179</f>
        <v>0</v>
      </c>
      <c r="Q179" s="210">
        <v>0.12966</v>
      </c>
      <c r="R179" s="210">
        <f>Q179*H179</f>
        <v>6.2236799999999999</v>
      </c>
      <c r="S179" s="210">
        <v>0</v>
      </c>
      <c r="T179" s="2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2" t="s">
        <v>123</v>
      </c>
      <c r="AT179" s="212" t="s">
        <v>118</v>
      </c>
      <c r="AU179" s="212" t="s">
        <v>83</v>
      </c>
      <c r="AY179" s="18" t="s">
        <v>116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8" t="s">
        <v>79</v>
      </c>
      <c r="BK179" s="213">
        <f>ROUND(I179*H179,2)</f>
        <v>0</v>
      </c>
      <c r="BL179" s="18" t="s">
        <v>123</v>
      </c>
      <c r="BM179" s="212" t="s">
        <v>281</v>
      </c>
    </row>
    <row r="180" s="2" customFormat="1">
      <c r="A180" s="39"/>
      <c r="B180" s="40"/>
      <c r="C180" s="41"/>
      <c r="D180" s="214" t="s">
        <v>125</v>
      </c>
      <c r="E180" s="41"/>
      <c r="F180" s="215" t="s">
        <v>282</v>
      </c>
      <c r="G180" s="41"/>
      <c r="H180" s="41"/>
      <c r="I180" s="216"/>
      <c r="J180" s="41"/>
      <c r="K180" s="41"/>
      <c r="L180" s="45"/>
      <c r="M180" s="217"/>
      <c r="N180" s="21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125</v>
      </c>
      <c r="AU180" s="18" t="s">
        <v>83</v>
      </c>
    </row>
    <row r="181" s="2" customFormat="1">
      <c r="A181" s="39"/>
      <c r="B181" s="40"/>
      <c r="C181" s="41"/>
      <c r="D181" s="219" t="s">
        <v>127</v>
      </c>
      <c r="E181" s="41"/>
      <c r="F181" s="220" t="s">
        <v>283</v>
      </c>
      <c r="G181" s="41"/>
      <c r="H181" s="41"/>
      <c r="I181" s="216"/>
      <c r="J181" s="41"/>
      <c r="K181" s="41"/>
      <c r="L181" s="45"/>
      <c r="M181" s="217"/>
      <c r="N181" s="218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127</v>
      </c>
      <c r="AU181" s="18" t="s">
        <v>83</v>
      </c>
    </row>
    <row r="182" s="2" customFormat="1" ht="16.5" customHeight="1">
      <c r="A182" s="39"/>
      <c r="B182" s="40"/>
      <c r="C182" s="201" t="s">
        <v>284</v>
      </c>
      <c r="D182" s="201" t="s">
        <v>118</v>
      </c>
      <c r="E182" s="202" t="s">
        <v>285</v>
      </c>
      <c r="F182" s="203" t="s">
        <v>286</v>
      </c>
      <c r="G182" s="204" t="s">
        <v>121</v>
      </c>
      <c r="H182" s="205">
        <v>1562</v>
      </c>
      <c r="I182" s="206"/>
      <c r="J182" s="207">
        <f>ROUND(I182*H182,2)</f>
        <v>0</v>
      </c>
      <c r="K182" s="203" t="s">
        <v>122</v>
      </c>
      <c r="L182" s="45"/>
      <c r="M182" s="208" t="s">
        <v>19</v>
      </c>
      <c r="N182" s="209" t="s">
        <v>45</v>
      </c>
      <c r="O182" s="85"/>
      <c r="P182" s="210">
        <f>O182*H182</f>
        <v>0</v>
      </c>
      <c r="Q182" s="210">
        <v>0.00051000000000000004</v>
      </c>
      <c r="R182" s="210">
        <f>Q182*H182</f>
        <v>0.79662000000000011</v>
      </c>
      <c r="S182" s="210">
        <v>0</v>
      </c>
      <c r="T182" s="2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2" t="s">
        <v>123</v>
      </c>
      <c r="AT182" s="212" t="s">
        <v>118</v>
      </c>
      <c r="AU182" s="212" t="s">
        <v>83</v>
      </c>
      <c r="AY182" s="18" t="s">
        <v>116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8" t="s">
        <v>79</v>
      </c>
      <c r="BK182" s="213">
        <f>ROUND(I182*H182,2)</f>
        <v>0</v>
      </c>
      <c r="BL182" s="18" t="s">
        <v>123</v>
      </c>
      <c r="BM182" s="212" t="s">
        <v>287</v>
      </c>
    </row>
    <row r="183" s="2" customFormat="1">
      <c r="A183" s="39"/>
      <c r="B183" s="40"/>
      <c r="C183" s="41"/>
      <c r="D183" s="214" t="s">
        <v>125</v>
      </c>
      <c r="E183" s="41"/>
      <c r="F183" s="215" t="s">
        <v>288</v>
      </c>
      <c r="G183" s="41"/>
      <c r="H183" s="41"/>
      <c r="I183" s="216"/>
      <c r="J183" s="41"/>
      <c r="K183" s="41"/>
      <c r="L183" s="45"/>
      <c r="M183" s="217"/>
      <c r="N183" s="21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125</v>
      </c>
      <c r="AU183" s="18" t="s">
        <v>83</v>
      </c>
    </row>
    <row r="184" s="2" customFormat="1">
      <c r="A184" s="39"/>
      <c r="B184" s="40"/>
      <c r="C184" s="41"/>
      <c r="D184" s="219" t="s">
        <v>127</v>
      </c>
      <c r="E184" s="41"/>
      <c r="F184" s="220" t="s">
        <v>289</v>
      </c>
      <c r="G184" s="41"/>
      <c r="H184" s="41"/>
      <c r="I184" s="216"/>
      <c r="J184" s="41"/>
      <c r="K184" s="41"/>
      <c r="L184" s="45"/>
      <c r="M184" s="217"/>
      <c r="N184" s="21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127</v>
      </c>
      <c r="AU184" s="18" t="s">
        <v>83</v>
      </c>
    </row>
    <row r="185" s="14" customFormat="1">
      <c r="A185" s="14"/>
      <c r="B185" s="231"/>
      <c r="C185" s="232"/>
      <c r="D185" s="214" t="s">
        <v>145</v>
      </c>
      <c r="E185" s="233" t="s">
        <v>19</v>
      </c>
      <c r="F185" s="234" t="s">
        <v>290</v>
      </c>
      <c r="G185" s="232"/>
      <c r="H185" s="235">
        <v>1514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1" t="s">
        <v>145</v>
      </c>
      <c r="AU185" s="241" t="s">
        <v>83</v>
      </c>
      <c r="AV185" s="14" t="s">
        <v>83</v>
      </c>
      <c r="AW185" s="14" t="s">
        <v>33</v>
      </c>
      <c r="AX185" s="14" t="s">
        <v>74</v>
      </c>
      <c r="AY185" s="241" t="s">
        <v>116</v>
      </c>
    </row>
    <row r="186" s="14" customFormat="1">
      <c r="A186" s="14"/>
      <c r="B186" s="231"/>
      <c r="C186" s="232"/>
      <c r="D186" s="214" t="s">
        <v>145</v>
      </c>
      <c r="E186" s="233" t="s">
        <v>19</v>
      </c>
      <c r="F186" s="234" t="s">
        <v>291</v>
      </c>
      <c r="G186" s="232"/>
      <c r="H186" s="235">
        <v>48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145</v>
      </c>
      <c r="AU186" s="241" t="s">
        <v>83</v>
      </c>
      <c r="AV186" s="14" t="s">
        <v>83</v>
      </c>
      <c r="AW186" s="14" t="s">
        <v>33</v>
      </c>
      <c r="AX186" s="14" t="s">
        <v>74</v>
      </c>
      <c r="AY186" s="241" t="s">
        <v>116</v>
      </c>
    </row>
    <row r="187" s="15" customFormat="1">
      <c r="A187" s="15"/>
      <c r="B187" s="252"/>
      <c r="C187" s="253"/>
      <c r="D187" s="214" t="s">
        <v>145</v>
      </c>
      <c r="E187" s="254" t="s">
        <v>19</v>
      </c>
      <c r="F187" s="255" t="s">
        <v>292</v>
      </c>
      <c r="G187" s="253"/>
      <c r="H187" s="256">
        <v>1562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2" t="s">
        <v>145</v>
      </c>
      <c r="AU187" s="262" t="s">
        <v>83</v>
      </c>
      <c r="AV187" s="15" t="s">
        <v>123</v>
      </c>
      <c r="AW187" s="15" t="s">
        <v>33</v>
      </c>
      <c r="AX187" s="15" t="s">
        <v>79</v>
      </c>
      <c r="AY187" s="262" t="s">
        <v>116</v>
      </c>
    </row>
    <row r="188" s="2" customFormat="1" ht="21.75" customHeight="1">
      <c r="A188" s="39"/>
      <c r="B188" s="40"/>
      <c r="C188" s="201" t="s">
        <v>293</v>
      </c>
      <c r="D188" s="201" t="s">
        <v>118</v>
      </c>
      <c r="E188" s="202" t="s">
        <v>294</v>
      </c>
      <c r="F188" s="203" t="s">
        <v>295</v>
      </c>
      <c r="G188" s="204" t="s">
        <v>121</v>
      </c>
      <c r="H188" s="205">
        <v>1514</v>
      </c>
      <c r="I188" s="206"/>
      <c r="J188" s="207">
        <f>ROUND(I188*H188,2)</f>
        <v>0</v>
      </c>
      <c r="K188" s="203" t="s">
        <v>122</v>
      </c>
      <c r="L188" s="45"/>
      <c r="M188" s="208" t="s">
        <v>19</v>
      </c>
      <c r="N188" s="209" t="s">
        <v>45</v>
      </c>
      <c r="O188" s="85"/>
      <c r="P188" s="210">
        <f>O188*H188</f>
        <v>0</v>
      </c>
      <c r="Q188" s="210">
        <v>0.12966</v>
      </c>
      <c r="R188" s="210">
        <f>Q188*H188</f>
        <v>196.30524</v>
      </c>
      <c r="S188" s="210">
        <v>0</v>
      </c>
      <c r="T188" s="21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2" t="s">
        <v>123</v>
      </c>
      <c r="AT188" s="212" t="s">
        <v>118</v>
      </c>
      <c r="AU188" s="212" t="s">
        <v>83</v>
      </c>
      <c r="AY188" s="18" t="s">
        <v>116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8" t="s">
        <v>79</v>
      </c>
      <c r="BK188" s="213">
        <f>ROUND(I188*H188,2)</f>
        <v>0</v>
      </c>
      <c r="BL188" s="18" t="s">
        <v>123</v>
      </c>
      <c r="BM188" s="212" t="s">
        <v>296</v>
      </c>
    </row>
    <row r="189" s="2" customFormat="1">
      <c r="A189" s="39"/>
      <c r="B189" s="40"/>
      <c r="C189" s="41"/>
      <c r="D189" s="214" t="s">
        <v>125</v>
      </c>
      <c r="E189" s="41"/>
      <c r="F189" s="215" t="s">
        <v>297</v>
      </c>
      <c r="G189" s="41"/>
      <c r="H189" s="41"/>
      <c r="I189" s="216"/>
      <c r="J189" s="41"/>
      <c r="K189" s="41"/>
      <c r="L189" s="45"/>
      <c r="M189" s="217"/>
      <c r="N189" s="21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125</v>
      </c>
      <c r="AU189" s="18" t="s">
        <v>83</v>
      </c>
    </row>
    <row r="190" s="2" customFormat="1">
      <c r="A190" s="39"/>
      <c r="B190" s="40"/>
      <c r="C190" s="41"/>
      <c r="D190" s="219" t="s">
        <v>127</v>
      </c>
      <c r="E190" s="41"/>
      <c r="F190" s="220" t="s">
        <v>298</v>
      </c>
      <c r="G190" s="41"/>
      <c r="H190" s="41"/>
      <c r="I190" s="216"/>
      <c r="J190" s="41"/>
      <c r="K190" s="41"/>
      <c r="L190" s="45"/>
      <c r="M190" s="217"/>
      <c r="N190" s="21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127</v>
      </c>
      <c r="AU190" s="18" t="s">
        <v>83</v>
      </c>
    </row>
    <row r="191" s="13" customFormat="1">
      <c r="A191" s="13"/>
      <c r="B191" s="221"/>
      <c r="C191" s="222"/>
      <c r="D191" s="214" t="s">
        <v>145</v>
      </c>
      <c r="E191" s="223" t="s">
        <v>19</v>
      </c>
      <c r="F191" s="224" t="s">
        <v>299</v>
      </c>
      <c r="G191" s="222"/>
      <c r="H191" s="223" t="s">
        <v>19</v>
      </c>
      <c r="I191" s="225"/>
      <c r="J191" s="222"/>
      <c r="K191" s="222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145</v>
      </c>
      <c r="AU191" s="230" t="s">
        <v>83</v>
      </c>
      <c r="AV191" s="13" t="s">
        <v>79</v>
      </c>
      <c r="AW191" s="13" t="s">
        <v>33</v>
      </c>
      <c r="AX191" s="13" t="s">
        <v>74</v>
      </c>
      <c r="AY191" s="230" t="s">
        <v>116</v>
      </c>
    </row>
    <row r="192" s="14" customFormat="1">
      <c r="A192" s="14"/>
      <c r="B192" s="231"/>
      <c r="C192" s="232"/>
      <c r="D192" s="214" t="s">
        <v>145</v>
      </c>
      <c r="E192" s="233" t="s">
        <v>19</v>
      </c>
      <c r="F192" s="234" t="s">
        <v>300</v>
      </c>
      <c r="G192" s="232"/>
      <c r="H192" s="235">
        <v>309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145</v>
      </c>
      <c r="AU192" s="241" t="s">
        <v>83</v>
      </c>
      <c r="AV192" s="14" t="s">
        <v>83</v>
      </c>
      <c r="AW192" s="14" t="s">
        <v>33</v>
      </c>
      <c r="AX192" s="14" t="s">
        <v>74</v>
      </c>
      <c r="AY192" s="241" t="s">
        <v>116</v>
      </c>
    </row>
    <row r="193" s="13" customFormat="1">
      <c r="A193" s="13"/>
      <c r="B193" s="221"/>
      <c r="C193" s="222"/>
      <c r="D193" s="214" t="s">
        <v>145</v>
      </c>
      <c r="E193" s="223" t="s">
        <v>19</v>
      </c>
      <c r="F193" s="224" t="s">
        <v>301</v>
      </c>
      <c r="G193" s="222"/>
      <c r="H193" s="223" t="s">
        <v>19</v>
      </c>
      <c r="I193" s="225"/>
      <c r="J193" s="222"/>
      <c r="K193" s="222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145</v>
      </c>
      <c r="AU193" s="230" t="s">
        <v>83</v>
      </c>
      <c r="AV193" s="13" t="s">
        <v>79</v>
      </c>
      <c r="AW193" s="13" t="s">
        <v>33</v>
      </c>
      <c r="AX193" s="13" t="s">
        <v>74</v>
      </c>
      <c r="AY193" s="230" t="s">
        <v>116</v>
      </c>
    </row>
    <row r="194" s="14" customFormat="1">
      <c r="A194" s="14"/>
      <c r="B194" s="231"/>
      <c r="C194" s="232"/>
      <c r="D194" s="214" t="s">
        <v>145</v>
      </c>
      <c r="E194" s="233" t="s">
        <v>19</v>
      </c>
      <c r="F194" s="234" t="s">
        <v>302</v>
      </c>
      <c r="G194" s="232"/>
      <c r="H194" s="235">
        <v>1205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145</v>
      </c>
      <c r="AU194" s="241" t="s">
        <v>83</v>
      </c>
      <c r="AV194" s="14" t="s">
        <v>83</v>
      </c>
      <c r="AW194" s="14" t="s">
        <v>33</v>
      </c>
      <c r="AX194" s="14" t="s">
        <v>74</v>
      </c>
      <c r="AY194" s="241" t="s">
        <v>116</v>
      </c>
    </row>
    <row r="195" s="15" customFormat="1">
      <c r="A195" s="15"/>
      <c r="B195" s="252"/>
      <c r="C195" s="253"/>
      <c r="D195" s="214" t="s">
        <v>145</v>
      </c>
      <c r="E195" s="254" t="s">
        <v>19</v>
      </c>
      <c r="F195" s="255" t="s">
        <v>292</v>
      </c>
      <c r="G195" s="253"/>
      <c r="H195" s="256">
        <v>1514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2" t="s">
        <v>145</v>
      </c>
      <c r="AU195" s="262" t="s">
        <v>83</v>
      </c>
      <c r="AV195" s="15" t="s">
        <v>123</v>
      </c>
      <c r="AW195" s="15" t="s">
        <v>33</v>
      </c>
      <c r="AX195" s="15" t="s">
        <v>79</v>
      </c>
      <c r="AY195" s="262" t="s">
        <v>116</v>
      </c>
    </row>
    <row r="196" s="2" customFormat="1" ht="16.5" customHeight="1">
      <c r="A196" s="39"/>
      <c r="B196" s="40"/>
      <c r="C196" s="201" t="s">
        <v>303</v>
      </c>
      <c r="D196" s="201" t="s">
        <v>118</v>
      </c>
      <c r="E196" s="202" t="s">
        <v>304</v>
      </c>
      <c r="F196" s="203" t="s">
        <v>305</v>
      </c>
      <c r="G196" s="204" t="s">
        <v>121</v>
      </c>
      <c r="H196" s="205">
        <v>11</v>
      </c>
      <c r="I196" s="206"/>
      <c r="J196" s="207">
        <f>ROUND(I196*H196,2)</f>
        <v>0</v>
      </c>
      <c r="K196" s="203" t="s">
        <v>122</v>
      </c>
      <c r="L196" s="45"/>
      <c r="M196" s="208" t="s">
        <v>19</v>
      </c>
      <c r="N196" s="209" t="s">
        <v>45</v>
      </c>
      <c r="O196" s="85"/>
      <c r="P196" s="210">
        <f>O196*H196</f>
        <v>0</v>
      </c>
      <c r="Q196" s="210">
        <v>0.089219999999999994</v>
      </c>
      <c r="R196" s="210">
        <f>Q196*H196</f>
        <v>0.98141999999999996</v>
      </c>
      <c r="S196" s="210">
        <v>0</v>
      </c>
      <c r="T196" s="21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2" t="s">
        <v>123</v>
      </c>
      <c r="AT196" s="212" t="s">
        <v>118</v>
      </c>
      <c r="AU196" s="212" t="s">
        <v>83</v>
      </c>
      <c r="AY196" s="18" t="s">
        <v>116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8" t="s">
        <v>79</v>
      </c>
      <c r="BK196" s="213">
        <f>ROUND(I196*H196,2)</f>
        <v>0</v>
      </c>
      <c r="BL196" s="18" t="s">
        <v>123</v>
      </c>
      <c r="BM196" s="212" t="s">
        <v>306</v>
      </c>
    </row>
    <row r="197" s="2" customFormat="1">
      <c r="A197" s="39"/>
      <c r="B197" s="40"/>
      <c r="C197" s="41"/>
      <c r="D197" s="214" t="s">
        <v>125</v>
      </c>
      <c r="E197" s="41"/>
      <c r="F197" s="215" t="s">
        <v>307</v>
      </c>
      <c r="G197" s="41"/>
      <c r="H197" s="41"/>
      <c r="I197" s="216"/>
      <c r="J197" s="41"/>
      <c r="K197" s="41"/>
      <c r="L197" s="45"/>
      <c r="M197" s="217"/>
      <c r="N197" s="21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125</v>
      </c>
      <c r="AU197" s="18" t="s">
        <v>83</v>
      </c>
    </row>
    <row r="198" s="2" customFormat="1">
      <c r="A198" s="39"/>
      <c r="B198" s="40"/>
      <c r="C198" s="41"/>
      <c r="D198" s="219" t="s">
        <v>127</v>
      </c>
      <c r="E198" s="41"/>
      <c r="F198" s="220" t="s">
        <v>308</v>
      </c>
      <c r="G198" s="41"/>
      <c r="H198" s="41"/>
      <c r="I198" s="216"/>
      <c r="J198" s="41"/>
      <c r="K198" s="41"/>
      <c r="L198" s="45"/>
      <c r="M198" s="217"/>
      <c r="N198" s="218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127</v>
      </c>
      <c r="AU198" s="18" t="s">
        <v>83</v>
      </c>
    </row>
    <row r="199" s="2" customFormat="1" ht="16.5" customHeight="1">
      <c r="A199" s="39"/>
      <c r="B199" s="40"/>
      <c r="C199" s="242" t="s">
        <v>309</v>
      </c>
      <c r="D199" s="242" t="s">
        <v>214</v>
      </c>
      <c r="E199" s="243" t="s">
        <v>310</v>
      </c>
      <c r="F199" s="244" t="s">
        <v>311</v>
      </c>
      <c r="G199" s="245" t="s">
        <v>121</v>
      </c>
      <c r="H199" s="246">
        <v>16.5</v>
      </c>
      <c r="I199" s="247"/>
      <c r="J199" s="248">
        <f>ROUND(I199*H199,2)</f>
        <v>0</v>
      </c>
      <c r="K199" s="244" t="s">
        <v>122</v>
      </c>
      <c r="L199" s="249"/>
      <c r="M199" s="250" t="s">
        <v>19</v>
      </c>
      <c r="N199" s="251" t="s">
        <v>45</v>
      </c>
      <c r="O199" s="85"/>
      <c r="P199" s="210">
        <f>O199*H199</f>
        <v>0</v>
      </c>
      <c r="Q199" s="210">
        <v>0.13100000000000001</v>
      </c>
      <c r="R199" s="210">
        <f>Q199*H199</f>
        <v>2.1615000000000002</v>
      </c>
      <c r="S199" s="210">
        <v>0</v>
      </c>
      <c r="T199" s="21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2" t="s">
        <v>171</v>
      </c>
      <c r="AT199" s="212" t="s">
        <v>214</v>
      </c>
      <c r="AU199" s="212" t="s">
        <v>83</v>
      </c>
      <c r="AY199" s="18" t="s">
        <v>116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8" t="s">
        <v>79</v>
      </c>
      <c r="BK199" s="213">
        <f>ROUND(I199*H199,2)</f>
        <v>0</v>
      </c>
      <c r="BL199" s="18" t="s">
        <v>123</v>
      </c>
      <c r="BM199" s="212" t="s">
        <v>312</v>
      </c>
    </row>
    <row r="200" s="2" customFormat="1">
      <c r="A200" s="39"/>
      <c r="B200" s="40"/>
      <c r="C200" s="41"/>
      <c r="D200" s="214" t="s">
        <v>125</v>
      </c>
      <c r="E200" s="41"/>
      <c r="F200" s="215" t="s">
        <v>311</v>
      </c>
      <c r="G200" s="41"/>
      <c r="H200" s="41"/>
      <c r="I200" s="216"/>
      <c r="J200" s="41"/>
      <c r="K200" s="41"/>
      <c r="L200" s="45"/>
      <c r="M200" s="217"/>
      <c r="N200" s="21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125</v>
      </c>
      <c r="AU200" s="18" t="s">
        <v>83</v>
      </c>
    </row>
    <row r="201" s="14" customFormat="1">
      <c r="A201" s="14"/>
      <c r="B201" s="231"/>
      <c r="C201" s="232"/>
      <c r="D201" s="214" t="s">
        <v>145</v>
      </c>
      <c r="E201" s="232"/>
      <c r="F201" s="234" t="s">
        <v>313</v>
      </c>
      <c r="G201" s="232"/>
      <c r="H201" s="235">
        <v>16.5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1" t="s">
        <v>145</v>
      </c>
      <c r="AU201" s="241" t="s">
        <v>83</v>
      </c>
      <c r="AV201" s="14" t="s">
        <v>83</v>
      </c>
      <c r="AW201" s="14" t="s">
        <v>4</v>
      </c>
      <c r="AX201" s="14" t="s">
        <v>79</v>
      </c>
      <c r="AY201" s="241" t="s">
        <v>116</v>
      </c>
    </row>
    <row r="202" s="2" customFormat="1" ht="16.5" customHeight="1">
      <c r="A202" s="39"/>
      <c r="B202" s="40"/>
      <c r="C202" s="201" t="s">
        <v>314</v>
      </c>
      <c r="D202" s="201" t="s">
        <v>118</v>
      </c>
      <c r="E202" s="202" t="s">
        <v>315</v>
      </c>
      <c r="F202" s="203" t="s">
        <v>316</v>
      </c>
      <c r="G202" s="204" t="s">
        <v>121</v>
      </c>
      <c r="H202" s="205">
        <v>4</v>
      </c>
      <c r="I202" s="206"/>
      <c r="J202" s="207">
        <f>ROUND(I202*H202,2)</f>
        <v>0</v>
      </c>
      <c r="K202" s="203" t="s">
        <v>122</v>
      </c>
      <c r="L202" s="45"/>
      <c r="M202" s="208" t="s">
        <v>19</v>
      </c>
      <c r="N202" s="209" t="s">
        <v>45</v>
      </c>
      <c r="O202" s="85"/>
      <c r="P202" s="210">
        <f>O202*H202</f>
        <v>0</v>
      </c>
      <c r="Q202" s="210">
        <v>0.11162</v>
      </c>
      <c r="R202" s="210">
        <f>Q202*H202</f>
        <v>0.44647999999999999</v>
      </c>
      <c r="S202" s="210">
        <v>0</v>
      </c>
      <c r="T202" s="21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2" t="s">
        <v>123</v>
      </c>
      <c r="AT202" s="212" t="s">
        <v>118</v>
      </c>
      <c r="AU202" s="212" t="s">
        <v>83</v>
      </c>
      <c r="AY202" s="18" t="s">
        <v>116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8" t="s">
        <v>79</v>
      </c>
      <c r="BK202" s="213">
        <f>ROUND(I202*H202,2)</f>
        <v>0</v>
      </c>
      <c r="BL202" s="18" t="s">
        <v>123</v>
      </c>
      <c r="BM202" s="212" t="s">
        <v>317</v>
      </c>
    </row>
    <row r="203" s="2" customFormat="1">
      <c r="A203" s="39"/>
      <c r="B203" s="40"/>
      <c r="C203" s="41"/>
      <c r="D203" s="214" t="s">
        <v>125</v>
      </c>
      <c r="E203" s="41"/>
      <c r="F203" s="215" t="s">
        <v>318</v>
      </c>
      <c r="G203" s="41"/>
      <c r="H203" s="41"/>
      <c r="I203" s="216"/>
      <c r="J203" s="41"/>
      <c r="K203" s="41"/>
      <c r="L203" s="45"/>
      <c r="M203" s="217"/>
      <c r="N203" s="21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125</v>
      </c>
      <c r="AU203" s="18" t="s">
        <v>83</v>
      </c>
    </row>
    <row r="204" s="2" customFormat="1">
      <c r="A204" s="39"/>
      <c r="B204" s="40"/>
      <c r="C204" s="41"/>
      <c r="D204" s="219" t="s">
        <v>127</v>
      </c>
      <c r="E204" s="41"/>
      <c r="F204" s="220" t="s">
        <v>319</v>
      </c>
      <c r="G204" s="41"/>
      <c r="H204" s="41"/>
      <c r="I204" s="216"/>
      <c r="J204" s="41"/>
      <c r="K204" s="41"/>
      <c r="L204" s="45"/>
      <c r="M204" s="217"/>
      <c r="N204" s="21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127</v>
      </c>
      <c r="AU204" s="18" t="s">
        <v>83</v>
      </c>
    </row>
    <row r="205" s="13" customFormat="1">
      <c r="A205" s="13"/>
      <c r="B205" s="221"/>
      <c r="C205" s="222"/>
      <c r="D205" s="214" t="s">
        <v>145</v>
      </c>
      <c r="E205" s="223" t="s">
        <v>19</v>
      </c>
      <c r="F205" s="224" t="s">
        <v>262</v>
      </c>
      <c r="G205" s="222"/>
      <c r="H205" s="223" t="s">
        <v>19</v>
      </c>
      <c r="I205" s="225"/>
      <c r="J205" s="222"/>
      <c r="K205" s="222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145</v>
      </c>
      <c r="AU205" s="230" t="s">
        <v>83</v>
      </c>
      <c r="AV205" s="13" t="s">
        <v>79</v>
      </c>
      <c r="AW205" s="13" t="s">
        <v>33</v>
      </c>
      <c r="AX205" s="13" t="s">
        <v>74</v>
      </c>
      <c r="AY205" s="230" t="s">
        <v>116</v>
      </c>
    </row>
    <row r="206" s="14" customFormat="1">
      <c r="A206" s="14"/>
      <c r="B206" s="231"/>
      <c r="C206" s="232"/>
      <c r="D206" s="214" t="s">
        <v>145</v>
      </c>
      <c r="E206" s="233" t="s">
        <v>19</v>
      </c>
      <c r="F206" s="234" t="s">
        <v>123</v>
      </c>
      <c r="G206" s="232"/>
      <c r="H206" s="235">
        <v>4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1" t="s">
        <v>145</v>
      </c>
      <c r="AU206" s="241" t="s">
        <v>83</v>
      </c>
      <c r="AV206" s="14" t="s">
        <v>83</v>
      </c>
      <c r="AW206" s="14" t="s">
        <v>33</v>
      </c>
      <c r="AX206" s="14" t="s">
        <v>79</v>
      </c>
      <c r="AY206" s="241" t="s">
        <v>116</v>
      </c>
    </row>
    <row r="207" s="2" customFormat="1" ht="16.5" customHeight="1">
      <c r="A207" s="39"/>
      <c r="B207" s="40"/>
      <c r="C207" s="242" t="s">
        <v>320</v>
      </c>
      <c r="D207" s="242" t="s">
        <v>214</v>
      </c>
      <c r="E207" s="243" t="s">
        <v>321</v>
      </c>
      <c r="F207" s="244" t="s">
        <v>322</v>
      </c>
      <c r="G207" s="245" t="s">
        <v>121</v>
      </c>
      <c r="H207" s="246">
        <v>4.4000000000000004</v>
      </c>
      <c r="I207" s="247"/>
      <c r="J207" s="248">
        <f>ROUND(I207*H207,2)</f>
        <v>0</v>
      </c>
      <c r="K207" s="244" t="s">
        <v>122</v>
      </c>
      <c r="L207" s="249"/>
      <c r="M207" s="250" t="s">
        <v>19</v>
      </c>
      <c r="N207" s="251" t="s">
        <v>45</v>
      </c>
      <c r="O207" s="85"/>
      <c r="P207" s="210">
        <f>O207*H207</f>
        <v>0</v>
      </c>
      <c r="Q207" s="210">
        <v>0.17499999999999999</v>
      </c>
      <c r="R207" s="210">
        <f>Q207*H207</f>
        <v>0.77000000000000002</v>
      </c>
      <c r="S207" s="210">
        <v>0</v>
      </c>
      <c r="T207" s="21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2" t="s">
        <v>171</v>
      </c>
      <c r="AT207" s="212" t="s">
        <v>214</v>
      </c>
      <c r="AU207" s="212" t="s">
        <v>83</v>
      </c>
      <c r="AY207" s="18" t="s">
        <v>116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8" t="s">
        <v>79</v>
      </c>
      <c r="BK207" s="213">
        <f>ROUND(I207*H207,2)</f>
        <v>0</v>
      </c>
      <c r="BL207" s="18" t="s">
        <v>123</v>
      </c>
      <c r="BM207" s="212" t="s">
        <v>323</v>
      </c>
    </row>
    <row r="208" s="2" customFormat="1">
      <c r="A208" s="39"/>
      <c r="B208" s="40"/>
      <c r="C208" s="41"/>
      <c r="D208" s="214" t="s">
        <v>125</v>
      </c>
      <c r="E208" s="41"/>
      <c r="F208" s="215" t="s">
        <v>322</v>
      </c>
      <c r="G208" s="41"/>
      <c r="H208" s="41"/>
      <c r="I208" s="216"/>
      <c r="J208" s="41"/>
      <c r="K208" s="41"/>
      <c r="L208" s="45"/>
      <c r="M208" s="217"/>
      <c r="N208" s="218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125</v>
      </c>
      <c r="AU208" s="18" t="s">
        <v>83</v>
      </c>
    </row>
    <row r="209" s="14" customFormat="1">
      <c r="A209" s="14"/>
      <c r="B209" s="231"/>
      <c r="C209" s="232"/>
      <c r="D209" s="214" t="s">
        <v>145</v>
      </c>
      <c r="E209" s="232"/>
      <c r="F209" s="234" t="s">
        <v>324</v>
      </c>
      <c r="G209" s="232"/>
      <c r="H209" s="235">
        <v>4.4000000000000004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1" t="s">
        <v>145</v>
      </c>
      <c r="AU209" s="241" t="s">
        <v>83</v>
      </c>
      <c r="AV209" s="14" t="s">
        <v>83</v>
      </c>
      <c r="AW209" s="14" t="s">
        <v>4</v>
      </c>
      <c r="AX209" s="14" t="s">
        <v>79</v>
      </c>
      <c r="AY209" s="241" t="s">
        <v>116</v>
      </c>
    </row>
    <row r="210" s="12" customFormat="1" ht="22.8" customHeight="1">
      <c r="A210" s="12"/>
      <c r="B210" s="185"/>
      <c r="C210" s="186"/>
      <c r="D210" s="187" t="s">
        <v>73</v>
      </c>
      <c r="E210" s="199" t="s">
        <v>180</v>
      </c>
      <c r="F210" s="199" t="s">
        <v>325</v>
      </c>
      <c r="G210" s="186"/>
      <c r="H210" s="186"/>
      <c r="I210" s="189"/>
      <c r="J210" s="200">
        <f>BK210</f>
        <v>0</v>
      </c>
      <c r="K210" s="186"/>
      <c r="L210" s="191"/>
      <c r="M210" s="192"/>
      <c r="N210" s="193"/>
      <c r="O210" s="193"/>
      <c r="P210" s="194">
        <f>SUM(P211:P307)</f>
        <v>0</v>
      </c>
      <c r="Q210" s="193"/>
      <c r="R210" s="194">
        <f>SUM(R211:R307)</f>
        <v>157.57269909999999</v>
      </c>
      <c r="S210" s="193"/>
      <c r="T210" s="195">
        <f>SUM(T211:T307)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6" t="s">
        <v>79</v>
      </c>
      <c r="AT210" s="197" t="s">
        <v>73</v>
      </c>
      <c r="AU210" s="197" t="s">
        <v>79</v>
      </c>
      <c r="AY210" s="196" t="s">
        <v>116</v>
      </c>
      <c r="BK210" s="198">
        <f>SUM(BK211:BK307)</f>
        <v>0</v>
      </c>
    </row>
    <row r="211" s="2" customFormat="1" ht="16.5" customHeight="1">
      <c r="A211" s="39"/>
      <c r="B211" s="40"/>
      <c r="C211" s="201" t="s">
        <v>326</v>
      </c>
      <c r="D211" s="201" t="s">
        <v>118</v>
      </c>
      <c r="E211" s="202" t="s">
        <v>327</v>
      </c>
      <c r="F211" s="203" t="s">
        <v>328</v>
      </c>
      <c r="G211" s="204" t="s">
        <v>329</v>
      </c>
      <c r="H211" s="205">
        <v>7</v>
      </c>
      <c r="I211" s="206"/>
      <c r="J211" s="207">
        <f>ROUND(I211*H211,2)</f>
        <v>0</v>
      </c>
      <c r="K211" s="203" t="s">
        <v>122</v>
      </c>
      <c r="L211" s="45"/>
      <c r="M211" s="208" t="s">
        <v>19</v>
      </c>
      <c r="N211" s="209" t="s">
        <v>45</v>
      </c>
      <c r="O211" s="85"/>
      <c r="P211" s="210">
        <f>O211*H211</f>
        <v>0</v>
      </c>
      <c r="Q211" s="210">
        <v>0.00069999999999999999</v>
      </c>
      <c r="R211" s="210">
        <f>Q211*H211</f>
        <v>0.0048999999999999998</v>
      </c>
      <c r="S211" s="210">
        <v>0</v>
      </c>
      <c r="T211" s="21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2" t="s">
        <v>123</v>
      </c>
      <c r="AT211" s="212" t="s">
        <v>118</v>
      </c>
      <c r="AU211" s="212" t="s">
        <v>83</v>
      </c>
      <c r="AY211" s="18" t="s">
        <v>116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8" t="s">
        <v>79</v>
      </c>
      <c r="BK211" s="213">
        <f>ROUND(I211*H211,2)</f>
        <v>0</v>
      </c>
      <c r="BL211" s="18" t="s">
        <v>123</v>
      </c>
      <c r="BM211" s="212" t="s">
        <v>330</v>
      </c>
    </row>
    <row r="212" s="2" customFormat="1">
      <c r="A212" s="39"/>
      <c r="B212" s="40"/>
      <c r="C212" s="41"/>
      <c r="D212" s="214" t="s">
        <v>125</v>
      </c>
      <c r="E212" s="41"/>
      <c r="F212" s="215" t="s">
        <v>331</v>
      </c>
      <c r="G212" s="41"/>
      <c r="H212" s="41"/>
      <c r="I212" s="216"/>
      <c r="J212" s="41"/>
      <c r="K212" s="41"/>
      <c r="L212" s="45"/>
      <c r="M212" s="217"/>
      <c r="N212" s="21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125</v>
      </c>
      <c r="AU212" s="18" t="s">
        <v>83</v>
      </c>
    </row>
    <row r="213" s="2" customFormat="1">
      <c r="A213" s="39"/>
      <c r="B213" s="40"/>
      <c r="C213" s="41"/>
      <c r="D213" s="219" t="s">
        <v>127</v>
      </c>
      <c r="E213" s="41"/>
      <c r="F213" s="220" t="s">
        <v>332</v>
      </c>
      <c r="G213" s="41"/>
      <c r="H213" s="41"/>
      <c r="I213" s="216"/>
      <c r="J213" s="41"/>
      <c r="K213" s="41"/>
      <c r="L213" s="45"/>
      <c r="M213" s="217"/>
      <c r="N213" s="218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127</v>
      </c>
      <c r="AU213" s="18" t="s">
        <v>83</v>
      </c>
    </row>
    <row r="214" s="13" customFormat="1">
      <c r="A214" s="13"/>
      <c r="B214" s="221"/>
      <c r="C214" s="222"/>
      <c r="D214" s="214" t="s">
        <v>145</v>
      </c>
      <c r="E214" s="223" t="s">
        <v>19</v>
      </c>
      <c r="F214" s="224" t="s">
        <v>333</v>
      </c>
      <c r="G214" s="222"/>
      <c r="H214" s="223" t="s">
        <v>19</v>
      </c>
      <c r="I214" s="225"/>
      <c r="J214" s="222"/>
      <c r="K214" s="222"/>
      <c r="L214" s="226"/>
      <c r="M214" s="227"/>
      <c r="N214" s="228"/>
      <c r="O214" s="228"/>
      <c r="P214" s="228"/>
      <c r="Q214" s="228"/>
      <c r="R214" s="228"/>
      <c r="S214" s="228"/>
      <c r="T214" s="22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0" t="s">
        <v>145</v>
      </c>
      <c r="AU214" s="230" t="s">
        <v>83</v>
      </c>
      <c r="AV214" s="13" t="s">
        <v>79</v>
      </c>
      <c r="AW214" s="13" t="s">
        <v>33</v>
      </c>
      <c r="AX214" s="13" t="s">
        <v>74</v>
      </c>
      <c r="AY214" s="230" t="s">
        <v>116</v>
      </c>
    </row>
    <row r="215" s="14" customFormat="1">
      <c r="A215" s="14"/>
      <c r="B215" s="231"/>
      <c r="C215" s="232"/>
      <c r="D215" s="214" t="s">
        <v>145</v>
      </c>
      <c r="E215" s="233" t="s">
        <v>19</v>
      </c>
      <c r="F215" s="234" t="s">
        <v>83</v>
      </c>
      <c r="G215" s="232"/>
      <c r="H215" s="235">
        <v>2</v>
      </c>
      <c r="I215" s="236"/>
      <c r="J215" s="232"/>
      <c r="K215" s="232"/>
      <c r="L215" s="237"/>
      <c r="M215" s="238"/>
      <c r="N215" s="239"/>
      <c r="O215" s="239"/>
      <c r="P215" s="239"/>
      <c r="Q215" s="239"/>
      <c r="R215" s="239"/>
      <c r="S215" s="239"/>
      <c r="T215" s="24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1" t="s">
        <v>145</v>
      </c>
      <c r="AU215" s="241" t="s">
        <v>83</v>
      </c>
      <c r="AV215" s="14" t="s">
        <v>83</v>
      </c>
      <c r="AW215" s="14" t="s">
        <v>33</v>
      </c>
      <c r="AX215" s="14" t="s">
        <v>74</v>
      </c>
      <c r="AY215" s="241" t="s">
        <v>116</v>
      </c>
    </row>
    <row r="216" s="13" customFormat="1">
      <c r="A216" s="13"/>
      <c r="B216" s="221"/>
      <c r="C216" s="222"/>
      <c r="D216" s="214" t="s">
        <v>145</v>
      </c>
      <c r="E216" s="223" t="s">
        <v>19</v>
      </c>
      <c r="F216" s="224" t="s">
        <v>334</v>
      </c>
      <c r="G216" s="222"/>
      <c r="H216" s="223" t="s">
        <v>19</v>
      </c>
      <c r="I216" s="225"/>
      <c r="J216" s="222"/>
      <c r="K216" s="222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145</v>
      </c>
      <c r="AU216" s="230" t="s">
        <v>83</v>
      </c>
      <c r="AV216" s="13" t="s">
        <v>79</v>
      </c>
      <c r="AW216" s="13" t="s">
        <v>33</v>
      </c>
      <c r="AX216" s="13" t="s">
        <v>74</v>
      </c>
      <c r="AY216" s="230" t="s">
        <v>116</v>
      </c>
    </row>
    <row r="217" s="14" customFormat="1">
      <c r="A217" s="14"/>
      <c r="B217" s="231"/>
      <c r="C217" s="232"/>
      <c r="D217" s="214" t="s">
        <v>145</v>
      </c>
      <c r="E217" s="233" t="s">
        <v>19</v>
      </c>
      <c r="F217" s="234" t="s">
        <v>83</v>
      </c>
      <c r="G217" s="232"/>
      <c r="H217" s="235">
        <v>2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1" t="s">
        <v>145</v>
      </c>
      <c r="AU217" s="241" t="s">
        <v>83</v>
      </c>
      <c r="AV217" s="14" t="s">
        <v>83</v>
      </c>
      <c r="AW217" s="14" t="s">
        <v>33</v>
      </c>
      <c r="AX217" s="14" t="s">
        <v>74</v>
      </c>
      <c r="AY217" s="241" t="s">
        <v>116</v>
      </c>
    </row>
    <row r="218" s="13" customFormat="1">
      <c r="A218" s="13"/>
      <c r="B218" s="221"/>
      <c r="C218" s="222"/>
      <c r="D218" s="214" t="s">
        <v>145</v>
      </c>
      <c r="E218" s="223" t="s">
        <v>19</v>
      </c>
      <c r="F218" s="224" t="s">
        <v>335</v>
      </c>
      <c r="G218" s="222"/>
      <c r="H218" s="223" t="s">
        <v>19</v>
      </c>
      <c r="I218" s="225"/>
      <c r="J218" s="222"/>
      <c r="K218" s="222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145</v>
      </c>
      <c r="AU218" s="230" t="s">
        <v>83</v>
      </c>
      <c r="AV218" s="13" t="s">
        <v>79</v>
      </c>
      <c r="AW218" s="13" t="s">
        <v>33</v>
      </c>
      <c r="AX218" s="13" t="s">
        <v>74</v>
      </c>
      <c r="AY218" s="230" t="s">
        <v>116</v>
      </c>
    </row>
    <row r="219" s="14" customFormat="1">
      <c r="A219" s="14"/>
      <c r="B219" s="231"/>
      <c r="C219" s="232"/>
      <c r="D219" s="214" t="s">
        <v>145</v>
      </c>
      <c r="E219" s="233" t="s">
        <v>19</v>
      </c>
      <c r="F219" s="234" t="s">
        <v>83</v>
      </c>
      <c r="G219" s="232"/>
      <c r="H219" s="235">
        <v>2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1" t="s">
        <v>145</v>
      </c>
      <c r="AU219" s="241" t="s">
        <v>83</v>
      </c>
      <c r="AV219" s="14" t="s">
        <v>83</v>
      </c>
      <c r="AW219" s="14" t="s">
        <v>33</v>
      </c>
      <c r="AX219" s="14" t="s">
        <v>74</v>
      </c>
      <c r="AY219" s="241" t="s">
        <v>116</v>
      </c>
    </row>
    <row r="220" s="13" customFormat="1">
      <c r="A220" s="13"/>
      <c r="B220" s="221"/>
      <c r="C220" s="222"/>
      <c r="D220" s="214" t="s">
        <v>145</v>
      </c>
      <c r="E220" s="223" t="s">
        <v>19</v>
      </c>
      <c r="F220" s="224" t="s">
        <v>336</v>
      </c>
      <c r="G220" s="222"/>
      <c r="H220" s="223" t="s">
        <v>19</v>
      </c>
      <c r="I220" s="225"/>
      <c r="J220" s="222"/>
      <c r="K220" s="222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145</v>
      </c>
      <c r="AU220" s="230" t="s">
        <v>83</v>
      </c>
      <c r="AV220" s="13" t="s">
        <v>79</v>
      </c>
      <c r="AW220" s="13" t="s">
        <v>33</v>
      </c>
      <c r="AX220" s="13" t="s">
        <v>74</v>
      </c>
      <c r="AY220" s="230" t="s">
        <v>116</v>
      </c>
    </row>
    <row r="221" s="14" customFormat="1">
      <c r="A221" s="14"/>
      <c r="B221" s="231"/>
      <c r="C221" s="232"/>
      <c r="D221" s="214" t="s">
        <v>145</v>
      </c>
      <c r="E221" s="233" t="s">
        <v>19</v>
      </c>
      <c r="F221" s="234" t="s">
        <v>79</v>
      </c>
      <c r="G221" s="232"/>
      <c r="H221" s="235">
        <v>1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1" t="s">
        <v>145</v>
      </c>
      <c r="AU221" s="241" t="s">
        <v>83</v>
      </c>
      <c r="AV221" s="14" t="s">
        <v>83</v>
      </c>
      <c r="AW221" s="14" t="s">
        <v>33</v>
      </c>
      <c r="AX221" s="14" t="s">
        <v>74</v>
      </c>
      <c r="AY221" s="241" t="s">
        <v>116</v>
      </c>
    </row>
    <row r="222" s="15" customFormat="1">
      <c r="A222" s="15"/>
      <c r="B222" s="252"/>
      <c r="C222" s="253"/>
      <c r="D222" s="214" t="s">
        <v>145</v>
      </c>
      <c r="E222" s="254" t="s">
        <v>19</v>
      </c>
      <c r="F222" s="255" t="s">
        <v>292</v>
      </c>
      <c r="G222" s="253"/>
      <c r="H222" s="256">
        <v>7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2" t="s">
        <v>145</v>
      </c>
      <c r="AU222" s="262" t="s">
        <v>83</v>
      </c>
      <c r="AV222" s="15" t="s">
        <v>123</v>
      </c>
      <c r="AW222" s="15" t="s">
        <v>33</v>
      </c>
      <c r="AX222" s="15" t="s">
        <v>79</v>
      </c>
      <c r="AY222" s="262" t="s">
        <v>116</v>
      </c>
    </row>
    <row r="223" s="2" customFormat="1" ht="16.5" customHeight="1">
      <c r="A223" s="39"/>
      <c r="B223" s="40"/>
      <c r="C223" s="242" t="s">
        <v>337</v>
      </c>
      <c r="D223" s="242" t="s">
        <v>214</v>
      </c>
      <c r="E223" s="243" t="s">
        <v>338</v>
      </c>
      <c r="F223" s="244" t="s">
        <v>339</v>
      </c>
      <c r="G223" s="245" t="s">
        <v>329</v>
      </c>
      <c r="H223" s="246">
        <v>2</v>
      </c>
      <c r="I223" s="247"/>
      <c r="J223" s="248">
        <f>ROUND(I223*H223,2)</f>
        <v>0</v>
      </c>
      <c r="K223" s="244" t="s">
        <v>122</v>
      </c>
      <c r="L223" s="249"/>
      <c r="M223" s="250" t="s">
        <v>19</v>
      </c>
      <c r="N223" s="251" t="s">
        <v>45</v>
      </c>
      <c r="O223" s="85"/>
      <c r="P223" s="210">
        <f>O223*H223</f>
        <v>0</v>
      </c>
      <c r="Q223" s="210">
        <v>0.0025000000000000001</v>
      </c>
      <c r="R223" s="210">
        <f>Q223*H223</f>
        <v>0.0050000000000000001</v>
      </c>
      <c r="S223" s="210">
        <v>0</v>
      </c>
      <c r="T223" s="21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2" t="s">
        <v>171</v>
      </c>
      <c r="AT223" s="212" t="s">
        <v>214</v>
      </c>
      <c r="AU223" s="212" t="s">
        <v>83</v>
      </c>
      <c r="AY223" s="18" t="s">
        <v>116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8" t="s">
        <v>79</v>
      </c>
      <c r="BK223" s="213">
        <f>ROUND(I223*H223,2)</f>
        <v>0</v>
      </c>
      <c r="BL223" s="18" t="s">
        <v>123</v>
      </c>
      <c r="BM223" s="212" t="s">
        <v>340</v>
      </c>
    </row>
    <row r="224" s="2" customFormat="1">
      <c r="A224" s="39"/>
      <c r="B224" s="40"/>
      <c r="C224" s="41"/>
      <c r="D224" s="214" t="s">
        <v>125</v>
      </c>
      <c r="E224" s="41"/>
      <c r="F224" s="215" t="s">
        <v>339</v>
      </c>
      <c r="G224" s="41"/>
      <c r="H224" s="41"/>
      <c r="I224" s="216"/>
      <c r="J224" s="41"/>
      <c r="K224" s="41"/>
      <c r="L224" s="45"/>
      <c r="M224" s="217"/>
      <c r="N224" s="218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125</v>
      </c>
      <c r="AU224" s="18" t="s">
        <v>83</v>
      </c>
    </row>
    <row r="225" s="2" customFormat="1" ht="16.5" customHeight="1">
      <c r="A225" s="39"/>
      <c r="B225" s="40"/>
      <c r="C225" s="242" t="s">
        <v>341</v>
      </c>
      <c r="D225" s="242" t="s">
        <v>214</v>
      </c>
      <c r="E225" s="243" t="s">
        <v>342</v>
      </c>
      <c r="F225" s="244" t="s">
        <v>343</v>
      </c>
      <c r="G225" s="245" t="s">
        <v>329</v>
      </c>
      <c r="H225" s="246">
        <v>1</v>
      </c>
      <c r="I225" s="247"/>
      <c r="J225" s="248">
        <f>ROUND(I225*H225,2)</f>
        <v>0</v>
      </c>
      <c r="K225" s="244" t="s">
        <v>122</v>
      </c>
      <c r="L225" s="249"/>
      <c r="M225" s="250" t="s">
        <v>19</v>
      </c>
      <c r="N225" s="251" t="s">
        <v>45</v>
      </c>
      <c r="O225" s="85"/>
      <c r="P225" s="210">
        <f>O225*H225</f>
        <v>0</v>
      </c>
      <c r="Q225" s="210">
        <v>0.0012999999999999999</v>
      </c>
      <c r="R225" s="210">
        <f>Q225*H225</f>
        <v>0.0012999999999999999</v>
      </c>
      <c r="S225" s="210">
        <v>0</v>
      </c>
      <c r="T225" s="21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2" t="s">
        <v>171</v>
      </c>
      <c r="AT225" s="212" t="s">
        <v>214</v>
      </c>
      <c r="AU225" s="212" t="s">
        <v>83</v>
      </c>
      <c r="AY225" s="18" t="s">
        <v>116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8" t="s">
        <v>79</v>
      </c>
      <c r="BK225" s="213">
        <f>ROUND(I225*H225,2)</f>
        <v>0</v>
      </c>
      <c r="BL225" s="18" t="s">
        <v>123</v>
      </c>
      <c r="BM225" s="212" t="s">
        <v>344</v>
      </c>
    </row>
    <row r="226" s="2" customFormat="1">
      <c r="A226" s="39"/>
      <c r="B226" s="40"/>
      <c r="C226" s="41"/>
      <c r="D226" s="214" t="s">
        <v>125</v>
      </c>
      <c r="E226" s="41"/>
      <c r="F226" s="215" t="s">
        <v>343</v>
      </c>
      <c r="G226" s="41"/>
      <c r="H226" s="41"/>
      <c r="I226" s="216"/>
      <c r="J226" s="41"/>
      <c r="K226" s="41"/>
      <c r="L226" s="45"/>
      <c r="M226" s="217"/>
      <c r="N226" s="218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125</v>
      </c>
      <c r="AU226" s="18" t="s">
        <v>83</v>
      </c>
    </row>
    <row r="227" s="2" customFormat="1" ht="16.5" customHeight="1">
      <c r="A227" s="39"/>
      <c r="B227" s="40"/>
      <c r="C227" s="242" t="s">
        <v>345</v>
      </c>
      <c r="D227" s="242" t="s">
        <v>214</v>
      </c>
      <c r="E227" s="243" t="s">
        <v>346</v>
      </c>
      <c r="F227" s="244" t="s">
        <v>347</v>
      </c>
      <c r="G227" s="245" t="s">
        <v>329</v>
      </c>
      <c r="H227" s="246">
        <v>2</v>
      </c>
      <c r="I227" s="247"/>
      <c r="J227" s="248">
        <f>ROUND(I227*H227,2)</f>
        <v>0</v>
      </c>
      <c r="K227" s="244" t="s">
        <v>122</v>
      </c>
      <c r="L227" s="249"/>
      <c r="M227" s="250" t="s">
        <v>19</v>
      </c>
      <c r="N227" s="251" t="s">
        <v>45</v>
      </c>
      <c r="O227" s="85"/>
      <c r="P227" s="210">
        <f>O227*H227</f>
        <v>0</v>
      </c>
      <c r="Q227" s="210">
        <v>0.0040000000000000001</v>
      </c>
      <c r="R227" s="210">
        <f>Q227*H227</f>
        <v>0.0080000000000000002</v>
      </c>
      <c r="S227" s="210">
        <v>0</v>
      </c>
      <c r="T227" s="21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2" t="s">
        <v>171</v>
      </c>
      <c r="AT227" s="212" t="s">
        <v>214</v>
      </c>
      <c r="AU227" s="212" t="s">
        <v>83</v>
      </c>
      <c r="AY227" s="18" t="s">
        <v>116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8" t="s">
        <v>79</v>
      </c>
      <c r="BK227" s="213">
        <f>ROUND(I227*H227,2)</f>
        <v>0</v>
      </c>
      <c r="BL227" s="18" t="s">
        <v>123</v>
      </c>
      <c r="BM227" s="212" t="s">
        <v>348</v>
      </c>
    </row>
    <row r="228" s="2" customFormat="1">
      <c r="A228" s="39"/>
      <c r="B228" s="40"/>
      <c r="C228" s="41"/>
      <c r="D228" s="214" t="s">
        <v>125</v>
      </c>
      <c r="E228" s="41"/>
      <c r="F228" s="215" t="s">
        <v>347</v>
      </c>
      <c r="G228" s="41"/>
      <c r="H228" s="41"/>
      <c r="I228" s="216"/>
      <c r="J228" s="41"/>
      <c r="K228" s="41"/>
      <c r="L228" s="45"/>
      <c r="M228" s="217"/>
      <c r="N228" s="218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125</v>
      </c>
      <c r="AU228" s="18" t="s">
        <v>83</v>
      </c>
    </row>
    <row r="229" s="2" customFormat="1" ht="16.5" customHeight="1">
      <c r="A229" s="39"/>
      <c r="B229" s="40"/>
      <c r="C229" s="242" t="s">
        <v>349</v>
      </c>
      <c r="D229" s="242" t="s">
        <v>214</v>
      </c>
      <c r="E229" s="243" t="s">
        <v>350</v>
      </c>
      <c r="F229" s="244" t="s">
        <v>351</v>
      </c>
      <c r="G229" s="245" t="s">
        <v>329</v>
      </c>
      <c r="H229" s="246">
        <v>2</v>
      </c>
      <c r="I229" s="247"/>
      <c r="J229" s="248">
        <f>ROUND(I229*H229,2)</f>
        <v>0</v>
      </c>
      <c r="K229" s="244" t="s">
        <v>122</v>
      </c>
      <c r="L229" s="249"/>
      <c r="M229" s="250" t="s">
        <v>19</v>
      </c>
      <c r="N229" s="251" t="s">
        <v>45</v>
      </c>
      <c r="O229" s="85"/>
      <c r="P229" s="210">
        <f>O229*H229</f>
        <v>0</v>
      </c>
      <c r="Q229" s="210">
        <v>0.0025000000000000001</v>
      </c>
      <c r="R229" s="210">
        <f>Q229*H229</f>
        <v>0.0050000000000000001</v>
      </c>
      <c r="S229" s="210">
        <v>0</v>
      </c>
      <c r="T229" s="21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2" t="s">
        <v>171</v>
      </c>
      <c r="AT229" s="212" t="s">
        <v>214</v>
      </c>
      <c r="AU229" s="212" t="s">
        <v>83</v>
      </c>
      <c r="AY229" s="18" t="s">
        <v>116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8" t="s">
        <v>79</v>
      </c>
      <c r="BK229" s="213">
        <f>ROUND(I229*H229,2)</f>
        <v>0</v>
      </c>
      <c r="BL229" s="18" t="s">
        <v>123</v>
      </c>
      <c r="BM229" s="212" t="s">
        <v>352</v>
      </c>
    </row>
    <row r="230" s="2" customFormat="1">
      <c r="A230" s="39"/>
      <c r="B230" s="40"/>
      <c r="C230" s="41"/>
      <c r="D230" s="214" t="s">
        <v>125</v>
      </c>
      <c r="E230" s="41"/>
      <c r="F230" s="215" t="s">
        <v>351</v>
      </c>
      <c r="G230" s="41"/>
      <c r="H230" s="41"/>
      <c r="I230" s="216"/>
      <c r="J230" s="41"/>
      <c r="K230" s="41"/>
      <c r="L230" s="45"/>
      <c r="M230" s="217"/>
      <c r="N230" s="218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125</v>
      </c>
      <c r="AU230" s="18" t="s">
        <v>83</v>
      </c>
    </row>
    <row r="231" s="2" customFormat="1" ht="16.5" customHeight="1">
      <c r="A231" s="39"/>
      <c r="B231" s="40"/>
      <c r="C231" s="201" t="s">
        <v>353</v>
      </c>
      <c r="D231" s="201" t="s">
        <v>118</v>
      </c>
      <c r="E231" s="202" t="s">
        <v>354</v>
      </c>
      <c r="F231" s="203" t="s">
        <v>355</v>
      </c>
      <c r="G231" s="204" t="s">
        <v>329</v>
      </c>
      <c r="H231" s="205">
        <v>5</v>
      </c>
      <c r="I231" s="206"/>
      <c r="J231" s="207">
        <f>ROUND(I231*H231,2)</f>
        <v>0</v>
      </c>
      <c r="K231" s="203" t="s">
        <v>122</v>
      </c>
      <c r="L231" s="45"/>
      <c r="M231" s="208" t="s">
        <v>19</v>
      </c>
      <c r="N231" s="209" t="s">
        <v>45</v>
      </c>
      <c r="O231" s="85"/>
      <c r="P231" s="210">
        <f>O231*H231</f>
        <v>0</v>
      </c>
      <c r="Q231" s="210">
        <v>0.10940999999999999</v>
      </c>
      <c r="R231" s="210">
        <f>Q231*H231</f>
        <v>0.54704999999999993</v>
      </c>
      <c r="S231" s="210">
        <v>0</v>
      </c>
      <c r="T231" s="21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2" t="s">
        <v>123</v>
      </c>
      <c r="AT231" s="212" t="s">
        <v>118</v>
      </c>
      <c r="AU231" s="212" t="s">
        <v>83</v>
      </c>
      <c r="AY231" s="18" t="s">
        <v>116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8" t="s">
        <v>79</v>
      </c>
      <c r="BK231" s="213">
        <f>ROUND(I231*H231,2)</f>
        <v>0</v>
      </c>
      <c r="BL231" s="18" t="s">
        <v>123</v>
      </c>
      <c r="BM231" s="212" t="s">
        <v>356</v>
      </c>
    </row>
    <row r="232" s="2" customFormat="1">
      <c r="A232" s="39"/>
      <c r="B232" s="40"/>
      <c r="C232" s="41"/>
      <c r="D232" s="214" t="s">
        <v>125</v>
      </c>
      <c r="E232" s="41"/>
      <c r="F232" s="215" t="s">
        <v>357</v>
      </c>
      <c r="G232" s="41"/>
      <c r="H232" s="41"/>
      <c r="I232" s="216"/>
      <c r="J232" s="41"/>
      <c r="K232" s="41"/>
      <c r="L232" s="45"/>
      <c r="M232" s="217"/>
      <c r="N232" s="218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125</v>
      </c>
      <c r="AU232" s="18" t="s">
        <v>83</v>
      </c>
    </row>
    <row r="233" s="2" customFormat="1">
      <c r="A233" s="39"/>
      <c r="B233" s="40"/>
      <c r="C233" s="41"/>
      <c r="D233" s="219" t="s">
        <v>127</v>
      </c>
      <c r="E233" s="41"/>
      <c r="F233" s="220" t="s">
        <v>358</v>
      </c>
      <c r="G233" s="41"/>
      <c r="H233" s="41"/>
      <c r="I233" s="216"/>
      <c r="J233" s="41"/>
      <c r="K233" s="41"/>
      <c r="L233" s="45"/>
      <c r="M233" s="217"/>
      <c r="N233" s="218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127</v>
      </c>
      <c r="AU233" s="18" t="s">
        <v>83</v>
      </c>
    </row>
    <row r="234" s="2" customFormat="1" ht="16.5" customHeight="1">
      <c r="A234" s="39"/>
      <c r="B234" s="40"/>
      <c r="C234" s="242" t="s">
        <v>359</v>
      </c>
      <c r="D234" s="242" t="s">
        <v>214</v>
      </c>
      <c r="E234" s="243" t="s">
        <v>360</v>
      </c>
      <c r="F234" s="244" t="s">
        <v>361</v>
      </c>
      <c r="G234" s="245" t="s">
        <v>329</v>
      </c>
      <c r="H234" s="246">
        <v>5</v>
      </c>
      <c r="I234" s="247"/>
      <c r="J234" s="248">
        <f>ROUND(I234*H234,2)</f>
        <v>0</v>
      </c>
      <c r="K234" s="244" t="s">
        <v>122</v>
      </c>
      <c r="L234" s="249"/>
      <c r="M234" s="250" t="s">
        <v>19</v>
      </c>
      <c r="N234" s="251" t="s">
        <v>45</v>
      </c>
      <c r="O234" s="85"/>
      <c r="P234" s="210">
        <f>O234*H234</f>
        <v>0</v>
      </c>
      <c r="Q234" s="210">
        <v>0.0061000000000000004</v>
      </c>
      <c r="R234" s="210">
        <f>Q234*H234</f>
        <v>0.030500000000000003</v>
      </c>
      <c r="S234" s="210">
        <v>0</v>
      </c>
      <c r="T234" s="21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2" t="s">
        <v>171</v>
      </c>
      <c r="AT234" s="212" t="s">
        <v>214</v>
      </c>
      <c r="AU234" s="212" t="s">
        <v>83</v>
      </c>
      <c r="AY234" s="18" t="s">
        <v>116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8" t="s">
        <v>79</v>
      </c>
      <c r="BK234" s="213">
        <f>ROUND(I234*H234,2)</f>
        <v>0</v>
      </c>
      <c r="BL234" s="18" t="s">
        <v>123</v>
      </c>
      <c r="BM234" s="212" t="s">
        <v>362</v>
      </c>
    </row>
    <row r="235" s="2" customFormat="1">
      <c r="A235" s="39"/>
      <c r="B235" s="40"/>
      <c r="C235" s="41"/>
      <c r="D235" s="214" t="s">
        <v>125</v>
      </c>
      <c r="E235" s="41"/>
      <c r="F235" s="215" t="s">
        <v>361</v>
      </c>
      <c r="G235" s="41"/>
      <c r="H235" s="41"/>
      <c r="I235" s="216"/>
      <c r="J235" s="41"/>
      <c r="K235" s="41"/>
      <c r="L235" s="45"/>
      <c r="M235" s="217"/>
      <c r="N235" s="21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125</v>
      </c>
      <c r="AU235" s="18" t="s">
        <v>83</v>
      </c>
    </row>
    <row r="236" s="2" customFormat="1" ht="16.5" customHeight="1">
      <c r="A236" s="39"/>
      <c r="B236" s="40"/>
      <c r="C236" s="242" t="s">
        <v>363</v>
      </c>
      <c r="D236" s="242" t="s">
        <v>214</v>
      </c>
      <c r="E236" s="243" t="s">
        <v>364</v>
      </c>
      <c r="F236" s="244" t="s">
        <v>365</v>
      </c>
      <c r="G236" s="245" t="s">
        <v>329</v>
      </c>
      <c r="H236" s="246">
        <v>7</v>
      </c>
      <c r="I236" s="247"/>
      <c r="J236" s="248">
        <f>ROUND(I236*H236,2)</f>
        <v>0</v>
      </c>
      <c r="K236" s="244" t="s">
        <v>122</v>
      </c>
      <c r="L236" s="249"/>
      <c r="M236" s="250" t="s">
        <v>19</v>
      </c>
      <c r="N236" s="251" t="s">
        <v>45</v>
      </c>
      <c r="O236" s="85"/>
      <c r="P236" s="210">
        <f>O236*H236</f>
        <v>0</v>
      </c>
      <c r="Q236" s="210">
        <v>0.00035</v>
      </c>
      <c r="R236" s="210">
        <f>Q236*H236</f>
        <v>0.0024499999999999999</v>
      </c>
      <c r="S236" s="210">
        <v>0</v>
      </c>
      <c r="T236" s="21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2" t="s">
        <v>171</v>
      </c>
      <c r="AT236" s="212" t="s">
        <v>214</v>
      </c>
      <c r="AU236" s="212" t="s">
        <v>83</v>
      </c>
      <c r="AY236" s="18" t="s">
        <v>116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8" t="s">
        <v>79</v>
      </c>
      <c r="BK236" s="213">
        <f>ROUND(I236*H236,2)</f>
        <v>0</v>
      </c>
      <c r="BL236" s="18" t="s">
        <v>123</v>
      </c>
      <c r="BM236" s="212" t="s">
        <v>366</v>
      </c>
    </row>
    <row r="237" s="2" customFormat="1">
      <c r="A237" s="39"/>
      <c r="B237" s="40"/>
      <c r="C237" s="41"/>
      <c r="D237" s="214" t="s">
        <v>125</v>
      </c>
      <c r="E237" s="41"/>
      <c r="F237" s="215" t="s">
        <v>365</v>
      </c>
      <c r="G237" s="41"/>
      <c r="H237" s="41"/>
      <c r="I237" s="216"/>
      <c r="J237" s="41"/>
      <c r="K237" s="41"/>
      <c r="L237" s="45"/>
      <c r="M237" s="217"/>
      <c r="N237" s="218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125</v>
      </c>
      <c r="AU237" s="18" t="s">
        <v>83</v>
      </c>
    </row>
    <row r="238" s="2" customFormat="1" ht="16.5" customHeight="1">
      <c r="A238" s="39"/>
      <c r="B238" s="40"/>
      <c r="C238" s="242" t="s">
        <v>367</v>
      </c>
      <c r="D238" s="242" t="s">
        <v>214</v>
      </c>
      <c r="E238" s="243" t="s">
        <v>368</v>
      </c>
      <c r="F238" s="244" t="s">
        <v>369</v>
      </c>
      <c r="G238" s="245" t="s">
        <v>329</v>
      </c>
      <c r="H238" s="246">
        <v>5</v>
      </c>
      <c r="I238" s="247"/>
      <c r="J238" s="248">
        <f>ROUND(I238*H238,2)</f>
        <v>0</v>
      </c>
      <c r="K238" s="244" t="s">
        <v>122</v>
      </c>
      <c r="L238" s="249"/>
      <c r="M238" s="250" t="s">
        <v>19</v>
      </c>
      <c r="N238" s="251" t="s">
        <v>45</v>
      </c>
      <c r="O238" s="85"/>
      <c r="P238" s="210">
        <f>O238*H238</f>
        <v>0</v>
      </c>
      <c r="Q238" s="210">
        <v>0.00010000000000000001</v>
      </c>
      <c r="R238" s="210">
        <f>Q238*H238</f>
        <v>0.00050000000000000001</v>
      </c>
      <c r="S238" s="210">
        <v>0</v>
      </c>
      <c r="T238" s="21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2" t="s">
        <v>171</v>
      </c>
      <c r="AT238" s="212" t="s">
        <v>214</v>
      </c>
      <c r="AU238" s="212" t="s">
        <v>83</v>
      </c>
      <c r="AY238" s="18" t="s">
        <v>116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8" t="s">
        <v>79</v>
      </c>
      <c r="BK238" s="213">
        <f>ROUND(I238*H238,2)</f>
        <v>0</v>
      </c>
      <c r="BL238" s="18" t="s">
        <v>123</v>
      </c>
      <c r="BM238" s="212" t="s">
        <v>370</v>
      </c>
    </row>
    <row r="239" s="2" customFormat="1">
      <c r="A239" s="39"/>
      <c r="B239" s="40"/>
      <c r="C239" s="41"/>
      <c r="D239" s="214" t="s">
        <v>125</v>
      </c>
      <c r="E239" s="41"/>
      <c r="F239" s="215" t="s">
        <v>369</v>
      </c>
      <c r="G239" s="41"/>
      <c r="H239" s="41"/>
      <c r="I239" s="216"/>
      <c r="J239" s="41"/>
      <c r="K239" s="41"/>
      <c r="L239" s="45"/>
      <c r="M239" s="217"/>
      <c r="N239" s="218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125</v>
      </c>
      <c r="AU239" s="18" t="s">
        <v>83</v>
      </c>
    </row>
    <row r="240" s="2" customFormat="1" ht="16.5" customHeight="1">
      <c r="A240" s="39"/>
      <c r="B240" s="40"/>
      <c r="C240" s="201" t="s">
        <v>371</v>
      </c>
      <c r="D240" s="201" t="s">
        <v>118</v>
      </c>
      <c r="E240" s="202" t="s">
        <v>372</v>
      </c>
      <c r="F240" s="203" t="s">
        <v>373</v>
      </c>
      <c r="G240" s="204" t="s">
        <v>157</v>
      </c>
      <c r="H240" s="205">
        <v>11.199999999999999</v>
      </c>
      <c r="I240" s="206"/>
      <c r="J240" s="207">
        <f>ROUND(I240*H240,2)</f>
        <v>0</v>
      </c>
      <c r="K240" s="203" t="s">
        <v>122</v>
      </c>
      <c r="L240" s="45"/>
      <c r="M240" s="208" t="s">
        <v>19</v>
      </c>
      <c r="N240" s="209" t="s">
        <v>45</v>
      </c>
      <c r="O240" s="85"/>
      <c r="P240" s="210">
        <f>O240*H240</f>
        <v>0</v>
      </c>
      <c r="Q240" s="210">
        <v>0.00033</v>
      </c>
      <c r="R240" s="210">
        <f>Q240*H240</f>
        <v>0.0036959999999999996</v>
      </c>
      <c r="S240" s="210">
        <v>0</v>
      </c>
      <c r="T240" s="21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2" t="s">
        <v>123</v>
      </c>
      <c r="AT240" s="212" t="s">
        <v>118</v>
      </c>
      <c r="AU240" s="212" t="s">
        <v>83</v>
      </c>
      <c r="AY240" s="18" t="s">
        <v>116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8" t="s">
        <v>79</v>
      </c>
      <c r="BK240" s="213">
        <f>ROUND(I240*H240,2)</f>
        <v>0</v>
      </c>
      <c r="BL240" s="18" t="s">
        <v>123</v>
      </c>
      <c r="BM240" s="212" t="s">
        <v>374</v>
      </c>
    </row>
    <row r="241" s="2" customFormat="1">
      <c r="A241" s="39"/>
      <c r="B241" s="40"/>
      <c r="C241" s="41"/>
      <c r="D241" s="214" t="s">
        <v>125</v>
      </c>
      <c r="E241" s="41"/>
      <c r="F241" s="215" t="s">
        <v>375</v>
      </c>
      <c r="G241" s="41"/>
      <c r="H241" s="41"/>
      <c r="I241" s="216"/>
      <c r="J241" s="41"/>
      <c r="K241" s="41"/>
      <c r="L241" s="45"/>
      <c r="M241" s="217"/>
      <c r="N241" s="218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125</v>
      </c>
      <c r="AU241" s="18" t="s">
        <v>83</v>
      </c>
    </row>
    <row r="242" s="2" customFormat="1">
      <c r="A242" s="39"/>
      <c r="B242" s="40"/>
      <c r="C242" s="41"/>
      <c r="D242" s="219" t="s">
        <v>127</v>
      </c>
      <c r="E242" s="41"/>
      <c r="F242" s="220" t="s">
        <v>376</v>
      </c>
      <c r="G242" s="41"/>
      <c r="H242" s="41"/>
      <c r="I242" s="216"/>
      <c r="J242" s="41"/>
      <c r="K242" s="41"/>
      <c r="L242" s="45"/>
      <c r="M242" s="217"/>
      <c r="N242" s="218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127</v>
      </c>
      <c r="AU242" s="18" t="s">
        <v>83</v>
      </c>
    </row>
    <row r="243" s="13" customFormat="1">
      <c r="A243" s="13"/>
      <c r="B243" s="221"/>
      <c r="C243" s="222"/>
      <c r="D243" s="214" t="s">
        <v>145</v>
      </c>
      <c r="E243" s="223" t="s">
        <v>19</v>
      </c>
      <c r="F243" s="224" t="s">
        <v>377</v>
      </c>
      <c r="G243" s="222"/>
      <c r="H243" s="223" t="s">
        <v>19</v>
      </c>
      <c r="I243" s="225"/>
      <c r="J243" s="222"/>
      <c r="K243" s="222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145</v>
      </c>
      <c r="AU243" s="230" t="s">
        <v>83</v>
      </c>
      <c r="AV243" s="13" t="s">
        <v>79</v>
      </c>
      <c r="AW243" s="13" t="s">
        <v>33</v>
      </c>
      <c r="AX243" s="13" t="s">
        <v>74</v>
      </c>
      <c r="AY243" s="230" t="s">
        <v>116</v>
      </c>
    </row>
    <row r="244" s="14" customFormat="1">
      <c r="A244" s="14"/>
      <c r="B244" s="231"/>
      <c r="C244" s="232"/>
      <c r="D244" s="214" t="s">
        <v>145</v>
      </c>
      <c r="E244" s="233" t="s">
        <v>19</v>
      </c>
      <c r="F244" s="234" t="s">
        <v>378</v>
      </c>
      <c r="G244" s="232"/>
      <c r="H244" s="235">
        <v>11.199999999999999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1" t="s">
        <v>145</v>
      </c>
      <c r="AU244" s="241" t="s">
        <v>83</v>
      </c>
      <c r="AV244" s="14" t="s">
        <v>83</v>
      </c>
      <c r="AW244" s="14" t="s">
        <v>33</v>
      </c>
      <c r="AX244" s="14" t="s">
        <v>79</v>
      </c>
      <c r="AY244" s="241" t="s">
        <v>116</v>
      </c>
    </row>
    <row r="245" s="2" customFormat="1" ht="16.5" customHeight="1">
      <c r="A245" s="39"/>
      <c r="B245" s="40"/>
      <c r="C245" s="201" t="s">
        <v>379</v>
      </c>
      <c r="D245" s="201" t="s">
        <v>118</v>
      </c>
      <c r="E245" s="202" t="s">
        <v>380</v>
      </c>
      <c r="F245" s="203" t="s">
        <v>381</v>
      </c>
      <c r="G245" s="204" t="s">
        <v>157</v>
      </c>
      <c r="H245" s="205">
        <v>5.5</v>
      </c>
      <c r="I245" s="206"/>
      <c r="J245" s="207">
        <f>ROUND(I245*H245,2)</f>
        <v>0</v>
      </c>
      <c r="K245" s="203" t="s">
        <v>122</v>
      </c>
      <c r="L245" s="45"/>
      <c r="M245" s="208" t="s">
        <v>19</v>
      </c>
      <c r="N245" s="209" t="s">
        <v>45</v>
      </c>
      <c r="O245" s="85"/>
      <c r="P245" s="210">
        <f>O245*H245</f>
        <v>0</v>
      </c>
      <c r="Q245" s="210">
        <v>0.00064999999999999997</v>
      </c>
      <c r="R245" s="210">
        <f>Q245*H245</f>
        <v>0.0035750000000000001</v>
      </c>
      <c r="S245" s="210">
        <v>0</v>
      </c>
      <c r="T245" s="21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2" t="s">
        <v>123</v>
      </c>
      <c r="AT245" s="212" t="s">
        <v>118</v>
      </c>
      <c r="AU245" s="212" t="s">
        <v>83</v>
      </c>
      <c r="AY245" s="18" t="s">
        <v>116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8" t="s">
        <v>79</v>
      </c>
      <c r="BK245" s="213">
        <f>ROUND(I245*H245,2)</f>
        <v>0</v>
      </c>
      <c r="BL245" s="18" t="s">
        <v>123</v>
      </c>
      <c r="BM245" s="212" t="s">
        <v>382</v>
      </c>
    </row>
    <row r="246" s="2" customFormat="1">
      <c r="A246" s="39"/>
      <c r="B246" s="40"/>
      <c r="C246" s="41"/>
      <c r="D246" s="214" t="s">
        <v>125</v>
      </c>
      <c r="E246" s="41"/>
      <c r="F246" s="215" t="s">
        <v>383</v>
      </c>
      <c r="G246" s="41"/>
      <c r="H246" s="41"/>
      <c r="I246" s="216"/>
      <c r="J246" s="41"/>
      <c r="K246" s="41"/>
      <c r="L246" s="45"/>
      <c r="M246" s="217"/>
      <c r="N246" s="21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125</v>
      </c>
      <c r="AU246" s="18" t="s">
        <v>83</v>
      </c>
    </row>
    <row r="247" s="2" customFormat="1">
      <c r="A247" s="39"/>
      <c r="B247" s="40"/>
      <c r="C247" s="41"/>
      <c r="D247" s="219" t="s">
        <v>127</v>
      </c>
      <c r="E247" s="41"/>
      <c r="F247" s="220" t="s">
        <v>384</v>
      </c>
      <c r="G247" s="41"/>
      <c r="H247" s="41"/>
      <c r="I247" s="216"/>
      <c r="J247" s="41"/>
      <c r="K247" s="41"/>
      <c r="L247" s="45"/>
      <c r="M247" s="217"/>
      <c r="N247" s="218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127</v>
      </c>
      <c r="AU247" s="18" t="s">
        <v>83</v>
      </c>
    </row>
    <row r="248" s="2" customFormat="1" ht="16.5" customHeight="1">
      <c r="A248" s="39"/>
      <c r="B248" s="40"/>
      <c r="C248" s="201" t="s">
        <v>385</v>
      </c>
      <c r="D248" s="201" t="s">
        <v>118</v>
      </c>
      <c r="E248" s="202" t="s">
        <v>386</v>
      </c>
      <c r="F248" s="203" t="s">
        <v>387</v>
      </c>
      <c r="G248" s="204" t="s">
        <v>121</v>
      </c>
      <c r="H248" s="205">
        <v>7.9000000000000004</v>
      </c>
      <c r="I248" s="206"/>
      <c r="J248" s="207">
        <f>ROUND(I248*H248,2)</f>
        <v>0</v>
      </c>
      <c r="K248" s="203" t="s">
        <v>122</v>
      </c>
      <c r="L248" s="45"/>
      <c r="M248" s="208" t="s">
        <v>19</v>
      </c>
      <c r="N248" s="209" t="s">
        <v>45</v>
      </c>
      <c r="O248" s="85"/>
      <c r="P248" s="210">
        <f>O248*H248</f>
        <v>0</v>
      </c>
      <c r="Q248" s="210">
        <v>0.0025999999999999999</v>
      </c>
      <c r="R248" s="210">
        <f>Q248*H248</f>
        <v>0.020539999999999999</v>
      </c>
      <c r="S248" s="210">
        <v>0</v>
      </c>
      <c r="T248" s="21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2" t="s">
        <v>123</v>
      </c>
      <c r="AT248" s="212" t="s">
        <v>118</v>
      </c>
      <c r="AU248" s="212" t="s">
        <v>83</v>
      </c>
      <c r="AY248" s="18" t="s">
        <v>116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8" t="s">
        <v>79</v>
      </c>
      <c r="BK248" s="213">
        <f>ROUND(I248*H248,2)</f>
        <v>0</v>
      </c>
      <c r="BL248" s="18" t="s">
        <v>123</v>
      </c>
      <c r="BM248" s="212" t="s">
        <v>388</v>
      </c>
    </row>
    <row r="249" s="2" customFormat="1">
      <c r="A249" s="39"/>
      <c r="B249" s="40"/>
      <c r="C249" s="41"/>
      <c r="D249" s="214" t="s">
        <v>125</v>
      </c>
      <c r="E249" s="41"/>
      <c r="F249" s="215" t="s">
        <v>389</v>
      </c>
      <c r="G249" s="41"/>
      <c r="H249" s="41"/>
      <c r="I249" s="216"/>
      <c r="J249" s="41"/>
      <c r="K249" s="41"/>
      <c r="L249" s="45"/>
      <c r="M249" s="217"/>
      <c r="N249" s="218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125</v>
      </c>
      <c r="AU249" s="18" t="s">
        <v>83</v>
      </c>
    </row>
    <row r="250" s="2" customFormat="1">
      <c r="A250" s="39"/>
      <c r="B250" s="40"/>
      <c r="C250" s="41"/>
      <c r="D250" s="219" t="s">
        <v>127</v>
      </c>
      <c r="E250" s="41"/>
      <c r="F250" s="220" t="s">
        <v>390</v>
      </c>
      <c r="G250" s="41"/>
      <c r="H250" s="41"/>
      <c r="I250" s="216"/>
      <c r="J250" s="41"/>
      <c r="K250" s="41"/>
      <c r="L250" s="45"/>
      <c r="M250" s="217"/>
      <c r="N250" s="21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127</v>
      </c>
      <c r="AU250" s="18" t="s">
        <v>83</v>
      </c>
    </row>
    <row r="251" s="14" customFormat="1">
      <c r="A251" s="14"/>
      <c r="B251" s="231"/>
      <c r="C251" s="232"/>
      <c r="D251" s="214" t="s">
        <v>145</v>
      </c>
      <c r="E251" s="233" t="s">
        <v>19</v>
      </c>
      <c r="F251" s="234" t="s">
        <v>391</v>
      </c>
      <c r="G251" s="232"/>
      <c r="H251" s="235">
        <v>7.9000000000000004</v>
      </c>
      <c r="I251" s="236"/>
      <c r="J251" s="232"/>
      <c r="K251" s="232"/>
      <c r="L251" s="237"/>
      <c r="M251" s="238"/>
      <c r="N251" s="239"/>
      <c r="O251" s="239"/>
      <c r="P251" s="239"/>
      <c r="Q251" s="239"/>
      <c r="R251" s="239"/>
      <c r="S251" s="239"/>
      <c r="T251" s="24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1" t="s">
        <v>145</v>
      </c>
      <c r="AU251" s="241" t="s">
        <v>83</v>
      </c>
      <c r="AV251" s="14" t="s">
        <v>83</v>
      </c>
      <c r="AW251" s="14" t="s">
        <v>33</v>
      </c>
      <c r="AX251" s="14" t="s">
        <v>79</v>
      </c>
      <c r="AY251" s="241" t="s">
        <v>116</v>
      </c>
    </row>
    <row r="252" s="2" customFormat="1" ht="16.5" customHeight="1">
      <c r="A252" s="39"/>
      <c r="B252" s="40"/>
      <c r="C252" s="201" t="s">
        <v>392</v>
      </c>
      <c r="D252" s="201" t="s">
        <v>118</v>
      </c>
      <c r="E252" s="202" t="s">
        <v>393</v>
      </c>
      <c r="F252" s="203" t="s">
        <v>394</v>
      </c>
      <c r="G252" s="204" t="s">
        <v>157</v>
      </c>
      <c r="H252" s="205">
        <v>16.699999999999999</v>
      </c>
      <c r="I252" s="206"/>
      <c r="J252" s="207">
        <f>ROUND(I252*H252,2)</f>
        <v>0</v>
      </c>
      <c r="K252" s="203" t="s">
        <v>122</v>
      </c>
      <c r="L252" s="45"/>
      <c r="M252" s="208" t="s">
        <v>19</v>
      </c>
      <c r="N252" s="209" t="s">
        <v>45</v>
      </c>
      <c r="O252" s="85"/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2" t="s">
        <v>123</v>
      </c>
      <c r="AT252" s="212" t="s">
        <v>118</v>
      </c>
      <c r="AU252" s="212" t="s">
        <v>83</v>
      </c>
      <c r="AY252" s="18" t="s">
        <v>116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8" t="s">
        <v>79</v>
      </c>
      <c r="BK252" s="213">
        <f>ROUND(I252*H252,2)</f>
        <v>0</v>
      </c>
      <c r="BL252" s="18" t="s">
        <v>123</v>
      </c>
      <c r="BM252" s="212" t="s">
        <v>395</v>
      </c>
    </row>
    <row r="253" s="2" customFormat="1">
      <c r="A253" s="39"/>
      <c r="B253" s="40"/>
      <c r="C253" s="41"/>
      <c r="D253" s="214" t="s">
        <v>125</v>
      </c>
      <c r="E253" s="41"/>
      <c r="F253" s="215" t="s">
        <v>396</v>
      </c>
      <c r="G253" s="41"/>
      <c r="H253" s="41"/>
      <c r="I253" s="216"/>
      <c r="J253" s="41"/>
      <c r="K253" s="41"/>
      <c r="L253" s="45"/>
      <c r="M253" s="217"/>
      <c r="N253" s="218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125</v>
      </c>
      <c r="AU253" s="18" t="s">
        <v>83</v>
      </c>
    </row>
    <row r="254" s="2" customFormat="1">
      <c r="A254" s="39"/>
      <c r="B254" s="40"/>
      <c r="C254" s="41"/>
      <c r="D254" s="219" t="s">
        <v>127</v>
      </c>
      <c r="E254" s="41"/>
      <c r="F254" s="220" t="s">
        <v>397</v>
      </c>
      <c r="G254" s="41"/>
      <c r="H254" s="41"/>
      <c r="I254" s="216"/>
      <c r="J254" s="41"/>
      <c r="K254" s="41"/>
      <c r="L254" s="45"/>
      <c r="M254" s="217"/>
      <c r="N254" s="218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127</v>
      </c>
      <c r="AU254" s="18" t="s">
        <v>83</v>
      </c>
    </row>
    <row r="255" s="2" customFormat="1" ht="16.5" customHeight="1">
      <c r="A255" s="39"/>
      <c r="B255" s="40"/>
      <c r="C255" s="201" t="s">
        <v>398</v>
      </c>
      <c r="D255" s="201" t="s">
        <v>118</v>
      </c>
      <c r="E255" s="202" t="s">
        <v>399</v>
      </c>
      <c r="F255" s="203" t="s">
        <v>400</v>
      </c>
      <c r="G255" s="204" t="s">
        <v>121</v>
      </c>
      <c r="H255" s="205">
        <v>7.9000000000000004</v>
      </c>
      <c r="I255" s="206"/>
      <c r="J255" s="207">
        <f>ROUND(I255*H255,2)</f>
        <v>0</v>
      </c>
      <c r="K255" s="203" t="s">
        <v>122</v>
      </c>
      <c r="L255" s="45"/>
      <c r="M255" s="208" t="s">
        <v>19</v>
      </c>
      <c r="N255" s="209" t="s">
        <v>45</v>
      </c>
      <c r="O255" s="85"/>
      <c r="P255" s="210">
        <f>O255*H255</f>
        <v>0</v>
      </c>
      <c r="Q255" s="210">
        <v>1.0000000000000001E-05</v>
      </c>
      <c r="R255" s="210">
        <f>Q255*H255</f>
        <v>7.9000000000000009E-05</v>
      </c>
      <c r="S255" s="210">
        <v>0</v>
      </c>
      <c r="T255" s="21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2" t="s">
        <v>123</v>
      </c>
      <c r="AT255" s="212" t="s">
        <v>118</v>
      </c>
      <c r="AU255" s="212" t="s">
        <v>83</v>
      </c>
      <c r="AY255" s="18" t="s">
        <v>116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8" t="s">
        <v>79</v>
      </c>
      <c r="BK255" s="213">
        <f>ROUND(I255*H255,2)</f>
        <v>0</v>
      </c>
      <c r="BL255" s="18" t="s">
        <v>123</v>
      </c>
      <c r="BM255" s="212" t="s">
        <v>401</v>
      </c>
    </row>
    <row r="256" s="2" customFormat="1">
      <c r="A256" s="39"/>
      <c r="B256" s="40"/>
      <c r="C256" s="41"/>
      <c r="D256" s="214" t="s">
        <v>125</v>
      </c>
      <c r="E256" s="41"/>
      <c r="F256" s="215" t="s">
        <v>402</v>
      </c>
      <c r="G256" s="41"/>
      <c r="H256" s="41"/>
      <c r="I256" s="216"/>
      <c r="J256" s="41"/>
      <c r="K256" s="41"/>
      <c r="L256" s="45"/>
      <c r="M256" s="217"/>
      <c r="N256" s="218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125</v>
      </c>
      <c r="AU256" s="18" t="s">
        <v>83</v>
      </c>
    </row>
    <row r="257" s="2" customFormat="1">
      <c r="A257" s="39"/>
      <c r="B257" s="40"/>
      <c r="C257" s="41"/>
      <c r="D257" s="219" t="s">
        <v>127</v>
      </c>
      <c r="E257" s="41"/>
      <c r="F257" s="220" t="s">
        <v>403</v>
      </c>
      <c r="G257" s="41"/>
      <c r="H257" s="41"/>
      <c r="I257" s="216"/>
      <c r="J257" s="41"/>
      <c r="K257" s="41"/>
      <c r="L257" s="45"/>
      <c r="M257" s="217"/>
      <c r="N257" s="218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127</v>
      </c>
      <c r="AU257" s="18" t="s">
        <v>83</v>
      </c>
    </row>
    <row r="258" s="2" customFormat="1" ht="16.5" customHeight="1">
      <c r="A258" s="39"/>
      <c r="B258" s="40"/>
      <c r="C258" s="201" t="s">
        <v>404</v>
      </c>
      <c r="D258" s="201" t="s">
        <v>118</v>
      </c>
      <c r="E258" s="202" t="s">
        <v>405</v>
      </c>
      <c r="F258" s="203" t="s">
        <v>406</v>
      </c>
      <c r="G258" s="204" t="s">
        <v>157</v>
      </c>
      <c r="H258" s="205">
        <v>165.5</v>
      </c>
      <c r="I258" s="206"/>
      <c r="J258" s="207">
        <f>ROUND(I258*H258,2)</f>
        <v>0</v>
      </c>
      <c r="K258" s="203" t="s">
        <v>122</v>
      </c>
      <c r="L258" s="45"/>
      <c r="M258" s="208" t="s">
        <v>19</v>
      </c>
      <c r="N258" s="209" t="s">
        <v>45</v>
      </c>
      <c r="O258" s="85"/>
      <c r="P258" s="210">
        <f>O258*H258</f>
        <v>0</v>
      </c>
      <c r="Q258" s="210">
        <v>0.15540000000000001</v>
      </c>
      <c r="R258" s="210">
        <f>Q258*H258</f>
        <v>25.718700000000002</v>
      </c>
      <c r="S258" s="210">
        <v>0</v>
      </c>
      <c r="T258" s="21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2" t="s">
        <v>123</v>
      </c>
      <c r="AT258" s="212" t="s">
        <v>118</v>
      </c>
      <c r="AU258" s="212" t="s">
        <v>83</v>
      </c>
      <c r="AY258" s="18" t="s">
        <v>116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8" t="s">
        <v>79</v>
      </c>
      <c r="BK258" s="213">
        <f>ROUND(I258*H258,2)</f>
        <v>0</v>
      </c>
      <c r="BL258" s="18" t="s">
        <v>123</v>
      </c>
      <c r="BM258" s="212" t="s">
        <v>407</v>
      </c>
    </row>
    <row r="259" s="2" customFormat="1">
      <c r="A259" s="39"/>
      <c r="B259" s="40"/>
      <c r="C259" s="41"/>
      <c r="D259" s="214" t="s">
        <v>125</v>
      </c>
      <c r="E259" s="41"/>
      <c r="F259" s="215" t="s">
        <v>408</v>
      </c>
      <c r="G259" s="41"/>
      <c r="H259" s="41"/>
      <c r="I259" s="216"/>
      <c r="J259" s="41"/>
      <c r="K259" s="41"/>
      <c r="L259" s="45"/>
      <c r="M259" s="217"/>
      <c r="N259" s="218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125</v>
      </c>
      <c r="AU259" s="18" t="s">
        <v>83</v>
      </c>
    </row>
    <row r="260" s="2" customFormat="1">
      <c r="A260" s="39"/>
      <c r="B260" s="40"/>
      <c r="C260" s="41"/>
      <c r="D260" s="219" t="s">
        <v>127</v>
      </c>
      <c r="E260" s="41"/>
      <c r="F260" s="220" t="s">
        <v>409</v>
      </c>
      <c r="G260" s="41"/>
      <c r="H260" s="41"/>
      <c r="I260" s="216"/>
      <c r="J260" s="41"/>
      <c r="K260" s="41"/>
      <c r="L260" s="45"/>
      <c r="M260" s="217"/>
      <c r="N260" s="218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127</v>
      </c>
      <c r="AU260" s="18" t="s">
        <v>83</v>
      </c>
    </row>
    <row r="261" s="13" customFormat="1">
      <c r="A261" s="13"/>
      <c r="B261" s="221"/>
      <c r="C261" s="222"/>
      <c r="D261" s="214" t="s">
        <v>145</v>
      </c>
      <c r="E261" s="223" t="s">
        <v>19</v>
      </c>
      <c r="F261" s="224" t="s">
        <v>169</v>
      </c>
      <c r="G261" s="222"/>
      <c r="H261" s="223" t="s">
        <v>19</v>
      </c>
      <c r="I261" s="225"/>
      <c r="J261" s="222"/>
      <c r="K261" s="222"/>
      <c r="L261" s="226"/>
      <c r="M261" s="227"/>
      <c r="N261" s="228"/>
      <c r="O261" s="228"/>
      <c r="P261" s="228"/>
      <c r="Q261" s="228"/>
      <c r="R261" s="228"/>
      <c r="S261" s="228"/>
      <c r="T261" s="22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0" t="s">
        <v>145</v>
      </c>
      <c r="AU261" s="230" t="s">
        <v>83</v>
      </c>
      <c r="AV261" s="13" t="s">
        <v>79</v>
      </c>
      <c r="AW261" s="13" t="s">
        <v>33</v>
      </c>
      <c r="AX261" s="13" t="s">
        <v>74</v>
      </c>
      <c r="AY261" s="230" t="s">
        <v>116</v>
      </c>
    </row>
    <row r="262" s="14" customFormat="1">
      <c r="A262" s="14"/>
      <c r="B262" s="231"/>
      <c r="C262" s="232"/>
      <c r="D262" s="214" t="s">
        <v>145</v>
      </c>
      <c r="E262" s="233" t="s">
        <v>19</v>
      </c>
      <c r="F262" s="234" t="s">
        <v>170</v>
      </c>
      <c r="G262" s="232"/>
      <c r="H262" s="235">
        <v>165.5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1" t="s">
        <v>145</v>
      </c>
      <c r="AU262" s="241" t="s">
        <v>83</v>
      </c>
      <c r="AV262" s="14" t="s">
        <v>83</v>
      </c>
      <c r="AW262" s="14" t="s">
        <v>33</v>
      </c>
      <c r="AX262" s="14" t="s">
        <v>79</v>
      </c>
      <c r="AY262" s="241" t="s">
        <v>116</v>
      </c>
    </row>
    <row r="263" s="2" customFormat="1" ht="16.5" customHeight="1">
      <c r="A263" s="39"/>
      <c r="B263" s="40"/>
      <c r="C263" s="242" t="s">
        <v>410</v>
      </c>
      <c r="D263" s="242" t="s">
        <v>214</v>
      </c>
      <c r="E263" s="243" t="s">
        <v>411</v>
      </c>
      <c r="F263" s="244" t="s">
        <v>412</v>
      </c>
      <c r="G263" s="245" t="s">
        <v>157</v>
      </c>
      <c r="H263" s="246">
        <v>173.77500000000001</v>
      </c>
      <c r="I263" s="247"/>
      <c r="J263" s="248">
        <f>ROUND(I263*H263,2)</f>
        <v>0</v>
      </c>
      <c r="K263" s="244" t="s">
        <v>122</v>
      </c>
      <c r="L263" s="249"/>
      <c r="M263" s="250" t="s">
        <v>19</v>
      </c>
      <c r="N263" s="251" t="s">
        <v>45</v>
      </c>
      <c r="O263" s="85"/>
      <c r="P263" s="210">
        <f>O263*H263</f>
        <v>0</v>
      </c>
      <c r="Q263" s="210">
        <v>0.080000000000000002</v>
      </c>
      <c r="R263" s="210">
        <f>Q263*H263</f>
        <v>13.902000000000001</v>
      </c>
      <c r="S263" s="210">
        <v>0</v>
      </c>
      <c r="T263" s="21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2" t="s">
        <v>171</v>
      </c>
      <c r="AT263" s="212" t="s">
        <v>214</v>
      </c>
      <c r="AU263" s="212" t="s">
        <v>83</v>
      </c>
      <c r="AY263" s="18" t="s">
        <v>116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8" t="s">
        <v>79</v>
      </c>
      <c r="BK263" s="213">
        <f>ROUND(I263*H263,2)</f>
        <v>0</v>
      </c>
      <c r="BL263" s="18" t="s">
        <v>123</v>
      </c>
      <c r="BM263" s="212" t="s">
        <v>413</v>
      </c>
    </row>
    <row r="264" s="2" customFormat="1">
      <c r="A264" s="39"/>
      <c r="B264" s="40"/>
      <c r="C264" s="41"/>
      <c r="D264" s="214" t="s">
        <v>125</v>
      </c>
      <c r="E264" s="41"/>
      <c r="F264" s="215" t="s">
        <v>412</v>
      </c>
      <c r="G264" s="41"/>
      <c r="H264" s="41"/>
      <c r="I264" s="216"/>
      <c r="J264" s="41"/>
      <c r="K264" s="41"/>
      <c r="L264" s="45"/>
      <c r="M264" s="217"/>
      <c r="N264" s="218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125</v>
      </c>
      <c r="AU264" s="18" t="s">
        <v>83</v>
      </c>
    </row>
    <row r="265" s="14" customFormat="1">
      <c r="A265" s="14"/>
      <c r="B265" s="231"/>
      <c r="C265" s="232"/>
      <c r="D265" s="214" t="s">
        <v>145</v>
      </c>
      <c r="E265" s="232"/>
      <c r="F265" s="234" t="s">
        <v>414</v>
      </c>
      <c r="G265" s="232"/>
      <c r="H265" s="235">
        <v>173.77500000000001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1" t="s">
        <v>145</v>
      </c>
      <c r="AU265" s="241" t="s">
        <v>83</v>
      </c>
      <c r="AV265" s="14" t="s">
        <v>83</v>
      </c>
      <c r="AW265" s="14" t="s">
        <v>4</v>
      </c>
      <c r="AX265" s="14" t="s">
        <v>79</v>
      </c>
      <c r="AY265" s="241" t="s">
        <v>116</v>
      </c>
    </row>
    <row r="266" s="2" customFormat="1" ht="16.5" customHeight="1">
      <c r="A266" s="39"/>
      <c r="B266" s="40"/>
      <c r="C266" s="201" t="s">
        <v>415</v>
      </c>
      <c r="D266" s="201" t="s">
        <v>118</v>
      </c>
      <c r="E266" s="202" t="s">
        <v>416</v>
      </c>
      <c r="F266" s="203" t="s">
        <v>417</v>
      </c>
      <c r="G266" s="204" t="s">
        <v>157</v>
      </c>
      <c r="H266" s="205">
        <v>144.5</v>
      </c>
      <c r="I266" s="206"/>
      <c r="J266" s="207">
        <f>ROUND(I266*H266,2)</f>
        <v>0</v>
      </c>
      <c r="K266" s="203" t="s">
        <v>122</v>
      </c>
      <c r="L266" s="45"/>
      <c r="M266" s="208" t="s">
        <v>19</v>
      </c>
      <c r="N266" s="209" t="s">
        <v>45</v>
      </c>
      <c r="O266" s="85"/>
      <c r="P266" s="210">
        <f>O266*H266</f>
        <v>0</v>
      </c>
      <c r="Q266" s="210">
        <v>0.12949959999999999</v>
      </c>
      <c r="R266" s="210">
        <f>Q266*H266</f>
        <v>18.712692199999999</v>
      </c>
      <c r="S266" s="210">
        <v>0</v>
      </c>
      <c r="T266" s="21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2" t="s">
        <v>123</v>
      </c>
      <c r="AT266" s="212" t="s">
        <v>118</v>
      </c>
      <c r="AU266" s="212" t="s">
        <v>83</v>
      </c>
      <c r="AY266" s="18" t="s">
        <v>116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8" t="s">
        <v>79</v>
      </c>
      <c r="BK266" s="213">
        <f>ROUND(I266*H266,2)</f>
        <v>0</v>
      </c>
      <c r="BL266" s="18" t="s">
        <v>123</v>
      </c>
      <c r="BM266" s="212" t="s">
        <v>418</v>
      </c>
    </row>
    <row r="267" s="2" customFormat="1">
      <c r="A267" s="39"/>
      <c r="B267" s="40"/>
      <c r="C267" s="41"/>
      <c r="D267" s="214" t="s">
        <v>125</v>
      </c>
      <c r="E267" s="41"/>
      <c r="F267" s="215" t="s">
        <v>419</v>
      </c>
      <c r="G267" s="41"/>
      <c r="H267" s="41"/>
      <c r="I267" s="216"/>
      <c r="J267" s="41"/>
      <c r="K267" s="41"/>
      <c r="L267" s="45"/>
      <c r="M267" s="217"/>
      <c r="N267" s="218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125</v>
      </c>
      <c r="AU267" s="18" t="s">
        <v>83</v>
      </c>
    </row>
    <row r="268" s="2" customFormat="1">
      <c r="A268" s="39"/>
      <c r="B268" s="40"/>
      <c r="C268" s="41"/>
      <c r="D268" s="219" t="s">
        <v>127</v>
      </c>
      <c r="E268" s="41"/>
      <c r="F268" s="220" t="s">
        <v>420</v>
      </c>
      <c r="G268" s="41"/>
      <c r="H268" s="41"/>
      <c r="I268" s="216"/>
      <c r="J268" s="41"/>
      <c r="K268" s="41"/>
      <c r="L268" s="45"/>
      <c r="M268" s="217"/>
      <c r="N268" s="218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127</v>
      </c>
      <c r="AU268" s="18" t="s">
        <v>83</v>
      </c>
    </row>
    <row r="269" s="13" customFormat="1">
      <c r="A269" s="13"/>
      <c r="B269" s="221"/>
      <c r="C269" s="222"/>
      <c r="D269" s="214" t="s">
        <v>145</v>
      </c>
      <c r="E269" s="223" t="s">
        <v>19</v>
      </c>
      <c r="F269" s="224" t="s">
        <v>421</v>
      </c>
      <c r="G269" s="222"/>
      <c r="H269" s="223" t="s">
        <v>19</v>
      </c>
      <c r="I269" s="225"/>
      <c r="J269" s="222"/>
      <c r="K269" s="222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145</v>
      </c>
      <c r="AU269" s="230" t="s">
        <v>83</v>
      </c>
      <c r="AV269" s="13" t="s">
        <v>79</v>
      </c>
      <c r="AW269" s="13" t="s">
        <v>33</v>
      </c>
      <c r="AX269" s="13" t="s">
        <v>74</v>
      </c>
      <c r="AY269" s="230" t="s">
        <v>116</v>
      </c>
    </row>
    <row r="270" s="14" customFormat="1">
      <c r="A270" s="14"/>
      <c r="B270" s="231"/>
      <c r="C270" s="232"/>
      <c r="D270" s="214" t="s">
        <v>145</v>
      </c>
      <c r="E270" s="233" t="s">
        <v>19</v>
      </c>
      <c r="F270" s="234" t="s">
        <v>422</v>
      </c>
      <c r="G270" s="232"/>
      <c r="H270" s="235">
        <v>144.5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145</v>
      </c>
      <c r="AU270" s="241" t="s">
        <v>83</v>
      </c>
      <c r="AV270" s="14" t="s">
        <v>83</v>
      </c>
      <c r="AW270" s="14" t="s">
        <v>33</v>
      </c>
      <c r="AX270" s="14" t="s">
        <v>79</v>
      </c>
      <c r="AY270" s="241" t="s">
        <v>116</v>
      </c>
    </row>
    <row r="271" s="2" customFormat="1" ht="16.5" customHeight="1">
      <c r="A271" s="39"/>
      <c r="B271" s="40"/>
      <c r="C271" s="242" t="s">
        <v>291</v>
      </c>
      <c r="D271" s="242" t="s">
        <v>214</v>
      </c>
      <c r="E271" s="243" t="s">
        <v>423</v>
      </c>
      <c r="F271" s="244" t="s">
        <v>424</v>
      </c>
      <c r="G271" s="245" t="s">
        <v>157</v>
      </c>
      <c r="H271" s="246">
        <v>151.72499999999999</v>
      </c>
      <c r="I271" s="247"/>
      <c r="J271" s="248">
        <f>ROUND(I271*H271,2)</f>
        <v>0</v>
      </c>
      <c r="K271" s="244" t="s">
        <v>122</v>
      </c>
      <c r="L271" s="249"/>
      <c r="M271" s="250" t="s">
        <v>19</v>
      </c>
      <c r="N271" s="251" t="s">
        <v>45</v>
      </c>
      <c r="O271" s="85"/>
      <c r="P271" s="210">
        <f>O271*H271</f>
        <v>0</v>
      </c>
      <c r="Q271" s="210">
        <v>0.044999999999999998</v>
      </c>
      <c r="R271" s="210">
        <f>Q271*H271</f>
        <v>6.8276249999999994</v>
      </c>
      <c r="S271" s="210">
        <v>0</v>
      </c>
      <c r="T271" s="21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2" t="s">
        <v>171</v>
      </c>
      <c r="AT271" s="212" t="s">
        <v>214</v>
      </c>
      <c r="AU271" s="212" t="s">
        <v>83</v>
      </c>
      <c r="AY271" s="18" t="s">
        <v>116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8" t="s">
        <v>79</v>
      </c>
      <c r="BK271" s="213">
        <f>ROUND(I271*H271,2)</f>
        <v>0</v>
      </c>
      <c r="BL271" s="18" t="s">
        <v>123</v>
      </c>
      <c r="BM271" s="212" t="s">
        <v>425</v>
      </c>
    </row>
    <row r="272" s="2" customFormat="1">
      <c r="A272" s="39"/>
      <c r="B272" s="40"/>
      <c r="C272" s="41"/>
      <c r="D272" s="214" t="s">
        <v>125</v>
      </c>
      <c r="E272" s="41"/>
      <c r="F272" s="215" t="s">
        <v>424</v>
      </c>
      <c r="G272" s="41"/>
      <c r="H272" s="41"/>
      <c r="I272" s="216"/>
      <c r="J272" s="41"/>
      <c r="K272" s="41"/>
      <c r="L272" s="45"/>
      <c r="M272" s="217"/>
      <c r="N272" s="218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125</v>
      </c>
      <c r="AU272" s="18" t="s">
        <v>83</v>
      </c>
    </row>
    <row r="273" s="14" customFormat="1">
      <c r="A273" s="14"/>
      <c r="B273" s="231"/>
      <c r="C273" s="232"/>
      <c r="D273" s="214" t="s">
        <v>145</v>
      </c>
      <c r="E273" s="232"/>
      <c r="F273" s="234" t="s">
        <v>426</v>
      </c>
      <c r="G273" s="232"/>
      <c r="H273" s="235">
        <v>151.72499999999999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1" t="s">
        <v>145</v>
      </c>
      <c r="AU273" s="241" t="s">
        <v>83</v>
      </c>
      <c r="AV273" s="14" t="s">
        <v>83</v>
      </c>
      <c r="AW273" s="14" t="s">
        <v>4</v>
      </c>
      <c r="AX273" s="14" t="s">
        <v>79</v>
      </c>
      <c r="AY273" s="241" t="s">
        <v>116</v>
      </c>
    </row>
    <row r="274" s="2" customFormat="1" ht="16.5" customHeight="1">
      <c r="A274" s="39"/>
      <c r="B274" s="40"/>
      <c r="C274" s="201" t="s">
        <v>427</v>
      </c>
      <c r="D274" s="201" t="s">
        <v>118</v>
      </c>
      <c r="E274" s="202" t="s">
        <v>428</v>
      </c>
      <c r="F274" s="203" t="s">
        <v>429</v>
      </c>
      <c r="G274" s="204" t="s">
        <v>157</v>
      </c>
      <c r="H274" s="205">
        <v>154.5</v>
      </c>
      <c r="I274" s="206"/>
      <c r="J274" s="207">
        <f>ROUND(I274*H274,2)</f>
        <v>0</v>
      </c>
      <c r="K274" s="203" t="s">
        <v>122</v>
      </c>
      <c r="L274" s="45"/>
      <c r="M274" s="208" t="s">
        <v>19</v>
      </c>
      <c r="N274" s="209" t="s">
        <v>45</v>
      </c>
      <c r="O274" s="85"/>
      <c r="P274" s="210">
        <f>O274*H274</f>
        <v>0</v>
      </c>
      <c r="Q274" s="210">
        <v>0.16849059999999999</v>
      </c>
      <c r="R274" s="210">
        <f>Q274*H274</f>
        <v>26.031797699999998</v>
      </c>
      <c r="S274" s="210">
        <v>0</v>
      </c>
      <c r="T274" s="211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2" t="s">
        <v>123</v>
      </c>
      <c r="AT274" s="212" t="s">
        <v>118</v>
      </c>
      <c r="AU274" s="212" t="s">
        <v>83</v>
      </c>
      <c r="AY274" s="18" t="s">
        <v>116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8" t="s">
        <v>79</v>
      </c>
      <c r="BK274" s="213">
        <f>ROUND(I274*H274,2)</f>
        <v>0</v>
      </c>
      <c r="BL274" s="18" t="s">
        <v>123</v>
      </c>
      <c r="BM274" s="212" t="s">
        <v>430</v>
      </c>
    </row>
    <row r="275" s="2" customFormat="1">
      <c r="A275" s="39"/>
      <c r="B275" s="40"/>
      <c r="C275" s="41"/>
      <c r="D275" s="214" t="s">
        <v>125</v>
      </c>
      <c r="E275" s="41"/>
      <c r="F275" s="215" t="s">
        <v>431</v>
      </c>
      <c r="G275" s="41"/>
      <c r="H275" s="41"/>
      <c r="I275" s="216"/>
      <c r="J275" s="41"/>
      <c r="K275" s="41"/>
      <c r="L275" s="45"/>
      <c r="M275" s="217"/>
      <c r="N275" s="218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125</v>
      </c>
      <c r="AU275" s="18" t="s">
        <v>83</v>
      </c>
    </row>
    <row r="276" s="2" customFormat="1">
      <c r="A276" s="39"/>
      <c r="B276" s="40"/>
      <c r="C276" s="41"/>
      <c r="D276" s="219" t="s">
        <v>127</v>
      </c>
      <c r="E276" s="41"/>
      <c r="F276" s="220" t="s">
        <v>432</v>
      </c>
      <c r="G276" s="41"/>
      <c r="H276" s="41"/>
      <c r="I276" s="216"/>
      <c r="J276" s="41"/>
      <c r="K276" s="41"/>
      <c r="L276" s="45"/>
      <c r="M276" s="217"/>
      <c r="N276" s="218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127</v>
      </c>
      <c r="AU276" s="18" t="s">
        <v>83</v>
      </c>
    </row>
    <row r="277" s="13" customFormat="1">
      <c r="A277" s="13"/>
      <c r="B277" s="221"/>
      <c r="C277" s="222"/>
      <c r="D277" s="214" t="s">
        <v>145</v>
      </c>
      <c r="E277" s="223" t="s">
        <v>19</v>
      </c>
      <c r="F277" s="224" t="s">
        <v>161</v>
      </c>
      <c r="G277" s="222"/>
      <c r="H277" s="223" t="s">
        <v>19</v>
      </c>
      <c r="I277" s="225"/>
      <c r="J277" s="222"/>
      <c r="K277" s="222"/>
      <c r="L277" s="226"/>
      <c r="M277" s="227"/>
      <c r="N277" s="228"/>
      <c r="O277" s="228"/>
      <c r="P277" s="228"/>
      <c r="Q277" s="228"/>
      <c r="R277" s="228"/>
      <c r="S277" s="228"/>
      <c r="T277" s="22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0" t="s">
        <v>145</v>
      </c>
      <c r="AU277" s="230" t="s">
        <v>83</v>
      </c>
      <c r="AV277" s="13" t="s">
        <v>79</v>
      </c>
      <c r="AW277" s="13" t="s">
        <v>33</v>
      </c>
      <c r="AX277" s="13" t="s">
        <v>74</v>
      </c>
      <c r="AY277" s="230" t="s">
        <v>116</v>
      </c>
    </row>
    <row r="278" s="14" customFormat="1">
      <c r="A278" s="14"/>
      <c r="B278" s="231"/>
      <c r="C278" s="232"/>
      <c r="D278" s="214" t="s">
        <v>145</v>
      </c>
      <c r="E278" s="233" t="s">
        <v>19</v>
      </c>
      <c r="F278" s="234" t="s">
        <v>162</v>
      </c>
      <c r="G278" s="232"/>
      <c r="H278" s="235">
        <v>154.5</v>
      </c>
      <c r="I278" s="236"/>
      <c r="J278" s="232"/>
      <c r="K278" s="232"/>
      <c r="L278" s="237"/>
      <c r="M278" s="238"/>
      <c r="N278" s="239"/>
      <c r="O278" s="239"/>
      <c r="P278" s="239"/>
      <c r="Q278" s="239"/>
      <c r="R278" s="239"/>
      <c r="S278" s="239"/>
      <c r="T278" s="24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1" t="s">
        <v>145</v>
      </c>
      <c r="AU278" s="241" t="s">
        <v>83</v>
      </c>
      <c r="AV278" s="14" t="s">
        <v>83</v>
      </c>
      <c r="AW278" s="14" t="s">
        <v>33</v>
      </c>
      <c r="AX278" s="14" t="s">
        <v>79</v>
      </c>
      <c r="AY278" s="241" t="s">
        <v>116</v>
      </c>
    </row>
    <row r="279" s="2" customFormat="1" ht="16.5" customHeight="1">
      <c r="A279" s="39"/>
      <c r="B279" s="40"/>
      <c r="C279" s="242" t="s">
        <v>433</v>
      </c>
      <c r="D279" s="242" t="s">
        <v>214</v>
      </c>
      <c r="E279" s="243" t="s">
        <v>434</v>
      </c>
      <c r="F279" s="244" t="s">
        <v>435</v>
      </c>
      <c r="G279" s="245" t="s">
        <v>157</v>
      </c>
      <c r="H279" s="246">
        <v>16.222999999999999</v>
      </c>
      <c r="I279" s="247"/>
      <c r="J279" s="248">
        <f>ROUND(I279*H279,2)</f>
        <v>0</v>
      </c>
      <c r="K279" s="244" t="s">
        <v>122</v>
      </c>
      <c r="L279" s="249"/>
      <c r="M279" s="250" t="s">
        <v>19</v>
      </c>
      <c r="N279" s="251" t="s">
        <v>45</v>
      </c>
      <c r="O279" s="85"/>
      <c r="P279" s="210">
        <f>O279*H279</f>
        <v>0</v>
      </c>
      <c r="Q279" s="210">
        <v>0.14999999999999999</v>
      </c>
      <c r="R279" s="210">
        <f>Q279*H279</f>
        <v>2.4334499999999997</v>
      </c>
      <c r="S279" s="210">
        <v>0</v>
      </c>
      <c r="T279" s="21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2" t="s">
        <v>171</v>
      </c>
      <c r="AT279" s="212" t="s">
        <v>214</v>
      </c>
      <c r="AU279" s="212" t="s">
        <v>83</v>
      </c>
      <c r="AY279" s="18" t="s">
        <v>116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8" t="s">
        <v>79</v>
      </c>
      <c r="BK279" s="213">
        <f>ROUND(I279*H279,2)</f>
        <v>0</v>
      </c>
      <c r="BL279" s="18" t="s">
        <v>123</v>
      </c>
      <c r="BM279" s="212" t="s">
        <v>436</v>
      </c>
    </row>
    <row r="280" s="2" customFormat="1">
      <c r="A280" s="39"/>
      <c r="B280" s="40"/>
      <c r="C280" s="41"/>
      <c r="D280" s="214" t="s">
        <v>125</v>
      </c>
      <c r="E280" s="41"/>
      <c r="F280" s="215" t="s">
        <v>435</v>
      </c>
      <c r="G280" s="41"/>
      <c r="H280" s="41"/>
      <c r="I280" s="216"/>
      <c r="J280" s="41"/>
      <c r="K280" s="41"/>
      <c r="L280" s="45"/>
      <c r="M280" s="217"/>
      <c r="N280" s="218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125</v>
      </c>
      <c r="AU280" s="18" t="s">
        <v>83</v>
      </c>
    </row>
    <row r="281" s="13" customFormat="1">
      <c r="A281" s="13"/>
      <c r="B281" s="221"/>
      <c r="C281" s="222"/>
      <c r="D281" s="214" t="s">
        <v>145</v>
      </c>
      <c r="E281" s="223" t="s">
        <v>19</v>
      </c>
      <c r="F281" s="224" t="s">
        <v>437</v>
      </c>
      <c r="G281" s="222"/>
      <c r="H281" s="223" t="s">
        <v>19</v>
      </c>
      <c r="I281" s="225"/>
      <c r="J281" s="222"/>
      <c r="K281" s="222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145</v>
      </c>
      <c r="AU281" s="230" t="s">
        <v>83</v>
      </c>
      <c r="AV281" s="13" t="s">
        <v>79</v>
      </c>
      <c r="AW281" s="13" t="s">
        <v>33</v>
      </c>
      <c r="AX281" s="13" t="s">
        <v>74</v>
      </c>
      <c r="AY281" s="230" t="s">
        <v>116</v>
      </c>
    </row>
    <row r="282" s="14" customFormat="1">
      <c r="A282" s="14"/>
      <c r="B282" s="231"/>
      <c r="C282" s="232"/>
      <c r="D282" s="214" t="s">
        <v>145</v>
      </c>
      <c r="E282" s="233" t="s">
        <v>19</v>
      </c>
      <c r="F282" s="234" t="s">
        <v>438</v>
      </c>
      <c r="G282" s="232"/>
      <c r="H282" s="235">
        <v>15.449999999999999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1" t="s">
        <v>145</v>
      </c>
      <c r="AU282" s="241" t="s">
        <v>83</v>
      </c>
      <c r="AV282" s="14" t="s">
        <v>83</v>
      </c>
      <c r="AW282" s="14" t="s">
        <v>33</v>
      </c>
      <c r="AX282" s="14" t="s">
        <v>79</v>
      </c>
      <c r="AY282" s="241" t="s">
        <v>116</v>
      </c>
    </row>
    <row r="283" s="14" customFormat="1">
      <c r="A283" s="14"/>
      <c r="B283" s="231"/>
      <c r="C283" s="232"/>
      <c r="D283" s="214" t="s">
        <v>145</v>
      </c>
      <c r="E283" s="232"/>
      <c r="F283" s="234" t="s">
        <v>439</v>
      </c>
      <c r="G283" s="232"/>
      <c r="H283" s="235">
        <v>16.222999999999999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1" t="s">
        <v>145</v>
      </c>
      <c r="AU283" s="241" t="s">
        <v>83</v>
      </c>
      <c r="AV283" s="14" t="s">
        <v>83</v>
      </c>
      <c r="AW283" s="14" t="s">
        <v>4</v>
      </c>
      <c r="AX283" s="14" t="s">
        <v>79</v>
      </c>
      <c r="AY283" s="241" t="s">
        <v>116</v>
      </c>
    </row>
    <row r="284" s="2" customFormat="1" ht="16.5" customHeight="1">
      <c r="A284" s="39"/>
      <c r="B284" s="40"/>
      <c r="C284" s="201" t="s">
        <v>440</v>
      </c>
      <c r="D284" s="201" t="s">
        <v>118</v>
      </c>
      <c r="E284" s="202" t="s">
        <v>441</v>
      </c>
      <c r="F284" s="203" t="s">
        <v>442</v>
      </c>
      <c r="G284" s="204" t="s">
        <v>174</v>
      </c>
      <c r="H284" s="205">
        <v>27.969999999999999</v>
      </c>
      <c r="I284" s="206"/>
      <c r="J284" s="207">
        <f>ROUND(I284*H284,2)</f>
        <v>0</v>
      </c>
      <c r="K284" s="203" t="s">
        <v>122</v>
      </c>
      <c r="L284" s="45"/>
      <c r="M284" s="208" t="s">
        <v>19</v>
      </c>
      <c r="N284" s="209" t="s">
        <v>45</v>
      </c>
      <c r="O284" s="85"/>
      <c r="P284" s="210">
        <f>O284*H284</f>
        <v>0</v>
      </c>
      <c r="Q284" s="210">
        <v>2.2563399999999998</v>
      </c>
      <c r="R284" s="210">
        <f>Q284*H284</f>
        <v>63.109829799999993</v>
      </c>
      <c r="S284" s="210">
        <v>0</v>
      </c>
      <c r="T284" s="21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2" t="s">
        <v>123</v>
      </c>
      <c r="AT284" s="212" t="s">
        <v>118</v>
      </c>
      <c r="AU284" s="212" t="s">
        <v>83</v>
      </c>
      <c r="AY284" s="18" t="s">
        <v>116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8" t="s">
        <v>79</v>
      </c>
      <c r="BK284" s="213">
        <f>ROUND(I284*H284,2)</f>
        <v>0</v>
      </c>
      <c r="BL284" s="18" t="s">
        <v>123</v>
      </c>
      <c r="BM284" s="212" t="s">
        <v>443</v>
      </c>
    </row>
    <row r="285" s="2" customFormat="1">
      <c r="A285" s="39"/>
      <c r="B285" s="40"/>
      <c r="C285" s="41"/>
      <c r="D285" s="214" t="s">
        <v>125</v>
      </c>
      <c r="E285" s="41"/>
      <c r="F285" s="215" t="s">
        <v>444</v>
      </c>
      <c r="G285" s="41"/>
      <c r="H285" s="41"/>
      <c r="I285" s="216"/>
      <c r="J285" s="41"/>
      <c r="K285" s="41"/>
      <c r="L285" s="45"/>
      <c r="M285" s="217"/>
      <c r="N285" s="218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125</v>
      </c>
      <c r="AU285" s="18" t="s">
        <v>83</v>
      </c>
    </row>
    <row r="286" s="2" customFormat="1">
      <c r="A286" s="39"/>
      <c r="B286" s="40"/>
      <c r="C286" s="41"/>
      <c r="D286" s="219" t="s">
        <v>127</v>
      </c>
      <c r="E286" s="41"/>
      <c r="F286" s="220" t="s">
        <v>445</v>
      </c>
      <c r="G286" s="41"/>
      <c r="H286" s="41"/>
      <c r="I286" s="216"/>
      <c r="J286" s="41"/>
      <c r="K286" s="41"/>
      <c r="L286" s="45"/>
      <c r="M286" s="217"/>
      <c r="N286" s="218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127</v>
      </c>
      <c r="AU286" s="18" t="s">
        <v>83</v>
      </c>
    </row>
    <row r="287" s="14" customFormat="1">
      <c r="A287" s="14"/>
      <c r="B287" s="231"/>
      <c r="C287" s="232"/>
      <c r="D287" s="214" t="s">
        <v>145</v>
      </c>
      <c r="E287" s="233" t="s">
        <v>19</v>
      </c>
      <c r="F287" s="234" t="s">
        <v>446</v>
      </c>
      <c r="G287" s="232"/>
      <c r="H287" s="235">
        <v>10.815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1" t="s">
        <v>145</v>
      </c>
      <c r="AU287" s="241" t="s">
        <v>83</v>
      </c>
      <c r="AV287" s="14" t="s">
        <v>83</v>
      </c>
      <c r="AW287" s="14" t="s">
        <v>33</v>
      </c>
      <c r="AX287" s="14" t="s">
        <v>74</v>
      </c>
      <c r="AY287" s="241" t="s">
        <v>116</v>
      </c>
    </row>
    <row r="288" s="14" customFormat="1">
      <c r="A288" s="14"/>
      <c r="B288" s="231"/>
      <c r="C288" s="232"/>
      <c r="D288" s="214" t="s">
        <v>145</v>
      </c>
      <c r="E288" s="233" t="s">
        <v>19</v>
      </c>
      <c r="F288" s="234" t="s">
        <v>447</v>
      </c>
      <c r="G288" s="232"/>
      <c r="H288" s="235">
        <v>9.9299999999999997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1" t="s">
        <v>145</v>
      </c>
      <c r="AU288" s="241" t="s">
        <v>83</v>
      </c>
      <c r="AV288" s="14" t="s">
        <v>83</v>
      </c>
      <c r="AW288" s="14" t="s">
        <v>33</v>
      </c>
      <c r="AX288" s="14" t="s">
        <v>74</v>
      </c>
      <c r="AY288" s="241" t="s">
        <v>116</v>
      </c>
    </row>
    <row r="289" s="14" customFormat="1">
      <c r="A289" s="14"/>
      <c r="B289" s="231"/>
      <c r="C289" s="232"/>
      <c r="D289" s="214" t="s">
        <v>145</v>
      </c>
      <c r="E289" s="233" t="s">
        <v>19</v>
      </c>
      <c r="F289" s="234" t="s">
        <v>448</v>
      </c>
      <c r="G289" s="232"/>
      <c r="H289" s="235">
        <v>7.2249999999999996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1" t="s">
        <v>145</v>
      </c>
      <c r="AU289" s="241" t="s">
        <v>83</v>
      </c>
      <c r="AV289" s="14" t="s">
        <v>83</v>
      </c>
      <c r="AW289" s="14" t="s">
        <v>33</v>
      </c>
      <c r="AX289" s="14" t="s">
        <v>74</v>
      </c>
      <c r="AY289" s="241" t="s">
        <v>116</v>
      </c>
    </row>
    <row r="290" s="15" customFormat="1">
      <c r="A290" s="15"/>
      <c r="B290" s="252"/>
      <c r="C290" s="253"/>
      <c r="D290" s="214" t="s">
        <v>145</v>
      </c>
      <c r="E290" s="254" t="s">
        <v>19</v>
      </c>
      <c r="F290" s="255" t="s">
        <v>292</v>
      </c>
      <c r="G290" s="253"/>
      <c r="H290" s="256">
        <v>27.969999999999999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2" t="s">
        <v>145</v>
      </c>
      <c r="AU290" s="262" t="s">
        <v>83</v>
      </c>
      <c r="AV290" s="15" t="s">
        <v>123</v>
      </c>
      <c r="AW290" s="15" t="s">
        <v>33</v>
      </c>
      <c r="AX290" s="15" t="s">
        <v>79</v>
      </c>
      <c r="AY290" s="262" t="s">
        <v>116</v>
      </c>
    </row>
    <row r="291" s="2" customFormat="1" ht="21.75" customHeight="1">
      <c r="A291" s="39"/>
      <c r="B291" s="40"/>
      <c r="C291" s="201" t="s">
        <v>449</v>
      </c>
      <c r="D291" s="201" t="s">
        <v>118</v>
      </c>
      <c r="E291" s="202" t="s">
        <v>450</v>
      </c>
      <c r="F291" s="203" t="s">
        <v>451</v>
      </c>
      <c r="G291" s="204" t="s">
        <v>157</v>
      </c>
      <c r="H291" s="205">
        <v>320</v>
      </c>
      <c r="I291" s="206"/>
      <c r="J291" s="207">
        <f>ROUND(I291*H291,2)</f>
        <v>0</v>
      </c>
      <c r="K291" s="203" t="s">
        <v>122</v>
      </c>
      <c r="L291" s="45"/>
      <c r="M291" s="208" t="s">
        <v>19</v>
      </c>
      <c r="N291" s="209" t="s">
        <v>45</v>
      </c>
      <c r="O291" s="85"/>
      <c r="P291" s="210">
        <f>O291*H291</f>
        <v>0</v>
      </c>
      <c r="Q291" s="210">
        <v>0.00060999999999999997</v>
      </c>
      <c r="R291" s="210">
        <f>Q291*H291</f>
        <v>0.19519999999999999</v>
      </c>
      <c r="S291" s="210">
        <v>0</v>
      </c>
      <c r="T291" s="21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2" t="s">
        <v>123</v>
      </c>
      <c r="AT291" s="212" t="s">
        <v>118</v>
      </c>
      <c r="AU291" s="212" t="s">
        <v>83</v>
      </c>
      <c r="AY291" s="18" t="s">
        <v>116</v>
      </c>
      <c r="BE291" s="213">
        <f>IF(N291="základní",J291,0)</f>
        <v>0</v>
      </c>
      <c r="BF291" s="213">
        <f>IF(N291="snížená",J291,0)</f>
        <v>0</v>
      </c>
      <c r="BG291" s="213">
        <f>IF(N291="zákl. přenesená",J291,0)</f>
        <v>0</v>
      </c>
      <c r="BH291" s="213">
        <f>IF(N291="sníž. přenesená",J291,0)</f>
        <v>0</v>
      </c>
      <c r="BI291" s="213">
        <f>IF(N291="nulová",J291,0)</f>
        <v>0</v>
      </c>
      <c r="BJ291" s="18" t="s">
        <v>79</v>
      </c>
      <c r="BK291" s="213">
        <f>ROUND(I291*H291,2)</f>
        <v>0</v>
      </c>
      <c r="BL291" s="18" t="s">
        <v>123</v>
      </c>
      <c r="BM291" s="212" t="s">
        <v>452</v>
      </c>
    </row>
    <row r="292" s="2" customFormat="1">
      <c r="A292" s="39"/>
      <c r="B292" s="40"/>
      <c r="C292" s="41"/>
      <c r="D292" s="214" t="s">
        <v>125</v>
      </c>
      <c r="E292" s="41"/>
      <c r="F292" s="215" t="s">
        <v>453</v>
      </c>
      <c r="G292" s="41"/>
      <c r="H292" s="41"/>
      <c r="I292" s="216"/>
      <c r="J292" s="41"/>
      <c r="K292" s="41"/>
      <c r="L292" s="45"/>
      <c r="M292" s="217"/>
      <c r="N292" s="218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125</v>
      </c>
      <c r="AU292" s="18" t="s">
        <v>83</v>
      </c>
    </row>
    <row r="293" s="2" customFormat="1">
      <c r="A293" s="39"/>
      <c r="B293" s="40"/>
      <c r="C293" s="41"/>
      <c r="D293" s="219" t="s">
        <v>127</v>
      </c>
      <c r="E293" s="41"/>
      <c r="F293" s="220" t="s">
        <v>454</v>
      </c>
      <c r="G293" s="41"/>
      <c r="H293" s="41"/>
      <c r="I293" s="216"/>
      <c r="J293" s="41"/>
      <c r="K293" s="41"/>
      <c r="L293" s="45"/>
      <c r="M293" s="217"/>
      <c r="N293" s="218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127</v>
      </c>
      <c r="AU293" s="18" t="s">
        <v>83</v>
      </c>
    </row>
    <row r="294" s="2" customFormat="1" ht="16.5" customHeight="1">
      <c r="A294" s="39"/>
      <c r="B294" s="40"/>
      <c r="C294" s="201" t="s">
        <v>455</v>
      </c>
      <c r="D294" s="201" t="s">
        <v>118</v>
      </c>
      <c r="E294" s="202" t="s">
        <v>456</v>
      </c>
      <c r="F294" s="203" t="s">
        <v>457</v>
      </c>
      <c r="G294" s="204" t="s">
        <v>157</v>
      </c>
      <c r="H294" s="205">
        <v>320</v>
      </c>
      <c r="I294" s="206"/>
      <c r="J294" s="207">
        <f>ROUND(I294*H294,2)</f>
        <v>0</v>
      </c>
      <c r="K294" s="203" t="s">
        <v>122</v>
      </c>
      <c r="L294" s="45"/>
      <c r="M294" s="208" t="s">
        <v>19</v>
      </c>
      <c r="N294" s="209" t="s">
        <v>45</v>
      </c>
      <c r="O294" s="85"/>
      <c r="P294" s="210">
        <f>O294*H294</f>
        <v>0</v>
      </c>
      <c r="Q294" s="210">
        <v>1.2950000000000001E-06</v>
      </c>
      <c r="R294" s="210">
        <f>Q294*H294</f>
        <v>0.00041440000000000004</v>
      </c>
      <c r="S294" s="210">
        <v>0</v>
      </c>
      <c r="T294" s="21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2" t="s">
        <v>123</v>
      </c>
      <c r="AT294" s="212" t="s">
        <v>118</v>
      </c>
      <c r="AU294" s="212" t="s">
        <v>83</v>
      </c>
      <c r="AY294" s="18" t="s">
        <v>116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8" t="s">
        <v>79</v>
      </c>
      <c r="BK294" s="213">
        <f>ROUND(I294*H294,2)</f>
        <v>0</v>
      </c>
      <c r="BL294" s="18" t="s">
        <v>123</v>
      </c>
      <c r="BM294" s="212" t="s">
        <v>458</v>
      </c>
    </row>
    <row r="295" s="2" customFormat="1">
      <c r="A295" s="39"/>
      <c r="B295" s="40"/>
      <c r="C295" s="41"/>
      <c r="D295" s="214" t="s">
        <v>125</v>
      </c>
      <c r="E295" s="41"/>
      <c r="F295" s="215" t="s">
        <v>459</v>
      </c>
      <c r="G295" s="41"/>
      <c r="H295" s="41"/>
      <c r="I295" s="216"/>
      <c r="J295" s="41"/>
      <c r="K295" s="41"/>
      <c r="L295" s="45"/>
      <c r="M295" s="217"/>
      <c r="N295" s="218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125</v>
      </c>
      <c r="AU295" s="18" t="s">
        <v>83</v>
      </c>
    </row>
    <row r="296" s="2" customFormat="1">
      <c r="A296" s="39"/>
      <c r="B296" s="40"/>
      <c r="C296" s="41"/>
      <c r="D296" s="219" t="s">
        <v>127</v>
      </c>
      <c r="E296" s="41"/>
      <c r="F296" s="220" t="s">
        <v>460</v>
      </c>
      <c r="G296" s="41"/>
      <c r="H296" s="41"/>
      <c r="I296" s="216"/>
      <c r="J296" s="41"/>
      <c r="K296" s="41"/>
      <c r="L296" s="45"/>
      <c r="M296" s="217"/>
      <c r="N296" s="218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127</v>
      </c>
      <c r="AU296" s="18" t="s">
        <v>83</v>
      </c>
    </row>
    <row r="297" s="14" customFormat="1">
      <c r="A297" s="14"/>
      <c r="B297" s="231"/>
      <c r="C297" s="232"/>
      <c r="D297" s="214" t="s">
        <v>145</v>
      </c>
      <c r="E297" s="233" t="s">
        <v>19</v>
      </c>
      <c r="F297" s="234" t="s">
        <v>461</v>
      </c>
      <c r="G297" s="232"/>
      <c r="H297" s="235">
        <v>320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1" t="s">
        <v>145</v>
      </c>
      <c r="AU297" s="241" t="s">
        <v>83</v>
      </c>
      <c r="AV297" s="14" t="s">
        <v>83</v>
      </c>
      <c r="AW297" s="14" t="s">
        <v>33</v>
      </c>
      <c r="AX297" s="14" t="s">
        <v>79</v>
      </c>
      <c r="AY297" s="241" t="s">
        <v>116</v>
      </c>
    </row>
    <row r="298" s="2" customFormat="1" ht="16.5" customHeight="1">
      <c r="A298" s="39"/>
      <c r="B298" s="40"/>
      <c r="C298" s="201" t="s">
        <v>462</v>
      </c>
      <c r="D298" s="201" t="s">
        <v>118</v>
      </c>
      <c r="E298" s="202" t="s">
        <v>463</v>
      </c>
      <c r="F298" s="203" t="s">
        <v>464</v>
      </c>
      <c r="G298" s="204" t="s">
        <v>157</v>
      </c>
      <c r="H298" s="205">
        <v>320</v>
      </c>
      <c r="I298" s="206"/>
      <c r="J298" s="207">
        <f>ROUND(I298*H298,2)</f>
        <v>0</v>
      </c>
      <c r="K298" s="203" t="s">
        <v>122</v>
      </c>
      <c r="L298" s="45"/>
      <c r="M298" s="208" t="s">
        <v>19</v>
      </c>
      <c r="N298" s="209" t="s">
        <v>45</v>
      </c>
      <c r="O298" s="85"/>
      <c r="P298" s="210">
        <f>O298*H298</f>
        <v>0</v>
      </c>
      <c r="Q298" s="210">
        <v>2.6250000000000001E-05</v>
      </c>
      <c r="R298" s="210">
        <f>Q298*H298</f>
        <v>0.0084000000000000012</v>
      </c>
      <c r="S298" s="210">
        <v>0</v>
      </c>
      <c r="T298" s="21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2" t="s">
        <v>123</v>
      </c>
      <c r="AT298" s="212" t="s">
        <v>118</v>
      </c>
      <c r="AU298" s="212" t="s">
        <v>83</v>
      </c>
      <c r="AY298" s="18" t="s">
        <v>116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8" t="s">
        <v>79</v>
      </c>
      <c r="BK298" s="213">
        <f>ROUND(I298*H298,2)</f>
        <v>0</v>
      </c>
      <c r="BL298" s="18" t="s">
        <v>123</v>
      </c>
      <c r="BM298" s="212" t="s">
        <v>465</v>
      </c>
    </row>
    <row r="299" s="2" customFormat="1">
      <c r="A299" s="39"/>
      <c r="B299" s="40"/>
      <c r="C299" s="41"/>
      <c r="D299" s="214" t="s">
        <v>125</v>
      </c>
      <c r="E299" s="41"/>
      <c r="F299" s="215" t="s">
        <v>466</v>
      </c>
      <c r="G299" s="41"/>
      <c r="H299" s="41"/>
      <c r="I299" s="216"/>
      <c r="J299" s="41"/>
      <c r="K299" s="41"/>
      <c r="L299" s="45"/>
      <c r="M299" s="217"/>
      <c r="N299" s="218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125</v>
      </c>
      <c r="AU299" s="18" t="s">
        <v>83</v>
      </c>
    </row>
    <row r="300" s="2" customFormat="1">
      <c r="A300" s="39"/>
      <c r="B300" s="40"/>
      <c r="C300" s="41"/>
      <c r="D300" s="219" t="s">
        <v>127</v>
      </c>
      <c r="E300" s="41"/>
      <c r="F300" s="220" t="s">
        <v>467</v>
      </c>
      <c r="G300" s="41"/>
      <c r="H300" s="41"/>
      <c r="I300" s="216"/>
      <c r="J300" s="41"/>
      <c r="K300" s="41"/>
      <c r="L300" s="45"/>
      <c r="M300" s="217"/>
      <c r="N300" s="218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127</v>
      </c>
      <c r="AU300" s="18" t="s">
        <v>83</v>
      </c>
    </row>
    <row r="301" s="2" customFormat="1" ht="16.5" customHeight="1">
      <c r="A301" s="39"/>
      <c r="B301" s="40"/>
      <c r="C301" s="201" t="s">
        <v>468</v>
      </c>
      <c r="D301" s="201" t="s">
        <v>118</v>
      </c>
      <c r="E301" s="202" t="s">
        <v>469</v>
      </c>
      <c r="F301" s="203" t="s">
        <v>470</v>
      </c>
      <c r="G301" s="204" t="s">
        <v>157</v>
      </c>
      <c r="H301" s="205">
        <v>154.5</v>
      </c>
      <c r="I301" s="206"/>
      <c r="J301" s="207">
        <f>ROUND(I301*H301,2)</f>
        <v>0</v>
      </c>
      <c r="K301" s="203" t="s">
        <v>122</v>
      </c>
      <c r="L301" s="45"/>
      <c r="M301" s="208" t="s">
        <v>19</v>
      </c>
      <c r="N301" s="209" t="s">
        <v>45</v>
      </c>
      <c r="O301" s="85"/>
      <c r="P301" s="210">
        <f>O301*H301</f>
        <v>0</v>
      </c>
      <c r="Q301" s="210">
        <v>0</v>
      </c>
      <c r="R301" s="210">
        <f>Q301*H301</f>
        <v>0</v>
      </c>
      <c r="S301" s="210">
        <v>0</v>
      </c>
      <c r="T301" s="21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2" t="s">
        <v>123</v>
      </c>
      <c r="AT301" s="212" t="s">
        <v>118</v>
      </c>
      <c r="AU301" s="212" t="s">
        <v>83</v>
      </c>
      <c r="AY301" s="18" t="s">
        <v>116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8" t="s">
        <v>79</v>
      </c>
      <c r="BK301" s="213">
        <f>ROUND(I301*H301,2)</f>
        <v>0</v>
      </c>
      <c r="BL301" s="18" t="s">
        <v>123</v>
      </c>
      <c r="BM301" s="212" t="s">
        <v>471</v>
      </c>
    </row>
    <row r="302" s="2" customFormat="1">
      <c r="A302" s="39"/>
      <c r="B302" s="40"/>
      <c r="C302" s="41"/>
      <c r="D302" s="214" t="s">
        <v>125</v>
      </c>
      <c r="E302" s="41"/>
      <c r="F302" s="215" t="s">
        <v>472</v>
      </c>
      <c r="G302" s="41"/>
      <c r="H302" s="41"/>
      <c r="I302" s="216"/>
      <c r="J302" s="41"/>
      <c r="K302" s="41"/>
      <c r="L302" s="45"/>
      <c r="M302" s="217"/>
      <c r="N302" s="218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125</v>
      </c>
      <c r="AU302" s="18" t="s">
        <v>83</v>
      </c>
    </row>
    <row r="303" s="2" customFormat="1">
      <c r="A303" s="39"/>
      <c r="B303" s="40"/>
      <c r="C303" s="41"/>
      <c r="D303" s="219" t="s">
        <v>127</v>
      </c>
      <c r="E303" s="41"/>
      <c r="F303" s="220" t="s">
        <v>473</v>
      </c>
      <c r="G303" s="41"/>
      <c r="H303" s="41"/>
      <c r="I303" s="216"/>
      <c r="J303" s="41"/>
      <c r="K303" s="41"/>
      <c r="L303" s="45"/>
      <c r="M303" s="217"/>
      <c r="N303" s="218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127</v>
      </c>
      <c r="AU303" s="18" t="s">
        <v>83</v>
      </c>
    </row>
    <row r="304" s="2" customFormat="1" ht="16.5" customHeight="1">
      <c r="A304" s="39"/>
      <c r="B304" s="40"/>
      <c r="C304" s="201" t="s">
        <v>474</v>
      </c>
      <c r="D304" s="201" t="s">
        <v>118</v>
      </c>
      <c r="E304" s="202" t="s">
        <v>73</v>
      </c>
      <c r="F304" s="203" t="s">
        <v>475</v>
      </c>
      <c r="G304" s="204" t="s">
        <v>476</v>
      </c>
      <c r="H304" s="205">
        <v>1</v>
      </c>
      <c r="I304" s="206"/>
      <c r="J304" s="207">
        <f>ROUND(I304*H304,2)</f>
        <v>0</v>
      </c>
      <c r="K304" s="203" t="s">
        <v>19</v>
      </c>
      <c r="L304" s="45"/>
      <c r="M304" s="208" t="s">
        <v>19</v>
      </c>
      <c r="N304" s="209" t="s">
        <v>45</v>
      </c>
      <c r="O304" s="85"/>
      <c r="P304" s="210">
        <f>O304*H304</f>
        <v>0</v>
      </c>
      <c r="Q304" s="210">
        <v>0</v>
      </c>
      <c r="R304" s="210">
        <f>Q304*H304</f>
        <v>0</v>
      </c>
      <c r="S304" s="210">
        <v>0</v>
      </c>
      <c r="T304" s="21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2" t="s">
        <v>123</v>
      </c>
      <c r="AT304" s="212" t="s">
        <v>118</v>
      </c>
      <c r="AU304" s="212" t="s">
        <v>83</v>
      </c>
      <c r="AY304" s="18" t="s">
        <v>116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18" t="s">
        <v>79</v>
      </c>
      <c r="BK304" s="213">
        <f>ROUND(I304*H304,2)</f>
        <v>0</v>
      </c>
      <c r="BL304" s="18" t="s">
        <v>123</v>
      </c>
      <c r="BM304" s="212" t="s">
        <v>477</v>
      </c>
    </row>
    <row r="305" s="2" customFormat="1">
      <c r="A305" s="39"/>
      <c r="B305" s="40"/>
      <c r="C305" s="41"/>
      <c r="D305" s="214" t="s">
        <v>125</v>
      </c>
      <c r="E305" s="41"/>
      <c r="F305" s="215" t="s">
        <v>475</v>
      </c>
      <c r="G305" s="41"/>
      <c r="H305" s="41"/>
      <c r="I305" s="216"/>
      <c r="J305" s="41"/>
      <c r="K305" s="41"/>
      <c r="L305" s="45"/>
      <c r="M305" s="217"/>
      <c r="N305" s="218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125</v>
      </c>
      <c r="AU305" s="18" t="s">
        <v>83</v>
      </c>
    </row>
    <row r="306" s="13" customFormat="1">
      <c r="A306" s="13"/>
      <c r="B306" s="221"/>
      <c r="C306" s="222"/>
      <c r="D306" s="214" t="s">
        <v>145</v>
      </c>
      <c r="E306" s="223" t="s">
        <v>19</v>
      </c>
      <c r="F306" s="224" t="s">
        <v>478</v>
      </c>
      <c r="G306" s="222"/>
      <c r="H306" s="223" t="s">
        <v>19</v>
      </c>
      <c r="I306" s="225"/>
      <c r="J306" s="222"/>
      <c r="K306" s="222"/>
      <c r="L306" s="226"/>
      <c r="M306" s="227"/>
      <c r="N306" s="228"/>
      <c r="O306" s="228"/>
      <c r="P306" s="228"/>
      <c r="Q306" s="228"/>
      <c r="R306" s="228"/>
      <c r="S306" s="228"/>
      <c r="T306" s="22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0" t="s">
        <v>145</v>
      </c>
      <c r="AU306" s="230" t="s">
        <v>83</v>
      </c>
      <c r="AV306" s="13" t="s">
        <v>79</v>
      </c>
      <c r="AW306" s="13" t="s">
        <v>33</v>
      </c>
      <c r="AX306" s="13" t="s">
        <v>74</v>
      </c>
      <c r="AY306" s="230" t="s">
        <v>116</v>
      </c>
    </row>
    <row r="307" s="14" customFormat="1">
      <c r="A307" s="14"/>
      <c r="B307" s="231"/>
      <c r="C307" s="232"/>
      <c r="D307" s="214" t="s">
        <v>145</v>
      </c>
      <c r="E307" s="233" t="s">
        <v>19</v>
      </c>
      <c r="F307" s="234" t="s">
        <v>79</v>
      </c>
      <c r="G307" s="232"/>
      <c r="H307" s="235">
        <v>1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1" t="s">
        <v>145</v>
      </c>
      <c r="AU307" s="241" t="s">
        <v>83</v>
      </c>
      <c r="AV307" s="14" t="s">
        <v>83</v>
      </c>
      <c r="AW307" s="14" t="s">
        <v>33</v>
      </c>
      <c r="AX307" s="14" t="s">
        <v>79</v>
      </c>
      <c r="AY307" s="241" t="s">
        <v>116</v>
      </c>
    </row>
    <row r="308" s="12" customFormat="1" ht="22.8" customHeight="1">
      <c r="A308" s="12"/>
      <c r="B308" s="185"/>
      <c r="C308" s="186"/>
      <c r="D308" s="187" t="s">
        <v>73</v>
      </c>
      <c r="E308" s="199" t="s">
        <v>479</v>
      </c>
      <c r="F308" s="199" t="s">
        <v>480</v>
      </c>
      <c r="G308" s="186"/>
      <c r="H308" s="186"/>
      <c r="I308" s="189"/>
      <c r="J308" s="200">
        <f>BK308</f>
        <v>0</v>
      </c>
      <c r="K308" s="186"/>
      <c r="L308" s="191"/>
      <c r="M308" s="192"/>
      <c r="N308" s="193"/>
      <c r="O308" s="193"/>
      <c r="P308" s="194">
        <f>SUM(P309:P332)</f>
        <v>0</v>
      </c>
      <c r="Q308" s="193"/>
      <c r="R308" s="194">
        <f>SUM(R309:R332)</f>
        <v>0</v>
      </c>
      <c r="S308" s="193"/>
      <c r="T308" s="195">
        <f>SUM(T309:T332)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96" t="s">
        <v>79</v>
      </c>
      <c r="AT308" s="197" t="s">
        <v>73</v>
      </c>
      <c r="AU308" s="197" t="s">
        <v>79</v>
      </c>
      <c r="AY308" s="196" t="s">
        <v>116</v>
      </c>
      <c r="BK308" s="198">
        <f>SUM(BK309:BK332)</f>
        <v>0</v>
      </c>
    </row>
    <row r="309" s="2" customFormat="1" ht="16.5" customHeight="1">
      <c r="A309" s="39"/>
      <c r="B309" s="40"/>
      <c r="C309" s="201" t="s">
        <v>481</v>
      </c>
      <c r="D309" s="201" t="s">
        <v>118</v>
      </c>
      <c r="E309" s="202" t="s">
        <v>482</v>
      </c>
      <c r="F309" s="203" t="s">
        <v>483</v>
      </c>
      <c r="G309" s="204" t="s">
        <v>195</v>
      </c>
      <c r="H309" s="205">
        <v>383.82100000000003</v>
      </c>
      <c r="I309" s="206"/>
      <c r="J309" s="207">
        <f>ROUND(I309*H309,2)</f>
        <v>0</v>
      </c>
      <c r="K309" s="203" t="s">
        <v>122</v>
      </c>
      <c r="L309" s="45"/>
      <c r="M309" s="208" t="s">
        <v>19</v>
      </c>
      <c r="N309" s="209" t="s">
        <v>45</v>
      </c>
      <c r="O309" s="85"/>
      <c r="P309" s="210">
        <f>O309*H309</f>
        <v>0</v>
      </c>
      <c r="Q309" s="210">
        <v>0</v>
      </c>
      <c r="R309" s="210">
        <f>Q309*H309</f>
        <v>0</v>
      </c>
      <c r="S309" s="210">
        <v>0</v>
      </c>
      <c r="T309" s="21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2" t="s">
        <v>123</v>
      </c>
      <c r="AT309" s="212" t="s">
        <v>118</v>
      </c>
      <c r="AU309" s="212" t="s">
        <v>83</v>
      </c>
      <c r="AY309" s="18" t="s">
        <v>116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18" t="s">
        <v>79</v>
      </c>
      <c r="BK309" s="213">
        <f>ROUND(I309*H309,2)</f>
        <v>0</v>
      </c>
      <c r="BL309" s="18" t="s">
        <v>123</v>
      </c>
      <c r="BM309" s="212" t="s">
        <v>484</v>
      </c>
    </row>
    <row r="310" s="2" customFormat="1">
      <c r="A310" s="39"/>
      <c r="B310" s="40"/>
      <c r="C310" s="41"/>
      <c r="D310" s="214" t="s">
        <v>125</v>
      </c>
      <c r="E310" s="41"/>
      <c r="F310" s="215" t="s">
        <v>485</v>
      </c>
      <c r="G310" s="41"/>
      <c r="H310" s="41"/>
      <c r="I310" s="216"/>
      <c r="J310" s="41"/>
      <c r="K310" s="41"/>
      <c r="L310" s="45"/>
      <c r="M310" s="217"/>
      <c r="N310" s="218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125</v>
      </c>
      <c r="AU310" s="18" t="s">
        <v>83</v>
      </c>
    </row>
    <row r="311" s="2" customFormat="1">
      <c r="A311" s="39"/>
      <c r="B311" s="40"/>
      <c r="C311" s="41"/>
      <c r="D311" s="219" t="s">
        <v>127</v>
      </c>
      <c r="E311" s="41"/>
      <c r="F311" s="220" t="s">
        <v>486</v>
      </c>
      <c r="G311" s="41"/>
      <c r="H311" s="41"/>
      <c r="I311" s="216"/>
      <c r="J311" s="41"/>
      <c r="K311" s="41"/>
      <c r="L311" s="45"/>
      <c r="M311" s="217"/>
      <c r="N311" s="218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127</v>
      </c>
      <c r="AU311" s="18" t="s">
        <v>83</v>
      </c>
    </row>
    <row r="312" s="2" customFormat="1" ht="16.5" customHeight="1">
      <c r="A312" s="39"/>
      <c r="B312" s="40"/>
      <c r="C312" s="201" t="s">
        <v>487</v>
      </c>
      <c r="D312" s="201" t="s">
        <v>118</v>
      </c>
      <c r="E312" s="202" t="s">
        <v>488</v>
      </c>
      <c r="F312" s="203" t="s">
        <v>489</v>
      </c>
      <c r="G312" s="204" t="s">
        <v>195</v>
      </c>
      <c r="H312" s="205">
        <v>3838.21</v>
      </c>
      <c r="I312" s="206"/>
      <c r="J312" s="207">
        <f>ROUND(I312*H312,2)</f>
        <v>0</v>
      </c>
      <c r="K312" s="203" t="s">
        <v>122</v>
      </c>
      <c r="L312" s="45"/>
      <c r="M312" s="208" t="s">
        <v>19</v>
      </c>
      <c r="N312" s="209" t="s">
        <v>45</v>
      </c>
      <c r="O312" s="85"/>
      <c r="P312" s="210">
        <f>O312*H312</f>
        <v>0</v>
      </c>
      <c r="Q312" s="210">
        <v>0</v>
      </c>
      <c r="R312" s="210">
        <f>Q312*H312</f>
        <v>0</v>
      </c>
      <c r="S312" s="210">
        <v>0</v>
      </c>
      <c r="T312" s="21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2" t="s">
        <v>123</v>
      </c>
      <c r="AT312" s="212" t="s">
        <v>118</v>
      </c>
      <c r="AU312" s="212" t="s">
        <v>83</v>
      </c>
      <c r="AY312" s="18" t="s">
        <v>116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18" t="s">
        <v>79</v>
      </c>
      <c r="BK312" s="213">
        <f>ROUND(I312*H312,2)</f>
        <v>0</v>
      </c>
      <c r="BL312" s="18" t="s">
        <v>123</v>
      </c>
      <c r="BM312" s="212" t="s">
        <v>490</v>
      </c>
    </row>
    <row r="313" s="2" customFormat="1">
      <c r="A313" s="39"/>
      <c r="B313" s="40"/>
      <c r="C313" s="41"/>
      <c r="D313" s="214" t="s">
        <v>125</v>
      </c>
      <c r="E313" s="41"/>
      <c r="F313" s="215" t="s">
        <v>491</v>
      </c>
      <c r="G313" s="41"/>
      <c r="H313" s="41"/>
      <c r="I313" s="216"/>
      <c r="J313" s="41"/>
      <c r="K313" s="41"/>
      <c r="L313" s="45"/>
      <c r="M313" s="217"/>
      <c r="N313" s="218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125</v>
      </c>
      <c r="AU313" s="18" t="s">
        <v>83</v>
      </c>
    </row>
    <row r="314" s="2" customFormat="1">
      <c r="A314" s="39"/>
      <c r="B314" s="40"/>
      <c r="C314" s="41"/>
      <c r="D314" s="219" t="s">
        <v>127</v>
      </c>
      <c r="E314" s="41"/>
      <c r="F314" s="220" t="s">
        <v>492</v>
      </c>
      <c r="G314" s="41"/>
      <c r="H314" s="41"/>
      <c r="I314" s="216"/>
      <c r="J314" s="41"/>
      <c r="K314" s="41"/>
      <c r="L314" s="45"/>
      <c r="M314" s="217"/>
      <c r="N314" s="218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127</v>
      </c>
      <c r="AU314" s="18" t="s">
        <v>83</v>
      </c>
    </row>
    <row r="315" s="14" customFormat="1">
      <c r="A315" s="14"/>
      <c r="B315" s="231"/>
      <c r="C315" s="232"/>
      <c r="D315" s="214" t="s">
        <v>145</v>
      </c>
      <c r="E315" s="232"/>
      <c r="F315" s="234" t="s">
        <v>493</v>
      </c>
      <c r="G315" s="232"/>
      <c r="H315" s="235">
        <v>3838.21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1" t="s">
        <v>145</v>
      </c>
      <c r="AU315" s="241" t="s">
        <v>83</v>
      </c>
      <c r="AV315" s="14" t="s">
        <v>83</v>
      </c>
      <c r="AW315" s="14" t="s">
        <v>4</v>
      </c>
      <c r="AX315" s="14" t="s">
        <v>79</v>
      </c>
      <c r="AY315" s="241" t="s">
        <v>116</v>
      </c>
    </row>
    <row r="316" s="2" customFormat="1" ht="16.5" customHeight="1">
      <c r="A316" s="39"/>
      <c r="B316" s="40"/>
      <c r="C316" s="201" t="s">
        <v>494</v>
      </c>
      <c r="D316" s="201" t="s">
        <v>118</v>
      </c>
      <c r="E316" s="202" t="s">
        <v>495</v>
      </c>
      <c r="F316" s="203" t="s">
        <v>496</v>
      </c>
      <c r="G316" s="204" t="s">
        <v>195</v>
      </c>
      <c r="H316" s="205">
        <v>383.82100000000003</v>
      </c>
      <c r="I316" s="206"/>
      <c r="J316" s="207">
        <f>ROUND(I316*H316,2)</f>
        <v>0</v>
      </c>
      <c r="K316" s="203" t="s">
        <v>122</v>
      </c>
      <c r="L316" s="45"/>
      <c r="M316" s="208" t="s">
        <v>19</v>
      </c>
      <c r="N316" s="209" t="s">
        <v>45</v>
      </c>
      <c r="O316" s="85"/>
      <c r="P316" s="210">
        <f>O316*H316</f>
        <v>0</v>
      </c>
      <c r="Q316" s="210">
        <v>0</v>
      </c>
      <c r="R316" s="210">
        <f>Q316*H316</f>
        <v>0</v>
      </c>
      <c r="S316" s="210">
        <v>0</v>
      </c>
      <c r="T316" s="21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2" t="s">
        <v>123</v>
      </c>
      <c r="AT316" s="212" t="s">
        <v>118</v>
      </c>
      <c r="AU316" s="212" t="s">
        <v>83</v>
      </c>
      <c r="AY316" s="18" t="s">
        <v>116</v>
      </c>
      <c r="BE316" s="213">
        <f>IF(N316="základní",J316,0)</f>
        <v>0</v>
      </c>
      <c r="BF316" s="213">
        <f>IF(N316="snížená",J316,0)</f>
        <v>0</v>
      </c>
      <c r="BG316" s="213">
        <f>IF(N316="zákl. přenesená",J316,0)</f>
        <v>0</v>
      </c>
      <c r="BH316" s="213">
        <f>IF(N316="sníž. přenesená",J316,0)</f>
        <v>0</v>
      </c>
      <c r="BI316" s="213">
        <f>IF(N316="nulová",J316,0)</f>
        <v>0</v>
      </c>
      <c r="BJ316" s="18" t="s">
        <v>79</v>
      </c>
      <c r="BK316" s="213">
        <f>ROUND(I316*H316,2)</f>
        <v>0</v>
      </c>
      <c r="BL316" s="18" t="s">
        <v>123</v>
      </c>
      <c r="BM316" s="212" t="s">
        <v>497</v>
      </c>
    </row>
    <row r="317" s="2" customFormat="1">
      <c r="A317" s="39"/>
      <c r="B317" s="40"/>
      <c r="C317" s="41"/>
      <c r="D317" s="214" t="s">
        <v>125</v>
      </c>
      <c r="E317" s="41"/>
      <c r="F317" s="215" t="s">
        <v>498</v>
      </c>
      <c r="G317" s="41"/>
      <c r="H317" s="41"/>
      <c r="I317" s="216"/>
      <c r="J317" s="41"/>
      <c r="K317" s="41"/>
      <c r="L317" s="45"/>
      <c r="M317" s="217"/>
      <c r="N317" s="218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125</v>
      </c>
      <c r="AU317" s="18" t="s">
        <v>83</v>
      </c>
    </row>
    <row r="318" s="2" customFormat="1">
      <c r="A318" s="39"/>
      <c r="B318" s="40"/>
      <c r="C318" s="41"/>
      <c r="D318" s="219" t="s">
        <v>127</v>
      </c>
      <c r="E318" s="41"/>
      <c r="F318" s="220" t="s">
        <v>499</v>
      </c>
      <c r="G318" s="41"/>
      <c r="H318" s="41"/>
      <c r="I318" s="216"/>
      <c r="J318" s="41"/>
      <c r="K318" s="41"/>
      <c r="L318" s="45"/>
      <c r="M318" s="217"/>
      <c r="N318" s="218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127</v>
      </c>
      <c r="AU318" s="18" t="s">
        <v>83</v>
      </c>
    </row>
    <row r="319" s="2" customFormat="1" ht="24.15" customHeight="1">
      <c r="A319" s="39"/>
      <c r="B319" s="40"/>
      <c r="C319" s="201" t="s">
        <v>500</v>
      </c>
      <c r="D319" s="201" t="s">
        <v>118</v>
      </c>
      <c r="E319" s="202" t="s">
        <v>501</v>
      </c>
      <c r="F319" s="203" t="s">
        <v>502</v>
      </c>
      <c r="G319" s="204" t="s">
        <v>195</v>
      </c>
      <c r="H319" s="205">
        <v>182.77799999999999</v>
      </c>
      <c r="I319" s="206"/>
      <c r="J319" s="207">
        <f>ROUND(I319*H319,2)</f>
        <v>0</v>
      </c>
      <c r="K319" s="203" t="s">
        <v>122</v>
      </c>
      <c r="L319" s="45"/>
      <c r="M319" s="208" t="s">
        <v>19</v>
      </c>
      <c r="N319" s="209" t="s">
        <v>45</v>
      </c>
      <c r="O319" s="85"/>
      <c r="P319" s="210">
        <f>O319*H319</f>
        <v>0</v>
      </c>
      <c r="Q319" s="210">
        <v>0</v>
      </c>
      <c r="R319" s="210">
        <f>Q319*H319</f>
        <v>0</v>
      </c>
      <c r="S319" s="210">
        <v>0</v>
      </c>
      <c r="T319" s="21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2" t="s">
        <v>123</v>
      </c>
      <c r="AT319" s="212" t="s">
        <v>118</v>
      </c>
      <c r="AU319" s="212" t="s">
        <v>83</v>
      </c>
      <c r="AY319" s="18" t="s">
        <v>116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18" t="s">
        <v>79</v>
      </c>
      <c r="BK319" s="213">
        <f>ROUND(I319*H319,2)</f>
        <v>0</v>
      </c>
      <c r="BL319" s="18" t="s">
        <v>123</v>
      </c>
      <c r="BM319" s="212" t="s">
        <v>503</v>
      </c>
    </row>
    <row r="320" s="2" customFormat="1">
      <c r="A320" s="39"/>
      <c r="B320" s="40"/>
      <c r="C320" s="41"/>
      <c r="D320" s="214" t="s">
        <v>125</v>
      </c>
      <c r="E320" s="41"/>
      <c r="F320" s="215" t="s">
        <v>504</v>
      </c>
      <c r="G320" s="41"/>
      <c r="H320" s="41"/>
      <c r="I320" s="216"/>
      <c r="J320" s="41"/>
      <c r="K320" s="41"/>
      <c r="L320" s="45"/>
      <c r="M320" s="217"/>
      <c r="N320" s="218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125</v>
      </c>
      <c r="AU320" s="18" t="s">
        <v>83</v>
      </c>
    </row>
    <row r="321" s="2" customFormat="1">
      <c r="A321" s="39"/>
      <c r="B321" s="40"/>
      <c r="C321" s="41"/>
      <c r="D321" s="219" t="s">
        <v>127</v>
      </c>
      <c r="E321" s="41"/>
      <c r="F321" s="220" t="s">
        <v>505</v>
      </c>
      <c r="G321" s="41"/>
      <c r="H321" s="41"/>
      <c r="I321" s="216"/>
      <c r="J321" s="41"/>
      <c r="K321" s="41"/>
      <c r="L321" s="45"/>
      <c r="M321" s="217"/>
      <c r="N321" s="218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127</v>
      </c>
      <c r="AU321" s="18" t="s">
        <v>83</v>
      </c>
    </row>
    <row r="322" s="14" customFormat="1">
      <c r="A322" s="14"/>
      <c r="B322" s="231"/>
      <c r="C322" s="232"/>
      <c r="D322" s="214" t="s">
        <v>145</v>
      </c>
      <c r="E322" s="233" t="s">
        <v>19</v>
      </c>
      <c r="F322" s="234" t="s">
        <v>506</v>
      </c>
      <c r="G322" s="232"/>
      <c r="H322" s="235">
        <v>182.77799999999999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1" t="s">
        <v>145</v>
      </c>
      <c r="AU322" s="241" t="s">
        <v>83</v>
      </c>
      <c r="AV322" s="14" t="s">
        <v>83</v>
      </c>
      <c r="AW322" s="14" t="s">
        <v>33</v>
      </c>
      <c r="AX322" s="14" t="s">
        <v>79</v>
      </c>
      <c r="AY322" s="241" t="s">
        <v>116</v>
      </c>
    </row>
    <row r="323" s="2" customFormat="1" ht="24.15" customHeight="1">
      <c r="A323" s="39"/>
      <c r="B323" s="40"/>
      <c r="C323" s="201" t="s">
        <v>507</v>
      </c>
      <c r="D323" s="201" t="s">
        <v>118</v>
      </c>
      <c r="E323" s="202" t="s">
        <v>508</v>
      </c>
      <c r="F323" s="203" t="s">
        <v>197</v>
      </c>
      <c r="G323" s="204" t="s">
        <v>195</v>
      </c>
      <c r="H323" s="205">
        <v>82.340999999999994</v>
      </c>
      <c r="I323" s="206"/>
      <c r="J323" s="207">
        <f>ROUND(I323*H323,2)</f>
        <v>0</v>
      </c>
      <c r="K323" s="203" t="s">
        <v>122</v>
      </c>
      <c r="L323" s="45"/>
      <c r="M323" s="208" t="s">
        <v>19</v>
      </c>
      <c r="N323" s="209" t="s">
        <v>45</v>
      </c>
      <c r="O323" s="85"/>
      <c r="P323" s="210">
        <f>O323*H323</f>
        <v>0</v>
      </c>
      <c r="Q323" s="210">
        <v>0</v>
      </c>
      <c r="R323" s="210">
        <f>Q323*H323</f>
        <v>0</v>
      </c>
      <c r="S323" s="210">
        <v>0</v>
      </c>
      <c r="T323" s="21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2" t="s">
        <v>123</v>
      </c>
      <c r="AT323" s="212" t="s">
        <v>118</v>
      </c>
      <c r="AU323" s="212" t="s">
        <v>83</v>
      </c>
      <c r="AY323" s="18" t="s">
        <v>116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18" t="s">
        <v>79</v>
      </c>
      <c r="BK323" s="213">
        <f>ROUND(I323*H323,2)</f>
        <v>0</v>
      </c>
      <c r="BL323" s="18" t="s">
        <v>123</v>
      </c>
      <c r="BM323" s="212" t="s">
        <v>509</v>
      </c>
    </row>
    <row r="324" s="2" customFormat="1">
      <c r="A324" s="39"/>
      <c r="B324" s="40"/>
      <c r="C324" s="41"/>
      <c r="D324" s="214" t="s">
        <v>125</v>
      </c>
      <c r="E324" s="41"/>
      <c r="F324" s="215" t="s">
        <v>197</v>
      </c>
      <c r="G324" s="41"/>
      <c r="H324" s="41"/>
      <c r="I324" s="216"/>
      <c r="J324" s="41"/>
      <c r="K324" s="41"/>
      <c r="L324" s="45"/>
      <c r="M324" s="217"/>
      <c r="N324" s="218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125</v>
      </c>
      <c r="AU324" s="18" t="s">
        <v>83</v>
      </c>
    </row>
    <row r="325" s="2" customFormat="1">
      <c r="A325" s="39"/>
      <c r="B325" s="40"/>
      <c r="C325" s="41"/>
      <c r="D325" s="219" t="s">
        <v>127</v>
      </c>
      <c r="E325" s="41"/>
      <c r="F325" s="220" t="s">
        <v>510</v>
      </c>
      <c r="G325" s="41"/>
      <c r="H325" s="41"/>
      <c r="I325" s="216"/>
      <c r="J325" s="41"/>
      <c r="K325" s="41"/>
      <c r="L325" s="45"/>
      <c r="M325" s="217"/>
      <c r="N325" s="218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127</v>
      </c>
      <c r="AU325" s="18" t="s">
        <v>83</v>
      </c>
    </row>
    <row r="326" s="14" customFormat="1">
      <c r="A326" s="14"/>
      <c r="B326" s="231"/>
      <c r="C326" s="232"/>
      <c r="D326" s="214" t="s">
        <v>145</v>
      </c>
      <c r="E326" s="233" t="s">
        <v>19</v>
      </c>
      <c r="F326" s="234" t="s">
        <v>511</v>
      </c>
      <c r="G326" s="232"/>
      <c r="H326" s="235">
        <v>77.859999999999999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1" t="s">
        <v>145</v>
      </c>
      <c r="AU326" s="241" t="s">
        <v>83</v>
      </c>
      <c r="AV326" s="14" t="s">
        <v>83</v>
      </c>
      <c r="AW326" s="14" t="s">
        <v>33</v>
      </c>
      <c r="AX326" s="14" t="s">
        <v>74</v>
      </c>
      <c r="AY326" s="241" t="s">
        <v>116</v>
      </c>
    </row>
    <row r="327" s="14" customFormat="1">
      <c r="A327" s="14"/>
      <c r="B327" s="231"/>
      <c r="C327" s="232"/>
      <c r="D327" s="214" t="s">
        <v>145</v>
      </c>
      <c r="E327" s="233" t="s">
        <v>19</v>
      </c>
      <c r="F327" s="234" t="s">
        <v>512</v>
      </c>
      <c r="G327" s="232"/>
      <c r="H327" s="235">
        <v>4.4809999999999999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1" t="s">
        <v>145</v>
      </c>
      <c r="AU327" s="241" t="s">
        <v>83</v>
      </c>
      <c r="AV327" s="14" t="s">
        <v>83</v>
      </c>
      <c r="AW327" s="14" t="s">
        <v>33</v>
      </c>
      <c r="AX327" s="14" t="s">
        <v>74</v>
      </c>
      <c r="AY327" s="241" t="s">
        <v>116</v>
      </c>
    </row>
    <row r="328" s="15" customFormat="1">
      <c r="A328" s="15"/>
      <c r="B328" s="252"/>
      <c r="C328" s="253"/>
      <c r="D328" s="214" t="s">
        <v>145</v>
      </c>
      <c r="E328" s="254" t="s">
        <v>19</v>
      </c>
      <c r="F328" s="255" t="s">
        <v>292</v>
      </c>
      <c r="G328" s="253"/>
      <c r="H328" s="256">
        <v>82.340999999999994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2" t="s">
        <v>145</v>
      </c>
      <c r="AU328" s="262" t="s">
        <v>83</v>
      </c>
      <c r="AV328" s="15" t="s">
        <v>123</v>
      </c>
      <c r="AW328" s="15" t="s">
        <v>33</v>
      </c>
      <c r="AX328" s="15" t="s">
        <v>79</v>
      </c>
      <c r="AY328" s="262" t="s">
        <v>116</v>
      </c>
    </row>
    <row r="329" s="2" customFormat="1" ht="24.15" customHeight="1">
      <c r="A329" s="39"/>
      <c r="B329" s="40"/>
      <c r="C329" s="201" t="s">
        <v>513</v>
      </c>
      <c r="D329" s="201" t="s">
        <v>118</v>
      </c>
      <c r="E329" s="202" t="s">
        <v>514</v>
      </c>
      <c r="F329" s="203" t="s">
        <v>515</v>
      </c>
      <c r="G329" s="204" t="s">
        <v>195</v>
      </c>
      <c r="H329" s="205">
        <v>118.702</v>
      </c>
      <c r="I329" s="206"/>
      <c r="J329" s="207">
        <f>ROUND(I329*H329,2)</f>
        <v>0</v>
      </c>
      <c r="K329" s="203" t="s">
        <v>122</v>
      </c>
      <c r="L329" s="45"/>
      <c r="M329" s="208" t="s">
        <v>19</v>
      </c>
      <c r="N329" s="209" t="s">
        <v>45</v>
      </c>
      <c r="O329" s="85"/>
      <c r="P329" s="210">
        <f>O329*H329</f>
        <v>0</v>
      </c>
      <c r="Q329" s="210">
        <v>0</v>
      </c>
      <c r="R329" s="210">
        <f>Q329*H329</f>
        <v>0</v>
      </c>
      <c r="S329" s="210">
        <v>0</v>
      </c>
      <c r="T329" s="21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2" t="s">
        <v>123</v>
      </c>
      <c r="AT329" s="212" t="s">
        <v>118</v>
      </c>
      <c r="AU329" s="212" t="s">
        <v>83</v>
      </c>
      <c r="AY329" s="18" t="s">
        <v>116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18" t="s">
        <v>79</v>
      </c>
      <c r="BK329" s="213">
        <f>ROUND(I329*H329,2)</f>
        <v>0</v>
      </c>
      <c r="BL329" s="18" t="s">
        <v>123</v>
      </c>
      <c r="BM329" s="212" t="s">
        <v>516</v>
      </c>
    </row>
    <row r="330" s="2" customFormat="1">
      <c r="A330" s="39"/>
      <c r="B330" s="40"/>
      <c r="C330" s="41"/>
      <c r="D330" s="214" t="s">
        <v>125</v>
      </c>
      <c r="E330" s="41"/>
      <c r="F330" s="215" t="s">
        <v>515</v>
      </c>
      <c r="G330" s="41"/>
      <c r="H330" s="41"/>
      <c r="I330" s="216"/>
      <c r="J330" s="41"/>
      <c r="K330" s="41"/>
      <c r="L330" s="45"/>
      <c r="M330" s="217"/>
      <c r="N330" s="218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125</v>
      </c>
      <c r="AU330" s="18" t="s">
        <v>83</v>
      </c>
    </row>
    <row r="331" s="2" customFormat="1">
      <c r="A331" s="39"/>
      <c r="B331" s="40"/>
      <c r="C331" s="41"/>
      <c r="D331" s="219" t="s">
        <v>127</v>
      </c>
      <c r="E331" s="41"/>
      <c r="F331" s="220" t="s">
        <v>517</v>
      </c>
      <c r="G331" s="41"/>
      <c r="H331" s="41"/>
      <c r="I331" s="216"/>
      <c r="J331" s="41"/>
      <c r="K331" s="41"/>
      <c r="L331" s="45"/>
      <c r="M331" s="217"/>
      <c r="N331" s="218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127</v>
      </c>
      <c r="AU331" s="18" t="s">
        <v>83</v>
      </c>
    </row>
    <row r="332" s="14" customFormat="1">
      <c r="A332" s="14"/>
      <c r="B332" s="231"/>
      <c r="C332" s="232"/>
      <c r="D332" s="214" t="s">
        <v>145</v>
      </c>
      <c r="E332" s="233" t="s">
        <v>19</v>
      </c>
      <c r="F332" s="234" t="s">
        <v>518</v>
      </c>
      <c r="G332" s="232"/>
      <c r="H332" s="235">
        <v>118.702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1" t="s">
        <v>145</v>
      </c>
      <c r="AU332" s="241" t="s">
        <v>83</v>
      </c>
      <c r="AV332" s="14" t="s">
        <v>83</v>
      </c>
      <c r="AW332" s="14" t="s">
        <v>33</v>
      </c>
      <c r="AX332" s="14" t="s">
        <v>79</v>
      </c>
      <c r="AY332" s="241" t="s">
        <v>116</v>
      </c>
    </row>
    <row r="333" s="12" customFormat="1" ht="22.8" customHeight="1">
      <c r="A333" s="12"/>
      <c r="B333" s="185"/>
      <c r="C333" s="186"/>
      <c r="D333" s="187" t="s">
        <v>73</v>
      </c>
      <c r="E333" s="199" t="s">
        <v>519</v>
      </c>
      <c r="F333" s="199" t="s">
        <v>520</v>
      </c>
      <c r="G333" s="186"/>
      <c r="H333" s="186"/>
      <c r="I333" s="189"/>
      <c r="J333" s="200">
        <f>BK333</f>
        <v>0</v>
      </c>
      <c r="K333" s="186"/>
      <c r="L333" s="191"/>
      <c r="M333" s="192"/>
      <c r="N333" s="193"/>
      <c r="O333" s="193"/>
      <c r="P333" s="194">
        <f>SUM(P334:P336)</f>
        <v>0</v>
      </c>
      <c r="Q333" s="193"/>
      <c r="R333" s="194">
        <f>SUM(R334:R336)</f>
        <v>0</v>
      </c>
      <c r="S333" s="193"/>
      <c r="T333" s="195">
        <f>SUM(T334:T336)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96" t="s">
        <v>79</v>
      </c>
      <c r="AT333" s="197" t="s">
        <v>73</v>
      </c>
      <c r="AU333" s="197" t="s">
        <v>79</v>
      </c>
      <c r="AY333" s="196" t="s">
        <v>116</v>
      </c>
      <c r="BK333" s="198">
        <f>SUM(BK334:BK336)</f>
        <v>0</v>
      </c>
    </row>
    <row r="334" s="2" customFormat="1" ht="21.75" customHeight="1">
      <c r="A334" s="39"/>
      <c r="B334" s="40"/>
      <c r="C334" s="201" t="s">
        <v>521</v>
      </c>
      <c r="D334" s="201" t="s">
        <v>118</v>
      </c>
      <c r="E334" s="202" t="s">
        <v>522</v>
      </c>
      <c r="F334" s="203" t="s">
        <v>523</v>
      </c>
      <c r="G334" s="204" t="s">
        <v>195</v>
      </c>
      <c r="H334" s="205">
        <v>626.428</v>
      </c>
      <c r="I334" s="206"/>
      <c r="J334" s="207">
        <f>ROUND(I334*H334,2)</f>
        <v>0</v>
      </c>
      <c r="K334" s="203" t="s">
        <v>122</v>
      </c>
      <c r="L334" s="45"/>
      <c r="M334" s="208" t="s">
        <v>19</v>
      </c>
      <c r="N334" s="209" t="s">
        <v>45</v>
      </c>
      <c r="O334" s="85"/>
      <c r="P334" s="210">
        <f>O334*H334</f>
        <v>0</v>
      </c>
      <c r="Q334" s="210">
        <v>0</v>
      </c>
      <c r="R334" s="210">
        <f>Q334*H334</f>
        <v>0</v>
      </c>
      <c r="S334" s="210">
        <v>0</v>
      </c>
      <c r="T334" s="211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2" t="s">
        <v>123</v>
      </c>
      <c r="AT334" s="212" t="s">
        <v>118</v>
      </c>
      <c r="AU334" s="212" t="s">
        <v>83</v>
      </c>
      <c r="AY334" s="18" t="s">
        <v>116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18" t="s">
        <v>79</v>
      </c>
      <c r="BK334" s="213">
        <f>ROUND(I334*H334,2)</f>
        <v>0</v>
      </c>
      <c r="BL334" s="18" t="s">
        <v>123</v>
      </c>
      <c r="BM334" s="212" t="s">
        <v>524</v>
      </c>
    </row>
    <row r="335" s="2" customFormat="1">
      <c r="A335" s="39"/>
      <c r="B335" s="40"/>
      <c r="C335" s="41"/>
      <c r="D335" s="214" t="s">
        <v>125</v>
      </c>
      <c r="E335" s="41"/>
      <c r="F335" s="215" t="s">
        <v>525</v>
      </c>
      <c r="G335" s="41"/>
      <c r="H335" s="41"/>
      <c r="I335" s="216"/>
      <c r="J335" s="41"/>
      <c r="K335" s="41"/>
      <c r="L335" s="45"/>
      <c r="M335" s="217"/>
      <c r="N335" s="218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125</v>
      </c>
      <c r="AU335" s="18" t="s">
        <v>83</v>
      </c>
    </row>
    <row r="336" s="2" customFormat="1">
      <c r="A336" s="39"/>
      <c r="B336" s="40"/>
      <c r="C336" s="41"/>
      <c r="D336" s="219" t="s">
        <v>127</v>
      </c>
      <c r="E336" s="41"/>
      <c r="F336" s="220" t="s">
        <v>526</v>
      </c>
      <c r="G336" s="41"/>
      <c r="H336" s="41"/>
      <c r="I336" s="216"/>
      <c r="J336" s="41"/>
      <c r="K336" s="41"/>
      <c r="L336" s="45"/>
      <c r="M336" s="217"/>
      <c r="N336" s="218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127</v>
      </c>
      <c r="AU336" s="18" t="s">
        <v>83</v>
      </c>
    </row>
    <row r="337" s="12" customFormat="1" ht="25.92" customHeight="1">
      <c r="A337" s="12"/>
      <c r="B337" s="185"/>
      <c r="C337" s="186"/>
      <c r="D337" s="187" t="s">
        <v>73</v>
      </c>
      <c r="E337" s="188" t="s">
        <v>527</v>
      </c>
      <c r="F337" s="188" t="s">
        <v>528</v>
      </c>
      <c r="G337" s="186"/>
      <c r="H337" s="186"/>
      <c r="I337" s="189"/>
      <c r="J337" s="190">
        <f>BK337</f>
        <v>0</v>
      </c>
      <c r="K337" s="186"/>
      <c r="L337" s="191"/>
      <c r="M337" s="192"/>
      <c r="N337" s="193"/>
      <c r="O337" s="193"/>
      <c r="P337" s="194">
        <f>P338+P345+P349</f>
        <v>0</v>
      </c>
      <c r="Q337" s="193"/>
      <c r="R337" s="194">
        <f>R338+R345+R349</f>
        <v>0</v>
      </c>
      <c r="S337" s="193"/>
      <c r="T337" s="195">
        <f>T338+T345+T349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96" t="s">
        <v>148</v>
      </c>
      <c r="AT337" s="197" t="s">
        <v>73</v>
      </c>
      <c r="AU337" s="197" t="s">
        <v>74</v>
      </c>
      <c r="AY337" s="196" t="s">
        <v>116</v>
      </c>
      <c r="BK337" s="198">
        <f>BK338+BK345+BK349</f>
        <v>0</v>
      </c>
    </row>
    <row r="338" s="12" customFormat="1" ht="22.8" customHeight="1">
      <c r="A338" s="12"/>
      <c r="B338" s="185"/>
      <c r="C338" s="186"/>
      <c r="D338" s="187" t="s">
        <v>73</v>
      </c>
      <c r="E338" s="199" t="s">
        <v>529</v>
      </c>
      <c r="F338" s="199" t="s">
        <v>530</v>
      </c>
      <c r="G338" s="186"/>
      <c r="H338" s="186"/>
      <c r="I338" s="189"/>
      <c r="J338" s="200">
        <f>BK338</f>
        <v>0</v>
      </c>
      <c r="K338" s="186"/>
      <c r="L338" s="191"/>
      <c r="M338" s="192"/>
      <c r="N338" s="193"/>
      <c r="O338" s="193"/>
      <c r="P338" s="194">
        <f>SUM(P339:P344)</f>
        <v>0</v>
      </c>
      <c r="Q338" s="193"/>
      <c r="R338" s="194">
        <f>SUM(R339:R344)</f>
        <v>0</v>
      </c>
      <c r="S338" s="193"/>
      <c r="T338" s="195">
        <f>SUM(T339:T344)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96" t="s">
        <v>148</v>
      </c>
      <c r="AT338" s="197" t="s">
        <v>73</v>
      </c>
      <c r="AU338" s="197" t="s">
        <v>79</v>
      </c>
      <c r="AY338" s="196" t="s">
        <v>116</v>
      </c>
      <c r="BK338" s="198">
        <f>SUM(BK339:BK344)</f>
        <v>0</v>
      </c>
    </row>
    <row r="339" s="2" customFormat="1" ht="16.5" customHeight="1">
      <c r="A339" s="39"/>
      <c r="B339" s="40"/>
      <c r="C339" s="201" t="s">
        <v>531</v>
      </c>
      <c r="D339" s="201" t="s">
        <v>118</v>
      </c>
      <c r="E339" s="202" t="s">
        <v>532</v>
      </c>
      <c r="F339" s="203" t="s">
        <v>533</v>
      </c>
      <c r="G339" s="204" t="s">
        <v>476</v>
      </c>
      <c r="H339" s="205">
        <v>1</v>
      </c>
      <c r="I339" s="206"/>
      <c r="J339" s="207">
        <f>ROUND(I339*H339,2)</f>
        <v>0</v>
      </c>
      <c r="K339" s="203" t="s">
        <v>122</v>
      </c>
      <c r="L339" s="45"/>
      <c r="M339" s="208" t="s">
        <v>19</v>
      </c>
      <c r="N339" s="209" t="s">
        <v>45</v>
      </c>
      <c r="O339" s="85"/>
      <c r="P339" s="210">
        <f>O339*H339</f>
        <v>0</v>
      </c>
      <c r="Q339" s="210">
        <v>0</v>
      </c>
      <c r="R339" s="210">
        <f>Q339*H339</f>
        <v>0</v>
      </c>
      <c r="S339" s="210">
        <v>0</v>
      </c>
      <c r="T339" s="21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2" t="s">
        <v>534</v>
      </c>
      <c r="AT339" s="212" t="s">
        <v>118</v>
      </c>
      <c r="AU339" s="212" t="s">
        <v>83</v>
      </c>
      <c r="AY339" s="18" t="s">
        <v>116</v>
      </c>
      <c r="BE339" s="213">
        <f>IF(N339="základní",J339,0)</f>
        <v>0</v>
      </c>
      <c r="BF339" s="213">
        <f>IF(N339="snížená",J339,0)</f>
        <v>0</v>
      </c>
      <c r="BG339" s="213">
        <f>IF(N339="zákl. přenesená",J339,0)</f>
        <v>0</v>
      </c>
      <c r="BH339" s="213">
        <f>IF(N339="sníž. přenesená",J339,0)</f>
        <v>0</v>
      </c>
      <c r="BI339" s="213">
        <f>IF(N339="nulová",J339,0)</f>
        <v>0</v>
      </c>
      <c r="BJ339" s="18" t="s">
        <v>79</v>
      </c>
      <c r="BK339" s="213">
        <f>ROUND(I339*H339,2)</f>
        <v>0</v>
      </c>
      <c r="BL339" s="18" t="s">
        <v>534</v>
      </c>
      <c r="BM339" s="212" t="s">
        <v>535</v>
      </c>
    </row>
    <row r="340" s="2" customFormat="1">
      <c r="A340" s="39"/>
      <c r="B340" s="40"/>
      <c r="C340" s="41"/>
      <c r="D340" s="214" t="s">
        <v>125</v>
      </c>
      <c r="E340" s="41"/>
      <c r="F340" s="215" t="s">
        <v>533</v>
      </c>
      <c r="G340" s="41"/>
      <c r="H340" s="41"/>
      <c r="I340" s="216"/>
      <c r="J340" s="41"/>
      <c r="K340" s="41"/>
      <c r="L340" s="45"/>
      <c r="M340" s="217"/>
      <c r="N340" s="218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125</v>
      </c>
      <c r="AU340" s="18" t="s">
        <v>83</v>
      </c>
    </row>
    <row r="341" s="2" customFormat="1">
      <c r="A341" s="39"/>
      <c r="B341" s="40"/>
      <c r="C341" s="41"/>
      <c r="D341" s="219" t="s">
        <v>127</v>
      </c>
      <c r="E341" s="41"/>
      <c r="F341" s="220" t="s">
        <v>536</v>
      </c>
      <c r="G341" s="41"/>
      <c r="H341" s="41"/>
      <c r="I341" s="216"/>
      <c r="J341" s="41"/>
      <c r="K341" s="41"/>
      <c r="L341" s="45"/>
      <c r="M341" s="217"/>
      <c r="N341" s="218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127</v>
      </c>
      <c r="AU341" s="18" t="s">
        <v>83</v>
      </c>
    </row>
    <row r="342" s="2" customFormat="1" ht="16.5" customHeight="1">
      <c r="A342" s="39"/>
      <c r="B342" s="40"/>
      <c r="C342" s="201" t="s">
        <v>537</v>
      </c>
      <c r="D342" s="201" t="s">
        <v>118</v>
      </c>
      <c r="E342" s="202" t="s">
        <v>538</v>
      </c>
      <c r="F342" s="203" t="s">
        <v>539</v>
      </c>
      <c r="G342" s="204" t="s">
        <v>476</v>
      </c>
      <c r="H342" s="205">
        <v>1</v>
      </c>
      <c r="I342" s="206"/>
      <c r="J342" s="207">
        <f>ROUND(I342*H342,2)</f>
        <v>0</v>
      </c>
      <c r="K342" s="203" t="s">
        <v>122</v>
      </c>
      <c r="L342" s="45"/>
      <c r="M342" s="208" t="s">
        <v>19</v>
      </c>
      <c r="N342" s="209" t="s">
        <v>45</v>
      </c>
      <c r="O342" s="85"/>
      <c r="P342" s="210">
        <f>O342*H342</f>
        <v>0</v>
      </c>
      <c r="Q342" s="210">
        <v>0</v>
      </c>
      <c r="R342" s="210">
        <f>Q342*H342</f>
        <v>0</v>
      </c>
      <c r="S342" s="210">
        <v>0</v>
      </c>
      <c r="T342" s="21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2" t="s">
        <v>534</v>
      </c>
      <c r="AT342" s="212" t="s">
        <v>118</v>
      </c>
      <c r="AU342" s="212" t="s">
        <v>83</v>
      </c>
      <c r="AY342" s="18" t="s">
        <v>116</v>
      </c>
      <c r="BE342" s="213">
        <f>IF(N342="základní",J342,0)</f>
        <v>0</v>
      </c>
      <c r="BF342" s="213">
        <f>IF(N342="snížená",J342,0)</f>
        <v>0</v>
      </c>
      <c r="BG342" s="213">
        <f>IF(N342="zákl. přenesená",J342,0)</f>
        <v>0</v>
      </c>
      <c r="BH342" s="213">
        <f>IF(N342="sníž. přenesená",J342,0)</f>
        <v>0</v>
      </c>
      <c r="BI342" s="213">
        <f>IF(N342="nulová",J342,0)</f>
        <v>0</v>
      </c>
      <c r="BJ342" s="18" t="s">
        <v>79</v>
      </c>
      <c r="BK342" s="213">
        <f>ROUND(I342*H342,2)</f>
        <v>0</v>
      </c>
      <c r="BL342" s="18" t="s">
        <v>534</v>
      </c>
      <c r="BM342" s="212" t="s">
        <v>540</v>
      </c>
    </row>
    <row r="343" s="2" customFormat="1">
      <c r="A343" s="39"/>
      <c r="B343" s="40"/>
      <c r="C343" s="41"/>
      <c r="D343" s="214" t="s">
        <v>125</v>
      </c>
      <c r="E343" s="41"/>
      <c r="F343" s="215" t="s">
        <v>539</v>
      </c>
      <c r="G343" s="41"/>
      <c r="H343" s="41"/>
      <c r="I343" s="216"/>
      <c r="J343" s="41"/>
      <c r="K343" s="41"/>
      <c r="L343" s="45"/>
      <c r="M343" s="217"/>
      <c r="N343" s="218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125</v>
      </c>
      <c r="AU343" s="18" t="s">
        <v>83</v>
      </c>
    </row>
    <row r="344" s="2" customFormat="1">
      <c r="A344" s="39"/>
      <c r="B344" s="40"/>
      <c r="C344" s="41"/>
      <c r="D344" s="219" t="s">
        <v>127</v>
      </c>
      <c r="E344" s="41"/>
      <c r="F344" s="220" t="s">
        <v>541</v>
      </c>
      <c r="G344" s="41"/>
      <c r="H344" s="41"/>
      <c r="I344" s="216"/>
      <c r="J344" s="41"/>
      <c r="K344" s="41"/>
      <c r="L344" s="45"/>
      <c r="M344" s="217"/>
      <c r="N344" s="218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127</v>
      </c>
      <c r="AU344" s="18" t="s">
        <v>83</v>
      </c>
    </row>
    <row r="345" s="12" customFormat="1" ht="22.8" customHeight="1">
      <c r="A345" s="12"/>
      <c r="B345" s="185"/>
      <c r="C345" s="186"/>
      <c r="D345" s="187" t="s">
        <v>73</v>
      </c>
      <c r="E345" s="199" t="s">
        <v>542</v>
      </c>
      <c r="F345" s="199" t="s">
        <v>543</v>
      </c>
      <c r="G345" s="186"/>
      <c r="H345" s="186"/>
      <c r="I345" s="189"/>
      <c r="J345" s="200">
        <f>BK345</f>
        <v>0</v>
      </c>
      <c r="K345" s="186"/>
      <c r="L345" s="191"/>
      <c r="M345" s="192"/>
      <c r="N345" s="193"/>
      <c r="O345" s="193"/>
      <c r="P345" s="194">
        <f>SUM(P346:P348)</f>
        <v>0</v>
      </c>
      <c r="Q345" s="193"/>
      <c r="R345" s="194">
        <f>SUM(R346:R348)</f>
        <v>0</v>
      </c>
      <c r="S345" s="193"/>
      <c r="T345" s="195">
        <f>SUM(T346:T348)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96" t="s">
        <v>148</v>
      </c>
      <c r="AT345" s="197" t="s">
        <v>73</v>
      </c>
      <c r="AU345" s="197" t="s">
        <v>79</v>
      </c>
      <c r="AY345" s="196" t="s">
        <v>116</v>
      </c>
      <c r="BK345" s="198">
        <f>SUM(BK346:BK348)</f>
        <v>0</v>
      </c>
    </row>
    <row r="346" s="2" customFormat="1" ht="16.5" customHeight="1">
      <c r="A346" s="39"/>
      <c r="B346" s="40"/>
      <c r="C346" s="201" t="s">
        <v>544</v>
      </c>
      <c r="D346" s="201" t="s">
        <v>118</v>
      </c>
      <c r="E346" s="202" t="s">
        <v>545</v>
      </c>
      <c r="F346" s="203" t="s">
        <v>543</v>
      </c>
      <c r="G346" s="204" t="s">
        <v>476</v>
      </c>
      <c r="H346" s="205">
        <v>1</v>
      </c>
      <c r="I346" s="206"/>
      <c r="J346" s="207">
        <f>ROUND(I346*H346,2)</f>
        <v>0</v>
      </c>
      <c r="K346" s="203" t="s">
        <v>122</v>
      </c>
      <c r="L346" s="45"/>
      <c r="M346" s="208" t="s">
        <v>19</v>
      </c>
      <c r="N346" s="209" t="s">
        <v>45</v>
      </c>
      <c r="O346" s="85"/>
      <c r="P346" s="210">
        <f>O346*H346</f>
        <v>0</v>
      </c>
      <c r="Q346" s="210">
        <v>0</v>
      </c>
      <c r="R346" s="210">
        <f>Q346*H346</f>
        <v>0</v>
      </c>
      <c r="S346" s="210">
        <v>0</v>
      </c>
      <c r="T346" s="211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2" t="s">
        <v>534</v>
      </c>
      <c r="AT346" s="212" t="s">
        <v>118</v>
      </c>
      <c r="AU346" s="212" t="s">
        <v>83</v>
      </c>
      <c r="AY346" s="18" t="s">
        <v>116</v>
      </c>
      <c r="BE346" s="213">
        <f>IF(N346="základní",J346,0)</f>
        <v>0</v>
      </c>
      <c r="BF346" s="213">
        <f>IF(N346="snížená",J346,0)</f>
        <v>0</v>
      </c>
      <c r="BG346" s="213">
        <f>IF(N346="zákl. přenesená",J346,0)</f>
        <v>0</v>
      </c>
      <c r="BH346" s="213">
        <f>IF(N346="sníž. přenesená",J346,0)</f>
        <v>0</v>
      </c>
      <c r="BI346" s="213">
        <f>IF(N346="nulová",J346,0)</f>
        <v>0</v>
      </c>
      <c r="BJ346" s="18" t="s">
        <v>79</v>
      </c>
      <c r="BK346" s="213">
        <f>ROUND(I346*H346,2)</f>
        <v>0</v>
      </c>
      <c r="BL346" s="18" t="s">
        <v>534</v>
      </c>
      <c r="BM346" s="212" t="s">
        <v>546</v>
      </c>
    </row>
    <row r="347" s="2" customFormat="1">
      <c r="A347" s="39"/>
      <c r="B347" s="40"/>
      <c r="C347" s="41"/>
      <c r="D347" s="214" t="s">
        <v>125</v>
      </c>
      <c r="E347" s="41"/>
      <c r="F347" s="215" t="s">
        <v>543</v>
      </c>
      <c r="G347" s="41"/>
      <c r="H347" s="41"/>
      <c r="I347" s="216"/>
      <c r="J347" s="41"/>
      <c r="K347" s="41"/>
      <c r="L347" s="45"/>
      <c r="M347" s="217"/>
      <c r="N347" s="218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125</v>
      </c>
      <c r="AU347" s="18" t="s">
        <v>83</v>
      </c>
    </row>
    <row r="348" s="2" customFormat="1">
      <c r="A348" s="39"/>
      <c r="B348" s="40"/>
      <c r="C348" s="41"/>
      <c r="D348" s="219" t="s">
        <v>127</v>
      </c>
      <c r="E348" s="41"/>
      <c r="F348" s="220" t="s">
        <v>547</v>
      </c>
      <c r="G348" s="41"/>
      <c r="H348" s="41"/>
      <c r="I348" s="216"/>
      <c r="J348" s="41"/>
      <c r="K348" s="41"/>
      <c r="L348" s="45"/>
      <c r="M348" s="217"/>
      <c r="N348" s="218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127</v>
      </c>
      <c r="AU348" s="18" t="s">
        <v>83</v>
      </c>
    </row>
    <row r="349" s="12" customFormat="1" ht="22.8" customHeight="1">
      <c r="A349" s="12"/>
      <c r="B349" s="185"/>
      <c r="C349" s="186"/>
      <c r="D349" s="187" t="s">
        <v>73</v>
      </c>
      <c r="E349" s="199" t="s">
        <v>548</v>
      </c>
      <c r="F349" s="199" t="s">
        <v>549</v>
      </c>
      <c r="G349" s="186"/>
      <c r="H349" s="186"/>
      <c r="I349" s="189"/>
      <c r="J349" s="200">
        <f>BK349</f>
        <v>0</v>
      </c>
      <c r="K349" s="186"/>
      <c r="L349" s="191"/>
      <c r="M349" s="192"/>
      <c r="N349" s="193"/>
      <c r="O349" s="193"/>
      <c r="P349" s="194">
        <f>SUM(P350:P352)</f>
        <v>0</v>
      </c>
      <c r="Q349" s="193"/>
      <c r="R349" s="194">
        <f>SUM(R350:R352)</f>
        <v>0</v>
      </c>
      <c r="S349" s="193"/>
      <c r="T349" s="195">
        <f>SUM(T350:T352)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196" t="s">
        <v>148</v>
      </c>
      <c r="AT349" s="197" t="s">
        <v>73</v>
      </c>
      <c r="AU349" s="197" t="s">
        <v>79</v>
      </c>
      <c r="AY349" s="196" t="s">
        <v>116</v>
      </c>
      <c r="BK349" s="198">
        <f>SUM(BK350:BK352)</f>
        <v>0</v>
      </c>
    </row>
    <row r="350" s="2" customFormat="1" ht="16.5" customHeight="1">
      <c r="A350" s="39"/>
      <c r="B350" s="40"/>
      <c r="C350" s="201" t="s">
        <v>550</v>
      </c>
      <c r="D350" s="201" t="s">
        <v>118</v>
      </c>
      <c r="E350" s="202" t="s">
        <v>551</v>
      </c>
      <c r="F350" s="203" t="s">
        <v>552</v>
      </c>
      <c r="G350" s="204" t="s">
        <v>329</v>
      </c>
      <c r="H350" s="205">
        <v>1</v>
      </c>
      <c r="I350" s="206"/>
      <c r="J350" s="207">
        <f>ROUND(I350*H350,2)</f>
        <v>0</v>
      </c>
      <c r="K350" s="203" t="s">
        <v>122</v>
      </c>
      <c r="L350" s="45"/>
      <c r="M350" s="208" t="s">
        <v>19</v>
      </c>
      <c r="N350" s="209" t="s">
        <v>45</v>
      </c>
      <c r="O350" s="85"/>
      <c r="P350" s="210">
        <f>O350*H350</f>
        <v>0</v>
      </c>
      <c r="Q350" s="210">
        <v>0</v>
      </c>
      <c r="R350" s="210">
        <f>Q350*H350</f>
        <v>0</v>
      </c>
      <c r="S350" s="210">
        <v>0</v>
      </c>
      <c r="T350" s="21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2" t="s">
        <v>534</v>
      </c>
      <c r="AT350" s="212" t="s">
        <v>118</v>
      </c>
      <c r="AU350" s="212" t="s">
        <v>83</v>
      </c>
      <c r="AY350" s="18" t="s">
        <v>116</v>
      </c>
      <c r="BE350" s="213">
        <f>IF(N350="základní",J350,0)</f>
        <v>0</v>
      </c>
      <c r="BF350" s="213">
        <f>IF(N350="snížená",J350,0)</f>
        <v>0</v>
      </c>
      <c r="BG350" s="213">
        <f>IF(N350="zákl. přenesená",J350,0)</f>
        <v>0</v>
      </c>
      <c r="BH350" s="213">
        <f>IF(N350="sníž. přenesená",J350,0)</f>
        <v>0</v>
      </c>
      <c r="BI350" s="213">
        <f>IF(N350="nulová",J350,0)</f>
        <v>0</v>
      </c>
      <c r="BJ350" s="18" t="s">
        <v>79</v>
      </c>
      <c r="BK350" s="213">
        <f>ROUND(I350*H350,2)</f>
        <v>0</v>
      </c>
      <c r="BL350" s="18" t="s">
        <v>534</v>
      </c>
      <c r="BM350" s="212" t="s">
        <v>553</v>
      </c>
    </row>
    <row r="351" s="2" customFormat="1">
      <c r="A351" s="39"/>
      <c r="B351" s="40"/>
      <c r="C351" s="41"/>
      <c r="D351" s="214" t="s">
        <v>125</v>
      </c>
      <c r="E351" s="41"/>
      <c r="F351" s="215" t="s">
        <v>552</v>
      </c>
      <c r="G351" s="41"/>
      <c r="H351" s="41"/>
      <c r="I351" s="216"/>
      <c r="J351" s="41"/>
      <c r="K351" s="41"/>
      <c r="L351" s="45"/>
      <c r="M351" s="217"/>
      <c r="N351" s="218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125</v>
      </c>
      <c r="AU351" s="18" t="s">
        <v>83</v>
      </c>
    </row>
    <row r="352" s="2" customFormat="1">
      <c r="A352" s="39"/>
      <c r="B352" s="40"/>
      <c r="C352" s="41"/>
      <c r="D352" s="219" t="s">
        <v>127</v>
      </c>
      <c r="E352" s="41"/>
      <c r="F352" s="220" t="s">
        <v>554</v>
      </c>
      <c r="G352" s="41"/>
      <c r="H352" s="41"/>
      <c r="I352" s="216"/>
      <c r="J352" s="41"/>
      <c r="K352" s="41"/>
      <c r="L352" s="45"/>
      <c r="M352" s="263"/>
      <c r="N352" s="264"/>
      <c r="O352" s="265"/>
      <c r="P352" s="265"/>
      <c r="Q352" s="265"/>
      <c r="R352" s="265"/>
      <c r="S352" s="265"/>
      <c r="T352" s="26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127</v>
      </c>
      <c r="AU352" s="18" t="s">
        <v>83</v>
      </c>
    </row>
    <row r="353" s="2" customFormat="1" ht="6.96" customHeight="1">
      <c r="A353" s="39"/>
      <c r="B353" s="60"/>
      <c r="C353" s="61"/>
      <c r="D353" s="61"/>
      <c r="E353" s="61"/>
      <c r="F353" s="61"/>
      <c r="G353" s="61"/>
      <c r="H353" s="61"/>
      <c r="I353" s="61"/>
      <c r="J353" s="61"/>
      <c r="K353" s="61"/>
      <c r="L353" s="45"/>
      <c r="M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</sheetData>
  <sheetProtection sheet="1" autoFilter="0" formatColumns="0" formatRows="0" objects="1" scenarios="1" spinCount="100000" saltValue="rGhpiKo8BERde7wiEuiYENtRyiNKmJ31WXivfdeYifXszMccBdD7I/bkS3R9yROFzpMng/AykgeeJO847sWXNA==" hashValue="/E6FxghOth92jVztyaE/Nl1D237OoDWStsKpwdNBYR9b9kmGBsr/WhoINDQv/6+rTfd5qJXgkQ1cVDcBFFhOSw==" algorithmName="SHA-512" password="CB6D"/>
  <autoFilter ref="C88:K35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2_01/113107221"/>
    <hyperlink ref="F97" r:id="rId2" display="https://podminky.urs.cz/item/CS_URS_2022_01/113107231"/>
    <hyperlink ref="F100" r:id="rId3" display="https://podminky.urs.cz/item/CS_URS_2022_01/113107241"/>
    <hyperlink ref="F103" r:id="rId4" display="https://podminky.urs.cz/item/CS_URS_2022_01/113107543"/>
    <hyperlink ref="F108" r:id="rId5" display="https://podminky.urs.cz/item/CS_URS_2022_01/113154223"/>
    <hyperlink ref="F111" r:id="rId6" display="https://podminky.urs.cz/item/CS_URS_2022_01/113201112"/>
    <hyperlink ref="F116" r:id="rId7" display="https://podminky.urs.cz/item/CS_URS_2022_01/113202111"/>
    <hyperlink ref="F121" r:id="rId8" display="https://podminky.urs.cz/item/CS_URS_2022_01/122251101"/>
    <hyperlink ref="F126" r:id="rId9" display="https://podminky.urs.cz/item/CS_URS_2022_01/162751117"/>
    <hyperlink ref="F129" r:id="rId10" display="https://podminky.urs.cz/item/CS_URS_2022_01/162751119"/>
    <hyperlink ref="F132" r:id="rId11" display="https://podminky.urs.cz/item/CS_URS_2022_01/171201231"/>
    <hyperlink ref="F136" r:id="rId12" display="https://podminky.urs.cz/item/CS_URS_2022_01/171251201"/>
    <hyperlink ref="F139" r:id="rId13" display="https://podminky.urs.cz/item/CS_URS_2022_01/174151101"/>
    <hyperlink ref="F146" r:id="rId14" display="https://podminky.urs.cz/item/CS_URS_2022_01/181351113"/>
    <hyperlink ref="F153" r:id="rId15" display="https://podminky.urs.cz/item/CS_URS_2022_01/181411131"/>
    <hyperlink ref="F159" r:id="rId16" display="https://podminky.urs.cz/item/CS_URS_2022_01/181951112"/>
    <hyperlink ref="F163" r:id="rId17" display="https://podminky.urs.cz/item/CS_URS_2022_01/564861111"/>
    <hyperlink ref="F168" r:id="rId18" display="https://podminky.urs.cz/item/CS_URS_2022_01/564871111"/>
    <hyperlink ref="F173" r:id="rId19" display="https://podminky.urs.cz/item/CS_URS_2022_01/564911511"/>
    <hyperlink ref="F178" r:id="rId20" display="https://podminky.urs.cz/item/CS_URS_2022_01/566901261"/>
    <hyperlink ref="F181" r:id="rId21" display="https://podminky.urs.cz/item/CS_URS_2022_01/572341111"/>
    <hyperlink ref="F184" r:id="rId22" display="https://podminky.urs.cz/item/CS_URS_2022_01/573231108"/>
    <hyperlink ref="F190" r:id="rId23" display="https://podminky.urs.cz/item/CS_URS_2022_01/577144111"/>
    <hyperlink ref="F198" r:id="rId24" display="https://podminky.urs.cz/item/CS_URS_2022_01/596211110"/>
    <hyperlink ref="F204" r:id="rId25" display="https://podminky.urs.cz/item/CS_URS_2022_01/596212210"/>
    <hyperlink ref="F213" r:id="rId26" display="https://podminky.urs.cz/item/CS_URS_2022_01/914111111"/>
    <hyperlink ref="F233" r:id="rId27" display="https://podminky.urs.cz/item/CS_URS_2022_01/914511111"/>
    <hyperlink ref="F242" r:id="rId28" display="https://podminky.urs.cz/item/CS_URS_2022_01/915211112"/>
    <hyperlink ref="F247" r:id="rId29" display="https://podminky.urs.cz/item/CS_URS_2022_01/915221112"/>
    <hyperlink ref="F250" r:id="rId30" display="https://podminky.urs.cz/item/CS_URS_2022_01/915231112"/>
    <hyperlink ref="F254" r:id="rId31" display="https://podminky.urs.cz/item/CS_URS_2022_01/915611111"/>
    <hyperlink ref="F257" r:id="rId32" display="https://podminky.urs.cz/item/CS_URS_2022_01/915621111"/>
    <hyperlink ref="F260" r:id="rId33" display="https://podminky.urs.cz/item/CS_URS_2022_01/916131213"/>
    <hyperlink ref="F268" r:id="rId34" display="https://podminky.urs.cz/item/CS_URS_2022_01/916231213"/>
    <hyperlink ref="F276" r:id="rId35" display="https://podminky.urs.cz/item/CS_URS_2022_01/916241113"/>
    <hyperlink ref="F286" r:id="rId36" display="https://podminky.urs.cz/item/CS_URS_2022_01/916991121"/>
    <hyperlink ref="F293" r:id="rId37" display="https://podminky.urs.cz/item/CS_URS_2022_01/919732211"/>
    <hyperlink ref="F296" r:id="rId38" display="https://podminky.urs.cz/item/CS_URS_2022_01/919735111"/>
    <hyperlink ref="F300" r:id="rId39" display="https://podminky.urs.cz/item/CS_URS_2022_01/919735123"/>
    <hyperlink ref="F303" r:id="rId40" display="https://podminky.urs.cz/item/CS_URS_2022_01/979024443"/>
    <hyperlink ref="F311" r:id="rId41" display="https://podminky.urs.cz/item/CS_URS_2022_01/997221561"/>
    <hyperlink ref="F314" r:id="rId42" display="https://podminky.urs.cz/item/CS_URS_2022_01/997221569"/>
    <hyperlink ref="F318" r:id="rId43" display="https://podminky.urs.cz/item/CS_URS_2022_01/997221611"/>
    <hyperlink ref="F321" r:id="rId44" display="https://podminky.urs.cz/item/CS_URS_2022_01/997221861"/>
    <hyperlink ref="F325" r:id="rId45" display="https://podminky.urs.cz/item/CS_URS_2022_01/997221873"/>
    <hyperlink ref="F331" r:id="rId46" display="https://podminky.urs.cz/item/CS_URS_2022_01/997221875"/>
    <hyperlink ref="F336" r:id="rId47" display="https://podminky.urs.cz/item/CS_URS_2022_01/998225111"/>
    <hyperlink ref="F341" r:id="rId48" display="https://podminky.urs.cz/item/CS_URS_2022_01/012002000"/>
    <hyperlink ref="F344" r:id="rId49" display="https://podminky.urs.cz/item/CS_URS_2022_01/013254000"/>
    <hyperlink ref="F348" r:id="rId50" display="https://podminky.urs.cz/item/CS_URS_2022_01/030001000"/>
    <hyperlink ref="F352" r:id="rId51" display="https://podminky.urs.cz/item/CS_URS_2022_01/0431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6" customFormat="1" ht="45" customHeight="1">
      <c r="B3" s="271"/>
      <c r="C3" s="272" t="s">
        <v>555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556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557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558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559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560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561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562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563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564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565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81</v>
      </c>
      <c r="F18" s="278" t="s">
        <v>566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567</v>
      </c>
      <c r="F19" s="278" t="s">
        <v>568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569</v>
      </c>
      <c r="F20" s="278" t="s">
        <v>570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571</v>
      </c>
      <c r="F21" s="278" t="s">
        <v>572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573</v>
      </c>
      <c r="F22" s="278" t="s">
        <v>574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575</v>
      </c>
      <c r="F23" s="278" t="s">
        <v>576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577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578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579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580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581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582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583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584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585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102</v>
      </c>
      <c r="F36" s="278"/>
      <c r="G36" s="278" t="s">
        <v>586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587</v>
      </c>
      <c r="F37" s="278"/>
      <c r="G37" s="278" t="s">
        <v>588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55</v>
      </c>
      <c r="F38" s="278"/>
      <c r="G38" s="278" t="s">
        <v>589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56</v>
      </c>
      <c r="F39" s="278"/>
      <c r="G39" s="278" t="s">
        <v>590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103</v>
      </c>
      <c r="F40" s="278"/>
      <c r="G40" s="278" t="s">
        <v>591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104</v>
      </c>
      <c r="F41" s="278"/>
      <c r="G41" s="278" t="s">
        <v>592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593</v>
      </c>
      <c r="F42" s="278"/>
      <c r="G42" s="278" t="s">
        <v>594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595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596</v>
      </c>
      <c r="F44" s="278"/>
      <c r="G44" s="278" t="s">
        <v>597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106</v>
      </c>
      <c r="F45" s="278"/>
      <c r="G45" s="278" t="s">
        <v>598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599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600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601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602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603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604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605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606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607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608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609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610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611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612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613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614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615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616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617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618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619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620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621</v>
      </c>
      <c r="D76" s="296"/>
      <c r="E76" s="296"/>
      <c r="F76" s="296" t="s">
        <v>622</v>
      </c>
      <c r="G76" s="297"/>
      <c r="H76" s="296" t="s">
        <v>56</v>
      </c>
      <c r="I76" s="296" t="s">
        <v>59</v>
      </c>
      <c r="J76" s="296" t="s">
        <v>623</v>
      </c>
      <c r="K76" s="295"/>
    </row>
    <row r="77" s="1" customFormat="1" ht="17.25" customHeight="1">
      <c r="B77" s="293"/>
      <c r="C77" s="298" t="s">
        <v>624</v>
      </c>
      <c r="D77" s="298"/>
      <c r="E77" s="298"/>
      <c r="F77" s="299" t="s">
        <v>625</v>
      </c>
      <c r="G77" s="300"/>
      <c r="H77" s="298"/>
      <c r="I77" s="298"/>
      <c r="J77" s="298" t="s">
        <v>626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55</v>
      </c>
      <c r="D79" s="303"/>
      <c r="E79" s="303"/>
      <c r="F79" s="304" t="s">
        <v>627</v>
      </c>
      <c r="G79" s="305"/>
      <c r="H79" s="281" t="s">
        <v>628</v>
      </c>
      <c r="I79" s="281" t="s">
        <v>629</v>
      </c>
      <c r="J79" s="281">
        <v>20</v>
      </c>
      <c r="K79" s="295"/>
    </row>
    <row r="80" s="1" customFormat="1" ht="15" customHeight="1">
      <c r="B80" s="293"/>
      <c r="C80" s="281" t="s">
        <v>630</v>
      </c>
      <c r="D80" s="281"/>
      <c r="E80" s="281"/>
      <c r="F80" s="304" t="s">
        <v>627</v>
      </c>
      <c r="G80" s="305"/>
      <c r="H80" s="281" t="s">
        <v>631</v>
      </c>
      <c r="I80" s="281" t="s">
        <v>629</v>
      </c>
      <c r="J80" s="281">
        <v>120</v>
      </c>
      <c r="K80" s="295"/>
    </row>
    <row r="81" s="1" customFormat="1" ht="15" customHeight="1">
      <c r="B81" s="306"/>
      <c r="C81" s="281" t="s">
        <v>632</v>
      </c>
      <c r="D81" s="281"/>
      <c r="E81" s="281"/>
      <c r="F81" s="304" t="s">
        <v>633</v>
      </c>
      <c r="G81" s="305"/>
      <c r="H81" s="281" t="s">
        <v>634</v>
      </c>
      <c r="I81" s="281" t="s">
        <v>629</v>
      </c>
      <c r="J81" s="281">
        <v>50</v>
      </c>
      <c r="K81" s="295"/>
    </row>
    <row r="82" s="1" customFormat="1" ht="15" customHeight="1">
      <c r="B82" s="306"/>
      <c r="C82" s="281" t="s">
        <v>635</v>
      </c>
      <c r="D82" s="281"/>
      <c r="E82" s="281"/>
      <c r="F82" s="304" t="s">
        <v>627</v>
      </c>
      <c r="G82" s="305"/>
      <c r="H82" s="281" t="s">
        <v>636</v>
      </c>
      <c r="I82" s="281" t="s">
        <v>637</v>
      </c>
      <c r="J82" s="281"/>
      <c r="K82" s="295"/>
    </row>
    <row r="83" s="1" customFormat="1" ht="15" customHeight="1">
      <c r="B83" s="306"/>
      <c r="C83" s="307" t="s">
        <v>638</v>
      </c>
      <c r="D83" s="307"/>
      <c r="E83" s="307"/>
      <c r="F83" s="308" t="s">
        <v>633</v>
      </c>
      <c r="G83" s="307"/>
      <c r="H83" s="307" t="s">
        <v>639</v>
      </c>
      <c r="I83" s="307" t="s">
        <v>629</v>
      </c>
      <c r="J83" s="307">
        <v>15</v>
      </c>
      <c r="K83" s="295"/>
    </row>
    <row r="84" s="1" customFormat="1" ht="15" customHeight="1">
      <c r="B84" s="306"/>
      <c r="C84" s="307" t="s">
        <v>640</v>
      </c>
      <c r="D84" s="307"/>
      <c r="E84" s="307"/>
      <c r="F84" s="308" t="s">
        <v>633</v>
      </c>
      <c r="G84" s="307"/>
      <c r="H84" s="307" t="s">
        <v>641</v>
      </c>
      <c r="I84" s="307" t="s">
        <v>629</v>
      </c>
      <c r="J84" s="307">
        <v>15</v>
      </c>
      <c r="K84" s="295"/>
    </row>
    <row r="85" s="1" customFormat="1" ht="15" customHeight="1">
      <c r="B85" s="306"/>
      <c r="C85" s="307" t="s">
        <v>642</v>
      </c>
      <c r="D85" s="307"/>
      <c r="E85" s="307"/>
      <c r="F85" s="308" t="s">
        <v>633</v>
      </c>
      <c r="G85" s="307"/>
      <c r="H85" s="307" t="s">
        <v>643</v>
      </c>
      <c r="I85" s="307" t="s">
        <v>629</v>
      </c>
      <c r="J85" s="307">
        <v>20</v>
      </c>
      <c r="K85" s="295"/>
    </row>
    <row r="86" s="1" customFormat="1" ht="15" customHeight="1">
      <c r="B86" s="306"/>
      <c r="C86" s="307" t="s">
        <v>644</v>
      </c>
      <c r="D86" s="307"/>
      <c r="E86" s="307"/>
      <c r="F86" s="308" t="s">
        <v>633</v>
      </c>
      <c r="G86" s="307"/>
      <c r="H86" s="307" t="s">
        <v>645</v>
      </c>
      <c r="I86" s="307" t="s">
        <v>629</v>
      </c>
      <c r="J86" s="307">
        <v>20</v>
      </c>
      <c r="K86" s="295"/>
    </row>
    <row r="87" s="1" customFormat="1" ht="15" customHeight="1">
      <c r="B87" s="306"/>
      <c r="C87" s="281" t="s">
        <v>646</v>
      </c>
      <c r="D87" s="281"/>
      <c r="E87" s="281"/>
      <c r="F87" s="304" t="s">
        <v>633</v>
      </c>
      <c r="G87" s="305"/>
      <c r="H87" s="281" t="s">
        <v>647</v>
      </c>
      <c r="I87" s="281" t="s">
        <v>629</v>
      </c>
      <c r="J87" s="281">
        <v>50</v>
      </c>
      <c r="K87" s="295"/>
    </row>
    <row r="88" s="1" customFormat="1" ht="15" customHeight="1">
      <c r="B88" s="306"/>
      <c r="C88" s="281" t="s">
        <v>648</v>
      </c>
      <c r="D88" s="281"/>
      <c r="E88" s="281"/>
      <c r="F88" s="304" t="s">
        <v>633</v>
      </c>
      <c r="G88" s="305"/>
      <c r="H88" s="281" t="s">
        <v>649</v>
      </c>
      <c r="I88" s="281" t="s">
        <v>629</v>
      </c>
      <c r="J88" s="281">
        <v>20</v>
      </c>
      <c r="K88" s="295"/>
    </row>
    <row r="89" s="1" customFormat="1" ht="15" customHeight="1">
      <c r="B89" s="306"/>
      <c r="C89" s="281" t="s">
        <v>650</v>
      </c>
      <c r="D89" s="281"/>
      <c r="E89" s="281"/>
      <c r="F89" s="304" t="s">
        <v>633</v>
      </c>
      <c r="G89" s="305"/>
      <c r="H89" s="281" t="s">
        <v>651</v>
      </c>
      <c r="I89" s="281" t="s">
        <v>629</v>
      </c>
      <c r="J89" s="281">
        <v>20</v>
      </c>
      <c r="K89" s="295"/>
    </row>
    <row r="90" s="1" customFormat="1" ht="15" customHeight="1">
      <c r="B90" s="306"/>
      <c r="C90" s="281" t="s">
        <v>652</v>
      </c>
      <c r="D90" s="281"/>
      <c r="E90" s="281"/>
      <c r="F90" s="304" t="s">
        <v>633</v>
      </c>
      <c r="G90" s="305"/>
      <c r="H90" s="281" t="s">
        <v>653</v>
      </c>
      <c r="I90" s="281" t="s">
        <v>629</v>
      </c>
      <c r="J90" s="281">
        <v>50</v>
      </c>
      <c r="K90" s="295"/>
    </row>
    <row r="91" s="1" customFormat="1" ht="15" customHeight="1">
      <c r="B91" s="306"/>
      <c r="C91" s="281" t="s">
        <v>654</v>
      </c>
      <c r="D91" s="281"/>
      <c r="E91" s="281"/>
      <c r="F91" s="304" t="s">
        <v>633</v>
      </c>
      <c r="G91" s="305"/>
      <c r="H91" s="281" t="s">
        <v>654</v>
      </c>
      <c r="I91" s="281" t="s">
        <v>629</v>
      </c>
      <c r="J91" s="281">
        <v>50</v>
      </c>
      <c r="K91" s="295"/>
    </row>
    <row r="92" s="1" customFormat="1" ht="15" customHeight="1">
      <c r="B92" s="306"/>
      <c r="C92" s="281" t="s">
        <v>655</v>
      </c>
      <c r="D92" s="281"/>
      <c r="E92" s="281"/>
      <c r="F92" s="304" t="s">
        <v>633</v>
      </c>
      <c r="G92" s="305"/>
      <c r="H92" s="281" t="s">
        <v>656</v>
      </c>
      <c r="I92" s="281" t="s">
        <v>629</v>
      </c>
      <c r="J92" s="281">
        <v>255</v>
      </c>
      <c r="K92" s="295"/>
    </row>
    <row r="93" s="1" customFormat="1" ht="15" customHeight="1">
      <c r="B93" s="306"/>
      <c r="C93" s="281" t="s">
        <v>657</v>
      </c>
      <c r="D93" s="281"/>
      <c r="E93" s="281"/>
      <c r="F93" s="304" t="s">
        <v>627</v>
      </c>
      <c r="G93" s="305"/>
      <c r="H93" s="281" t="s">
        <v>658</v>
      </c>
      <c r="I93" s="281" t="s">
        <v>659</v>
      </c>
      <c r="J93" s="281"/>
      <c r="K93" s="295"/>
    </row>
    <row r="94" s="1" customFormat="1" ht="15" customHeight="1">
      <c r="B94" s="306"/>
      <c r="C94" s="281" t="s">
        <v>660</v>
      </c>
      <c r="D94" s="281"/>
      <c r="E94" s="281"/>
      <c r="F94" s="304" t="s">
        <v>627</v>
      </c>
      <c r="G94" s="305"/>
      <c r="H94" s="281" t="s">
        <v>661</v>
      </c>
      <c r="I94" s="281" t="s">
        <v>662</v>
      </c>
      <c r="J94" s="281"/>
      <c r="K94" s="295"/>
    </row>
    <row r="95" s="1" customFormat="1" ht="15" customHeight="1">
      <c r="B95" s="306"/>
      <c r="C95" s="281" t="s">
        <v>663</v>
      </c>
      <c r="D95" s="281"/>
      <c r="E95" s="281"/>
      <c r="F95" s="304" t="s">
        <v>627</v>
      </c>
      <c r="G95" s="305"/>
      <c r="H95" s="281" t="s">
        <v>663</v>
      </c>
      <c r="I95" s="281" t="s">
        <v>662</v>
      </c>
      <c r="J95" s="281"/>
      <c r="K95" s="295"/>
    </row>
    <row r="96" s="1" customFormat="1" ht="15" customHeight="1">
      <c r="B96" s="306"/>
      <c r="C96" s="281" t="s">
        <v>40</v>
      </c>
      <c r="D96" s="281"/>
      <c r="E96" s="281"/>
      <c r="F96" s="304" t="s">
        <v>627</v>
      </c>
      <c r="G96" s="305"/>
      <c r="H96" s="281" t="s">
        <v>664</v>
      </c>
      <c r="I96" s="281" t="s">
        <v>662</v>
      </c>
      <c r="J96" s="281"/>
      <c r="K96" s="295"/>
    </row>
    <row r="97" s="1" customFormat="1" ht="15" customHeight="1">
      <c r="B97" s="306"/>
      <c r="C97" s="281" t="s">
        <v>50</v>
      </c>
      <c r="D97" s="281"/>
      <c r="E97" s="281"/>
      <c r="F97" s="304" t="s">
        <v>627</v>
      </c>
      <c r="G97" s="305"/>
      <c r="H97" s="281" t="s">
        <v>665</v>
      </c>
      <c r="I97" s="281" t="s">
        <v>662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666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621</v>
      </c>
      <c r="D103" s="296"/>
      <c r="E103" s="296"/>
      <c r="F103" s="296" t="s">
        <v>622</v>
      </c>
      <c r="G103" s="297"/>
      <c r="H103" s="296" t="s">
        <v>56</v>
      </c>
      <c r="I103" s="296" t="s">
        <v>59</v>
      </c>
      <c r="J103" s="296" t="s">
        <v>623</v>
      </c>
      <c r="K103" s="295"/>
    </row>
    <row r="104" s="1" customFormat="1" ht="17.25" customHeight="1">
      <c r="B104" s="293"/>
      <c r="C104" s="298" t="s">
        <v>624</v>
      </c>
      <c r="D104" s="298"/>
      <c r="E104" s="298"/>
      <c r="F104" s="299" t="s">
        <v>625</v>
      </c>
      <c r="G104" s="300"/>
      <c r="H104" s="298"/>
      <c r="I104" s="298"/>
      <c r="J104" s="298" t="s">
        <v>626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55</v>
      </c>
      <c r="D106" s="303"/>
      <c r="E106" s="303"/>
      <c r="F106" s="304" t="s">
        <v>627</v>
      </c>
      <c r="G106" s="281"/>
      <c r="H106" s="281" t="s">
        <v>667</v>
      </c>
      <c r="I106" s="281" t="s">
        <v>629</v>
      </c>
      <c r="J106" s="281">
        <v>20</v>
      </c>
      <c r="K106" s="295"/>
    </row>
    <row r="107" s="1" customFormat="1" ht="15" customHeight="1">
      <c r="B107" s="293"/>
      <c r="C107" s="281" t="s">
        <v>630</v>
      </c>
      <c r="D107" s="281"/>
      <c r="E107" s="281"/>
      <c r="F107" s="304" t="s">
        <v>627</v>
      </c>
      <c r="G107" s="281"/>
      <c r="H107" s="281" t="s">
        <v>667</v>
      </c>
      <c r="I107" s="281" t="s">
        <v>629</v>
      </c>
      <c r="J107" s="281">
        <v>120</v>
      </c>
      <c r="K107" s="295"/>
    </row>
    <row r="108" s="1" customFormat="1" ht="15" customHeight="1">
      <c r="B108" s="306"/>
      <c r="C108" s="281" t="s">
        <v>632</v>
      </c>
      <c r="D108" s="281"/>
      <c r="E108" s="281"/>
      <c r="F108" s="304" t="s">
        <v>633</v>
      </c>
      <c r="G108" s="281"/>
      <c r="H108" s="281" t="s">
        <v>667</v>
      </c>
      <c r="I108" s="281" t="s">
        <v>629</v>
      </c>
      <c r="J108" s="281">
        <v>50</v>
      </c>
      <c r="K108" s="295"/>
    </row>
    <row r="109" s="1" customFormat="1" ht="15" customHeight="1">
      <c r="B109" s="306"/>
      <c r="C109" s="281" t="s">
        <v>635</v>
      </c>
      <c r="D109" s="281"/>
      <c r="E109" s="281"/>
      <c r="F109" s="304" t="s">
        <v>627</v>
      </c>
      <c r="G109" s="281"/>
      <c r="H109" s="281" t="s">
        <v>667</v>
      </c>
      <c r="I109" s="281" t="s">
        <v>637</v>
      </c>
      <c r="J109" s="281"/>
      <c r="K109" s="295"/>
    </row>
    <row r="110" s="1" customFormat="1" ht="15" customHeight="1">
      <c r="B110" s="306"/>
      <c r="C110" s="281" t="s">
        <v>646</v>
      </c>
      <c r="D110" s="281"/>
      <c r="E110" s="281"/>
      <c r="F110" s="304" t="s">
        <v>633</v>
      </c>
      <c r="G110" s="281"/>
      <c r="H110" s="281" t="s">
        <v>667</v>
      </c>
      <c r="I110" s="281" t="s">
        <v>629</v>
      </c>
      <c r="J110" s="281">
        <v>50</v>
      </c>
      <c r="K110" s="295"/>
    </row>
    <row r="111" s="1" customFormat="1" ht="15" customHeight="1">
      <c r="B111" s="306"/>
      <c r="C111" s="281" t="s">
        <v>654</v>
      </c>
      <c r="D111" s="281"/>
      <c r="E111" s="281"/>
      <c r="F111" s="304" t="s">
        <v>633</v>
      </c>
      <c r="G111" s="281"/>
      <c r="H111" s="281" t="s">
        <v>667</v>
      </c>
      <c r="I111" s="281" t="s">
        <v>629</v>
      </c>
      <c r="J111" s="281">
        <v>50</v>
      </c>
      <c r="K111" s="295"/>
    </row>
    <row r="112" s="1" customFormat="1" ht="15" customHeight="1">
      <c r="B112" s="306"/>
      <c r="C112" s="281" t="s">
        <v>652</v>
      </c>
      <c r="D112" s="281"/>
      <c r="E112" s="281"/>
      <c r="F112" s="304" t="s">
        <v>633</v>
      </c>
      <c r="G112" s="281"/>
      <c r="H112" s="281" t="s">
        <v>667</v>
      </c>
      <c r="I112" s="281" t="s">
        <v>629</v>
      </c>
      <c r="J112" s="281">
        <v>50</v>
      </c>
      <c r="K112" s="295"/>
    </row>
    <row r="113" s="1" customFormat="1" ht="15" customHeight="1">
      <c r="B113" s="306"/>
      <c r="C113" s="281" t="s">
        <v>55</v>
      </c>
      <c r="D113" s="281"/>
      <c r="E113" s="281"/>
      <c r="F113" s="304" t="s">
        <v>627</v>
      </c>
      <c r="G113" s="281"/>
      <c r="H113" s="281" t="s">
        <v>668</v>
      </c>
      <c r="I113" s="281" t="s">
        <v>629</v>
      </c>
      <c r="J113" s="281">
        <v>20</v>
      </c>
      <c r="K113" s="295"/>
    </row>
    <row r="114" s="1" customFormat="1" ht="15" customHeight="1">
      <c r="B114" s="306"/>
      <c r="C114" s="281" t="s">
        <v>669</v>
      </c>
      <c r="D114" s="281"/>
      <c r="E114" s="281"/>
      <c r="F114" s="304" t="s">
        <v>627</v>
      </c>
      <c r="G114" s="281"/>
      <c r="H114" s="281" t="s">
        <v>670</v>
      </c>
      <c r="I114" s="281" t="s">
        <v>629</v>
      </c>
      <c r="J114" s="281">
        <v>120</v>
      </c>
      <c r="K114" s="295"/>
    </row>
    <row r="115" s="1" customFormat="1" ht="15" customHeight="1">
      <c r="B115" s="306"/>
      <c r="C115" s="281" t="s">
        <v>40</v>
      </c>
      <c r="D115" s="281"/>
      <c r="E115" s="281"/>
      <c r="F115" s="304" t="s">
        <v>627</v>
      </c>
      <c r="G115" s="281"/>
      <c r="H115" s="281" t="s">
        <v>671</v>
      </c>
      <c r="I115" s="281" t="s">
        <v>662</v>
      </c>
      <c r="J115" s="281"/>
      <c r="K115" s="295"/>
    </row>
    <row r="116" s="1" customFormat="1" ht="15" customHeight="1">
      <c r="B116" s="306"/>
      <c r="C116" s="281" t="s">
        <v>50</v>
      </c>
      <c r="D116" s="281"/>
      <c r="E116" s="281"/>
      <c r="F116" s="304" t="s">
        <v>627</v>
      </c>
      <c r="G116" s="281"/>
      <c r="H116" s="281" t="s">
        <v>672</v>
      </c>
      <c r="I116" s="281" t="s">
        <v>662</v>
      </c>
      <c r="J116" s="281"/>
      <c r="K116" s="295"/>
    </row>
    <row r="117" s="1" customFormat="1" ht="15" customHeight="1">
      <c r="B117" s="306"/>
      <c r="C117" s="281" t="s">
        <v>59</v>
      </c>
      <c r="D117" s="281"/>
      <c r="E117" s="281"/>
      <c r="F117" s="304" t="s">
        <v>627</v>
      </c>
      <c r="G117" s="281"/>
      <c r="H117" s="281" t="s">
        <v>673</v>
      </c>
      <c r="I117" s="281" t="s">
        <v>674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675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621</v>
      </c>
      <c r="D123" s="296"/>
      <c r="E123" s="296"/>
      <c r="F123" s="296" t="s">
        <v>622</v>
      </c>
      <c r="G123" s="297"/>
      <c r="H123" s="296" t="s">
        <v>56</v>
      </c>
      <c r="I123" s="296" t="s">
        <v>59</v>
      </c>
      <c r="J123" s="296" t="s">
        <v>623</v>
      </c>
      <c r="K123" s="325"/>
    </row>
    <row r="124" s="1" customFormat="1" ht="17.25" customHeight="1">
      <c r="B124" s="324"/>
      <c r="C124" s="298" t="s">
        <v>624</v>
      </c>
      <c r="D124" s="298"/>
      <c r="E124" s="298"/>
      <c r="F124" s="299" t="s">
        <v>625</v>
      </c>
      <c r="G124" s="300"/>
      <c r="H124" s="298"/>
      <c r="I124" s="298"/>
      <c r="J124" s="298" t="s">
        <v>626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630</v>
      </c>
      <c r="D126" s="303"/>
      <c r="E126" s="303"/>
      <c r="F126" s="304" t="s">
        <v>627</v>
      </c>
      <c r="G126" s="281"/>
      <c r="H126" s="281" t="s">
        <v>667</v>
      </c>
      <c r="I126" s="281" t="s">
        <v>629</v>
      </c>
      <c r="J126" s="281">
        <v>120</v>
      </c>
      <c r="K126" s="329"/>
    </row>
    <row r="127" s="1" customFormat="1" ht="15" customHeight="1">
      <c r="B127" s="326"/>
      <c r="C127" s="281" t="s">
        <v>676</v>
      </c>
      <c r="D127" s="281"/>
      <c r="E127" s="281"/>
      <c r="F127" s="304" t="s">
        <v>627</v>
      </c>
      <c r="G127" s="281"/>
      <c r="H127" s="281" t="s">
        <v>677</v>
      </c>
      <c r="I127" s="281" t="s">
        <v>629</v>
      </c>
      <c r="J127" s="281" t="s">
        <v>678</v>
      </c>
      <c r="K127" s="329"/>
    </row>
    <row r="128" s="1" customFormat="1" ht="15" customHeight="1">
      <c r="B128" s="326"/>
      <c r="C128" s="281" t="s">
        <v>575</v>
      </c>
      <c r="D128" s="281"/>
      <c r="E128" s="281"/>
      <c r="F128" s="304" t="s">
        <v>627</v>
      </c>
      <c r="G128" s="281"/>
      <c r="H128" s="281" t="s">
        <v>679</v>
      </c>
      <c r="I128" s="281" t="s">
        <v>629</v>
      </c>
      <c r="J128" s="281" t="s">
        <v>678</v>
      </c>
      <c r="K128" s="329"/>
    </row>
    <row r="129" s="1" customFormat="1" ht="15" customHeight="1">
      <c r="B129" s="326"/>
      <c r="C129" s="281" t="s">
        <v>638</v>
      </c>
      <c r="D129" s="281"/>
      <c r="E129" s="281"/>
      <c r="F129" s="304" t="s">
        <v>633</v>
      </c>
      <c r="G129" s="281"/>
      <c r="H129" s="281" t="s">
        <v>639</v>
      </c>
      <c r="I129" s="281" t="s">
        <v>629</v>
      </c>
      <c r="J129" s="281">
        <v>15</v>
      </c>
      <c r="K129" s="329"/>
    </row>
    <row r="130" s="1" customFormat="1" ht="15" customHeight="1">
      <c r="B130" s="326"/>
      <c r="C130" s="307" t="s">
        <v>640</v>
      </c>
      <c r="D130" s="307"/>
      <c r="E130" s="307"/>
      <c r="F130" s="308" t="s">
        <v>633</v>
      </c>
      <c r="G130" s="307"/>
      <c r="H130" s="307" t="s">
        <v>641</v>
      </c>
      <c r="I130" s="307" t="s">
        <v>629</v>
      </c>
      <c r="J130" s="307">
        <v>15</v>
      </c>
      <c r="K130" s="329"/>
    </row>
    <row r="131" s="1" customFormat="1" ht="15" customHeight="1">
      <c r="B131" s="326"/>
      <c r="C131" s="307" t="s">
        <v>642</v>
      </c>
      <c r="D131" s="307"/>
      <c r="E131" s="307"/>
      <c r="F131" s="308" t="s">
        <v>633</v>
      </c>
      <c r="G131" s="307"/>
      <c r="H131" s="307" t="s">
        <v>643</v>
      </c>
      <c r="I131" s="307" t="s">
        <v>629</v>
      </c>
      <c r="J131" s="307">
        <v>20</v>
      </c>
      <c r="K131" s="329"/>
    </row>
    <row r="132" s="1" customFormat="1" ht="15" customHeight="1">
      <c r="B132" s="326"/>
      <c r="C132" s="307" t="s">
        <v>644</v>
      </c>
      <c r="D132" s="307"/>
      <c r="E132" s="307"/>
      <c r="F132" s="308" t="s">
        <v>633</v>
      </c>
      <c r="G132" s="307"/>
      <c r="H132" s="307" t="s">
        <v>645</v>
      </c>
      <c r="I132" s="307" t="s">
        <v>629</v>
      </c>
      <c r="J132" s="307">
        <v>20</v>
      </c>
      <c r="K132" s="329"/>
    </row>
    <row r="133" s="1" customFormat="1" ht="15" customHeight="1">
      <c r="B133" s="326"/>
      <c r="C133" s="281" t="s">
        <v>632</v>
      </c>
      <c r="D133" s="281"/>
      <c r="E133" s="281"/>
      <c r="F133" s="304" t="s">
        <v>633</v>
      </c>
      <c r="G133" s="281"/>
      <c r="H133" s="281" t="s">
        <v>667</v>
      </c>
      <c r="I133" s="281" t="s">
        <v>629</v>
      </c>
      <c r="J133" s="281">
        <v>50</v>
      </c>
      <c r="K133" s="329"/>
    </row>
    <row r="134" s="1" customFormat="1" ht="15" customHeight="1">
      <c r="B134" s="326"/>
      <c r="C134" s="281" t="s">
        <v>646</v>
      </c>
      <c r="D134" s="281"/>
      <c r="E134" s="281"/>
      <c r="F134" s="304" t="s">
        <v>633</v>
      </c>
      <c r="G134" s="281"/>
      <c r="H134" s="281" t="s">
        <v>667</v>
      </c>
      <c r="I134" s="281" t="s">
        <v>629</v>
      </c>
      <c r="J134" s="281">
        <v>50</v>
      </c>
      <c r="K134" s="329"/>
    </row>
    <row r="135" s="1" customFormat="1" ht="15" customHeight="1">
      <c r="B135" s="326"/>
      <c r="C135" s="281" t="s">
        <v>652</v>
      </c>
      <c r="D135" s="281"/>
      <c r="E135" s="281"/>
      <c r="F135" s="304" t="s">
        <v>633</v>
      </c>
      <c r="G135" s="281"/>
      <c r="H135" s="281" t="s">
        <v>667</v>
      </c>
      <c r="I135" s="281" t="s">
        <v>629</v>
      </c>
      <c r="J135" s="281">
        <v>50</v>
      </c>
      <c r="K135" s="329"/>
    </row>
    <row r="136" s="1" customFormat="1" ht="15" customHeight="1">
      <c r="B136" s="326"/>
      <c r="C136" s="281" t="s">
        <v>654</v>
      </c>
      <c r="D136" s="281"/>
      <c r="E136" s="281"/>
      <c r="F136" s="304" t="s">
        <v>633</v>
      </c>
      <c r="G136" s="281"/>
      <c r="H136" s="281" t="s">
        <v>667</v>
      </c>
      <c r="I136" s="281" t="s">
        <v>629</v>
      </c>
      <c r="J136" s="281">
        <v>50</v>
      </c>
      <c r="K136" s="329"/>
    </row>
    <row r="137" s="1" customFormat="1" ht="15" customHeight="1">
      <c r="B137" s="326"/>
      <c r="C137" s="281" t="s">
        <v>655</v>
      </c>
      <c r="D137" s="281"/>
      <c r="E137" s="281"/>
      <c r="F137" s="304" t="s">
        <v>633</v>
      </c>
      <c r="G137" s="281"/>
      <c r="H137" s="281" t="s">
        <v>680</v>
      </c>
      <c r="I137" s="281" t="s">
        <v>629</v>
      </c>
      <c r="J137" s="281">
        <v>255</v>
      </c>
      <c r="K137" s="329"/>
    </row>
    <row r="138" s="1" customFormat="1" ht="15" customHeight="1">
      <c r="B138" s="326"/>
      <c r="C138" s="281" t="s">
        <v>657</v>
      </c>
      <c r="D138" s="281"/>
      <c r="E138" s="281"/>
      <c r="F138" s="304" t="s">
        <v>627</v>
      </c>
      <c r="G138" s="281"/>
      <c r="H138" s="281" t="s">
        <v>681</v>
      </c>
      <c r="I138" s="281" t="s">
        <v>659</v>
      </c>
      <c r="J138" s="281"/>
      <c r="K138" s="329"/>
    </row>
    <row r="139" s="1" customFormat="1" ht="15" customHeight="1">
      <c r="B139" s="326"/>
      <c r="C139" s="281" t="s">
        <v>660</v>
      </c>
      <c r="D139" s="281"/>
      <c r="E139" s="281"/>
      <c r="F139" s="304" t="s">
        <v>627</v>
      </c>
      <c r="G139" s="281"/>
      <c r="H139" s="281" t="s">
        <v>682</v>
      </c>
      <c r="I139" s="281" t="s">
        <v>662</v>
      </c>
      <c r="J139" s="281"/>
      <c r="K139" s="329"/>
    </row>
    <row r="140" s="1" customFormat="1" ht="15" customHeight="1">
      <c r="B140" s="326"/>
      <c r="C140" s="281" t="s">
        <v>663</v>
      </c>
      <c r="D140" s="281"/>
      <c r="E140" s="281"/>
      <c r="F140" s="304" t="s">
        <v>627</v>
      </c>
      <c r="G140" s="281"/>
      <c r="H140" s="281" t="s">
        <v>663</v>
      </c>
      <c r="I140" s="281" t="s">
        <v>662</v>
      </c>
      <c r="J140" s="281"/>
      <c r="K140" s="329"/>
    </row>
    <row r="141" s="1" customFormat="1" ht="15" customHeight="1">
      <c r="B141" s="326"/>
      <c r="C141" s="281" t="s">
        <v>40</v>
      </c>
      <c r="D141" s="281"/>
      <c r="E141" s="281"/>
      <c r="F141" s="304" t="s">
        <v>627</v>
      </c>
      <c r="G141" s="281"/>
      <c r="H141" s="281" t="s">
        <v>683</v>
      </c>
      <c r="I141" s="281" t="s">
        <v>662</v>
      </c>
      <c r="J141" s="281"/>
      <c r="K141" s="329"/>
    </row>
    <row r="142" s="1" customFormat="1" ht="15" customHeight="1">
      <c r="B142" s="326"/>
      <c r="C142" s="281" t="s">
        <v>684</v>
      </c>
      <c r="D142" s="281"/>
      <c r="E142" s="281"/>
      <c r="F142" s="304" t="s">
        <v>627</v>
      </c>
      <c r="G142" s="281"/>
      <c r="H142" s="281" t="s">
        <v>685</v>
      </c>
      <c r="I142" s="281" t="s">
        <v>662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686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621</v>
      </c>
      <c r="D148" s="296"/>
      <c r="E148" s="296"/>
      <c r="F148" s="296" t="s">
        <v>622</v>
      </c>
      <c r="G148" s="297"/>
      <c r="H148" s="296" t="s">
        <v>56</v>
      </c>
      <c r="I148" s="296" t="s">
        <v>59</v>
      </c>
      <c r="J148" s="296" t="s">
        <v>623</v>
      </c>
      <c r="K148" s="295"/>
    </row>
    <row r="149" s="1" customFormat="1" ht="17.25" customHeight="1">
      <c r="B149" s="293"/>
      <c r="C149" s="298" t="s">
        <v>624</v>
      </c>
      <c r="D149" s="298"/>
      <c r="E149" s="298"/>
      <c r="F149" s="299" t="s">
        <v>625</v>
      </c>
      <c r="G149" s="300"/>
      <c r="H149" s="298"/>
      <c r="I149" s="298"/>
      <c r="J149" s="298" t="s">
        <v>626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630</v>
      </c>
      <c r="D151" s="281"/>
      <c r="E151" s="281"/>
      <c r="F151" s="334" t="s">
        <v>627</v>
      </c>
      <c r="G151" s="281"/>
      <c r="H151" s="333" t="s">
        <v>667</v>
      </c>
      <c r="I151" s="333" t="s">
        <v>629</v>
      </c>
      <c r="J151" s="333">
        <v>120</v>
      </c>
      <c r="K151" s="329"/>
    </row>
    <row r="152" s="1" customFormat="1" ht="15" customHeight="1">
      <c r="B152" s="306"/>
      <c r="C152" s="333" t="s">
        <v>676</v>
      </c>
      <c r="D152" s="281"/>
      <c r="E152" s="281"/>
      <c r="F152" s="334" t="s">
        <v>627</v>
      </c>
      <c r="G152" s="281"/>
      <c r="H152" s="333" t="s">
        <v>687</v>
      </c>
      <c r="I152" s="333" t="s">
        <v>629</v>
      </c>
      <c r="J152" s="333" t="s">
        <v>678</v>
      </c>
      <c r="K152" s="329"/>
    </row>
    <row r="153" s="1" customFormat="1" ht="15" customHeight="1">
      <c r="B153" s="306"/>
      <c r="C153" s="333" t="s">
        <v>575</v>
      </c>
      <c r="D153" s="281"/>
      <c r="E153" s="281"/>
      <c r="F153" s="334" t="s">
        <v>627</v>
      </c>
      <c r="G153" s="281"/>
      <c r="H153" s="333" t="s">
        <v>688</v>
      </c>
      <c r="I153" s="333" t="s">
        <v>629</v>
      </c>
      <c r="J153" s="333" t="s">
        <v>678</v>
      </c>
      <c r="K153" s="329"/>
    </row>
    <row r="154" s="1" customFormat="1" ht="15" customHeight="1">
      <c r="B154" s="306"/>
      <c r="C154" s="333" t="s">
        <v>632</v>
      </c>
      <c r="D154" s="281"/>
      <c r="E154" s="281"/>
      <c r="F154" s="334" t="s">
        <v>633</v>
      </c>
      <c r="G154" s="281"/>
      <c r="H154" s="333" t="s">
        <v>667</v>
      </c>
      <c r="I154" s="333" t="s">
        <v>629</v>
      </c>
      <c r="J154" s="333">
        <v>50</v>
      </c>
      <c r="K154" s="329"/>
    </row>
    <row r="155" s="1" customFormat="1" ht="15" customHeight="1">
      <c r="B155" s="306"/>
      <c r="C155" s="333" t="s">
        <v>635</v>
      </c>
      <c r="D155" s="281"/>
      <c r="E155" s="281"/>
      <c r="F155" s="334" t="s">
        <v>627</v>
      </c>
      <c r="G155" s="281"/>
      <c r="H155" s="333" t="s">
        <v>667</v>
      </c>
      <c r="I155" s="333" t="s">
        <v>637</v>
      </c>
      <c r="J155" s="333"/>
      <c r="K155" s="329"/>
    </row>
    <row r="156" s="1" customFormat="1" ht="15" customHeight="1">
      <c r="B156" s="306"/>
      <c r="C156" s="333" t="s">
        <v>646</v>
      </c>
      <c r="D156" s="281"/>
      <c r="E156" s="281"/>
      <c r="F156" s="334" t="s">
        <v>633</v>
      </c>
      <c r="G156" s="281"/>
      <c r="H156" s="333" t="s">
        <v>667</v>
      </c>
      <c r="I156" s="333" t="s">
        <v>629</v>
      </c>
      <c r="J156" s="333">
        <v>50</v>
      </c>
      <c r="K156" s="329"/>
    </row>
    <row r="157" s="1" customFormat="1" ht="15" customHeight="1">
      <c r="B157" s="306"/>
      <c r="C157" s="333" t="s">
        <v>654</v>
      </c>
      <c r="D157" s="281"/>
      <c r="E157" s="281"/>
      <c r="F157" s="334" t="s">
        <v>633</v>
      </c>
      <c r="G157" s="281"/>
      <c r="H157" s="333" t="s">
        <v>667</v>
      </c>
      <c r="I157" s="333" t="s">
        <v>629</v>
      </c>
      <c r="J157" s="333">
        <v>50</v>
      </c>
      <c r="K157" s="329"/>
    </row>
    <row r="158" s="1" customFormat="1" ht="15" customHeight="1">
      <c r="B158" s="306"/>
      <c r="C158" s="333" t="s">
        <v>652</v>
      </c>
      <c r="D158" s="281"/>
      <c r="E158" s="281"/>
      <c r="F158" s="334" t="s">
        <v>633</v>
      </c>
      <c r="G158" s="281"/>
      <c r="H158" s="333" t="s">
        <v>667</v>
      </c>
      <c r="I158" s="333" t="s">
        <v>629</v>
      </c>
      <c r="J158" s="333">
        <v>50</v>
      </c>
      <c r="K158" s="329"/>
    </row>
    <row r="159" s="1" customFormat="1" ht="15" customHeight="1">
      <c r="B159" s="306"/>
      <c r="C159" s="333" t="s">
        <v>88</v>
      </c>
      <c r="D159" s="281"/>
      <c r="E159" s="281"/>
      <c r="F159" s="334" t="s">
        <v>627</v>
      </c>
      <c r="G159" s="281"/>
      <c r="H159" s="333" t="s">
        <v>689</v>
      </c>
      <c r="I159" s="333" t="s">
        <v>629</v>
      </c>
      <c r="J159" s="333" t="s">
        <v>690</v>
      </c>
      <c r="K159" s="329"/>
    </row>
    <row r="160" s="1" customFormat="1" ht="15" customHeight="1">
      <c r="B160" s="306"/>
      <c r="C160" s="333" t="s">
        <v>691</v>
      </c>
      <c r="D160" s="281"/>
      <c r="E160" s="281"/>
      <c r="F160" s="334" t="s">
        <v>627</v>
      </c>
      <c r="G160" s="281"/>
      <c r="H160" s="333" t="s">
        <v>692</v>
      </c>
      <c r="I160" s="333" t="s">
        <v>662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693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621</v>
      </c>
      <c r="D166" s="296"/>
      <c r="E166" s="296"/>
      <c r="F166" s="296" t="s">
        <v>622</v>
      </c>
      <c r="G166" s="338"/>
      <c r="H166" s="339" t="s">
        <v>56</v>
      </c>
      <c r="I166" s="339" t="s">
        <v>59</v>
      </c>
      <c r="J166" s="296" t="s">
        <v>623</v>
      </c>
      <c r="K166" s="273"/>
    </row>
    <row r="167" s="1" customFormat="1" ht="17.25" customHeight="1">
      <c r="B167" s="274"/>
      <c r="C167" s="298" t="s">
        <v>624</v>
      </c>
      <c r="D167" s="298"/>
      <c r="E167" s="298"/>
      <c r="F167" s="299" t="s">
        <v>625</v>
      </c>
      <c r="G167" s="340"/>
      <c r="H167" s="341"/>
      <c r="I167" s="341"/>
      <c r="J167" s="298" t="s">
        <v>626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630</v>
      </c>
      <c r="D169" s="281"/>
      <c r="E169" s="281"/>
      <c r="F169" s="304" t="s">
        <v>627</v>
      </c>
      <c r="G169" s="281"/>
      <c r="H169" s="281" t="s">
        <v>667</v>
      </c>
      <c r="I169" s="281" t="s">
        <v>629</v>
      </c>
      <c r="J169" s="281">
        <v>120</v>
      </c>
      <c r="K169" s="329"/>
    </row>
    <row r="170" s="1" customFormat="1" ht="15" customHeight="1">
      <c r="B170" s="306"/>
      <c r="C170" s="281" t="s">
        <v>676</v>
      </c>
      <c r="D170" s="281"/>
      <c r="E170" s="281"/>
      <c r="F170" s="304" t="s">
        <v>627</v>
      </c>
      <c r="G170" s="281"/>
      <c r="H170" s="281" t="s">
        <v>677</v>
      </c>
      <c r="I170" s="281" t="s">
        <v>629</v>
      </c>
      <c r="J170" s="281" t="s">
        <v>678</v>
      </c>
      <c r="K170" s="329"/>
    </row>
    <row r="171" s="1" customFormat="1" ht="15" customHeight="1">
      <c r="B171" s="306"/>
      <c r="C171" s="281" t="s">
        <v>575</v>
      </c>
      <c r="D171" s="281"/>
      <c r="E171" s="281"/>
      <c r="F171" s="304" t="s">
        <v>627</v>
      </c>
      <c r="G171" s="281"/>
      <c r="H171" s="281" t="s">
        <v>694</v>
      </c>
      <c r="I171" s="281" t="s">
        <v>629</v>
      </c>
      <c r="J171" s="281" t="s">
        <v>678</v>
      </c>
      <c r="K171" s="329"/>
    </row>
    <row r="172" s="1" customFormat="1" ht="15" customHeight="1">
      <c r="B172" s="306"/>
      <c r="C172" s="281" t="s">
        <v>632</v>
      </c>
      <c r="D172" s="281"/>
      <c r="E172" s="281"/>
      <c r="F172" s="304" t="s">
        <v>633</v>
      </c>
      <c r="G172" s="281"/>
      <c r="H172" s="281" t="s">
        <v>694</v>
      </c>
      <c r="I172" s="281" t="s">
        <v>629</v>
      </c>
      <c r="J172" s="281">
        <v>50</v>
      </c>
      <c r="K172" s="329"/>
    </row>
    <row r="173" s="1" customFormat="1" ht="15" customHeight="1">
      <c r="B173" s="306"/>
      <c r="C173" s="281" t="s">
        <v>635</v>
      </c>
      <c r="D173" s="281"/>
      <c r="E173" s="281"/>
      <c r="F173" s="304" t="s">
        <v>627</v>
      </c>
      <c r="G173" s="281"/>
      <c r="H173" s="281" t="s">
        <v>694</v>
      </c>
      <c r="I173" s="281" t="s">
        <v>637</v>
      </c>
      <c r="J173" s="281"/>
      <c r="K173" s="329"/>
    </row>
    <row r="174" s="1" customFormat="1" ht="15" customHeight="1">
      <c r="B174" s="306"/>
      <c r="C174" s="281" t="s">
        <v>646</v>
      </c>
      <c r="D174" s="281"/>
      <c r="E174" s="281"/>
      <c r="F174" s="304" t="s">
        <v>633</v>
      </c>
      <c r="G174" s="281"/>
      <c r="H174" s="281" t="s">
        <v>694</v>
      </c>
      <c r="I174" s="281" t="s">
        <v>629</v>
      </c>
      <c r="J174" s="281">
        <v>50</v>
      </c>
      <c r="K174" s="329"/>
    </row>
    <row r="175" s="1" customFormat="1" ht="15" customHeight="1">
      <c r="B175" s="306"/>
      <c r="C175" s="281" t="s">
        <v>654</v>
      </c>
      <c r="D175" s="281"/>
      <c r="E175" s="281"/>
      <c r="F175" s="304" t="s">
        <v>633</v>
      </c>
      <c r="G175" s="281"/>
      <c r="H175" s="281" t="s">
        <v>694</v>
      </c>
      <c r="I175" s="281" t="s">
        <v>629</v>
      </c>
      <c r="J175" s="281">
        <v>50</v>
      </c>
      <c r="K175" s="329"/>
    </row>
    <row r="176" s="1" customFormat="1" ht="15" customHeight="1">
      <c r="B176" s="306"/>
      <c r="C176" s="281" t="s">
        <v>652</v>
      </c>
      <c r="D176" s="281"/>
      <c r="E176" s="281"/>
      <c r="F176" s="304" t="s">
        <v>633</v>
      </c>
      <c r="G176" s="281"/>
      <c r="H176" s="281" t="s">
        <v>694</v>
      </c>
      <c r="I176" s="281" t="s">
        <v>629</v>
      </c>
      <c r="J176" s="281">
        <v>50</v>
      </c>
      <c r="K176" s="329"/>
    </row>
    <row r="177" s="1" customFormat="1" ht="15" customHeight="1">
      <c r="B177" s="306"/>
      <c r="C177" s="281" t="s">
        <v>102</v>
      </c>
      <c r="D177" s="281"/>
      <c r="E177" s="281"/>
      <c r="F177" s="304" t="s">
        <v>627</v>
      </c>
      <c r="G177" s="281"/>
      <c r="H177" s="281" t="s">
        <v>695</v>
      </c>
      <c r="I177" s="281" t="s">
        <v>696</v>
      </c>
      <c r="J177" s="281"/>
      <c r="K177" s="329"/>
    </row>
    <row r="178" s="1" customFormat="1" ht="15" customHeight="1">
      <c r="B178" s="306"/>
      <c r="C178" s="281" t="s">
        <v>59</v>
      </c>
      <c r="D178" s="281"/>
      <c r="E178" s="281"/>
      <c r="F178" s="304" t="s">
        <v>627</v>
      </c>
      <c r="G178" s="281"/>
      <c r="H178" s="281" t="s">
        <v>697</v>
      </c>
      <c r="I178" s="281" t="s">
        <v>698</v>
      </c>
      <c r="J178" s="281">
        <v>1</v>
      </c>
      <c r="K178" s="329"/>
    </row>
    <row r="179" s="1" customFormat="1" ht="15" customHeight="1">
      <c r="B179" s="306"/>
      <c r="C179" s="281" t="s">
        <v>55</v>
      </c>
      <c r="D179" s="281"/>
      <c r="E179" s="281"/>
      <c r="F179" s="304" t="s">
        <v>627</v>
      </c>
      <c r="G179" s="281"/>
      <c r="H179" s="281" t="s">
        <v>699</v>
      </c>
      <c r="I179" s="281" t="s">
        <v>629</v>
      </c>
      <c r="J179" s="281">
        <v>20</v>
      </c>
      <c r="K179" s="329"/>
    </row>
    <row r="180" s="1" customFormat="1" ht="15" customHeight="1">
      <c r="B180" s="306"/>
      <c r="C180" s="281" t="s">
        <v>56</v>
      </c>
      <c r="D180" s="281"/>
      <c r="E180" s="281"/>
      <c r="F180" s="304" t="s">
        <v>627</v>
      </c>
      <c r="G180" s="281"/>
      <c r="H180" s="281" t="s">
        <v>700</v>
      </c>
      <c r="I180" s="281" t="s">
        <v>629</v>
      </c>
      <c r="J180" s="281">
        <v>255</v>
      </c>
      <c r="K180" s="329"/>
    </row>
    <row r="181" s="1" customFormat="1" ht="15" customHeight="1">
      <c r="B181" s="306"/>
      <c r="C181" s="281" t="s">
        <v>103</v>
      </c>
      <c r="D181" s="281"/>
      <c r="E181" s="281"/>
      <c r="F181" s="304" t="s">
        <v>627</v>
      </c>
      <c r="G181" s="281"/>
      <c r="H181" s="281" t="s">
        <v>591</v>
      </c>
      <c r="I181" s="281" t="s">
        <v>629</v>
      </c>
      <c r="J181" s="281">
        <v>10</v>
      </c>
      <c r="K181" s="329"/>
    </row>
    <row r="182" s="1" customFormat="1" ht="15" customHeight="1">
      <c r="B182" s="306"/>
      <c r="C182" s="281" t="s">
        <v>104</v>
      </c>
      <c r="D182" s="281"/>
      <c r="E182" s="281"/>
      <c r="F182" s="304" t="s">
        <v>627</v>
      </c>
      <c r="G182" s="281"/>
      <c r="H182" s="281" t="s">
        <v>701</v>
      </c>
      <c r="I182" s="281" t="s">
        <v>662</v>
      </c>
      <c r="J182" s="281"/>
      <c r="K182" s="329"/>
    </row>
    <row r="183" s="1" customFormat="1" ht="15" customHeight="1">
      <c r="B183" s="306"/>
      <c r="C183" s="281" t="s">
        <v>702</v>
      </c>
      <c r="D183" s="281"/>
      <c r="E183" s="281"/>
      <c r="F183" s="304" t="s">
        <v>627</v>
      </c>
      <c r="G183" s="281"/>
      <c r="H183" s="281" t="s">
        <v>703</v>
      </c>
      <c r="I183" s="281" t="s">
        <v>662</v>
      </c>
      <c r="J183" s="281"/>
      <c r="K183" s="329"/>
    </row>
    <row r="184" s="1" customFormat="1" ht="15" customHeight="1">
      <c r="B184" s="306"/>
      <c r="C184" s="281" t="s">
        <v>691</v>
      </c>
      <c r="D184" s="281"/>
      <c r="E184" s="281"/>
      <c r="F184" s="304" t="s">
        <v>627</v>
      </c>
      <c r="G184" s="281"/>
      <c r="H184" s="281" t="s">
        <v>704</v>
      </c>
      <c r="I184" s="281" t="s">
        <v>662</v>
      </c>
      <c r="J184" s="281"/>
      <c r="K184" s="329"/>
    </row>
    <row r="185" s="1" customFormat="1" ht="15" customHeight="1">
      <c r="B185" s="306"/>
      <c r="C185" s="281" t="s">
        <v>106</v>
      </c>
      <c r="D185" s="281"/>
      <c r="E185" s="281"/>
      <c r="F185" s="304" t="s">
        <v>633</v>
      </c>
      <c r="G185" s="281"/>
      <c r="H185" s="281" t="s">
        <v>705</v>
      </c>
      <c r="I185" s="281" t="s">
        <v>629</v>
      </c>
      <c r="J185" s="281">
        <v>50</v>
      </c>
      <c r="K185" s="329"/>
    </row>
    <row r="186" s="1" customFormat="1" ht="15" customHeight="1">
      <c r="B186" s="306"/>
      <c r="C186" s="281" t="s">
        <v>706</v>
      </c>
      <c r="D186" s="281"/>
      <c r="E186" s="281"/>
      <c r="F186" s="304" t="s">
        <v>633</v>
      </c>
      <c r="G186" s="281"/>
      <c r="H186" s="281" t="s">
        <v>707</v>
      </c>
      <c r="I186" s="281" t="s">
        <v>708</v>
      </c>
      <c r="J186" s="281"/>
      <c r="K186" s="329"/>
    </row>
    <row r="187" s="1" customFormat="1" ht="15" customHeight="1">
      <c r="B187" s="306"/>
      <c r="C187" s="281" t="s">
        <v>709</v>
      </c>
      <c r="D187" s="281"/>
      <c r="E187" s="281"/>
      <c r="F187" s="304" t="s">
        <v>633</v>
      </c>
      <c r="G187" s="281"/>
      <c r="H187" s="281" t="s">
        <v>710</v>
      </c>
      <c r="I187" s="281" t="s">
        <v>708</v>
      </c>
      <c r="J187" s="281"/>
      <c r="K187" s="329"/>
    </row>
    <row r="188" s="1" customFormat="1" ht="15" customHeight="1">
      <c r="B188" s="306"/>
      <c r="C188" s="281" t="s">
        <v>711</v>
      </c>
      <c r="D188" s="281"/>
      <c r="E188" s="281"/>
      <c r="F188" s="304" t="s">
        <v>633</v>
      </c>
      <c r="G188" s="281"/>
      <c r="H188" s="281" t="s">
        <v>712</v>
      </c>
      <c r="I188" s="281" t="s">
        <v>708</v>
      </c>
      <c r="J188" s="281"/>
      <c r="K188" s="329"/>
    </row>
    <row r="189" s="1" customFormat="1" ht="15" customHeight="1">
      <c r="B189" s="306"/>
      <c r="C189" s="342" t="s">
        <v>713</v>
      </c>
      <c r="D189" s="281"/>
      <c r="E189" s="281"/>
      <c r="F189" s="304" t="s">
        <v>633</v>
      </c>
      <c r="G189" s="281"/>
      <c r="H189" s="281" t="s">
        <v>714</v>
      </c>
      <c r="I189" s="281" t="s">
        <v>715</v>
      </c>
      <c r="J189" s="343" t="s">
        <v>716</v>
      </c>
      <c r="K189" s="329"/>
    </row>
    <row r="190" s="1" customFormat="1" ht="15" customHeight="1">
      <c r="B190" s="306"/>
      <c r="C190" s="342" t="s">
        <v>44</v>
      </c>
      <c r="D190" s="281"/>
      <c r="E190" s="281"/>
      <c r="F190" s="304" t="s">
        <v>627</v>
      </c>
      <c r="G190" s="281"/>
      <c r="H190" s="278" t="s">
        <v>717</v>
      </c>
      <c r="I190" s="281" t="s">
        <v>718</v>
      </c>
      <c r="J190" s="281"/>
      <c r="K190" s="329"/>
    </row>
    <row r="191" s="1" customFormat="1" ht="15" customHeight="1">
      <c r="B191" s="306"/>
      <c r="C191" s="342" t="s">
        <v>719</v>
      </c>
      <c r="D191" s="281"/>
      <c r="E191" s="281"/>
      <c r="F191" s="304" t="s">
        <v>627</v>
      </c>
      <c r="G191" s="281"/>
      <c r="H191" s="281" t="s">
        <v>720</v>
      </c>
      <c r="I191" s="281" t="s">
        <v>662</v>
      </c>
      <c r="J191" s="281"/>
      <c r="K191" s="329"/>
    </row>
    <row r="192" s="1" customFormat="1" ht="15" customHeight="1">
      <c r="B192" s="306"/>
      <c r="C192" s="342" t="s">
        <v>721</v>
      </c>
      <c r="D192" s="281"/>
      <c r="E192" s="281"/>
      <c r="F192" s="304" t="s">
        <v>627</v>
      </c>
      <c r="G192" s="281"/>
      <c r="H192" s="281" t="s">
        <v>722</v>
      </c>
      <c r="I192" s="281" t="s">
        <v>662</v>
      </c>
      <c r="J192" s="281"/>
      <c r="K192" s="329"/>
    </row>
    <row r="193" s="1" customFormat="1" ht="15" customHeight="1">
      <c r="B193" s="306"/>
      <c r="C193" s="342" t="s">
        <v>723</v>
      </c>
      <c r="D193" s="281"/>
      <c r="E193" s="281"/>
      <c r="F193" s="304" t="s">
        <v>633</v>
      </c>
      <c r="G193" s="281"/>
      <c r="H193" s="281" t="s">
        <v>724</v>
      </c>
      <c r="I193" s="281" t="s">
        <v>662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725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726</v>
      </c>
      <c r="D200" s="345"/>
      <c r="E200" s="345"/>
      <c r="F200" s="345" t="s">
        <v>727</v>
      </c>
      <c r="G200" s="346"/>
      <c r="H200" s="345" t="s">
        <v>728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718</v>
      </c>
      <c r="D202" s="281"/>
      <c r="E202" s="281"/>
      <c r="F202" s="304" t="s">
        <v>45</v>
      </c>
      <c r="G202" s="281"/>
      <c r="H202" s="281" t="s">
        <v>729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46</v>
      </c>
      <c r="G203" s="281"/>
      <c r="H203" s="281" t="s">
        <v>730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49</v>
      </c>
      <c r="G204" s="281"/>
      <c r="H204" s="281" t="s">
        <v>731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47</v>
      </c>
      <c r="G205" s="281"/>
      <c r="H205" s="281" t="s">
        <v>732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48</v>
      </c>
      <c r="G206" s="281"/>
      <c r="H206" s="281" t="s">
        <v>733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674</v>
      </c>
      <c r="D208" s="281"/>
      <c r="E208" s="281"/>
      <c r="F208" s="304" t="s">
        <v>81</v>
      </c>
      <c r="G208" s="281"/>
      <c r="H208" s="281" t="s">
        <v>734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569</v>
      </c>
      <c r="G209" s="281"/>
      <c r="H209" s="281" t="s">
        <v>570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567</v>
      </c>
      <c r="G210" s="281"/>
      <c r="H210" s="281" t="s">
        <v>735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571</v>
      </c>
      <c r="G211" s="342"/>
      <c r="H211" s="333" t="s">
        <v>572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573</v>
      </c>
      <c r="G212" s="342"/>
      <c r="H212" s="333" t="s">
        <v>736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698</v>
      </c>
      <c r="D214" s="281"/>
      <c r="E214" s="281"/>
      <c r="F214" s="304">
        <v>1</v>
      </c>
      <c r="G214" s="342"/>
      <c r="H214" s="333" t="s">
        <v>737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738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739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740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Káťa</dc:creator>
  <cp:lastModifiedBy>Káťa</cp:lastModifiedBy>
  <dcterms:created xsi:type="dcterms:W3CDTF">2022-01-12T11:50:41Z</dcterms:created>
  <dcterms:modified xsi:type="dcterms:W3CDTF">2022-01-12T11:50:43Z</dcterms:modified>
</cp:coreProperties>
</file>