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7430AC79-736E-4DB2-B955-295A676B5359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Rekapitulace stavby" sheetId="1" r:id="rId1"/>
    <sheet name="D.1.1. - SO 01 - Obnova p..." sheetId="2" r:id="rId2"/>
    <sheet name="Pokyny pro vyplnění" sheetId="3" r:id="rId3"/>
  </sheets>
  <definedNames>
    <definedName name="_xlnm._FilterDatabase" localSheetId="1" hidden="1">'D.1.1. - SO 01 - Obnova p...'!$C$92:$K$649</definedName>
    <definedName name="_xlnm.Print_Titles" localSheetId="1">'D.1.1. - SO 01 - Obnova p...'!$92:$92</definedName>
    <definedName name="_xlnm.Print_Titles" localSheetId="0">'Rekapitulace stavby'!$52:$52</definedName>
    <definedName name="_xlnm.Print_Area" localSheetId="1">'D.1.1. - SO 01 - Obnova p...'!$C$4:$J$39,'D.1.1. - SO 01 - Obnova p...'!$C$45:$J$74,'D.1.1. - SO 01 - Obnova p...'!$C$80:$K$649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648" i="2"/>
  <c r="BH648" i="2"/>
  <c r="BG648" i="2"/>
  <c r="BF648" i="2"/>
  <c r="T648" i="2"/>
  <c r="R648" i="2"/>
  <c r="P648" i="2"/>
  <c r="BI646" i="2"/>
  <c r="BH646" i="2"/>
  <c r="BG646" i="2"/>
  <c r="BF646" i="2"/>
  <c r="T646" i="2"/>
  <c r="R646" i="2"/>
  <c r="P646" i="2"/>
  <c r="BI644" i="2"/>
  <c r="BH644" i="2"/>
  <c r="BG644" i="2"/>
  <c r="BF644" i="2"/>
  <c r="T644" i="2"/>
  <c r="R644" i="2"/>
  <c r="P644" i="2"/>
  <c r="BI642" i="2"/>
  <c r="BH642" i="2"/>
  <c r="BG642" i="2"/>
  <c r="BF642" i="2"/>
  <c r="T642" i="2"/>
  <c r="R642" i="2"/>
  <c r="P642" i="2"/>
  <c r="BI639" i="2"/>
  <c r="BH639" i="2"/>
  <c r="BG639" i="2"/>
  <c r="BF639" i="2"/>
  <c r="T639" i="2"/>
  <c r="R639" i="2"/>
  <c r="P639" i="2"/>
  <c r="BI637" i="2"/>
  <c r="BH637" i="2"/>
  <c r="BG637" i="2"/>
  <c r="BF637" i="2"/>
  <c r="T637" i="2"/>
  <c r="R637" i="2"/>
  <c r="P637" i="2"/>
  <c r="BI635" i="2"/>
  <c r="BH635" i="2"/>
  <c r="BG635" i="2"/>
  <c r="BF635" i="2"/>
  <c r="T635" i="2"/>
  <c r="R635" i="2"/>
  <c r="P635" i="2"/>
  <c r="BI632" i="2"/>
  <c r="BH632" i="2"/>
  <c r="BG632" i="2"/>
  <c r="BF632" i="2"/>
  <c r="T632" i="2"/>
  <c r="R632" i="2"/>
  <c r="P632" i="2"/>
  <c r="BI630" i="2"/>
  <c r="BH630" i="2"/>
  <c r="BG630" i="2"/>
  <c r="BF630" i="2"/>
  <c r="T630" i="2"/>
  <c r="R630" i="2"/>
  <c r="P630" i="2"/>
  <c r="BI628" i="2"/>
  <c r="BH628" i="2"/>
  <c r="BG628" i="2"/>
  <c r="BF628" i="2"/>
  <c r="T628" i="2"/>
  <c r="R628" i="2"/>
  <c r="P628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14" i="2"/>
  <c r="BH614" i="2"/>
  <c r="BG614" i="2"/>
  <c r="BF614" i="2"/>
  <c r="T614" i="2"/>
  <c r="R614" i="2"/>
  <c r="P614" i="2"/>
  <c r="BI609" i="2"/>
  <c r="BH609" i="2"/>
  <c r="BG609" i="2"/>
  <c r="BF609" i="2"/>
  <c r="T609" i="2"/>
  <c r="R609" i="2"/>
  <c r="P609" i="2"/>
  <c r="BI607" i="2"/>
  <c r="BH607" i="2"/>
  <c r="BG607" i="2"/>
  <c r="BF607" i="2"/>
  <c r="T607" i="2"/>
  <c r="R607" i="2"/>
  <c r="P607" i="2"/>
  <c r="BI604" i="2"/>
  <c r="BH604" i="2"/>
  <c r="BG604" i="2"/>
  <c r="BF604" i="2"/>
  <c r="T604" i="2"/>
  <c r="R604" i="2"/>
  <c r="P604" i="2"/>
  <c r="BI599" i="2"/>
  <c r="BH599" i="2"/>
  <c r="BG599" i="2"/>
  <c r="BF599" i="2"/>
  <c r="T599" i="2"/>
  <c r="R599" i="2"/>
  <c r="P599" i="2"/>
  <c r="BI595" i="2"/>
  <c r="BH595" i="2"/>
  <c r="BG595" i="2"/>
  <c r="BF595" i="2"/>
  <c r="T595" i="2"/>
  <c r="R595" i="2"/>
  <c r="P595" i="2"/>
  <c r="BI591" i="2"/>
  <c r="BH591" i="2"/>
  <c r="BG591" i="2"/>
  <c r="BF591" i="2"/>
  <c r="T591" i="2"/>
  <c r="R591" i="2"/>
  <c r="P591" i="2"/>
  <c r="BI588" i="2"/>
  <c r="BH588" i="2"/>
  <c r="BG588" i="2"/>
  <c r="BF588" i="2"/>
  <c r="T588" i="2"/>
  <c r="R588" i="2"/>
  <c r="P588" i="2"/>
  <c r="BI584" i="2"/>
  <c r="BH584" i="2"/>
  <c r="BG584" i="2"/>
  <c r="BF584" i="2"/>
  <c r="T584" i="2"/>
  <c r="T583" i="2"/>
  <c r="R584" i="2"/>
  <c r="R583" i="2"/>
  <c r="P584" i="2"/>
  <c r="P583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69" i="2"/>
  <c r="BH569" i="2"/>
  <c r="BG569" i="2"/>
  <c r="BF569" i="2"/>
  <c r="T569" i="2"/>
  <c r="R569" i="2"/>
  <c r="P569" i="2"/>
  <c r="BI563" i="2"/>
  <c r="BH563" i="2"/>
  <c r="BG563" i="2"/>
  <c r="BF563" i="2"/>
  <c r="T563" i="2"/>
  <c r="R563" i="2"/>
  <c r="P563" i="2"/>
  <c r="BI558" i="2"/>
  <c r="BH558" i="2"/>
  <c r="BG558" i="2"/>
  <c r="BF558" i="2"/>
  <c r="T558" i="2"/>
  <c r="R558" i="2"/>
  <c r="P558" i="2"/>
  <c r="BI549" i="2"/>
  <c r="BH549" i="2"/>
  <c r="BG549" i="2"/>
  <c r="BF549" i="2"/>
  <c r="T549" i="2"/>
  <c r="R549" i="2"/>
  <c r="P549" i="2"/>
  <c r="BI540" i="2"/>
  <c r="BH540" i="2"/>
  <c r="BG540" i="2"/>
  <c r="BF540" i="2"/>
  <c r="T540" i="2"/>
  <c r="R540" i="2"/>
  <c r="P540" i="2"/>
  <c r="BI527" i="2"/>
  <c r="BH527" i="2"/>
  <c r="BG527" i="2"/>
  <c r="BF527" i="2"/>
  <c r="T527" i="2"/>
  <c r="R527" i="2"/>
  <c r="P527" i="2"/>
  <c r="BI513" i="2"/>
  <c r="BH513" i="2"/>
  <c r="BG513" i="2"/>
  <c r="BF513" i="2"/>
  <c r="T513" i="2"/>
  <c r="R513" i="2"/>
  <c r="P513" i="2"/>
  <c r="BI509" i="2"/>
  <c r="BH509" i="2"/>
  <c r="BG509" i="2"/>
  <c r="BF509" i="2"/>
  <c r="T509" i="2"/>
  <c r="R509" i="2"/>
  <c r="P509" i="2"/>
  <c r="BI502" i="2"/>
  <c r="BH502" i="2"/>
  <c r="BG502" i="2"/>
  <c r="BF502" i="2"/>
  <c r="T502" i="2"/>
  <c r="R502" i="2"/>
  <c r="P502" i="2"/>
  <c r="BI492" i="2"/>
  <c r="BH492" i="2"/>
  <c r="BG492" i="2"/>
  <c r="BF492" i="2"/>
  <c r="T492" i="2"/>
  <c r="R492" i="2"/>
  <c r="P492" i="2"/>
  <c r="BI487" i="2"/>
  <c r="BH487" i="2"/>
  <c r="BG487" i="2"/>
  <c r="BF487" i="2"/>
  <c r="T487" i="2"/>
  <c r="R487" i="2"/>
  <c r="P487" i="2"/>
  <c r="BI476" i="2"/>
  <c r="BH476" i="2"/>
  <c r="BG476" i="2"/>
  <c r="BF476" i="2"/>
  <c r="T476" i="2"/>
  <c r="R476" i="2"/>
  <c r="P476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27" i="2"/>
  <c r="BH427" i="2"/>
  <c r="BG427" i="2"/>
  <c r="BF427" i="2"/>
  <c r="T427" i="2"/>
  <c r="R427" i="2"/>
  <c r="P427" i="2"/>
  <c r="BI422" i="2"/>
  <c r="BH422" i="2"/>
  <c r="BG422" i="2"/>
  <c r="BF422" i="2"/>
  <c r="T422" i="2"/>
  <c r="R422" i="2"/>
  <c r="P422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73" i="2"/>
  <c r="BH273" i="2"/>
  <c r="BG273" i="2"/>
  <c r="BF273" i="2"/>
  <c r="T273" i="2"/>
  <c r="R273" i="2"/>
  <c r="P273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0" i="2"/>
  <c r="BH240" i="2"/>
  <c r="BG240" i="2"/>
  <c r="BF240" i="2"/>
  <c r="T240" i="2"/>
  <c r="R240" i="2"/>
  <c r="P240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T213" i="2"/>
  <c r="R214" i="2"/>
  <c r="R213" i="2"/>
  <c r="P214" i="2"/>
  <c r="P213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16" i="2"/>
  <c r="BH116" i="2"/>
  <c r="BG116" i="2"/>
  <c r="BF116" i="2"/>
  <c r="T116" i="2"/>
  <c r="R116" i="2"/>
  <c r="P116" i="2"/>
  <c r="BI110" i="2"/>
  <c r="BH110" i="2"/>
  <c r="BG110" i="2"/>
  <c r="BF110" i="2"/>
  <c r="T110" i="2"/>
  <c r="R110" i="2"/>
  <c r="P110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J90" i="2"/>
  <c r="J89" i="2"/>
  <c r="F89" i="2"/>
  <c r="F87" i="2"/>
  <c r="E85" i="2"/>
  <c r="J55" i="2"/>
  <c r="J54" i="2"/>
  <c r="F54" i="2"/>
  <c r="F52" i="2"/>
  <c r="E50" i="2"/>
  <c r="J18" i="2"/>
  <c r="E18" i="2"/>
  <c r="F90" i="2"/>
  <c r="J17" i="2"/>
  <c r="J12" i="2"/>
  <c r="J87" i="2" s="1"/>
  <c r="E7" i="2"/>
  <c r="E83" i="2" s="1"/>
  <c r="L50" i="1"/>
  <c r="AM50" i="1"/>
  <c r="AM49" i="1"/>
  <c r="L49" i="1"/>
  <c r="AM47" i="1"/>
  <c r="L47" i="1"/>
  <c r="L45" i="1"/>
  <c r="L44" i="1"/>
  <c r="J604" i="2"/>
  <c r="BK607" i="2"/>
  <c r="J378" i="2"/>
  <c r="J273" i="2"/>
  <c r="J130" i="2"/>
  <c r="BK367" i="2"/>
  <c r="BK630" i="2"/>
  <c r="BK405" i="2"/>
  <c r="J591" i="2"/>
  <c r="BK157" i="2"/>
  <c r="J367" i="2"/>
  <c r="BK223" i="2"/>
  <c r="J223" i="2"/>
  <c r="J116" i="2"/>
  <c r="BK427" i="2"/>
  <c r="J287" i="2"/>
  <c r="BK340" i="2"/>
  <c r="J621" i="2"/>
  <c r="J549" i="2"/>
  <c r="BK509" i="2"/>
  <c r="BK142" i="2"/>
  <c r="BK569" i="2"/>
  <c r="BK407" i="2"/>
  <c r="J159" i="2"/>
  <c r="J110" i="2"/>
  <c r="J558" i="2"/>
  <c r="BK296" i="2"/>
  <c r="J214" i="2"/>
  <c r="J639" i="2"/>
  <c r="J296" i="2"/>
  <c r="J173" i="2"/>
  <c r="J240" i="2"/>
  <c r="BK171" i="2"/>
  <c r="BK266" i="2"/>
  <c r="AS54" i="1"/>
  <c r="BK437" i="2"/>
  <c r="J211" i="2"/>
  <c r="BK369" i="2"/>
  <c r="J150" i="2"/>
  <c r="J607" i="2"/>
  <c r="BK176" i="2"/>
  <c r="BK240" i="2"/>
  <c r="J349" i="2"/>
  <c r="BK214" i="2"/>
  <c r="J648" i="2"/>
  <c r="BK487" i="2"/>
  <c r="BK616" i="2"/>
  <c r="BK349" i="2"/>
  <c r="J266" i="2"/>
  <c r="J364" i="2"/>
  <c r="BK182" i="2"/>
  <c r="BK201" i="2"/>
  <c r="BK403" i="2"/>
  <c r="J179" i="2"/>
  <c r="BK595" i="2"/>
  <c r="J337" i="2"/>
  <c r="J422" i="2"/>
  <c r="BK361" i="2"/>
  <c r="J361" i="2"/>
  <c r="J371" i="2"/>
  <c r="J388" i="2"/>
  <c r="J250" i="2"/>
  <c r="BK283" i="2"/>
  <c r="J176" i="2"/>
  <c r="BK325" i="2"/>
  <c r="J396" i="2"/>
  <c r="J354" i="2"/>
  <c r="J375" i="2"/>
  <c r="J619" i="2"/>
  <c r="BK412" i="2"/>
  <c r="J427" i="2"/>
  <c r="J405" i="2"/>
  <c r="J283" i="2"/>
  <c r="J635" i="2"/>
  <c r="BK621" i="2"/>
  <c r="J352" i="2"/>
  <c r="BK440" i="2"/>
  <c r="BK492" i="2"/>
  <c r="BK159" i="2"/>
  <c r="BK614" i="2"/>
  <c r="J208" i="2"/>
  <c r="J347" i="2"/>
  <c r="J403" i="2"/>
  <c r="BK599" i="2"/>
  <c r="J99" i="2"/>
  <c r="J357" i="2"/>
  <c r="BK126" i="2"/>
  <c r="BK162" i="2"/>
  <c r="J630" i="2"/>
  <c r="J300" i="2"/>
  <c r="J407" i="2"/>
  <c r="J416" i="2"/>
  <c r="J253" i="2"/>
  <c r="J644" i="2"/>
  <c r="BK619" i="2"/>
  <c r="BK153" i="2"/>
  <c r="J392" i="2"/>
  <c r="BK639" i="2"/>
  <c r="BK604" i="2"/>
  <c r="BK359" i="2"/>
  <c r="BK588" i="2"/>
  <c r="BK637" i="2"/>
  <c r="J182" i="2"/>
  <c r="J577" i="2"/>
  <c r="BK344" i="2"/>
  <c r="J460" i="2"/>
  <c r="J588" i="2"/>
  <c r="BK579" i="2"/>
  <c r="BK375" i="2"/>
  <c r="BK549" i="2"/>
  <c r="BK577" i="2"/>
  <c r="J440" i="2"/>
  <c r="BK150" i="2"/>
  <c r="J646" i="2"/>
  <c r="J369" i="2"/>
  <c r="J313" i="2"/>
  <c r="BK357" i="2"/>
  <c r="BK211" i="2"/>
  <c r="BK558" i="2"/>
  <c r="BK371" i="2"/>
  <c r="BK476" i="2"/>
  <c r="BK451" i="2"/>
  <c r="BK309" i="2"/>
  <c r="J218" i="2"/>
  <c r="J637" i="2"/>
  <c r="J325" i="2"/>
  <c r="BK364" i="2"/>
  <c r="J335" i="2"/>
  <c r="BK287" i="2"/>
  <c r="J278" i="2"/>
  <c r="BK394" i="2"/>
  <c r="BK632" i="2"/>
  <c r="BK502" i="2"/>
  <c r="BK434" i="2"/>
  <c r="J451" i="2"/>
  <c r="J455" i="2"/>
  <c r="J453" i="2"/>
  <c r="J195" i="2"/>
  <c r="J463" i="2"/>
  <c r="BK313" i="2"/>
  <c r="J599" i="2"/>
  <c r="J323" i="2"/>
  <c r="BK422" i="2"/>
  <c r="J142" i="2"/>
  <c r="BK253" i="2"/>
  <c r="BK465" i="2"/>
  <c r="BK218" i="2"/>
  <c r="J632" i="2"/>
  <c r="J434" i="2"/>
  <c r="J318" i="2"/>
  <c r="BK323" i="2"/>
  <c r="BK396" i="2"/>
  <c r="J171" i="2"/>
  <c r="J513" i="2"/>
  <c r="J147" i="2"/>
  <c r="J487" i="2"/>
  <c r="J137" i="2"/>
  <c r="BK642" i="2"/>
  <c r="BK179" i="2"/>
  <c r="BK347" i="2"/>
  <c r="BK337" i="2"/>
  <c r="BK378" i="2"/>
  <c r="J458" i="2"/>
  <c r="J96" i="2"/>
  <c r="BK453" i="2"/>
  <c r="BK147" i="2"/>
  <c r="BK416" i="2"/>
  <c r="J509" i="2"/>
  <c r="J563" i="2"/>
  <c r="J394" i="2"/>
  <c r="BK644" i="2"/>
  <c r="BK354" i="2"/>
  <c r="BK392" i="2"/>
  <c r="J628" i="2"/>
  <c r="BK527" i="2"/>
  <c r="J262" i="2"/>
  <c r="BK540" i="2"/>
  <c r="BK335" i="2"/>
  <c r="BK458" i="2"/>
  <c r="J203" i="2"/>
  <c r="BK388" i="2"/>
  <c r="BK383" i="2"/>
  <c r="BK103" i="2"/>
  <c r="BK646" i="2"/>
  <c r="J492" i="2"/>
  <c r="J153" i="2"/>
  <c r="BK513" i="2"/>
  <c r="BK278" i="2"/>
  <c r="BK380" i="2"/>
  <c r="J502" i="2"/>
  <c r="J385" i="2"/>
  <c r="BK463" i="2"/>
  <c r="BK584" i="2"/>
  <c r="BK262" i="2"/>
  <c r="J465" i="2"/>
  <c r="BK96" i="2"/>
  <c r="J201" i="2"/>
  <c r="J642" i="2"/>
  <c r="J359" i="2"/>
  <c r="J614" i="2"/>
  <c r="BK460" i="2"/>
  <c r="BK390" i="2"/>
  <c r="BK635" i="2"/>
  <c r="J344" i="2"/>
  <c r="BK455" i="2"/>
  <c r="J616" i="2"/>
  <c r="J390" i="2"/>
  <c r="BK648" i="2"/>
  <c r="BK99" i="2"/>
  <c r="J412" i="2"/>
  <c r="J476" i="2"/>
  <c r="BK195" i="2"/>
  <c r="BK591" i="2"/>
  <c r="J162" i="2"/>
  <c r="J569" i="2"/>
  <c r="BK110" i="2"/>
  <c r="BK130" i="2"/>
  <c r="J540" i="2"/>
  <c r="BK203" i="2"/>
  <c r="J579" i="2"/>
  <c r="J157" i="2"/>
  <c r="BK300" i="2"/>
  <c r="J437" i="2"/>
  <c r="J103" i="2"/>
  <c r="BK173" i="2"/>
  <c r="J609" i="2"/>
  <c r="BK137" i="2"/>
  <c r="BK563" i="2"/>
  <c r="BK273" i="2"/>
  <c r="BK208" i="2"/>
  <c r="J383" i="2"/>
  <c r="J340" i="2"/>
  <c r="J584" i="2"/>
  <c r="BK352" i="2"/>
  <c r="J527" i="2"/>
  <c r="BK116" i="2"/>
  <c r="J380" i="2"/>
  <c r="BK318" i="2"/>
  <c r="J126" i="2"/>
  <c r="BK628" i="2"/>
  <c r="J595" i="2"/>
  <c r="BK609" i="2"/>
  <c r="BK385" i="2"/>
  <c r="J309" i="2"/>
  <c r="BK250" i="2"/>
  <c r="P217" i="2" l="1"/>
  <c r="T95" i="2"/>
  <c r="P339" i="2"/>
  <c r="BK95" i="2"/>
  <c r="T339" i="2"/>
  <c r="BK374" i="2"/>
  <c r="J374" i="2" s="1"/>
  <c r="J65" i="2" s="1"/>
  <c r="P374" i="2"/>
  <c r="R95" i="2"/>
  <c r="R339" i="2"/>
  <c r="T374" i="2"/>
  <c r="R374" i="2"/>
  <c r="BK217" i="2"/>
  <c r="J217" i="2" s="1"/>
  <c r="J63" i="2" s="1"/>
  <c r="BK512" i="2"/>
  <c r="J512" i="2" s="1"/>
  <c r="J66" i="2" s="1"/>
  <c r="BK587" i="2"/>
  <c r="BK586" i="2"/>
  <c r="J586" i="2"/>
  <c r="J68" i="2" s="1"/>
  <c r="T217" i="2"/>
  <c r="P512" i="2"/>
  <c r="R587" i="2"/>
  <c r="R586" i="2"/>
  <c r="BK627" i="2"/>
  <c r="J627" i="2" s="1"/>
  <c r="J71" i="2" s="1"/>
  <c r="R634" i="2"/>
  <c r="R217" i="2"/>
  <c r="T512" i="2"/>
  <c r="P587" i="2"/>
  <c r="P586" i="2" s="1"/>
  <c r="P627" i="2"/>
  <c r="P634" i="2"/>
  <c r="P95" i="2"/>
  <c r="P94" i="2" s="1"/>
  <c r="BK339" i="2"/>
  <c r="J339" i="2"/>
  <c r="J64" i="2" s="1"/>
  <c r="R512" i="2"/>
  <c r="T587" i="2"/>
  <c r="T586" i="2" s="1"/>
  <c r="R627" i="2"/>
  <c r="T627" i="2"/>
  <c r="BK634" i="2"/>
  <c r="J634" i="2" s="1"/>
  <c r="J72" i="2" s="1"/>
  <c r="T634" i="2"/>
  <c r="BK641" i="2"/>
  <c r="J641" i="2"/>
  <c r="J73" i="2"/>
  <c r="P641" i="2"/>
  <c r="R641" i="2"/>
  <c r="T641" i="2"/>
  <c r="BK583" i="2"/>
  <c r="J583" i="2"/>
  <c r="J67" i="2"/>
  <c r="BK213" i="2"/>
  <c r="J213" i="2"/>
  <c r="J62" i="2" s="1"/>
  <c r="BE214" i="2"/>
  <c r="BE422" i="2"/>
  <c r="BE434" i="2"/>
  <c r="BE492" i="2"/>
  <c r="BE502" i="2"/>
  <c r="BE630" i="2"/>
  <c r="BE392" i="2"/>
  <c r="BE465" i="2"/>
  <c r="BE157" i="2"/>
  <c r="BE159" i="2"/>
  <c r="BE179" i="2"/>
  <c r="BE283" i="2"/>
  <c r="BE300" i="2"/>
  <c r="BE323" i="2"/>
  <c r="BE405" i="2"/>
  <c r="BE407" i="2"/>
  <c r="BE416" i="2"/>
  <c r="BE463" i="2"/>
  <c r="BE646" i="2"/>
  <c r="BE147" i="2"/>
  <c r="BE173" i="2"/>
  <c r="BE273" i="2"/>
  <c r="BE352" i="2"/>
  <c r="BE364" i="2"/>
  <c r="BE412" i="2"/>
  <c r="BE427" i="2"/>
  <c r="BE563" i="2"/>
  <c r="BE648" i="2"/>
  <c r="E48" i="2"/>
  <c r="BE99" i="2"/>
  <c r="BE142" i="2"/>
  <c r="BE203" i="2"/>
  <c r="BE218" i="2"/>
  <c r="BE253" i="2"/>
  <c r="BE278" i="2"/>
  <c r="BE509" i="2"/>
  <c r="BE540" i="2"/>
  <c r="BE569" i="2"/>
  <c r="BE588" i="2"/>
  <c r="BE604" i="2"/>
  <c r="BE96" i="2"/>
  <c r="BE162" i="2"/>
  <c r="BE176" i="2"/>
  <c r="BE309" i="2"/>
  <c r="BE344" i="2"/>
  <c r="BE367" i="2"/>
  <c r="BE390" i="2"/>
  <c r="BE451" i="2"/>
  <c r="BE616" i="2"/>
  <c r="BE375" i="2"/>
  <c r="BE388" i="2"/>
  <c r="BE595" i="2"/>
  <c r="BE195" i="2"/>
  <c r="BE208" i="2"/>
  <c r="BE240" i="2"/>
  <c r="BE296" i="2"/>
  <c r="BE325" i="2"/>
  <c r="BE340" i="2"/>
  <c r="BE361" i="2"/>
  <c r="BE371" i="2"/>
  <c r="BE513" i="2"/>
  <c r="BE579" i="2"/>
  <c r="BE619" i="2"/>
  <c r="BE110" i="2"/>
  <c r="BE250" i="2"/>
  <c r="BE262" i="2"/>
  <c r="BE266" i="2"/>
  <c r="BE313" i="2"/>
  <c r="BE337" i="2"/>
  <c r="BE354" i="2"/>
  <c r="BE357" i="2"/>
  <c r="BE359" i="2"/>
  <c r="BE369" i="2"/>
  <c r="BE383" i="2"/>
  <c r="BE394" i="2"/>
  <c r="BE396" i="2"/>
  <c r="BE403" i="2"/>
  <c r="BE458" i="2"/>
  <c r="BE487" i="2"/>
  <c r="BE599" i="2"/>
  <c r="BE614" i="2"/>
  <c r="BE628" i="2"/>
  <c r="BE637" i="2"/>
  <c r="BE642" i="2"/>
  <c r="J52" i="2"/>
  <c r="BE171" i="2"/>
  <c r="BE201" i="2"/>
  <c r="BE211" i="2"/>
  <c r="BE287" i="2"/>
  <c r="BE347" i="2"/>
  <c r="BE453" i="2"/>
  <c r="BE455" i="2"/>
  <c r="BE460" i="2"/>
  <c r="BE584" i="2"/>
  <c r="BE130" i="2"/>
  <c r="BE153" i="2"/>
  <c r="BE182" i="2"/>
  <c r="BE318" i="2"/>
  <c r="BE335" i="2"/>
  <c r="BE591" i="2"/>
  <c r="BE609" i="2"/>
  <c r="F55" i="2"/>
  <c r="BE103" i="2"/>
  <c r="BE116" i="2"/>
  <c r="BE126" i="2"/>
  <c r="BE137" i="2"/>
  <c r="BE223" i="2"/>
  <c r="BE349" i="2"/>
  <c r="BE378" i="2"/>
  <c r="BE385" i="2"/>
  <c r="BE577" i="2"/>
  <c r="BE607" i="2"/>
  <c r="BE150" i="2"/>
  <c r="BE380" i="2"/>
  <c r="BE437" i="2"/>
  <c r="BE440" i="2"/>
  <c r="BE476" i="2"/>
  <c r="BE549" i="2"/>
  <c r="BE558" i="2"/>
  <c r="BE635" i="2"/>
  <c r="BE644" i="2"/>
  <c r="BE527" i="2"/>
  <c r="BE621" i="2"/>
  <c r="BE632" i="2"/>
  <c r="BE639" i="2"/>
  <c r="F35" i="2"/>
  <c r="BB55" i="1" s="1"/>
  <c r="BB54" i="1" s="1"/>
  <c r="W31" i="1" s="1"/>
  <c r="F36" i="2"/>
  <c r="BC55" i="1" s="1"/>
  <c r="BC54" i="1" s="1"/>
  <c r="W32" i="1" s="1"/>
  <c r="F34" i="2"/>
  <c r="BA55" i="1" s="1"/>
  <c r="BA54" i="1" s="1"/>
  <c r="W30" i="1" s="1"/>
  <c r="F37" i="2"/>
  <c r="BD55" i="1" s="1"/>
  <c r="BD54" i="1" s="1"/>
  <c r="W33" i="1" s="1"/>
  <c r="J34" i="2"/>
  <c r="AW55" i="1" s="1"/>
  <c r="T626" i="2" l="1"/>
  <c r="R626" i="2"/>
  <c r="P626" i="2"/>
  <c r="P93" i="2"/>
  <c r="AU55" i="1"/>
  <c r="BK94" i="2"/>
  <c r="R94" i="2"/>
  <c r="R93" i="2"/>
  <c r="T94" i="2"/>
  <c r="T93" i="2"/>
  <c r="J95" i="2"/>
  <c r="J61" i="2"/>
  <c r="J587" i="2"/>
  <c r="J69" i="2" s="1"/>
  <c r="BK626" i="2"/>
  <c r="J626" i="2" s="1"/>
  <c r="J70" i="2" s="1"/>
  <c r="AY54" i="1"/>
  <c r="AW54" i="1"/>
  <c r="AK30" i="1"/>
  <c r="F33" i="2"/>
  <c r="AZ55" i="1" s="1"/>
  <c r="AZ54" i="1" s="1"/>
  <c r="AV54" i="1" s="1"/>
  <c r="AK29" i="1" s="1"/>
  <c r="AX54" i="1"/>
  <c r="J33" i="2"/>
  <c r="AV55" i="1" s="1"/>
  <c r="AT55" i="1" s="1"/>
  <c r="AU54" i="1"/>
  <c r="BK93" i="2" l="1"/>
  <c r="J93" i="2"/>
  <c r="J59" i="2"/>
  <c r="J94" i="2"/>
  <c r="J60" i="2"/>
  <c r="AT54" i="1"/>
  <c r="W29" i="1"/>
  <c r="J30" i="2" l="1"/>
  <c r="AG55" i="1"/>
  <c r="AG54" i="1"/>
  <c r="AK26" i="1" s="1"/>
  <c r="AK35" i="1" s="1"/>
  <c r="J39" i="2" l="1"/>
  <c r="AN55" i="1"/>
  <c r="AN54" i="1"/>
</calcChain>
</file>

<file path=xl/sharedStrings.xml><?xml version="1.0" encoding="utf-8"?>
<sst xmlns="http://schemas.openxmlformats.org/spreadsheetml/2006/main" count="6153" uniqueCount="1087">
  <si>
    <t>Export Komplet</t>
  </si>
  <si>
    <t>VZ</t>
  </si>
  <si>
    <t>2.0</t>
  </si>
  <si>
    <t>ZAMOK</t>
  </si>
  <si>
    <t>False</t>
  </si>
  <si>
    <t>{5b4f5062-56a1-4aee-aa40-e28f06cbd917}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</si>
  <si>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</si>
  <si>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</si>
  <si>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</si>
  <si>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</si>
  <si>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</si>
  <si>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</si>
  <si>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</si>
  <si>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</si>
  <si>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Se2020-004b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</si>
  <si>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</si>
  <si>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</si>
  <si>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povrchu vozovky v ul.17.listopadu - Chomutov</t>
  </si>
  <si>
    <t>KSO:</t>
  </si>
  <si>
    <t>822 25 76</t>
  </si>
  <si>
    <t>CC-CZ:</t>
  </si>
  <si>
    <t>21121</t>
  </si>
  <si>
    <t>Místo:</t>
  </si>
  <si>
    <t>Chomutov</t>
  </si>
  <si>
    <t>Datum:</t>
  </si>
  <si>
    <t>18. 4. 2023</t>
  </si>
  <si>
    <t>Zadavatel:</t>
  </si>
  <si>
    <t>IČ:</t>
  </si>
  <si>
    <t/>
  </si>
  <si>
    <t>Statutární město Chomutov</t>
  </si>
  <si>
    <t>DIČ:</t>
  </si>
  <si>
    <t>Uchazeč:</t>
  </si>
  <si>
    <t>Vyplň údaj</t>
  </si>
  <si>
    <t>Projektant:</t>
  </si>
  <si>
    <t>71884220</t>
  </si>
  <si>
    <t>ing.Břetislav Sedláček</t>
  </si>
  <si>
    <t>True</t>
  </si>
  <si>
    <t>Zpracovatel:</t>
  </si>
  <si>
    <t>63130742</t>
  </si>
  <si>
    <t>Švandrlík Milan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</si>
  <si>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</si>
  <si>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 které odpovídají požadavkům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</si>
  <si>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</si>
  <si>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</si>
  <si>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</si>
  <si>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</si>
  <si>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</si>
  <si>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</si>
  <si>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</si>
  <si>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</si>
  <si>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</si>
  <si>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</si>
  <si>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</si>
  <si>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</si>
  <si>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</si>
  <si>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</si>
  <si>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</si>
  <si>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</si>
  <si>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</si>
  <si>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</si>
  <si>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</si>
  <si>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</si>
  <si>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</si>
  <si>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</si>
  <si>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</si>
  <si>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</si>
  <si>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</si>
  <si>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</si>
  <si>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</si>
  <si>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</si>
  <si>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</si>
  <si>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</si>
  <si>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</si>
  <si>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</si>
  <si>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</si>
  <si>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</si>
  <si>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</si>
  <si>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</si>
  <si>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</si>
  <si>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</si>
  <si>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</si>
  <si>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D.1.1.</t>
  </si>
  <si>
    <t>SO 01 - Obnova povrchu vozovky</t>
  </si>
  <si>
    <t>ING</t>
  </si>
  <si>
    <t>1</t>
  </si>
  <si>
    <t>{c7b63bba-8122-4616-a5c1-c98bc436bc5e}</t>
  </si>
  <si>
    <t>2</t>
  </si>
  <si>
    <t>KRYCÍ LIST SOUPISU PRACÍ</t>
  </si>
  <si>
    <t>Objekt:</t>
  </si>
  <si>
    <t>D.1.1. - SO 01 - Obnova povrchu vozovky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</si>
  <si>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 Je-li v kontrolním rozpočtu nebo v soupisu prací uvedena v kolonce ,,popis" obchodní značka jakéhokoliv materiálu, výrobku nebo technologie, má tento název pouze informativní charakter. Pro ocenění a následně pro realizaci je možné použít i jiný materiál, výrobek nebo technologií, se srovnatelnými nebo lepšími užitnými vlastnostmi , které odpovídají požadavkům dokumentace.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</si>
  <si>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</si>
  <si>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</si>
  <si>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</si>
  <si>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</si>
  <si>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</si>
  <si>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</si>
  <si>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</si>
  <si>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</si>
  <si>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</si>
  <si>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</si>
  <si>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</si>
  <si>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</si>
  <si>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</si>
  <si>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</si>
  <si>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</si>
  <si>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</si>
  <si>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</si>
  <si>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</si>
  <si>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</si>
  <si>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</si>
  <si>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</si>
  <si>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</si>
  <si>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</si>
  <si>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</si>
  <si>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</si>
  <si>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</si>
  <si>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</si>
  <si>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</si>
  <si>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</si>
  <si>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</si>
  <si>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</si>
  <si>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</si>
  <si>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</si>
  <si>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</si>
  <si>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</si>
  <si>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</si>
  <si>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</si>
  <si>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</si>
  <si>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m2</t>
  </si>
  <si>
    <t>CS ÚRS 2023 01</t>
  </si>
  <si>
    <t>4</t>
  </si>
  <si>
    <t>1113840499</t>
  </si>
  <si>
    <t>Online PSC</t>
  </si>
  <si>
    <t>https://podminky.urs.cz/item/CS_URS_2023_01/113106134</t>
  </si>
  <si>
    <t>VV</t>
  </si>
  <si>
    <t>39,9</t>
  </si>
  <si>
    <t>113107144</t>
  </si>
  <si>
    <t>Odstranění podkladů nebo krytů ručně s přemístěním hmot na skládku na vzdálenost do 3 m nebo s naložením na dopravní prostředek živičných, o tl. vrstvy přes 150 do 200 mm</t>
  </si>
  <si>
    <t>1826960200</t>
  </si>
  <si>
    <t>https://podminky.urs.cz/item/CS_URS_2023_01/113107144</t>
  </si>
  <si>
    <t>10%</t>
  </si>
  <si>
    <t>5926,3*0,1</t>
  </si>
  <si>
    <t>3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</si>
  <si>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</si>
  <si>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</si>
  <si>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-1696076190</t>
  </si>
  <si>
    <t>https://podminky.urs.cz/item/CS_URS_2023_01/113107162</t>
  </si>
  <si>
    <t>45,3+5,8+5,7+38,2+37,8+8,2</t>
  </si>
  <si>
    <t>stávající chodník pro chráničky</t>
  </si>
  <si>
    <t>9*0,5</t>
  </si>
  <si>
    <t>Součet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</si>
  <si>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</si>
  <si>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</si>
  <si>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1512730430</t>
  </si>
  <si>
    <t>https://podminky.urs.cz/item/CS_URS_2023_01/113107182</t>
  </si>
  <si>
    <t>5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</si>
  <si>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</si>
  <si>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</si>
  <si>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-204406324</t>
  </si>
  <si>
    <t>https://podminky.urs.cz/item/CS_URS_2023_01/113107224</t>
  </si>
  <si>
    <t>Sanace podloží bude realizována pouze v případě špatné únosnosti podloží a po odsouhlasení investorem</t>
  </si>
  <si>
    <t>70 % ze skladby A</t>
  </si>
  <si>
    <t>5373,1*0,7</t>
  </si>
  <si>
    <t>pro skladbu B a C</t>
  </si>
  <si>
    <t>515,8+12,5</t>
  </si>
  <si>
    <t>pro obrubník zastávkový</t>
  </si>
  <si>
    <t>38,6</t>
  </si>
  <si>
    <t>6</t>
  </si>
  <si>
    <t>113154335</t>
  </si>
  <si>
    <t>Frézování živičného podkladu nebo krytu s naložením na dopravní prostředek plochy přes 1 000 do 10 000 m2 bez překážek v trase pruhu šířky přes 1 m do 2 m, tloušťky vrstvy 200 mm</t>
  </si>
  <si>
    <t>1652846193</t>
  </si>
  <si>
    <t>https://podminky.urs.cz/item/CS_URS_2023_01/113154335</t>
  </si>
  <si>
    <t>90%</t>
  </si>
  <si>
    <t>5926,3*0,9</t>
  </si>
  <si>
    <t>7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</si>
  <si>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</si>
  <si>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</si>
  <si>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</si>
  <si>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-581490372</t>
  </si>
  <si>
    <t>https://podminky.urs.cz/item/CS_URS_2023_01/113202111</t>
  </si>
  <si>
    <t>1+27+26+2,4+1,8+12,5+7,7+1+24,5+2,8+24,5+17,8+3,2</t>
  </si>
  <si>
    <t>15,2+3+1,4+22,4+3+13,3+26,3+3,5+23,5+2,3+14,1</t>
  </si>
  <si>
    <t>výměna 100% z 1220 m</t>
  </si>
  <si>
    <t>1220</t>
  </si>
  <si>
    <t>8</t>
  </si>
  <si>
    <t>121151105</t>
  </si>
  <si>
    <t>Sejmutí ornice strojně při souvislé ploše do 100 m2, tl. vrstvy přes 250 do 300 mm</t>
  </si>
  <si>
    <t>-1469931999</t>
  </si>
  <si>
    <t>https://podminky.urs.cz/item/CS_URS_2023_01/121151105</t>
  </si>
  <si>
    <t>pro chráničky</t>
  </si>
  <si>
    <t>(24+3,5+2,5+6+28)*0,5+1*1*2</t>
  </si>
  <si>
    <t>9</t>
  </si>
  <si>
    <t>132254102</t>
  </si>
  <si>
    <t>Hloubení zapažených rýh šířky do 800 mm strojně s urovnáním dna do předepsaného profilu a spádu v hornině třídy těžitelnosti I skupiny 3 přes 20 do 50 m3</t>
  </si>
  <si>
    <t>m3</t>
  </si>
  <si>
    <t>-1482111528</t>
  </si>
  <si>
    <t>https://podminky.urs.cz/item/CS_URS_2023_01/132254102</t>
  </si>
  <si>
    <t>pro potrubí UV - celk.hl.1,8 konstr.vozovky tl.600</t>
  </si>
  <si>
    <t>17,5*0,8*1,2</t>
  </si>
  <si>
    <t>10</t>
  </si>
  <si>
    <t>151201101</t>
  </si>
  <si>
    <t>Zřízení pažení a rozepření stěn rýh pro podzemní vedení zátažné, hloubky do 2 m</t>
  </si>
  <si>
    <t>1139315473</t>
  </si>
  <si>
    <t>https://podminky.urs.cz/item/CS_URS_2023_01/151201101</t>
  </si>
  <si>
    <t>17,5*1,2*2</t>
  </si>
  <si>
    <t>11</t>
  </si>
  <si>
    <t>151201111</t>
  </si>
  <si>
    <t>Odstranění pažení a rozepření stěn rýh pro podzemní vedení s uložením materiálu na vzdálenost do 3 m od kraje výkopu zátažné, hloubky do 2 m</t>
  </si>
  <si>
    <t>-1850518362</t>
  </si>
  <si>
    <t>https://podminky.urs.cz/item/CS_URS_2023_01/151201111</t>
  </si>
  <si>
    <t>42</t>
  </si>
  <si>
    <t>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</si>
  <si>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</si>
  <si>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</si>
  <si>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414753836</t>
  </si>
  <si>
    <t>https://podminky.urs.cz/item/CS_URS_2023_01/162751117</t>
  </si>
  <si>
    <t>na skládku</t>
  </si>
  <si>
    <t>1,4+6,3+4,55</t>
  </si>
  <si>
    <t>13</t>
  </si>
  <si>
    <t>171201231.</t>
  </si>
  <si>
    <t>Poplatek za uložení stavebního odpadu na recyklační skládce (skládkovné) zeminy a kamení zatříděného do Katalogu odpadů pod kódem 17 05 04</t>
  </si>
  <si>
    <t>t</t>
  </si>
  <si>
    <t>1084403307</t>
  </si>
  <si>
    <t>12,25*2,00</t>
  </si>
  <si>
    <t>14</t>
  </si>
  <si>
    <t>171251201</t>
  </si>
  <si>
    <t>Uložení sypaniny na skládky nebo meziskládky bez hutnění s upravením uložené sypaniny do předepsaného tvaru</t>
  </si>
  <si>
    <t>1653522816</t>
  </si>
  <si>
    <t>https://podminky.urs.cz/item/CS_URS_2023_01/171251201</t>
  </si>
  <si>
    <t>12,25</t>
  </si>
  <si>
    <t>174151101</t>
  </si>
  <si>
    <t>Zásyp sypaninou z jakékoliv horniny strojně s uložením výkopku ve vrstvách se zhutněním jam, šachet, rýh nebo kolem objektů v těchto vykopávkách</t>
  </si>
  <si>
    <t>932832538</t>
  </si>
  <si>
    <t>https://podminky.urs.cz/item/CS_URS_2023_01/174151101</t>
  </si>
  <si>
    <t>zemina 50 %</t>
  </si>
  <si>
    <t>(17,5*0,8*0,65)*0,5</t>
  </si>
  <si>
    <t>Mezisoučet</t>
  </si>
  <si>
    <t>štěrkopísek 50 %</t>
  </si>
  <si>
    <t>16</t>
  </si>
  <si>
    <t>175111109.</t>
  </si>
  <si>
    <t>Příplatek za strojní prohození zeminy, uložené do 3 m</t>
  </si>
  <si>
    <t>604705263</t>
  </si>
  <si>
    <t>4,55</t>
  </si>
  <si>
    <t>17</t>
  </si>
  <si>
    <t>M</t>
  </si>
  <si>
    <t>58337331</t>
  </si>
  <si>
    <t>štěrkopísek frakce 0/22</t>
  </si>
  <si>
    <t>1997110944</t>
  </si>
  <si>
    <t>4,55*1,80</t>
  </si>
  <si>
    <t>18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</si>
  <si>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</si>
  <si>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</si>
  <si>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482180466</t>
  </si>
  <si>
    <t>https://podminky.urs.cz/item/CS_URS_2023_01/175151101</t>
  </si>
  <si>
    <t>17,5*0,8*0,45</t>
  </si>
  <si>
    <t>19</t>
  </si>
  <si>
    <t>58331351</t>
  </si>
  <si>
    <t>kamenivo těžené drobné frakce 0/4</t>
  </si>
  <si>
    <t>-1869938698</t>
  </si>
  <si>
    <t>6,3*1,80</t>
  </si>
  <si>
    <t>20</t>
  </si>
  <si>
    <t>181152302</t>
  </si>
  <si>
    <t>Úprava pláně na stavbách silnic a dálnic strojně v zářezech mimo skalních se zhutněním</t>
  </si>
  <si>
    <t>1118872601</t>
  </si>
  <si>
    <t>https://podminky.urs.cz/item/CS_URS_2023_01/181152302</t>
  </si>
  <si>
    <t>skladba A</t>
  </si>
  <si>
    <t>5373,1</t>
  </si>
  <si>
    <t>skladba D</t>
  </si>
  <si>
    <t>67,4</t>
  </si>
  <si>
    <t>skladba CH</t>
  </si>
  <si>
    <t>38,6+17,5+18,55</t>
  </si>
  <si>
    <t>skladba B</t>
  </si>
  <si>
    <t>515,8</t>
  </si>
  <si>
    <t>skladba C</t>
  </si>
  <si>
    <t>12,5</t>
  </si>
  <si>
    <t>181351103</t>
  </si>
  <si>
    <t>Rozprostření a urovnání ornice v rovině nebo ve svahu sklonu do 1:5 strojně při souvislé ploše přes 100 do 500 m2, tl. vrstvy do 200 mm</t>
  </si>
  <si>
    <t>-680529545</t>
  </si>
  <si>
    <t>https://podminky.urs.cz/item/CS_URS_2023_01/181351103</t>
  </si>
  <si>
    <t>8,35+13,5+10,25+9,8+0,4+7,45+6,55+12,5</t>
  </si>
  <si>
    <t>u výměny obrubníku</t>
  </si>
  <si>
    <t>430*0,25</t>
  </si>
  <si>
    <t>22</t>
  </si>
  <si>
    <t>10364101</t>
  </si>
  <si>
    <t>zemina pro terénní úpravy - ornice vč.dopravy</t>
  </si>
  <si>
    <t>1816902758</t>
  </si>
  <si>
    <t>176,3*0,1*1,8</t>
  </si>
  <si>
    <t>23</t>
  </si>
  <si>
    <t>181351005</t>
  </si>
  <si>
    <t>Rozprostření a urovnání ornice v rovině nebo ve svahu sklonu do 1:5 strojně při souvislé ploše do 100 m2, tl. vrstvy přes 250 do 300 mm</t>
  </si>
  <si>
    <t>2027277487</t>
  </si>
  <si>
    <t>https://podminky.urs.cz/item/CS_URS_2023_01/181351005</t>
  </si>
  <si>
    <t>24</t>
  </si>
  <si>
    <t>181411131</t>
  </si>
  <si>
    <t>Založení trávníku na půdě předem připravené plochy do 1000 m2 výsevem včetně utažení parkového v rovině nebo na svahu do 1:5</t>
  </si>
  <si>
    <t>1983029828</t>
  </si>
  <si>
    <t>https://podminky.urs.cz/item/CS_URS_2023_01/181411131</t>
  </si>
  <si>
    <t>176,3</t>
  </si>
  <si>
    <t>25</t>
  </si>
  <si>
    <t>00572100</t>
  </si>
  <si>
    <t>osivo jetelotráva intenzivní víceletá</t>
  </si>
  <si>
    <t>kg</t>
  </si>
  <si>
    <t>1428843214</t>
  </si>
  <si>
    <t>176,3*0,05</t>
  </si>
  <si>
    <t>Vodorovné konstrukce</t>
  </si>
  <si>
    <t>26</t>
  </si>
  <si>
    <t>451572111</t>
  </si>
  <si>
    <t>Lože pod potrubí, stoky a drobné objekty v otevřeném výkopu z kameniva drobného těženého 0 až 4 mm</t>
  </si>
  <si>
    <t>1419887908</t>
  </si>
  <si>
    <t>https://podminky.urs.cz/item/CS_URS_2023_01/451572111</t>
  </si>
  <si>
    <t>17,5*0,8*0,1</t>
  </si>
  <si>
    <t>Komunikace pozemní</t>
  </si>
  <si>
    <t>27</t>
  </si>
  <si>
    <t>564851111</t>
  </si>
  <si>
    <t>Podklad ze štěrkodrti ŠD s rozprostřením a zhutněním plochy přes 100 m2, po zhutnění tl. 150 mm</t>
  </si>
  <si>
    <t>728108376</t>
  </si>
  <si>
    <t>https://podminky.urs.cz/item/CS_URS_2023_01/564851111</t>
  </si>
  <si>
    <t>70 % ze skladby A - 0/32</t>
  </si>
  <si>
    <t>28</t>
  </si>
  <si>
    <t>564861111</t>
  </si>
  <si>
    <t>Podklad ze štěrkodrti ŠD s rozprostřením a zhutněním plochy přes 100 m2, po zhutnění tl. 200 mm</t>
  </si>
  <si>
    <t>-1737880929</t>
  </si>
  <si>
    <t>https://podminky.urs.cz/item/CS_URS_2023_01/564861111</t>
  </si>
  <si>
    <t>skladba D - 0/32</t>
  </si>
  <si>
    <t>2,4+14,2+6,7+17,6+8,2+18,3</t>
  </si>
  <si>
    <t>skladba CH - 0/63</t>
  </si>
  <si>
    <t>varovný pás</t>
  </si>
  <si>
    <t>2,1+1,9+2+5,8+5,7</t>
  </si>
  <si>
    <t>chodník</t>
  </si>
  <si>
    <t>9,8+10,4+9,4+9</t>
  </si>
  <si>
    <t>obnovený chodník</t>
  </si>
  <si>
    <t>15,15+2+1,4</t>
  </si>
  <si>
    <t>29</t>
  </si>
  <si>
    <t>564871111</t>
  </si>
  <si>
    <t>Podklad ze štěrkodrti ŠD s rozprostřením a zhutněním plochy přes 100 m2, po zhutnění tl. 250 mm</t>
  </si>
  <si>
    <t>1530054521</t>
  </si>
  <si>
    <t>https://podminky.urs.cz/item/CS_URS_2023_01/564871111</t>
  </si>
  <si>
    <t>skladba B - 0/63</t>
  </si>
  <si>
    <t>132,2+116+142,6+125</t>
  </si>
  <si>
    <t>skladba C - 0/63</t>
  </si>
  <si>
    <t>1,3+2,1+1,9+1,5+2+1,3+1,4+1</t>
  </si>
  <si>
    <t>70 % ze skladby A - 0/125</t>
  </si>
  <si>
    <t>30</t>
  </si>
  <si>
    <t>565133217.</t>
  </si>
  <si>
    <t>Podkladní vrstvy z asfaltové směsi z vysokým modulem tuhosti VMT 22 modif pro ložné vrsty tl.80 mm</t>
  </si>
  <si>
    <t>2106715310</t>
  </si>
  <si>
    <t>31</t>
  </si>
  <si>
    <t>565135101</t>
  </si>
  <si>
    <t>Asfaltový beton vrstva podkladní ACP 16 (obalované kamenivo střednězrnné - OKS) s rozprostřením a zhutněním v pruhu šířky do 1,5 m, po zhutnění tl. 50 mm</t>
  </si>
  <si>
    <t>1069359356</t>
  </si>
  <si>
    <t>https://podminky.urs.cz/item/CS_URS_2023_01/565135101</t>
  </si>
  <si>
    <t>pro dobalení u výměny obrubníku</t>
  </si>
  <si>
    <t>58*0,25</t>
  </si>
  <si>
    <t>32</t>
  </si>
  <si>
    <t>565166121</t>
  </si>
  <si>
    <t>Asfaltový beton vrstva podkladní ACP 22 (obalované kamenivo hrubozrnné - OKH) s rozprostřením a zhutněním v pruhu šířky přes 3 m, po zhutnění tl. 80 mm</t>
  </si>
  <si>
    <t>-1498195478</t>
  </si>
  <si>
    <t>https://podminky.urs.cz/item/CS_URS_2023_01/565166121</t>
  </si>
  <si>
    <t>33</t>
  </si>
  <si>
    <t>567122113</t>
  </si>
  <si>
    <t>Podklad ze směsi stmelené cementem SC bez dilatačních spár, s rozprostřením a zhutněním SC C 8/10 (KSC I), po zhutnění tl. 140 mm</t>
  </si>
  <si>
    <t>335704435</t>
  </si>
  <si>
    <t>https://podminky.urs.cz/item/CS_URS_2023_01/567122113</t>
  </si>
  <si>
    <t>488*0,25</t>
  </si>
  <si>
    <t>u obrubníku tl.100 mm</t>
  </si>
  <si>
    <t>255,5*0,25</t>
  </si>
  <si>
    <t>34</t>
  </si>
  <si>
    <t>567122114</t>
  </si>
  <si>
    <t>Podklad ze směsi stmelené cementem SC bez dilatačních spár, s rozprostřením a zhutněním SC C 8/10 (KSC I), po zhutnění tl. 150 mm</t>
  </si>
  <si>
    <t>-1441814226</t>
  </si>
  <si>
    <t>https://podminky.urs.cz/item/CS_URS_2023_01/567122114</t>
  </si>
  <si>
    <t>35</t>
  </si>
  <si>
    <t>567132115</t>
  </si>
  <si>
    <t>Podklad ze směsi stmelené cementem SC bez dilatačních spár, s rozprostřením a zhutněním SC C 8/10 (KSC I), po zhutnění tl. 200 mm</t>
  </si>
  <si>
    <t>-592222730</t>
  </si>
  <si>
    <t>https://podminky.urs.cz/item/CS_URS_2023_01/567132115</t>
  </si>
  <si>
    <t xml:space="preserve">skladba C </t>
  </si>
  <si>
    <t>36</t>
  </si>
  <si>
    <t>573111111</t>
  </si>
  <si>
    <t>Postřik infiltrační PI z asfaltu silničního s posypem kamenivem, v množství 0,60 kg/m2</t>
  </si>
  <si>
    <t>-828639883</t>
  </si>
  <si>
    <t>https://podminky.urs.cz/item/CS_URS_2023_01/573111111</t>
  </si>
  <si>
    <t>37</t>
  </si>
  <si>
    <t>573211109</t>
  </si>
  <si>
    <t>Postřik spojovací PS bez posypu kamenivem z asfaltu silničního, v množství 0,50 kg/m2</t>
  </si>
  <si>
    <t>772252702</t>
  </si>
  <si>
    <t>https://podminky.urs.cz/item/CS_URS_2023_01/573211109</t>
  </si>
  <si>
    <t>38</t>
  </si>
  <si>
    <t>573231106</t>
  </si>
  <si>
    <t>Postřik spojovací PS bez posypu kamenivem ze silniční emulze, v množství 0,30 kg/m2</t>
  </si>
  <si>
    <t>-1158119936</t>
  </si>
  <si>
    <t>https://podminky.urs.cz/item/CS_URS_2023_01/573231106</t>
  </si>
  <si>
    <t>5373,1*2</t>
  </si>
  <si>
    <t>39</t>
  </si>
  <si>
    <t>577134031</t>
  </si>
  <si>
    <t>Asfaltový beton vrstva obrusná ACO 11 (ABS) s rozprostřením a se zhutněním z modifikovaného asfaltu v pruhu šířky do 1,5 m, po zhutnění tl. 40 mm</t>
  </si>
  <si>
    <t>1561370165</t>
  </si>
  <si>
    <t>https://podminky.urs.cz/item/CS_URS_2023_01/577134031</t>
  </si>
  <si>
    <t>40</t>
  </si>
  <si>
    <t>577134141</t>
  </si>
  <si>
    <t>Asfaltový beton vrstva obrusná ACO 11 (ABS) s rozprostřením a se zhutněním z modifikovaného asfaltu v pruhu šířky přes 3 m, po zhutnění tl. 40 mm pojivo PMB 45/80-65</t>
  </si>
  <si>
    <t>-1211553731</t>
  </si>
  <si>
    <t>https://podminky.urs.cz/item/CS_URS_2023_01/577134141</t>
  </si>
  <si>
    <t>41</t>
  </si>
  <si>
    <t>581131211</t>
  </si>
  <si>
    <t>Kryt cementobetonový silničních komunikací skupiny CB II tl. 200 mm</t>
  </si>
  <si>
    <t>158259405</t>
  </si>
  <si>
    <t>https://podminky.urs.cz/item/CS_URS_2023_01/581131211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</si>
  <si>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</si>
  <si>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</si>
  <si>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-606334927</t>
  </si>
  <si>
    <t>https://podminky.urs.cz/item/CS_URS_2023_01/591141111</t>
  </si>
  <si>
    <t>43</t>
  </si>
  <si>
    <t>58381008</t>
  </si>
  <si>
    <t>kostka dlažební žula velká 15/17</t>
  </si>
  <si>
    <t>618424857</t>
  </si>
  <si>
    <t>12,5*1,01</t>
  </si>
  <si>
    <t>44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</si>
  <si>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</si>
  <si>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</si>
  <si>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2124372181</t>
  </si>
  <si>
    <t>https://podminky.urs.cz/item/CS_URS_2023_01/596211111</t>
  </si>
  <si>
    <t>2+2,1+1,9+5,8+5,7</t>
  </si>
  <si>
    <t>obnovený chodník - použít vybourané</t>
  </si>
  <si>
    <t>45</t>
  </si>
  <si>
    <t>59245008</t>
  </si>
  <si>
    <t>dlažba tvar obdélník betonová 200x100x60mm barevná červená</t>
  </si>
  <si>
    <t>-242229551</t>
  </si>
  <si>
    <t>38,6*1,03</t>
  </si>
  <si>
    <t>46</t>
  </si>
  <si>
    <t>59245006</t>
  </si>
  <si>
    <t>dlažba tvar obdélník betonová pro nevidomé 200x100x60mm barevná červená</t>
  </si>
  <si>
    <t>685392013</t>
  </si>
  <si>
    <t>17,5*1,03</t>
  </si>
  <si>
    <t>Trubní vedení</t>
  </si>
  <si>
    <t>47</t>
  </si>
  <si>
    <t>871275211</t>
  </si>
  <si>
    <t>Kanalizační potrubí z tvrdého PVC v otevřeném výkopu ve sklonu do 20 %, hladkého plnostěnného jednovrstvého, tuhost třídy SN 4 DN 125</t>
  </si>
  <si>
    <t>401479575</t>
  </si>
  <si>
    <t>https://podminky.urs.cz/item/CS_URS_2023_01/871275211</t>
  </si>
  <si>
    <t>pro vpusti</t>
  </si>
  <si>
    <t>3,5*5</t>
  </si>
  <si>
    <t>48</t>
  </si>
  <si>
    <t>895941301</t>
  </si>
  <si>
    <t>Osazení vpusti uliční z betonových dílců DN 450 dno s výtokem</t>
  </si>
  <si>
    <t>kus</t>
  </si>
  <si>
    <t>-1251124959</t>
  </si>
  <si>
    <t>https://podminky.urs.cz/item/CS_URS_2023_01/895941301</t>
  </si>
  <si>
    <t>49</t>
  </si>
  <si>
    <t>59223850</t>
  </si>
  <si>
    <t>dno pro uliční vpusť s výtokovým otvorem betonové 450x330x50mm</t>
  </si>
  <si>
    <t>1128987264</t>
  </si>
  <si>
    <t>50</t>
  </si>
  <si>
    <t>895941314</t>
  </si>
  <si>
    <t>Osazení vpusti uliční z betonových dílců DN 450 skruž horní 570 mm</t>
  </si>
  <si>
    <t>-1977729934</t>
  </si>
  <si>
    <t>https://podminky.urs.cz/item/CS_URS_2023_01/895941314</t>
  </si>
  <si>
    <t>51</t>
  </si>
  <si>
    <t>59223858</t>
  </si>
  <si>
    <t>skruž pro uliční vpusť horní betonová 450x570x50mm</t>
  </si>
  <si>
    <t>1519767815</t>
  </si>
  <si>
    <t>52</t>
  </si>
  <si>
    <t>895941321</t>
  </si>
  <si>
    <t>Osazení vpusti uliční z betonových dílců DN 450 skruž středová 195 mm</t>
  </si>
  <si>
    <t>-1209564473</t>
  </si>
  <si>
    <t>https://podminky.urs.cz/item/CS_URS_2023_01/895941321</t>
  </si>
  <si>
    <t>53</t>
  </si>
  <si>
    <t>59223864</t>
  </si>
  <si>
    <t>prstenec pro uliční vpusť vyrovnávací betonový 390x60x130mm</t>
  </si>
  <si>
    <t>1281905586</t>
  </si>
  <si>
    <t>54</t>
  </si>
  <si>
    <t>895983RP1</t>
  </si>
  <si>
    <t xml:space="preserve">Demontáž vpusti kanalizační </t>
  </si>
  <si>
    <t>-781795428</t>
  </si>
  <si>
    <t>55</t>
  </si>
  <si>
    <t>899202211</t>
  </si>
  <si>
    <t>Demontáž mříží litinových včetně rámů, hmotnosti jednotlivě přes 50 do 100 Kg</t>
  </si>
  <si>
    <t>-1178912684</t>
  </si>
  <si>
    <t>https://podminky.urs.cz/item/CS_URS_2023_01/899202211</t>
  </si>
  <si>
    <t>15+5</t>
  </si>
  <si>
    <t>56</t>
  </si>
  <si>
    <t>899204112</t>
  </si>
  <si>
    <t>Osazení mříží litinových včetně rámů a košů na bahno pro třídu zatížení D400, E600</t>
  </si>
  <si>
    <t>974902288</t>
  </si>
  <si>
    <t>https://podminky.urs.cz/item/CS_URS_2023_01/899204112</t>
  </si>
  <si>
    <t>57</t>
  </si>
  <si>
    <t>55242320</t>
  </si>
  <si>
    <t>mříž vtoková litinová plochá 500x500mm</t>
  </si>
  <si>
    <t>1403831612</t>
  </si>
  <si>
    <t>58</t>
  </si>
  <si>
    <t>55241001</t>
  </si>
  <si>
    <t>koš kalový pod kruhovou mříž - těžký</t>
  </si>
  <si>
    <t>1624889515</t>
  </si>
  <si>
    <t>59</t>
  </si>
  <si>
    <t>899231111</t>
  </si>
  <si>
    <t>Výšková úprava uličního vstupu nebo vpusti do 200 mm zvýšením mříže</t>
  </si>
  <si>
    <t>1429969503</t>
  </si>
  <si>
    <t>https://podminky.urs.cz/item/CS_URS_2023_01/899231111</t>
  </si>
  <si>
    <t>Ostatní konstrukce a práce, bourání</t>
  </si>
  <si>
    <t>60</t>
  </si>
  <si>
    <t>912211131</t>
  </si>
  <si>
    <t>Montáž směrového sloupku plastového pružného - balisety přišroubováním k podkladu</t>
  </si>
  <si>
    <t>786165803</t>
  </si>
  <si>
    <t>https://podminky.urs.cz/item/CS_URS_2023_01/912211131</t>
  </si>
  <si>
    <t>61</t>
  </si>
  <si>
    <t>56288000</t>
  </si>
  <si>
    <t>sloupek plastový baliseta zelený Z11h</t>
  </si>
  <si>
    <t>-796075084</t>
  </si>
  <si>
    <t>62</t>
  </si>
  <si>
    <t>912521111</t>
  </si>
  <si>
    <t>Montáž gumového dorazu na 2 chem kotvy do komunikace</t>
  </si>
  <si>
    <t>-1147946034</t>
  </si>
  <si>
    <t>https://podminky.urs.cz/item/CS_URS_2023_01/912521111</t>
  </si>
  <si>
    <t>2+4+4+2+2</t>
  </si>
  <si>
    <t>63</t>
  </si>
  <si>
    <t>56288RP1</t>
  </si>
  <si>
    <t xml:space="preserve">Gumový parkovací doraz 500/250/100 z EPDM </t>
  </si>
  <si>
    <t>-2122496386</t>
  </si>
  <si>
    <t>64</t>
  </si>
  <si>
    <t>914111111</t>
  </si>
  <si>
    <t>Montáž svislé dopravní značky základní velikosti do 1 m2 objímkami na sloupky nebo konzoly</t>
  </si>
  <si>
    <t>731575578</t>
  </si>
  <si>
    <t>https://podminky.urs.cz/item/CS_URS_2023_01/914111111</t>
  </si>
  <si>
    <t>1+2+2+2</t>
  </si>
  <si>
    <t>65</t>
  </si>
  <si>
    <t>40445612</t>
  </si>
  <si>
    <t>značky upravující přednost P2 750mm</t>
  </si>
  <si>
    <t>8108662</t>
  </si>
  <si>
    <t>66</t>
  </si>
  <si>
    <t>40445609</t>
  </si>
  <si>
    <t>značky upravující přednost P4 900mm</t>
  </si>
  <si>
    <t>-295461742</t>
  </si>
  <si>
    <t>67</t>
  </si>
  <si>
    <t>40445625</t>
  </si>
  <si>
    <t>informativní značky provozní IP11a 500x700mm</t>
  </si>
  <si>
    <t>-247952450</t>
  </si>
  <si>
    <t>68</t>
  </si>
  <si>
    <t>40445650</t>
  </si>
  <si>
    <t>dodatkové tabulky E7b 500x300mm</t>
  </si>
  <si>
    <t>1376755179</t>
  </si>
  <si>
    <t>69</t>
  </si>
  <si>
    <t>914511112</t>
  </si>
  <si>
    <t>Montáž sloupku dopravních značek délky do 3,5 m do hliníkové patky pro sloupek D 60 mm</t>
  </si>
  <si>
    <t>-1064789744</t>
  </si>
  <si>
    <t>https://podminky.urs.cz/item/CS_URS_2023_01/914511112</t>
  </si>
  <si>
    <t>posunuté vč.značky</t>
  </si>
  <si>
    <t>nové</t>
  </si>
  <si>
    <t>70</t>
  </si>
  <si>
    <t>40445225</t>
  </si>
  <si>
    <t>sloupek pro dopravní značku Zn D 60mm v 3,5m</t>
  </si>
  <si>
    <t>-1725493522</t>
  </si>
  <si>
    <t>71</t>
  </si>
  <si>
    <t>40445256</t>
  </si>
  <si>
    <t>svorka upínací na sloupek dopravní značky D 60mm</t>
  </si>
  <si>
    <t>-1595554855</t>
  </si>
  <si>
    <t>7*2</t>
  </si>
  <si>
    <t>72</t>
  </si>
  <si>
    <t>915211112</t>
  </si>
  <si>
    <t>Vodorovné dopravní značení stříkaným plastem dělící čára šířky 125 mm souvislá bílá retroreflexní</t>
  </si>
  <si>
    <t>-2088427153</t>
  </si>
  <si>
    <t>https://podminky.urs.cz/item/CS_URS_2023_01/915211112</t>
  </si>
  <si>
    <t>9,8+7,8+26,8+8,4+8,5+4,8+14,3+73,7+3,1+67,2+19,4+78,9</t>
  </si>
  <si>
    <t>5,1+104,7+95,2+41,8+2,9*16+24,4+26+22,4+23,5</t>
  </si>
  <si>
    <t>73</t>
  </si>
  <si>
    <t>915211122</t>
  </si>
  <si>
    <t>Vodorovné dopravní značení stříkaným plastem dělící čára šířky 125 mm přerušovaná bílá retroreflexní</t>
  </si>
  <si>
    <t>1423420782</t>
  </si>
  <si>
    <t>https://podminky.urs.cz/item/CS_URS_2023_01/915211122</t>
  </si>
  <si>
    <t>16,5+54,8+15,4+17,7</t>
  </si>
  <si>
    <t>74</t>
  </si>
  <si>
    <t>915221112</t>
  </si>
  <si>
    <t>Vodorovné dopravní značení stříkaným plastem vodící čára bílá šířky 250 mm souvislá retroreflexní</t>
  </si>
  <si>
    <t>840166138</t>
  </si>
  <si>
    <t>https://podminky.urs.cz/item/CS_URS_2023_01/915221112</t>
  </si>
  <si>
    <t>150,9+24,4+22,4+26,3+6,5+171,2+3,3+23+25,8+6+28,9</t>
  </si>
  <si>
    <t>53,1+24,8+42,4+67+19,4+79+10,3+21,3+23,5+25,6+97,7+42,7</t>
  </si>
  <si>
    <t>18*3,6+15*3,6</t>
  </si>
  <si>
    <t>75</t>
  </si>
  <si>
    <t>915221122</t>
  </si>
  <si>
    <t>Vodorovné dopravní značení stříkaným plastem vodící čára bílá šířky 250 mm přerušovaná retroreflexní</t>
  </si>
  <si>
    <t>-465158710</t>
  </si>
  <si>
    <t>https://podminky.urs.cz/item/CS_URS_2023_01/915221122</t>
  </si>
  <si>
    <t>16,1+18+13,9+32,6+15,2+26,8+16,4+18,1+24,6+24,2+19,2+25,2</t>
  </si>
  <si>
    <t>18,1</t>
  </si>
  <si>
    <t>76</t>
  </si>
  <si>
    <t>915231112</t>
  </si>
  <si>
    <t>Vodorovné dopravní značení stříkaným plastem přechody pro chodce, šipky, symboly nápisy bílé retroreflexní</t>
  </si>
  <si>
    <t>-423792287</t>
  </si>
  <si>
    <t>https://podminky.urs.cz/item/CS_URS_2023_01/915231112</t>
  </si>
  <si>
    <t>přechody a šikmé čáry</t>
  </si>
  <si>
    <t>9+9+14,55+2,2+0,6+10,1+2,1+3,45+0,9+1,7</t>
  </si>
  <si>
    <t>písmena</t>
  </si>
  <si>
    <t>24*0,5</t>
  </si>
  <si>
    <t>77</t>
  </si>
  <si>
    <t>915611111</t>
  </si>
  <si>
    <t>Předznačení pro vodorovné značení stříkané barvou nebo prováděné z nátěrových hmot liniové dělicí čáry, vodicí proužky</t>
  </si>
  <si>
    <t>1739851078</t>
  </si>
  <si>
    <t>https://podminky.urs.cz/item/CS_URS_2023_01/915611111</t>
  </si>
  <si>
    <t>712,2+104,4+1114,3+268,4</t>
  </si>
  <si>
    <t>78</t>
  </si>
  <si>
    <t>915621111</t>
  </si>
  <si>
    <t>Předznačení pro vodorovné značení stříkané barvou nebo prováděné z nátěrových hmot plošné šipky, symboly, nápisy</t>
  </si>
  <si>
    <t>247061736</t>
  </si>
  <si>
    <t>https://podminky.urs.cz/item/CS_URS_2023_01/915621111</t>
  </si>
  <si>
    <t>65,6</t>
  </si>
  <si>
    <t>79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</si>
  <si>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</si>
  <si>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</si>
  <si>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-1173464727</t>
  </si>
  <si>
    <t>https://podminky.urs.cz/item/CS_URS_2023_01/916131213</t>
  </si>
  <si>
    <t>tl.150</t>
  </si>
  <si>
    <t>18,8+17,4+26,3+14,1+17,8+25,5+28+20,2</t>
  </si>
  <si>
    <t>výměna 100% z 1220</t>
  </si>
  <si>
    <t>tl.100</t>
  </si>
  <si>
    <t>13+23,5+25,2+16,1+16,8+24,5+24,5+22,4+26,7+26+18,7+18,1</t>
  </si>
  <si>
    <t>80</t>
  </si>
  <si>
    <t>59217031</t>
  </si>
  <si>
    <t>obrubník betonový silniční 1000x150x250mm</t>
  </si>
  <si>
    <t>176957046</t>
  </si>
  <si>
    <t>1388,1*1,01</t>
  </si>
  <si>
    <t>81</t>
  </si>
  <si>
    <t>59217017</t>
  </si>
  <si>
    <t>obrubník betonový chodníkový 1000x100x250mm</t>
  </si>
  <si>
    <t>-1058103805</t>
  </si>
  <si>
    <t>255,5*1,01</t>
  </si>
  <si>
    <t>82</t>
  </si>
  <si>
    <t>916331112</t>
  </si>
  <si>
    <t>Osazení zahradního obrubníku betonového s ložem tl. od 50 do 100 mm z betonu prostého tř. C 12/15 s boční opěrou z betonu prostého tř. C 12/15</t>
  </si>
  <si>
    <t>-910889824</t>
  </si>
  <si>
    <t>https://podminky.urs.cz/item/CS_URS_2023_01/916331112</t>
  </si>
  <si>
    <t>4,35+3,25+1,7+2,5+1,9+3,5+2,4</t>
  </si>
  <si>
    <t>83</t>
  </si>
  <si>
    <t>59217011</t>
  </si>
  <si>
    <t>obrubník betonový zahradní 500x50x200mm</t>
  </si>
  <si>
    <t>-1938179612</t>
  </si>
  <si>
    <t>19,6*1,01</t>
  </si>
  <si>
    <t>84</t>
  </si>
  <si>
    <t>916431111</t>
  </si>
  <si>
    <t>Osazení betonového bezbariérového obrubníku s ložem betonovým tl. 150 mm úložná šířka do 400 mm bez boční opěry</t>
  </si>
  <si>
    <t>-1245101113</t>
  </si>
  <si>
    <t>https://podminky.urs.cz/item/CS_URS_2023_01/916431111</t>
  </si>
  <si>
    <t>24,5+26+22,4+23,5</t>
  </si>
  <si>
    <t>85</t>
  </si>
  <si>
    <t>59217040</t>
  </si>
  <si>
    <t>obrubník betonový zastávkový s nájezdovým rádiusem 1000/400/290 mm</t>
  </si>
  <si>
    <t>436588598</t>
  </si>
  <si>
    <t>96,4*1,01</t>
  </si>
  <si>
    <t>86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</si>
  <si>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</si>
  <si>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</si>
  <si>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-618727855</t>
  </si>
  <si>
    <t>https://podminky.urs.cz/item/CS_URS_2023_01/919122132</t>
  </si>
  <si>
    <t xml:space="preserve">v silnici </t>
  </si>
  <si>
    <t>161,2</t>
  </si>
  <si>
    <t>ve stáv. chodníku pro chráničky</t>
  </si>
  <si>
    <t>9*2</t>
  </si>
  <si>
    <t>ve stáv chodníku pro výměnu obrubníku</t>
  </si>
  <si>
    <t>stáv chodník úpravy</t>
  </si>
  <si>
    <t>147</t>
  </si>
  <si>
    <t>87</t>
  </si>
  <si>
    <t>919731121</t>
  </si>
  <si>
    <t>Zarovnání styčné plochy podkladu nebo krytu podél vybourané části komunikace nebo zpevněné plochy živičné tl. do 50 mm</t>
  </si>
  <si>
    <t>-1518855142</t>
  </si>
  <si>
    <t>https://podminky.urs.cz/item/CS_URS_2023_01/919731121</t>
  </si>
  <si>
    <t>88</t>
  </si>
  <si>
    <t>919735111</t>
  </si>
  <si>
    <t>Řezání stávajícího živičného krytu nebo podkladu hloubky do 50 mm</t>
  </si>
  <si>
    <t>1363142976</t>
  </si>
  <si>
    <t>https://podminky.urs.cz/item/CS_URS_2023_01/919735111</t>
  </si>
  <si>
    <t>v silnici zazubením</t>
  </si>
  <si>
    <t>9,1+25,2+16,8+28,7+15,9+16,7+9,2+17,2+13,4+9</t>
  </si>
  <si>
    <t>89</t>
  </si>
  <si>
    <t>919735112</t>
  </si>
  <si>
    <t>Řezání stávajícího živičného krytu nebo podkladu hloubky přes 50 do 100 mm</t>
  </si>
  <si>
    <t>2082317422</t>
  </si>
  <si>
    <t>https://podminky.urs.cz/item/CS_URS_2023_01/919735112</t>
  </si>
  <si>
    <t>stáv chodník pro úpravy</t>
  </si>
  <si>
    <t>0,5+3,3+1,9+1,9+5,4+18,3+6,9+0,5+0,5+2,4+6+20,7+4+0,6+15,9</t>
  </si>
  <si>
    <t>2,1+3,4+20,5+5+5,6+5,6+2,3+2,3+5,7+5,7</t>
  </si>
  <si>
    <t>90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</si>
  <si>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</si>
  <si>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</si>
  <si>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-1557807190</t>
  </si>
  <si>
    <t>https://podminky.urs.cz/item/CS_URS_2023_01/966006132</t>
  </si>
  <si>
    <t>posunutí vč.značky</t>
  </si>
  <si>
    <t>odstranění</t>
  </si>
  <si>
    <t>91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</si>
  <si>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</si>
  <si>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</si>
  <si>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-1298617520</t>
  </si>
  <si>
    <t>https://podminky.urs.cz/item/CS_URS_2023_01/979054451</t>
  </si>
  <si>
    <t>18,55</t>
  </si>
  <si>
    <t>997</t>
  </si>
  <si>
    <t>Přesun sutě</t>
  </si>
  <si>
    <t>92</t>
  </si>
  <si>
    <t>997013509</t>
  </si>
  <si>
    <t>Odvoz suti a vybouraných hmot na skládku nebo meziskládku se složením, na vzdálenost Příplatek k ceně za každý další i započatý 1 km přes 1 km</t>
  </si>
  <si>
    <t>-1691476283</t>
  </si>
  <si>
    <t>https://podminky.urs.cz/item/CS_URS_2023_01/997013509</t>
  </si>
  <si>
    <t>skládka 10 km</t>
  </si>
  <si>
    <t>obrubník</t>
  </si>
  <si>
    <t>307,541*9</t>
  </si>
  <si>
    <t>dlažba</t>
  </si>
  <si>
    <t>5,551*9</t>
  </si>
  <si>
    <t>dlažba na meziskládku a zpět 1km</t>
  </si>
  <si>
    <t>2,43*1</t>
  </si>
  <si>
    <t>vpust bet</t>
  </si>
  <si>
    <t>1,15*9</t>
  </si>
  <si>
    <t>mříž lit</t>
  </si>
  <si>
    <t>2*9</t>
  </si>
  <si>
    <t>93</t>
  </si>
  <si>
    <t>997013511</t>
  </si>
  <si>
    <t>Odvoz suti a vybouraných hmot z meziskládky na skládku s naložením a se složením, na vzdálenost do 1 km</t>
  </si>
  <si>
    <t>-1939422338</t>
  </si>
  <si>
    <t>https://podminky.urs.cz/item/CS_URS_2023_01/997013511</t>
  </si>
  <si>
    <t>307,541</t>
  </si>
  <si>
    <t xml:space="preserve">dlažba </t>
  </si>
  <si>
    <t>5,551</t>
  </si>
  <si>
    <t>dlažba zpětně použitá na meziskládku</t>
  </si>
  <si>
    <t>2,43</t>
  </si>
  <si>
    <t>1,15</t>
  </si>
  <si>
    <t>94</t>
  </si>
  <si>
    <t>997221551</t>
  </si>
  <si>
    <t>Vodorovná doprava suti bez naložení, ale se složením a s hrubým urovnáním ze sypkých materiálů, na vzdálenost do 1 km</t>
  </si>
  <si>
    <t>-684058299</t>
  </si>
  <si>
    <t>https://podminky.urs.cz/item/CS_URS_2023_01/997221551</t>
  </si>
  <si>
    <t>"kamenivo</t>
  </si>
  <si>
    <t>53,766+2510,281</t>
  </si>
  <si>
    <t>kamenivo z dlažby</t>
  </si>
  <si>
    <t>2,393</t>
  </si>
  <si>
    <t>fréza</t>
  </si>
  <si>
    <t>2730,839</t>
  </si>
  <si>
    <t>95</t>
  </si>
  <si>
    <t>997221559</t>
  </si>
  <si>
    <t>Vodorovná doprava suti bez naložení, ale se složením a s hrubým urovnáním Příplatek k ceně za každý další i započatý 1 km přes 1 km</t>
  </si>
  <si>
    <t>2111132362</t>
  </si>
  <si>
    <t>https://podminky.urs.cz/item/CS_URS_2023_01/997221559</t>
  </si>
  <si>
    <t>"na skládku 10 km</t>
  </si>
  <si>
    <t>kamenivo</t>
  </si>
  <si>
    <t>2566,44*9</t>
  </si>
  <si>
    <t>na recyklaci 10 km</t>
  </si>
  <si>
    <t>2730,839*9</t>
  </si>
  <si>
    <t>96</t>
  </si>
  <si>
    <t>997221561</t>
  </si>
  <si>
    <t>Vodorovná doprava suti bez naložení, ale se složením a s hrubým urovnáním z kusových materiálů, na vzdálenost do 1 km</t>
  </si>
  <si>
    <t>-1465658863</t>
  </si>
  <si>
    <t>https://podminky.urs.cz/item/CS_URS_2023_01/997221561</t>
  </si>
  <si>
    <t>kusový asfalt</t>
  </si>
  <si>
    <t>266,684+32,01</t>
  </si>
  <si>
    <t>97</t>
  </si>
  <si>
    <t>997221569</t>
  </si>
  <si>
    <t>16637148</t>
  </si>
  <si>
    <t>https://podminky.urs.cz/item/CS_URS_2023_01/997221569</t>
  </si>
  <si>
    <t>živice</t>
  </si>
  <si>
    <t>298,694*9</t>
  </si>
  <si>
    <t>98</t>
  </si>
  <si>
    <t>997221815.</t>
  </si>
  <si>
    <t>Poplatek za uložení stavebního odpadu na skládce (skládkovné) z prostého betonu zatříděného do Katalogu odpadů pod kódem 170 101</t>
  </si>
  <si>
    <t>-437093676</t>
  </si>
  <si>
    <t xml:space="preserve">obrubník </t>
  </si>
  <si>
    <t>vpust beton</t>
  </si>
  <si>
    <t>99</t>
  </si>
  <si>
    <t>997221855.</t>
  </si>
  <si>
    <t>Poplatek za uložení stavebního odpadu na skládce (skládkovné) zeminy a kameniva zatříděného do Katalogu odpadů pod kódem 170 504</t>
  </si>
  <si>
    <t>1424731865</t>
  </si>
  <si>
    <t>53,766+2510,281+2,393</t>
  </si>
  <si>
    <t>100</t>
  </si>
  <si>
    <t>997013841RP</t>
  </si>
  <si>
    <t>Dobropis za uložení kovového odpadu do sběrny</t>
  </si>
  <si>
    <t>Kg</t>
  </si>
  <si>
    <t>-1940676604</t>
  </si>
  <si>
    <t xml:space="preserve">poklop </t>
  </si>
  <si>
    <t>2000</t>
  </si>
  <si>
    <t>998</t>
  </si>
  <si>
    <t>Přesun hmot</t>
  </si>
  <si>
    <t>101</t>
  </si>
  <si>
    <t>998225111</t>
  </si>
  <si>
    <t>Přesun hmot pro komunikace s krytem z kameniva, monolitickým betonovým nebo živičným dopravní vzdálenost do 200 m jakékoliv délky objektu</t>
  </si>
  <si>
    <t>-1452009949</t>
  </si>
  <si>
    <t>https://podminky.urs.cz/item/CS_URS_2023_01/998225111</t>
  </si>
  <si>
    <t>Práce a dodávky M</t>
  </si>
  <si>
    <t>46-M</t>
  </si>
  <si>
    <t>Zemní práce při extr.mont.pracích</t>
  </si>
  <si>
    <t>102</t>
  </si>
  <si>
    <t>460141112</t>
  </si>
  <si>
    <t>Hloubení nezapažených jam strojně včetně urovnáním dna s přemístěním výkopku do vzdálenosti 3 m od okraje jámy nebo s naložením na dopravní prostředek v hornině třídy těžitelnosti I skupiny 3</t>
  </si>
  <si>
    <t>1924807278</t>
  </si>
  <si>
    <t>https://podminky.urs.cz/item/CS_URS_2023_01/460141112</t>
  </si>
  <si>
    <t>0,8*0,6*2</t>
  </si>
  <si>
    <t>103</t>
  </si>
  <si>
    <t>460171252</t>
  </si>
  <si>
    <t>Hloubení nezapažených kabelových rýh strojně včetně urovnání dna s přemístěním výkopku do vzdálenosti 3 m od okraje jámy nebo s naložením na dopravní prostředek šířky 50 cm hloubky 60 cm v hornině třídy těžitelnosti I skupiny 3</t>
  </si>
  <si>
    <t>-479000765</t>
  </si>
  <si>
    <t>https://podminky.urs.cz/item/CS_URS_2023_01/460171252</t>
  </si>
  <si>
    <t>bez konstrukce vozovky</t>
  </si>
  <si>
    <t>12+11</t>
  </si>
  <si>
    <t>104</t>
  </si>
  <si>
    <t>460171282</t>
  </si>
  <si>
    <t>Hloubení nezapažených kabelových rýh strojně včetně urovnání dna s přemístěním výkopku do vzdálenosti 3 m od okraje jámy nebo s naložením na dopravní prostředek šířky 50 cm hloubky 90 cm v hornině třídy těžitelnosti I skupiny 3</t>
  </si>
  <si>
    <t>1046132030</t>
  </si>
  <si>
    <t>https://podminky.urs.cz/item/CS_URS_2023_01/460171282</t>
  </si>
  <si>
    <t>bez konstrukce chodníků tl 300</t>
  </si>
  <si>
    <t>43+50+37</t>
  </si>
  <si>
    <t>105</t>
  </si>
  <si>
    <t>460662512</t>
  </si>
  <si>
    <t>Kabelové lože z písku včetně podsypu, zhutnění a urovnání povrchu pro kabely vn a vvn zakryté plastovou fólií, šířky přes 25 do 50 cm</t>
  </si>
  <si>
    <t>889712315</t>
  </si>
  <si>
    <t>https://podminky.urs.cz/item/CS_URS_2023_01/460662512</t>
  </si>
  <si>
    <t>130</t>
  </si>
  <si>
    <t>106</t>
  </si>
  <si>
    <t>460791211</t>
  </si>
  <si>
    <t>Montáž trubek ochranných uložených volně do rýhy plastových ohebných, vnitřního průměru do 32 mm</t>
  </si>
  <si>
    <t>347036019</t>
  </si>
  <si>
    <t>https://podminky.urs.cz/item/CS_URS_2023_01/460791211</t>
  </si>
  <si>
    <t>43+43+54+50</t>
  </si>
  <si>
    <t>107</t>
  </si>
  <si>
    <t>34571350.</t>
  </si>
  <si>
    <t>Mikrotrubička chránička ze silnostěnného HDPE 14/10</t>
  </si>
  <si>
    <t>128</t>
  </si>
  <si>
    <t>1646919758</t>
  </si>
  <si>
    <t>190*1,01</t>
  </si>
  <si>
    <t>108</t>
  </si>
  <si>
    <t>460791213</t>
  </si>
  <si>
    <t>Montáž trubek ochranných uložených volně do rýhy plastových ohebných, vnitřního průměru přes 50 do 90 mm</t>
  </si>
  <si>
    <t>-1586284501</t>
  </si>
  <si>
    <t>https://podminky.urs.cz/item/CS_URS_2023_01/460791213</t>
  </si>
  <si>
    <t>12*2+11*2</t>
  </si>
  <si>
    <t>109</t>
  </si>
  <si>
    <t>34571354.</t>
  </si>
  <si>
    <t>trubka elektroinstalační ohebná dvouplášťová korugovaná (chránička) D 75/90mm, HDPE+LDPE</t>
  </si>
  <si>
    <t>-1358640392</t>
  </si>
  <si>
    <t>236*1,01</t>
  </si>
  <si>
    <t>110</t>
  </si>
  <si>
    <t>460841113</t>
  </si>
  <si>
    <t>Osazení kabelové komory z plastů pro běžné zatížení komorového dílu z polyetylénu HDPE půdorysné plochy do 1,0 m2, světlé hloubky přes 0,7 do 1,0 m</t>
  </si>
  <si>
    <t>-1340332844</t>
  </si>
  <si>
    <t>https://podminky.urs.cz/item/CS_URS_2023_01/460841113</t>
  </si>
  <si>
    <t>111</t>
  </si>
  <si>
    <t>34573207.</t>
  </si>
  <si>
    <t>komora kabelová z HDPE s litinovým víkem 550x785x1000mm</t>
  </si>
  <si>
    <t>-984090119</t>
  </si>
  <si>
    <t>112</t>
  </si>
  <si>
    <t>460452112</t>
  </si>
  <si>
    <t>Zásyp kabelových rýh strojně s přemístěním sypaniny ze vzdálenosti do 10 m, s uložením výkopku ve vrstvách včetně zhutnění a urovnání povrchu ostatních rozměrů z horniny třídy těžitelnosti I skupiny 3</t>
  </si>
  <si>
    <t>-1568839838</t>
  </si>
  <si>
    <t>https://podminky.urs.cz/item/CS_URS_2023_01/460452112</t>
  </si>
  <si>
    <t>23*0,5*0,5</t>
  </si>
  <si>
    <t>130*0,5*0,8</t>
  </si>
  <si>
    <t>VRN</t>
  </si>
  <si>
    <t>Vedlejší rozpočtové náklady</t>
  </si>
  <si>
    <t>VRN1</t>
  </si>
  <si>
    <t>Průzkumné, geodetické a projektové práce</t>
  </si>
  <si>
    <t>113</t>
  </si>
  <si>
    <t>012103000.</t>
  </si>
  <si>
    <t>Geodetické vytyčení stavby</t>
  </si>
  <si>
    <t>soubor</t>
  </si>
  <si>
    <t>1024</t>
  </si>
  <si>
    <t>-496316208</t>
  </si>
  <si>
    <t>114</t>
  </si>
  <si>
    <t>013203000.</t>
  </si>
  <si>
    <t>Fotodokumentace</t>
  </si>
  <si>
    <t>1264572398</t>
  </si>
  <si>
    <t>115</t>
  </si>
  <si>
    <t>013254000.</t>
  </si>
  <si>
    <t>Dokumentace skutečného provedení stavby vč.geometrického plánu</t>
  </si>
  <si>
    <t>1604391696</t>
  </si>
  <si>
    <t>VRN3</t>
  </si>
  <si>
    <t>Zařízení staveniště</t>
  </si>
  <si>
    <t>116</t>
  </si>
  <si>
    <t>031103000.</t>
  </si>
  <si>
    <t>Zařízení staveniště - oplocení, WC buňka ,prvky BOZP, buňka pro zaměstnance, zdroj vody a el. energie, čištění vozovky</t>
  </si>
  <si>
    <t>14840912</t>
  </si>
  <si>
    <t>117</t>
  </si>
  <si>
    <t>032403000.</t>
  </si>
  <si>
    <t>Vytyčení inženýrských sítí</t>
  </si>
  <si>
    <t>-2119346040</t>
  </si>
  <si>
    <t>118</t>
  </si>
  <si>
    <t>034303000.</t>
  </si>
  <si>
    <t>Dopravní značení na staveništi - projektová dokumentace dočasného značení, dopravní značení, zajištění přístupu k nemovitostem</t>
  </si>
  <si>
    <t>-1500800354</t>
  </si>
  <si>
    <t>VRN4</t>
  </si>
  <si>
    <t>Inženýrská činnost</t>
  </si>
  <si>
    <t>119</t>
  </si>
  <si>
    <t>043114000.</t>
  </si>
  <si>
    <t>Diagnostický průzkum podloží</t>
  </si>
  <si>
    <t>1615914243</t>
  </si>
  <si>
    <t>120</t>
  </si>
  <si>
    <t>043124000.</t>
  </si>
  <si>
    <t>Laboratorní zkoušky vytěženého materiálu ( vrstvy sanace )</t>
  </si>
  <si>
    <t>1036559586</t>
  </si>
  <si>
    <t>121</t>
  </si>
  <si>
    <t>043134000.</t>
  </si>
  <si>
    <t>Zkoušky zatěžovací statické - podloží a konstrukčních vrstev</t>
  </si>
  <si>
    <t>1906569449</t>
  </si>
  <si>
    <t>122</t>
  </si>
  <si>
    <t>043194RP1</t>
  </si>
  <si>
    <t>Statický návrh cementobetonového krytu trolej. zastávky</t>
  </si>
  <si>
    <t>-21892150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</si>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</sst>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5430" cy="26543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65430" cy="26543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567122113" TargetMode="External"/><Relationship Id="rId21" Type="http://schemas.openxmlformats.org/officeDocument/2006/relationships/hyperlink" Target="https://podminky.urs.cz/item/CS_URS_2023_01/564851111" TargetMode="External"/><Relationship Id="rId42" Type="http://schemas.openxmlformats.org/officeDocument/2006/relationships/hyperlink" Target="https://podminky.urs.cz/item/CS_URS_2023_01/899204112" TargetMode="External"/><Relationship Id="rId47" Type="http://schemas.openxmlformats.org/officeDocument/2006/relationships/hyperlink" Target="https://podminky.urs.cz/item/CS_URS_2023_01/914511112" TargetMode="External"/><Relationship Id="rId63" Type="http://schemas.openxmlformats.org/officeDocument/2006/relationships/hyperlink" Target="https://podminky.urs.cz/item/CS_URS_2023_01/979054451" TargetMode="External"/><Relationship Id="rId68" Type="http://schemas.openxmlformats.org/officeDocument/2006/relationships/hyperlink" Target="https://podminky.urs.cz/item/CS_URS_2023_01/997221561" TargetMode="External"/><Relationship Id="rId16" Type="http://schemas.openxmlformats.org/officeDocument/2006/relationships/hyperlink" Target="https://podminky.urs.cz/item/CS_URS_2023_01/181152302" TargetMode="External"/><Relationship Id="rId11" Type="http://schemas.openxmlformats.org/officeDocument/2006/relationships/hyperlink" Target="https://podminky.urs.cz/item/CS_URS_2023_01/151201111" TargetMode="External"/><Relationship Id="rId24" Type="http://schemas.openxmlformats.org/officeDocument/2006/relationships/hyperlink" Target="https://podminky.urs.cz/item/CS_URS_2023_01/565135101" TargetMode="External"/><Relationship Id="rId32" Type="http://schemas.openxmlformats.org/officeDocument/2006/relationships/hyperlink" Target="https://podminky.urs.cz/item/CS_URS_2023_01/577134031" TargetMode="External"/><Relationship Id="rId37" Type="http://schemas.openxmlformats.org/officeDocument/2006/relationships/hyperlink" Target="https://podminky.urs.cz/item/CS_URS_2023_01/871275211" TargetMode="External"/><Relationship Id="rId40" Type="http://schemas.openxmlformats.org/officeDocument/2006/relationships/hyperlink" Target="https://podminky.urs.cz/item/CS_URS_2023_01/895941321" TargetMode="External"/><Relationship Id="rId45" Type="http://schemas.openxmlformats.org/officeDocument/2006/relationships/hyperlink" Target="https://podminky.urs.cz/item/CS_URS_2023_01/912521111" TargetMode="External"/><Relationship Id="rId53" Type="http://schemas.openxmlformats.org/officeDocument/2006/relationships/hyperlink" Target="https://podminky.urs.cz/item/CS_URS_2023_01/915611111" TargetMode="External"/><Relationship Id="rId58" Type="http://schemas.openxmlformats.org/officeDocument/2006/relationships/hyperlink" Target="https://podminky.urs.cz/item/CS_URS_2023_01/919122132" TargetMode="External"/><Relationship Id="rId66" Type="http://schemas.openxmlformats.org/officeDocument/2006/relationships/hyperlink" Target="https://podminky.urs.cz/item/CS_URS_2023_01/997221551" TargetMode="External"/><Relationship Id="rId74" Type="http://schemas.openxmlformats.org/officeDocument/2006/relationships/hyperlink" Target="https://podminky.urs.cz/item/CS_URS_2023_01/460662512" TargetMode="External"/><Relationship Id="rId79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113107224" TargetMode="External"/><Relationship Id="rId61" Type="http://schemas.openxmlformats.org/officeDocument/2006/relationships/hyperlink" Target="https://podminky.urs.cz/item/CS_URS_2023_01/919735112" TargetMode="External"/><Relationship Id="rId19" Type="http://schemas.openxmlformats.org/officeDocument/2006/relationships/hyperlink" Target="https://podminky.urs.cz/item/CS_URS_2023_01/181411131" TargetMode="External"/><Relationship Id="rId14" Type="http://schemas.openxmlformats.org/officeDocument/2006/relationships/hyperlink" Target="https://podminky.urs.cz/item/CS_URS_2023_01/174151101" TargetMode="External"/><Relationship Id="rId22" Type="http://schemas.openxmlformats.org/officeDocument/2006/relationships/hyperlink" Target="https://podminky.urs.cz/item/CS_URS_2023_01/564861111" TargetMode="External"/><Relationship Id="rId27" Type="http://schemas.openxmlformats.org/officeDocument/2006/relationships/hyperlink" Target="https://podminky.urs.cz/item/CS_URS_2023_01/567122114" TargetMode="External"/><Relationship Id="rId30" Type="http://schemas.openxmlformats.org/officeDocument/2006/relationships/hyperlink" Target="https://podminky.urs.cz/item/CS_URS_2023_01/573211109" TargetMode="External"/><Relationship Id="rId35" Type="http://schemas.openxmlformats.org/officeDocument/2006/relationships/hyperlink" Target="https://podminky.urs.cz/item/CS_URS_2023_01/591141111" TargetMode="External"/><Relationship Id="rId43" Type="http://schemas.openxmlformats.org/officeDocument/2006/relationships/hyperlink" Target="https://podminky.urs.cz/item/CS_URS_2023_01/899231111" TargetMode="External"/><Relationship Id="rId48" Type="http://schemas.openxmlformats.org/officeDocument/2006/relationships/hyperlink" Target="https://podminky.urs.cz/item/CS_URS_2023_01/915211112" TargetMode="External"/><Relationship Id="rId56" Type="http://schemas.openxmlformats.org/officeDocument/2006/relationships/hyperlink" Target="https://podminky.urs.cz/item/CS_URS_2023_01/916331112" TargetMode="External"/><Relationship Id="rId64" Type="http://schemas.openxmlformats.org/officeDocument/2006/relationships/hyperlink" Target="https://podminky.urs.cz/item/CS_URS_2023_01/997013509" TargetMode="External"/><Relationship Id="rId69" Type="http://schemas.openxmlformats.org/officeDocument/2006/relationships/hyperlink" Target="https://podminky.urs.cz/item/CS_URS_2023_01/997221569" TargetMode="External"/><Relationship Id="rId77" Type="http://schemas.openxmlformats.org/officeDocument/2006/relationships/hyperlink" Target="https://podminky.urs.cz/item/CS_URS_2023_01/460841113" TargetMode="External"/><Relationship Id="rId8" Type="http://schemas.openxmlformats.org/officeDocument/2006/relationships/hyperlink" Target="https://podminky.urs.cz/item/CS_URS_2023_01/121151105" TargetMode="External"/><Relationship Id="rId51" Type="http://schemas.openxmlformats.org/officeDocument/2006/relationships/hyperlink" Target="https://podminky.urs.cz/item/CS_URS_2023_01/915221122" TargetMode="External"/><Relationship Id="rId72" Type="http://schemas.openxmlformats.org/officeDocument/2006/relationships/hyperlink" Target="https://podminky.urs.cz/item/CS_URS_2023_01/460171252" TargetMode="External"/><Relationship Id="rId3" Type="http://schemas.openxmlformats.org/officeDocument/2006/relationships/hyperlink" Target="https://podminky.urs.cz/item/CS_URS_2023_01/113107162" TargetMode="External"/><Relationship Id="rId12" Type="http://schemas.openxmlformats.org/officeDocument/2006/relationships/hyperlink" Target="https://podminky.urs.cz/item/CS_URS_2023_01/162751117" TargetMode="External"/><Relationship Id="rId17" Type="http://schemas.openxmlformats.org/officeDocument/2006/relationships/hyperlink" Target="https://podminky.urs.cz/item/CS_URS_2023_01/181351103" TargetMode="External"/><Relationship Id="rId25" Type="http://schemas.openxmlformats.org/officeDocument/2006/relationships/hyperlink" Target="https://podminky.urs.cz/item/CS_URS_2023_01/565166121" TargetMode="External"/><Relationship Id="rId33" Type="http://schemas.openxmlformats.org/officeDocument/2006/relationships/hyperlink" Target="https://podminky.urs.cz/item/CS_URS_2023_01/577134141" TargetMode="External"/><Relationship Id="rId38" Type="http://schemas.openxmlformats.org/officeDocument/2006/relationships/hyperlink" Target="https://podminky.urs.cz/item/CS_URS_2023_01/895941301" TargetMode="External"/><Relationship Id="rId46" Type="http://schemas.openxmlformats.org/officeDocument/2006/relationships/hyperlink" Target="https://podminky.urs.cz/item/CS_URS_2023_01/914111111" TargetMode="External"/><Relationship Id="rId59" Type="http://schemas.openxmlformats.org/officeDocument/2006/relationships/hyperlink" Target="https://podminky.urs.cz/item/CS_URS_2023_01/919731121" TargetMode="External"/><Relationship Id="rId67" Type="http://schemas.openxmlformats.org/officeDocument/2006/relationships/hyperlink" Target="https://podminky.urs.cz/item/CS_URS_2023_01/997221559" TargetMode="External"/><Relationship Id="rId20" Type="http://schemas.openxmlformats.org/officeDocument/2006/relationships/hyperlink" Target="https://podminky.urs.cz/item/CS_URS_2023_01/451572111" TargetMode="External"/><Relationship Id="rId41" Type="http://schemas.openxmlformats.org/officeDocument/2006/relationships/hyperlink" Target="https://podminky.urs.cz/item/CS_URS_2023_01/899202211" TargetMode="External"/><Relationship Id="rId54" Type="http://schemas.openxmlformats.org/officeDocument/2006/relationships/hyperlink" Target="https://podminky.urs.cz/item/CS_URS_2023_01/915621111" TargetMode="External"/><Relationship Id="rId62" Type="http://schemas.openxmlformats.org/officeDocument/2006/relationships/hyperlink" Target="https://podminky.urs.cz/item/CS_URS_2023_01/966006132" TargetMode="External"/><Relationship Id="rId70" Type="http://schemas.openxmlformats.org/officeDocument/2006/relationships/hyperlink" Target="https://podminky.urs.cz/item/CS_URS_2023_01/998225111" TargetMode="External"/><Relationship Id="rId75" Type="http://schemas.openxmlformats.org/officeDocument/2006/relationships/hyperlink" Target="https://podminky.urs.cz/item/CS_URS_2023_01/460791211" TargetMode="External"/><Relationship Id="rId1" Type="http://schemas.openxmlformats.org/officeDocument/2006/relationships/hyperlink" Target="https://podminky.urs.cz/item/CS_URS_2023_01/113106134" TargetMode="External"/><Relationship Id="rId6" Type="http://schemas.openxmlformats.org/officeDocument/2006/relationships/hyperlink" Target="https://podminky.urs.cz/item/CS_URS_2023_01/113154335" TargetMode="External"/><Relationship Id="rId15" Type="http://schemas.openxmlformats.org/officeDocument/2006/relationships/hyperlink" Target="https://podminky.urs.cz/item/CS_URS_2023_01/175151101" TargetMode="External"/><Relationship Id="rId23" Type="http://schemas.openxmlformats.org/officeDocument/2006/relationships/hyperlink" Target="https://podminky.urs.cz/item/CS_URS_2023_01/564871111" TargetMode="External"/><Relationship Id="rId28" Type="http://schemas.openxmlformats.org/officeDocument/2006/relationships/hyperlink" Target="https://podminky.urs.cz/item/CS_URS_2023_01/567132115" TargetMode="External"/><Relationship Id="rId36" Type="http://schemas.openxmlformats.org/officeDocument/2006/relationships/hyperlink" Target="https://podminky.urs.cz/item/CS_URS_2023_01/596211111" TargetMode="External"/><Relationship Id="rId49" Type="http://schemas.openxmlformats.org/officeDocument/2006/relationships/hyperlink" Target="https://podminky.urs.cz/item/CS_URS_2023_01/915211122" TargetMode="External"/><Relationship Id="rId57" Type="http://schemas.openxmlformats.org/officeDocument/2006/relationships/hyperlink" Target="https://podminky.urs.cz/item/CS_URS_2023_01/916431111" TargetMode="External"/><Relationship Id="rId10" Type="http://schemas.openxmlformats.org/officeDocument/2006/relationships/hyperlink" Target="https://podminky.urs.cz/item/CS_URS_2023_01/151201101" TargetMode="External"/><Relationship Id="rId31" Type="http://schemas.openxmlformats.org/officeDocument/2006/relationships/hyperlink" Target="https://podminky.urs.cz/item/CS_URS_2023_01/573231106" TargetMode="External"/><Relationship Id="rId44" Type="http://schemas.openxmlformats.org/officeDocument/2006/relationships/hyperlink" Target="https://podminky.urs.cz/item/CS_URS_2023_01/912211131" TargetMode="External"/><Relationship Id="rId52" Type="http://schemas.openxmlformats.org/officeDocument/2006/relationships/hyperlink" Target="https://podminky.urs.cz/item/CS_URS_2023_01/915231112" TargetMode="External"/><Relationship Id="rId60" Type="http://schemas.openxmlformats.org/officeDocument/2006/relationships/hyperlink" Target="https://podminky.urs.cz/item/CS_URS_2023_01/919735111" TargetMode="External"/><Relationship Id="rId65" Type="http://schemas.openxmlformats.org/officeDocument/2006/relationships/hyperlink" Target="https://podminky.urs.cz/item/CS_URS_2023_01/997013511" TargetMode="External"/><Relationship Id="rId73" Type="http://schemas.openxmlformats.org/officeDocument/2006/relationships/hyperlink" Target="https://podminky.urs.cz/item/CS_URS_2023_01/460171282" TargetMode="External"/><Relationship Id="rId78" Type="http://schemas.openxmlformats.org/officeDocument/2006/relationships/hyperlink" Target="https://podminky.urs.cz/item/CS_URS_2023_01/460452112" TargetMode="External"/><Relationship Id="rId4" Type="http://schemas.openxmlformats.org/officeDocument/2006/relationships/hyperlink" Target="https://podminky.urs.cz/item/CS_URS_2023_01/113107182" TargetMode="External"/><Relationship Id="rId9" Type="http://schemas.openxmlformats.org/officeDocument/2006/relationships/hyperlink" Target="https://podminky.urs.cz/item/CS_URS_2023_01/132254102" TargetMode="External"/><Relationship Id="rId13" Type="http://schemas.openxmlformats.org/officeDocument/2006/relationships/hyperlink" Target="https://podminky.urs.cz/item/CS_URS_2023_01/171251201" TargetMode="External"/><Relationship Id="rId18" Type="http://schemas.openxmlformats.org/officeDocument/2006/relationships/hyperlink" Target="https://podminky.urs.cz/item/CS_URS_2023_01/181351005" TargetMode="External"/><Relationship Id="rId39" Type="http://schemas.openxmlformats.org/officeDocument/2006/relationships/hyperlink" Target="https://podminky.urs.cz/item/CS_URS_2023_01/895941314" TargetMode="External"/><Relationship Id="rId34" Type="http://schemas.openxmlformats.org/officeDocument/2006/relationships/hyperlink" Target="https://podminky.urs.cz/item/CS_URS_2023_01/581131211" TargetMode="External"/><Relationship Id="rId50" Type="http://schemas.openxmlformats.org/officeDocument/2006/relationships/hyperlink" Target="https://podminky.urs.cz/item/CS_URS_2023_01/915221112" TargetMode="External"/><Relationship Id="rId55" Type="http://schemas.openxmlformats.org/officeDocument/2006/relationships/hyperlink" Target="https://podminky.urs.cz/item/CS_URS_2023_01/916131213" TargetMode="External"/><Relationship Id="rId76" Type="http://schemas.openxmlformats.org/officeDocument/2006/relationships/hyperlink" Target="https://podminky.urs.cz/item/CS_URS_2023_01/460791213" TargetMode="External"/><Relationship Id="rId7" Type="http://schemas.openxmlformats.org/officeDocument/2006/relationships/hyperlink" Target="https://podminky.urs.cz/item/CS_URS_2023_01/113202111" TargetMode="External"/><Relationship Id="rId71" Type="http://schemas.openxmlformats.org/officeDocument/2006/relationships/hyperlink" Target="https://podminky.urs.cz/item/CS_URS_2023_01/460141112" TargetMode="External"/><Relationship Id="rId2" Type="http://schemas.openxmlformats.org/officeDocument/2006/relationships/hyperlink" Target="https://podminky.urs.cz/item/CS_URS_2023_01/113107144" TargetMode="External"/><Relationship Id="rId29" Type="http://schemas.openxmlformats.org/officeDocument/2006/relationships/hyperlink" Target="https://podminky.urs.cz/item/CS_URS_2023_01/573111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K6" sqref="K6:AO6"/>
    </sheetView>
  </sheetViews>
  <sheetFormatPr defaultRowHeight="15.05"/>
  <cols>
    <col min="1" max="1" width="8.140625" customWidth="1"/>
    <col min="2" max="2" width="1.5703125" customWidth="1"/>
    <col min="3" max="3" width="4.140625" customWidth="1"/>
    <col min="4" max="33" width="2.5703125" customWidth="1"/>
    <col min="34" max="34" width="3.28515625" customWidth="1"/>
    <col min="35" max="35" width="35.5703125" customWidth="1"/>
    <col min="36" max="37" width="2.42578125" customWidth="1"/>
    <col min="38" max="38" width="8.140625" customWidth="1"/>
    <col min="39" max="39" width="3.28515625" customWidth="1"/>
    <col min="40" max="40" width="13.140625" customWidth="1"/>
    <col min="41" max="41" width="7.28515625" customWidth="1"/>
    <col min="42" max="42" width="4.140625" customWidth="1"/>
    <col min="43" max="43" width="15.28515625" customWidth="1"/>
    <col min="44" max="44" width="13.42578125" customWidth="1"/>
    <col min="45" max="47" width="25.28515625" hidden="1" customWidth="1"/>
    <col min="48" max="49" width="21.28515625" hidden="1" customWidth="1"/>
    <col min="50" max="51" width="24.5703125" hidden="1" customWidth="1"/>
    <col min="52" max="52" width="21.28515625" hidden="1" customWidth="1"/>
    <col min="53" max="53" width="18.85546875" hidden="1" customWidth="1"/>
    <col min="54" max="54" width="24.5703125" hidden="1" customWidth="1"/>
    <col min="55" max="55" width="21.28515625" hidden="1" customWidth="1"/>
    <col min="56" max="56" width="18.85546875" hidden="1" customWidth="1"/>
    <col min="57" max="57" width="65.28515625" customWidth="1"/>
    <col min="71" max="91" width="9.140625" hidden="1"/>
  </cols>
  <sheetData>
    <row r="1" spans="1:74" ht="10.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7" customHeight="1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1.95" customHeight="1">
      <c r="B5" s="21"/>
      <c r="D5" s="25" t="s">
        <v>13</v>
      </c>
      <c r="K5" s="270" t="s">
        <v>14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R5" s="21"/>
      <c r="BE5" s="267" t="s">
        <v>15</v>
      </c>
      <c r="BS5" s="18" t="s">
        <v>6</v>
      </c>
    </row>
    <row r="6" spans="1:74" ht="37" customHeight="1">
      <c r="B6" s="21"/>
      <c r="D6" s="27" t="s">
        <v>16</v>
      </c>
      <c r="K6" s="272" t="s">
        <v>17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R6" s="21"/>
      <c r="BE6" s="268"/>
      <c r="BS6" s="18" t="s">
        <v>6</v>
      </c>
    </row>
    <row r="7" spans="1:74" ht="11.95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68"/>
      <c r="BS7" s="18" t="s">
        <v>6</v>
      </c>
    </row>
    <row r="8" spans="1:74" ht="11.95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68"/>
      <c r="BS8" s="18" t="s">
        <v>6</v>
      </c>
    </row>
    <row r="9" spans="1:74" ht="14.4" customHeight="1">
      <c r="B9" s="21"/>
      <c r="AR9" s="21"/>
      <c r="BE9" s="268"/>
      <c r="BS9" s="18" t="s">
        <v>6</v>
      </c>
    </row>
    <row r="10" spans="1:74" ht="11.95" customHeight="1">
      <c r="B10" s="21"/>
      <c r="D10" s="28" t="s">
        <v>26</v>
      </c>
      <c r="AK10" s="28" t="s">
        <v>27</v>
      </c>
      <c r="AN10" s="26" t="s">
        <v>28</v>
      </c>
      <c r="AR10" s="21"/>
      <c r="BE10" s="268"/>
      <c r="BS10" s="18" t="s">
        <v>6</v>
      </c>
    </row>
    <row r="11" spans="1:74" ht="18.5" customHeight="1">
      <c r="B11" s="21"/>
      <c r="E11" s="26" t="s">
        <v>29</v>
      </c>
      <c r="AK11" s="28" t="s">
        <v>30</v>
      </c>
      <c r="AN11" s="26" t="s">
        <v>28</v>
      </c>
      <c r="AR11" s="21"/>
      <c r="BE11" s="268"/>
      <c r="BS11" s="18" t="s">
        <v>6</v>
      </c>
    </row>
    <row r="12" spans="1:74" ht="6.9" customHeight="1">
      <c r="B12" s="21"/>
      <c r="AR12" s="21"/>
      <c r="BE12" s="268"/>
      <c r="BS12" s="18" t="s">
        <v>6</v>
      </c>
    </row>
    <row r="13" spans="1:74" ht="11.95" customHeight="1">
      <c r="B13" s="21"/>
      <c r="D13" s="28" t="s">
        <v>31</v>
      </c>
      <c r="AK13" s="28" t="s">
        <v>27</v>
      </c>
      <c r="AN13" s="30" t="s">
        <v>32</v>
      </c>
      <c r="AR13" s="21"/>
      <c r="BE13" s="268"/>
      <c r="BS13" s="18" t="s">
        <v>6</v>
      </c>
    </row>
    <row r="14" spans="1:74" ht="12.45">
      <c r="B14" s="21"/>
      <c r="E14" s="273" t="s">
        <v>32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8" t="s">
        <v>30</v>
      </c>
      <c r="AN14" s="30" t="s">
        <v>32</v>
      </c>
      <c r="AR14" s="21"/>
      <c r="BE14" s="268"/>
      <c r="BS14" s="18" t="s">
        <v>6</v>
      </c>
    </row>
    <row r="15" spans="1:74" ht="6.9" customHeight="1">
      <c r="B15" s="21"/>
      <c r="AR15" s="21"/>
      <c r="BE15" s="268"/>
      <c r="BS15" s="18" t="s">
        <v>4</v>
      </c>
    </row>
    <row r="16" spans="1:74" ht="11.95" customHeight="1">
      <c r="B16" s="21"/>
      <c r="D16" s="28" t="s">
        <v>33</v>
      </c>
      <c r="AK16" s="28" t="s">
        <v>27</v>
      </c>
      <c r="AN16" s="26" t="s">
        <v>34</v>
      </c>
      <c r="AR16" s="21"/>
      <c r="BE16" s="268"/>
      <c r="BS16" s="18" t="s">
        <v>4</v>
      </c>
    </row>
    <row r="17" spans="2:71" ht="18.5" customHeight="1">
      <c r="B17" s="21"/>
      <c r="E17" s="26" t="s">
        <v>35</v>
      </c>
      <c r="AK17" s="28" t="s">
        <v>30</v>
      </c>
      <c r="AN17" s="26" t="s">
        <v>28</v>
      </c>
      <c r="AR17" s="21"/>
      <c r="BE17" s="268"/>
      <c r="BS17" s="18" t="s">
        <v>36</v>
      </c>
    </row>
    <row r="18" spans="2:71" ht="6.9" customHeight="1">
      <c r="B18" s="21"/>
      <c r="AR18" s="21"/>
      <c r="BE18" s="268"/>
      <c r="BS18" s="18" t="s">
        <v>6</v>
      </c>
    </row>
    <row r="19" spans="2:71" ht="11.95" customHeight="1">
      <c r="B19" s="21"/>
      <c r="D19" s="28" t="s">
        <v>37</v>
      </c>
      <c r="AK19" s="28" t="s">
        <v>27</v>
      </c>
      <c r="AN19" s="26" t="s">
        <v>38</v>
      </c>
      <c r="AR19" s="21"/>
      <c r="BE19" s="268"/>
      <c r="BS19" s="18" t="s">
        <v>6</v>
      </c>
    </row>
    <row r="20" spans="2:71" ht="18.5" customHeight="1">
      <c r="B20" s="21"/>
      <c r="E20" s="26" t="s">
        <v>39</v>
      </c>
      <c r="AK20" s="28" t="s">
        <v>30</v>
      </c>
      <c r="AN20" s="26" t="s">
        <v>28</v>
      </c>
      <c r="AR20" s="21"/>
      <c r="BE20" s="268"/>
      <c r="BS20" s="18" t="s">
        <v>4</v>
      </c>
    </row>
    <row r="21" spans="2:71" ht="6.9" customHeight="1">
      <c r="B21" s="21"/>
      <c r="AR21" s="21"/>
      <c r="BE21" s="268"/>
    </row>
    <row r="22" spans="2:71" ht="11.95" customHeight="1">
      <c r="B22" s="21"/>
      <c r="D22" s="28" t="s">
        <v>40</v>
      </c>
      <c r="AR22" s="21"/>
      <c r="BE22" s="268"/>
    </row>
    <row r="23" spans="2:71" ht="77.25" customHeight="1">
      <c r="B23" s="21"/>
      <c r="E23" s="275" t="s">
        <v>41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R23" s="21"/>
      <c r="BE23" s="268"/>
    </row>
    <row r="24" spans="2:71" ht="6.9" customHeight="1">
      <c r="B24" s="21"/>
      <c r="AR24" s="21"/>
      <c r="BE24" s="268"/>
    </row>
    <row r="25" spans="2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8"/>
    </row>
    <row r="26" spans="2:71" s="1" customFormat="1" ht="25.85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6">
        <f>ROUND(AG54,2)</f>
        <v>0</v>
      </c>
      <c r="AL26" s="277"/>
      <c r="AM26" s="277"/>
      <c r="AN26" s="277"/>
      <c r="AO26" s="277"/>
      <c r="AR26" s="33"/>
      <c r="BE26" s="268"/>
    </row>
    <row r="27" spans="2:71" s="1" customFormat="1" ht="6.9" customHeight="1">
      <c r="B27" s="33"/>
      <c r="AR27" s="33"/>
      <c r="BE27" s="268"/>
    </row>
    <row r="28" spans="2:71" s="1" customFormat="1" ht="12.45">
      <c r="B28" s="33"/>
      <c r="L28" s="278" t="s">
        <v>43</v>
      </c>
      <c r="M28" s="278"/>
      <c r="N28" s="278"/>
      <c r="O28" s="278"/>
      <c r="P28" s="278"/>
      <c r="W28" s="278" t="s">
        <v>44</v>
      </c>
      <c r="X28" s="278"/>
      <c r="Y28" s="278"/>
      <c r="Z28" s="278"/>
      <c r="AA28" s="278"/>
      <c r="AB28" s="278"/>
      <c r="AC28" s="278"/>
      <c r="AD28" s="278"/>
      <c r="AE28" s="278"/>
      <c r="AK28" s="278" t="s">
        <v>45</v>
      </c>
      <c r="AL28" s="278"/>
      <c r="AM28" s="278"/>
      <c r="AN28" s="278"/>
      <c r="AO28" s="278"/>
      <c r="AR28" s="33"/>
      <c r="BE28" s="268"/>
    </row>
    <row r="29" spans="2:71" s="2" customFormat="1" ht="14.4" customHeight="1">
      <c r="B29" s="37"/>
      <c r="D29" s="28" t="s">
        <v>46</v>
      </c>
      <c r="F29" s="28" t="s">
        <v>47</v>
      </c>
      <c r="L29" s="281">
        <v>0.21</v>
      </c>
      <c r="M29" s="280"/>
      <c r="N29" s="280"/>
      <c r="O29" s="280"/>
      <c r="P29" s="280"/>
      <c r="W29" s="279">
        <f>ROUND(AZ54, 2)</f>
        <v>0</v>
      </c>
      <c r="X29" s="280"/>
      <c r="Y29" s="280"/>
      <c r="Z29" s="280"/>
      <c r="AA29" s="280"/>
      <c r="AB29" s="280"/>
      <c r="AC29" s="280"/>
      <c r="AD29" s="280"/>
      <c r="AE29" s="280"/>
      <c r="AK29" s="279">
        <f>ROUND(AV54, 2)</f>
        <v>0</v>
      </c>
      <c r="AL29" s="280"/>
      <c r="AM29" s="280"/>
      <c r="AN29" s="280"/>
      <c r="AO29" s="280"/>
      <c r="AR29" s="37"/>
      <c r="BE29" s="269"/>
    </row>
    <row r="30" spans="2:71" s="2" customFormat="1" ht="14.4" customHeight="1">
      <c r="B30" s="37"/>
      <c r="F30" s="28" t="s">
        <v>48</v>
      </c>
      <c r="L30" s="281">
        <v>0.15</v>
      </c>
      <c r="M30" s="280"/>
      <c r="N30" s="280"/>
      <c r="O30" s="280"/>
      <c r="P30" s="280"/>
      <c r="W30" s="279">
        <f>ROUND(BA54, 2)</f>
        <v>0</v>
      </c>
      <c r="X30" s="280"/>
      <c r="Y30" s="280"/>
      <c r="Z30" s="280"/>
      <c r="AA30" s="280"/>
      <c r="AB30" s="280"/>
      <c r="AC30" s="280"/>
      <c r="AD30" s="280"/>
      <c r="AE30" s="280"/>
      <c r="AK30" s="279">
        <f>ROUND(AW54, 2)</f>
        <v>0</v>
      </c>
      <c r="AL30" s="280"/>
      <c r="AM30" s="280"/>
      <c r="AN30" s="280"/>
      <c r="AO30" s="280"/>
      <c r="AR30" s="37"/>
      <c r="BE30" s="269"/>
    </row>
    <row r="31" spans="2:71" s="2" customFormat="1" ht="14.4" hidden="1" customHeight="1">
      <c r="B31" s="37"/>
      <c r="F31" s="28" t="s">
        <v>49</v>
      </c>
      <c r="L31" s="281">
        <v>0.21</v>
      </c>
      <c r="M31" s="280"/>
      <c r="N31" s="280"/>
      <c r="O31" s="280"/>
      <c r="P31" s="280"/>
      <c r="W31" s="279">
        <f>ROUND(BB54, 2)</f>
        <v>0</v>
      </c>
      <c r="X31" s="280"/>
      <c r="Y31" s="280"/>
      <c r="Z31" s="280"/>
      <c r="AA31" s="280"/>
      <c r="AB31" s="280"/>
      <c r="AC31" s="280"/>
      <c r="AD31" s="280"/>
      <c r="AE31" s="280"/>
      <c r="AK31" s="279">
        <v>0</v>
      </c>
      <c r="AL31" s="280"/>
      <c r="AM31" s="280"/>
      <c r="AN31" s="280"/>
      <c r="AO31" s="280"/>
      <c r="AR31" s="37"/>
      <c r="BE31" s="269"/>
    </row>
    <row r="32" spans="2:71" s="2" customFormat="1" ht="14.4" hidden="1" customHeight="1">
      <c r="B32" s="37"/>
      <c r="F32" s="28" t="s">
        <v>50</v>
      </c>
      <c r="L32" s="281">
        <v>0.15</v>
      </c>
      <c r="M32" s="280"/>
      <c r="N32" s="280"/>
      <c r="O32" s="280"/>
      <c r="P32" s="280"/>
      <c r="W32" s="279">
        <f>ROUND(BC54, 2)</f>
        <v>0</v>
      </c>
      <c r="X32" s="280"/>
      <c r="Y32" s="280"/>
      <c r="Z32" s="280"/>
      <c r="AA32" s="280"/>
      <c r="AB32" s="280"/>
      <c r="AC32" s="280"/>
      <c r="AD32" s="280"/>
      <c r="AE32" s="280"/>
      <c r="AK32" s="279">
        <v>0</v>
      </c>
      <c r="AL32" s="280"/>
      <c r="AM32" s="280"/>
      <c r="AN32" s="280"/>
      <c r="AO32" s="280"/>
      <c r="AR32" s="37"/>
      <c r="BE32" s="269"/>
    </row>
    <row r="33" spans="2:44" s="2" customFormat="1" ht="14.4" hidden="1" customHeight="1">
      <c r="B33" s="37"/>
      <c r="F33" s="28" t="s">
        <v>51</v>
      </c>
      <c r="L33" s="281">
        <v>0</v>
      </c>
      <c r="M33" s="280"/>
      <c r="N33" s="280"/>
      <c r="O33" s="280"/>
      <c r="P33" s="280"/>
      <c r="W33" s="279">
        <f>ROUND(BD54, 2)</f>
        <v>0</v>
      </c>
      <c r="X33" s="280"/>
      <c r="Y33" s="280"/>
      <c r="Z33" s="280"/>
      <c r="AA33" s="280"/>
      <c r="AB33" s="280"/>
      <c r="AC33" s="280"/>
      <c r="AD33" s="280"/>
      <c r="AE33" s="280"/>
      <c r="AK33" s="279">
        <v>0</v>
      </c>
      <c r="AL33" s="280"/>
      <c r="AM33" s="280"/>
      <c r="AN33" s="280"/>
      <c r="AO33" s="280"/>
      <c r="AR33" s="37"/>
    </row>
    <row r="34" spans="2:44" s="1" customFormat="1" ht="6.9" customHeight="1">
      <c r="B34" s="33"/>
      <c r="AR34" s="33"/>
    </row>
    <row r="35" spans="2:44" s="1" customFormat="1" ht="25.85" customHeight="1">
      <c r="B35" s="33"/>
      <c r="C35" s="38"/>
      <c r="D35" s="39" t="s">
        <v>52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53</v>
      </c>
      <c r="U35" s="40"/>
      <c r="V35" s="40"/>
      <c r="W35" s="40"/>
      <c r="X35" s="282" t="s">
        <v>54</v>
      </c>
      <c r="Y35" s="283"/>
      <c r="Z35" s="283"/>
      <c r="AA35" s="283"/>
      <c r="AB35" s="283"/>
      <c r="AC35" s="40"/>
      <c r="AD35" s="40"/>
      <c r="AE35" s="40"/>
      <c r="AF35" s="40"/>
      <c r="AG35" s="40"/>
      <c r="AH35" s="40"/>
      <c r="AI35" s="40"/>
      <c r="AJ35" s="40"/>
      <c r="AK35" s="284">
        <f>SUM(AK26:AK33)</f>
        <v>0</v>
      </c>
      <c r="AL35" s="283"/>
      <c r="AM35" s="283"/>
      <c r="AN35" s="283"/>
      <c r="AO35" s="285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2" t="s">
        <v>55</v>
      </c>
      <c r="AR42" s="33"/>
    </row>
    <row r="43" spans="2:44" s="1" customFormat="1" ht="6.9" customHeight="1">
      <c r="B43" s="33"/>
      <c r="AR43" s="33"/>
    </row>
    <row r="44" spans="2:44" s="3" customFormat="1" ht="11.95" customHeight="1">
      <c r="B44" s="46"/>
      <c r="C44" s="28" t="s">
        <v>13</v>
      </c>
      <c r="L44" s="3" t="str">
        <f>K5</f>
        <v>Se2020-004b</v>
      </c>
      <c r="AR44" s="46"/>
    </row>
    <row r="45" spans="2:44" s="4" customFormat="1" ht="37" customHeight="1">
      <c r="B45" s="47"/>
      <c r="C45" s="48" t="s">
        <v>16</v>
      </c>
      <c r="L45" s="286" t="str">
        <f>K6</f>
        <v>Obnova povrchu vozovky v ul.17.listopadu - Chomutov</v>
      </c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R45" s="47"/>
    </row>
    <row r="46" spans="2:44" s="1" customFormat="1" ht="6.9" customHeight="1">
      <c r="B46" s="33"/>
      <c r="AR46" s="33"/>
    </row>
    <row r="47" spans="2:44" s="1" customFormat="1" ht="11.95" customHeight="1">
      <c r="B47" s="33"/>
      <c r="C47" s="28" t="s">
        <v>22</v>
      </c>
      <c r="L47" s="49" t="str">
        <f>IF(K8="","",K8)</f>
        <v>Chomutov</v>
      </c>
      <c r="AI47" s="28" t="s">
        <v>24</v>
      </c>
      <c r="AM47" s="288" t="str">
        <f>IF(AN8= "","",AN8)</f>
        <v>18. 4. 2023</v>
      </c>
      <c r="AN47" s="288"/>
      <c r="AR47" s="33"/>
    </row>
    <row r="48" spans="2:44" s="1" customFormat="1" ht="6.9" customHeight="1">
      <c r="B48" s="33"/>
      <c r="AR48" s="33"/>
    </row>
    <row r="49" spans="1:91" s="1" customFormat="1" ht="14.75" customHeight="1">
      <c r="B49" s="33"/>
      <c r="C49" s="28" t="s">
        <v>26</v>
      </c>
      <c r="L49" s="3" t="str">
        <f>IF(E11= "","",E11)</f>
        <v>Statutární město Chomutov</v>
      </c>
      <c r="AI49" s="28" t="s">
        <v>33</v>
      </c>
      <c r="AM49" s="289" t="str">
        <f>IF(E17="","",E17)</f>
        <v>ing.Břetislav Sedláček</v>
      </c>
      <c r="AN49" s="290"/>
      <c r="AO49" s="290"/>
      <c r="AP49" s="290"/>
      <c r="AR49" s="33"/>
      <c r="AS49" s="291" t="s">
        <v>56</v>
      </c>
      <c r="AT49" s="292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4.75" customHeight="1">
      <c r="B50" s="33"/>
      <c r="C50" s="28" t="s">
        <v>31</v>
      </c>
      <c r="L50" s="3" t="str">
        <f>IF(E14= "Vyplň údaj","",E14)</f>
        <v/>
      </c>
      <c r="AI50" s="28" t="s">
        <v>37</v>
      </c>
      <c r="AM50" s="289" t="str">
        <f>IF(E20="","",E20)</f>
        <v>Švandrlík Milan</v>
      </c>
      <c r="AN50" s="290"/>
      <c r="AO50" s="290"/>
      <c r="AP50" s="290"/>
      <c r="AR50" s="33"/>
      <c r="AS50" s="293"/>
      <c r="AT50" s="294"/>
      <c r="BD50" s="54"/>
    </row>
    <row r="51" spans="1:91" s="1" customFormat="1" ht="10.8" customHeight="1">
      <c r="B51" s="33"/>
      <c r="AR51" s="33"/>
      <c r="AS51" s="293"/>
      <c r="AT51" s="294"/>
      <c r="BD51" s="54"/>
    </row>
    <row r="52" spans="1:91" s="1" customFormat="1" ht="29.3" customHeight="1">
      <c r="B52" s="33"/>
      <c r="C52" s="295" t="s">
        <v>57</v>
      </c>
      <c r="D52" s="296"/>
      <c r="E52" s="296"/>
      <c r="F52" s="296"/>
      <c r="G52" s="296"/>
      <c r="H52" s="55"/>
      <c r="I52" s="297" t="s">
        <v>58</v>
      </c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8" t="s">
        <v>59</v>
      </c>
      <c r="AH52" s="296"/>
      <c r="AI52" s="296"/>
      <c r="AJ52" s="296"/>
      <c r="AK52" s="296"/>
      <c r="AL52" s="296"/>
      <c r="AM52" s="296"/>
      <c r="AN52" s="297" t="s">
        <v>60</v>
      </c>
      <c r="AO52" s="296"/>
      <c r="AP52" s="296"/>
      <c r="AQ52" s="56" t="s">
        <v>61</v>
      </c>
      <c r="AR52" s="33"/>
      <c r="AS52" s="57" t="s">
        <v>62</v>
      </c>
      <c r="AT52" s="58" t="s">
        <v>63</v>
      </c>
      <c r="AU52" s="58" t="s">
        <v>64</v>
      </c>
      <c r="AV52" s="58" t="s">
        <v>65</v>
      </c>
      <c r="AW52" s="58" t="s">
        <v>66</v>
      </c>
      <c r="AX52" s="58" t="s">
        <v>67</v>
      </c>
      <c r="AY52" s="58" t="s">
        <v>68</v>
      </c>
      <c r="AZ52" s="58" t="s">
        <v>69</v>
      </c>
      <c r="BA52" s="58" t="s">
        <v>70</v>
      </c>
      <c r="BB52" s="58" t="s">
        <v>71</v>
      </c>
      <c r="BC52" s="58" t="s">
        <v>72</v>
      </c>
      <c r="BD52" s="59" t="s">
        <v>73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74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2">
        <f>ROUND(AG55,2)</f>
        <v>0</v>
      </c>
      <c r="AH54" s="302"/>
      <c r="AI54" s="302"/>
      <c r="AJ54" s="302"/>
      <c r="AK54" s="302"/>
      <c r="AL54" s="302"/>
      <c r="AM54" s="302"/>
      <c r="AN54" s="303">
        <f>SUM(AG54,AT54)</f>
        <v>0</v>
      </c>
      <c r="AO54" s="303"/>
      <c r="AP54" s="303"/>
      <c r="AQ54" s="65" t="s">
        <v>28</v>
      </c>
      <c r="AR54" s="61"/>
      <c r="AS54" s="66">
        <f>ROUND(AS55,2)</f>
        <v>0</v>
      </c>
      <c r="AT54" s="67">
        <f>ROUND(SUM(AV54:AW54),2)</f>
        <v>0</v>
      </c>
      <c r="AU54" s="68">
        <f>ROUND(AU55,5)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ROUND(AZ55,2)</f>
        <v>0</v>
      </c>
      <c r="BA54" s="67">
        <f>ROUND(BA55,2)</f>
        <v>0</v>
      </c>
      <c r="BB54" s="67">
        <f>ROUND(BB55,2)</f>
        <v>0</v>
      </c>
      <c r="BC54" s="67">
        <f>ROUND(BC55,2)</f>
        <v>0</v>
      </c>
      <c r="BD54" s="69">
        <f>ROUND(BD55,2)</f>
        <v>0</v>
      </c>
      <c r="BS54" s="70" t="s">
        <v>75</v>
      </c>
      <c r="BT54" s="70" t="s">
        <v>76</v>
      </c>
      <c r="BU54" s="71" t="s">
        <v>77</v>
      </c>
      <c r="BV54" s="70" t="s">
        <v>78</v>
      </c>
      <c r="BW54" s="70" t="s">
        <v>5</v>
      </c>
      <c r="BX54" s="70" t="s">
        <v>79</v>
      </c>
      <c r="CL54" s="70" t="s">
        <v>19</v>
      </c>
    </row>
    <row r="55" spans="1:91" s="6" customFormat="1" ht="15.75" customHeight="1">
      <c r="A55" s="72" t="s">
        <v>80</v>
      </c>
      <c r="B55" s="73"/>
      <c r="C55" s="74"/>
      <c r="D55" s="301" t="s">
        <v>81</v>
      </c>
      <c r="E55" s="301"/>
      <c r="F55" s="301"/>
      <c r="G55" s="301"/>
      <c r="H55" s="301"/>
      <c r="I55" s="75"/>
      <c r="J55" s="301" t="s">
        <v>82</v>
      </c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299">
        <f>'D.1.1. - SO 01 - Obnova p...'!J30</f>
        <v>0</v>
      </c>
      <c r="AH55" s="300"/>
      <c r="AI55" s="300"/>
      <c r="AJ55" s="300"/>
      <c r="AK55" s="300"/>
      <c r="AL55" s="300"/>
      <c r="AM55" s="300"/>
      <c r="AN55" s="299">
        <f>SUM(AG55,AT55)</f>
        <v>0</v>
      </c>
      <c r="AO55" s="300"/>
      <c r="AP55" s="300"/>
      <c r="AQ55" s="76" t="s">
        <v>83</v>
      </c>
      <c r="AR55" s="73"/>
      <c r="AS55" s="77">
        <v>0</v>
      </c>
      <c r="AT55" s="78">
        <f>ROUND(SUM(AV55:AW55),2)</f>
        <v>0</v>
      </c>
      <c r="AU55" s="79">
        <f>'D.1.1. - SO 01 - Obnova p...'!P93</f>
        <v>0</v>
      </c>
      <c r="AV55" s="78">
        <f>'D.1.1. - SO 01 - Obnova p...'!J33</f>
        <v>0</v>
      </c>
      <c r="AW55" s="78">
        <f>'D.1.1. - SO 01 - Obnova p...'!J34</f>
        <v>0</v>
      </c>
      <c r="AX55" s="78">
        <f>'D.1.1. - SO 01 - Obnova p...'!J35</f>
        <v>0</v>
      </c>
      <c r="AY55" s="78">
        <f>'D.1.1. - SO 01 - Obnova p...'!J36</f>
        <v>0</v>
      </c>
      <c r="AZ55" s="78">
        <f>'D.1.1. - SO 01 - Obnova p...'!F33</f>
        <v>0</v>
      </c>
      <c r="BA55" s="78">
        <f>'D.1.1. - SO 01 - Obnova p...'!F34</f>
        <v>0</v>
      </c>
      <c r="BB55" s="78">
        <f>'D.1.1. - SO 01 - Obnova p...'!F35</f>
        <v>0</v>
      </c>
      <c r="BC55" s="78">
        <f>'D.1.1. - SO 01 - Obnova p...'!F36</f>
        <v>0</v>
      </c>
      <c r="BD55" s="80">
        <f>'D.1.1. - SO 01 - Obnova p...'!F37</f>
        <v>0</v>
      </c>
      <c r="BT55" s="81" t="s">
        <v>84</v>
      </c>
      <c r="BV55" s="81" t="s">
        <v>78</v>
      </c>
      <c r="BW55" s="81" t="s">
        <v>85</v>
      </c>
      <c r="BX55" s="81" t="s">
        <v>5</v>
      </c>
      <c r="CL55" s="81" t="s">
        <v>19</v>
      </c>
      <c r="CM55" s="81" t="s">
        <v>86</v>
      </c>
    </row>
    <row r="56" spans="1:91" s="1" customFormat="1" ht="29.95" customHeight="1">
      <c r="B56" s="33"/>
      <c r="AR56" s="33"/>
    </row>
    <row r="57" spans="1:91" s="1" customFormat="1" ht="6.9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3"/>
    </row>
  </sheetData>
  <sheetProtection algorithmName="SHA-512" hashValue="Vrmle2CR3/xZtTLKFZAasy7HbOq4wTl9dn6CrsepT8/QAf2zMq9MIQw2o+ouWr5FBWd6wnv2ubB/oPR5sX2+kg==" saltValue="KJCf82pMkCLhImaqWaFyTnfsg3cyqv0UVg5dSWAHehexc+8zso71j9T/EWKmsBts4SnJRWb4g0/uPIZxTfaZv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D.1.1. - SO 01 - Obnova p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50"/>
  <sheetViews>
    <sheetView showGridLines="0" workbookViewId="0">
      <selection activeCell="E9" sqref="E9:H9"/>
    </sheetView>
  </sheetViews>
  <sheetFormatPr defaultRowHeight="15.05"/>
  <cols>
    <col min="1" max="1" width="8.140625" customWidth="1"/>
    <col min="2" max="2" width="1.140625" customWidth="1"/>
    <col min="3" max="3" width="4.140625" customWidth="1"/>
    <col min="4" max="4" width="4.28515625" customWidth="1"/>
    <col min="5" max="5" width="16.85546875" customWidth="1"/>
    <col min="6" max="6" width="99" customWidth="1"/>
    <col min="7" max="7" width="7.28515625" customWidth="1"/>
    <col min="8" max="8" width="13.7109375" customWidth="1"/>
    <col min="9" max="9" width="15.42578125" customWidth="1"/>
    <col min="10" max="11" width="21.85546875" customWidth="1"/>
    <col min="12" max="12" width="9.140625" customWidth="1"/>
    <col min="13" max="13" width="10.5703125" hidden="1" customWidth="1"/>
    <col min="14" max="14" width="9.140625" hidden="1"/>
    <col min="15" max="20" width="13.85546875" hidden="1" customWidth="1"/>
    <col min="21" max="21" width="16" hidden="1" customWidth="1"/>
    <col min="22" max="22" width="12.140625" customWidth="1"/>
    <col min="23" max="23" width="16" customWidth="1"/>
    <col min="24" max="24" width="12.140625" customWidth="1"/>
    <col min="25" max="25" width="14.7109375" customWidth="1"/>
    <col min="26" max="26" width="10.85546875" customWidth="1"/>
    <col min="27" max="27" width="14.7109375" customWidth="1"/>
    <col min="28" max="28" width="16" customWidth="1"/>
    <col min="29" max="29" width="10.85546875" customWidth="1"/>
    <col min="30" max="30" width="14.7109375" customWidth="1"/>
    <col min="31" max="31" width="16" customWidth="1"/>
    <col min="44" max="65" width="9.140625" hidden="1"/>
  </cols>
  <sheetData>
    <row r="2" spans="2:46" ht="37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8" t="s">
        <v>85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87</v>
      </c>
      <c r="L4" s="21"/>
      <c r="M4" s="82" t="s">
        <v>10</v>
      </c>
      <c r="AT4" s="18" t="s">
        <v>4</v>
      </c>
    </row>
    <row r="5" spans="2:46" ht="6.9" customHeight="1">
      <c r="B5" s="21"/>
      <c r="L5" s="21"/>
    </row>
    <row r="6" spans="2:46" ht="11.95" customHeight="1">
      <c r="B6" s="21"/>
      <c r="D6" s="28" t="s">
        <v>16</v>
      </c>
      <c r="L6" s="21"/>
    </row>
    <row r="7" spans="2:46" ht="15.75" customHeight="1">
      <c r="B7" s="21"/>
      <c r="E7" s="304" t="str">
        <f>'Rekapitulace stavby'!K6</f>
        <v>Obnova povrchu vozovky v ul.17.listopadu - Chomutov</v>
      </c>
      <c r="F7" s="305"/>
      <c r="G7" s="305"/>
      <c r="H7" s="305"/>
      <c r="L7" s="21"/>
    </row>
    <row r="8" spans="2:46" s="1" customFormat="1" ht="11.95" customHeight="1">
      <c r="B8" s="33"/>
      <c r="D8" s="28" t="s">
        <v>88</v>
      </c>
      <c r="L8" s="33"/>
    </row>
    <row r="9" spans="2:46" s="1" customFormat="1" ht="15.75" customHeight="1">
      <c r="B9" s="33"/>
      <c r="E9" s="286" t="s">
        <v>89</v>
      </c>
      <c r="F9" s="306"/>
      <c r="G9" s="306"/>
      <c r="H9" s="306"/>
      <c r="L9" s="33"/>
    </row>
    <row r="10" spans="2:46" s="1" customFormat="1" ht="10.5">
      <c r="B10" s="33"/>
      <c r="L10" s="33"/>
    </row>
    <row r="11" spans="2:46" s="1" customFormat="1" ht="11.95" customHeight="1">
      <c r="B11" s="33"/>
      <c r="D11" s="28" t="s">
        <v>18</v>
      </c>
      <c r="F11" s="26" t="s">
        <v>19</v>
      </c>
      <c r="I11" s="28" t="s">
        <v>20</v>
      </c>
      <c r="J11" s="26" t="s">
        <v>21</v>
      </c>
      <c r="L11" s="33"/>
    </row>
    <row r="12" spans="2:46" s="1" customFormat="1" ht="11.95" customHeight="1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18. 4. 2023</v>
      </c>
      <c r="L12" s="33"/>
    </row>
    <row r="13" spans="2:46" s="1" customFormat="1" ht="10.8" customHeight="1">
      <c r="B13" s="33"/>
      <c r="L13" s="33"/>
    </row>
    <row r="14" spans="2:46" s="1" customFormat="1" ht="11.95" customHeight="1">
      <c r="B14" s="33"/>
      <c r="D14" s="28" t="s">
        <v>26</v>
      </c>
      <c r="I14" s="28" t="s">
        <v>27</v>
      </c>
      <c r="J14" s="26" t="s">
        <v>28</v>
      </c>
      <c r="L14" s="33"/>
    </row>
    <row r="15" spans="2:46" s="1" customFormat="1" ht="18" customHeight="1">
      <c r="B15" s="33"/>
      <c r="E15" s="26" t="s">
        <v>29</v>
      </c>
      <c r="I15" s="28" t="s">
        <v>30</v>
      </c>
      <c r="J15" s="26" t="s">
        <v>28</v>
      </c>
      <c r="L15" s="33"/>
    </row>
    <row r="16" spans="2:46" s="1" customFormat="1" ht="6.9" customHeight="1">
      <c r="B16" s="33"/>
      <c r="L16" s="33"/>
    </row>
    <row r="17" spans="2:12" s="1" customFormat="1" ht="11.95" customHeight="1">
      <c r="B17" s="33"/>
      <c r="D17" s="28" t="s">
        <v>31</v>
      </c>
      <c r="I17" s="28" t="s">
        <v>27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07" t="str">
        <f>'Rekapitulace stavby'!E14</f>
        <v>Vyplň údaj</v>
      </c>
      <c r="F18" s="270"/>
      <c r="G18" s="270"/>
      <c r="H18" s="270"/>
      <c r="I18" s="28" t="s">
        <v>30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1.95" customHeight="1">
      <c r="B20" s="33"/>
      <c r="D20" s="28" t="s">
        <v>33</v>
      </c>
      <c r="I20" s="28" t="s">
        <v>27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30</v>
      </c>
      <c r="J21" s="26" t="s">
        <v>28</v>
      </c>
      <c r="L21" s="33"/>
    </row>
    <row r="22" spans="2:12" s="1" customFormat="1" ht="6.9" customHeight="1">
      <c r="B22" s="33"/>
      <c r="L22" s="33"/>
    </row>
    <row r="23" spans="2:12" s="1" customFormat="1" ht="11.95" customHeight="1">
      <c r="B23" s="33"/>
      <c r="D23" s="28" t="s">
        <v>37</v>
      </c>
      <c r="I23" s="28" t="s">
        <v>27</v>
      </c>
      <c r="J23" s="26" t="s">
        <v>38</v>
      </c>
      <c r="L23" s="33"/>
    </row>
    <row r="24" spans="2:12" s="1" customFormat="1" ht="18" customHeight="1">
      <c r="B24" s="33"/>
      <c r="E24" s="26" t="s">
        <v>39</v>
      </c>
      <c r="I24" s="28" t="s">
        <v>30</v>
      </c>
      <c r="J24" s="26" t="s">
        <v>28</v>
      </c>
      <c r="L24" s="33"/>
    </row>
    <row r="25" spans="2:12" s="1" customFormat="1" ht="6.9" customHeight="1">
      <c r="B25" s="33"/>
      <c r="L25" s="33"/>
    </row>
    <row r="26" spans="2:12" s="1" customFormat="1" ht="11.95" customHeight="1">
      <c r="B26" s="33"/>
      <c r="D26" s="28" t="s">
        <v>40</v>
      </c>
      <c r="L26" s="33"/>
    </row>
    <row r="27" spans="2:12" s="7" customFormat="1" ht="77.25" customHeight="1">
      <c r="B27" s="83"/>
      <c r="E27" s="275" t="s">
        <v>90</v>
      </c>
      <c r="F27" s="275"/>
      <c r="G27" s="275"/>
      <c r="H27" s="275"/>
      <c r="L27" s="83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84" t="s">
        <v>42</v>
      </c>
      <c r="J30" s="64">
        <f>ROUND(J93,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5">
        <f>ROUND((SUM(BE93:BE649)),  2)</f>
        <v>0</v>
      </c>
      <c r="I33" s="86">
        <v>0.21</v>
      </c>
      <c r="J33" s="85">
        <f>ROUND(((SUM(BE93:BE649))*I33),  2)</f>
        <v>0</v>
      </c>
      <c r="L33" s="33"/>
    </row>
    <row r="34" spans="2:12" s="1" customFormat="1" ht="14.4" customHeight="1">
      <c r="B34" s="33"/>
      <c r="E34" s="28" t="s">
        <v>48</v>
      </c>
      <c r="F34" s="85">
        <f>ROUND((SUM(BF93:BF649)),  2)</f>
        <v>0</v>
      </c>
      <c r="I34" s="86">
        <v>0.15</v>
      </c>
      <c r="J34" s="85">
        <f>ROUND(((SUM(BF93:BF649))*I34),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5">
        <f>ROUND((SUM(BG93:BG649)),  2)</f>
        <v>0</v>
      </c>
      <c r="I35" s="86">
        <v>0.21</v>
      </c>
      <c r="J35" s="85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5">
        <f>ROUND((SUM(BH93:BH649)),  2)</f>
        <v>0</v>
      </c>
      <c r="I36" s="86">
        <v>0.15</v>
      </c>
      <c r="J36" s="85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5">
        <f>ROUND((SUM(BI93:BI649)),  2)</f>
        <v>0</v>
      </c>
      <c r="I37" s="86">
        <v>0</v>
      </c>
      <c r="J37" s="85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4" customHeight="1">
      <c r="B39" s="33"/>
      <c r="C39" s="87"/>
      <c r="D39" s="88" t="s">
        <v>52</v>
      </c>
      <c r="E39" s="55"/>
      <c r="F39" s="55"/>
      <c r="G39" s="89" t="s">
        <v>53</v>
      </c>
      <c r="H39" s="90" t="s">
        <v>54</v>
      </c>
      <c r="I39" s="55"/>
      <c r="J39" s="91">
        <f>SUM(J30:J37)</f>
        <v>0</v>
      </c>
      <c r="K39" s="92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91</v>
      </c>
      <c r="L45" s="33"/>
    </row>
    <row r="46" spans="2:12" s="1" customFormat="1" ht="6.9" customHeight="1">
      <c r="B46" s="33"/>
      <c r="L46" s="33"/>
    </row>
    <row r="47" spans="2:12" s="1" customFormat="1" ht="11.95" customHeight="1">
      <c r="B47" s="33"/>
      <c r="C47" s="28" t="s">
        <v>16</v>
      </c>
      <c r="L47" s="33"/>
    </row>
    <row r="48" spans="2:12" s="1" customFormat="1" ht="15.75" customHeight="1">
      <c r="B48" s="33"/>
      <c r="E48" s="304" t="str">
        <f>E7</f>
        <v>Obnova povrchu vozovky v ul.17.listopadu - Chomutov</v>
      </c>
      <c r="F48" s="305"/>
      <c r="G48" s="305"/>
      <c r="H48" s="305"/>
      <c r="L48" s="33"/>
    </row>
    <row r="49" spans="2:47" s="1" customFormat="1" ht="11.95" customHeight="1">
      <c r="B49" s="33"/>
      <c r="C49" s="28" t="s">
        <v>88</v>
      </c>
      <c r="L49" s="33"/>
    </row>
    <row r="50" spans="2:47" s="1" customFormat="1" ht="15.75" customHeight="1">
      <c r="B50" s="33"/>
      <c r="E50" s="286" t="str">
        <f>E9</f>
        <v>D.1.1. - SO 01 - Obnova povrchu vozovky</v>
      </c>
      <c r="F50" s="306"/>
      <c r="G50" s="306"/>
      <c r="H50" s="306"/>
      <c r="L50" s="33"/>
    </row>
    <row r="51" spans="2:47" s="1" customFormat="1" ht="6.9" customHeight="1">
      <c r="B51" s="33"/>
      <c r="L51" s="33"/>
    </row>
    <row r="52" spans="2:47" s="1" customFormat="1" ht="11.95" customHeight="1">
      <c r="B52" s="33"/>
      <c r="C52" s="28" t="s">
        <v>22</v>
      </c>
      <c r="F52" s="26" t="str">
        <f>F12</f>
        <v>Chomutov</v>
      </c>
      <c r="I52" s="28" t="s">
        <v>24</v>
      </c>
      <c r="J52" s="50" t="str">
        <f>IF(J12="","",J12)</f>
        <v>18. 4. 2023</v>
      </c>
      <c r="L52" s="33"/>
    </row>
    <row r="53" spans="2:47" s="1" customFormat="1" ht="6.9" customHeight="1">
      <c r="B53" s="33"/>
      <c r="L53" s="33"/>
    </row>
    <row r="54" spans="2:47" s="1" customFormat="1" ht="14.75" customHeight="1">
      <c r="B54" s="33"/>
      <c r="C54" s="28" t="s">
        <v>26</v>
      </c>
      <c r="F54" s="26" t="str">
        <f>E15</f>
        <v>Statutární město Chomutov</v>
      </c>
      <c r="I54" s="28" t="s">
        <v>33</v>
      </c>
      <c r="J54" s="31" t="str">
        <f>E21</f>
        <v>ing.Břetislav Sedláček</v>
      </c>
      <c r="L54" s="33"/>
    </row>
    <row r="55" spans="2:47" s="1" customFormat="1" ht="14.75" customHeight="1">
      <c r="B55" s="33"/>
      <c r="C55" s="28" t="s">
        <v>31</v>
      </c>
      <c r="F55" s="26" t="str">
        <f>IF(E18="","",E18)</f>
        <v>Vyplň údaj</v>
      </c>
      <c r="I55" s="28" t="s">
        <v>37</v>
      </c>
      <c r="J55" s="31" t="str">
        <f>E24</f>
        <v>Švandrlík Milan</v>
      </c>
      <c r="L55" s="33"/>
    </row>
    <row r="56" spans="2:47" s="1" customFormat="1" ht="10.35" customHeight="1">
      <c r="B56" s="33"/>
      <c r="L56" s="33"/>
    </row>
    <row r="57" spans="2:47" s="1" customFormat="1" ht="29.3" customHeight="1">
      <c r="B57" s="33"/>
      <c r="C57" s="93" t="s">
        <v>92</v>
      </c>
      <c r="D57" s="87"/>
      <c r="E57" s="87"/>
      <c r="F57" s="87"/>
      <c r="G57" s="87"/>
      <c r="H57" s="87"/>
      <c r="I57" s="87"/>
      <c r="J57" s="94" t="s">
        <v>93</v>
      </c>
      <c r="K57" s="87"/>
      <c r="L57" s="33"/>
    </row>
    <row r="58" spans="2:47" s="1" customFormat="1" ht="10.35" customHeight="1">
      <c r="B58" s="33"/>
      <c r="L58" s="33"/>
    </row>
    <row r="59" spans="2:47" s="1" customFormat="1" ht="22.75" customHeight="1">
      <c r="B59" s="33"/>
      <c r="C59" s="95" t="s">
        <v>74</v>
      </c>
      <c r="J59" s="64">
        <f>J93</f>
        <v>0</v>
      </c>
      <c r="L59" s="33"/>
      <c r="AU59" s="18" t="s">
        <v>94</v>
      </c>
    </row>
    <row r="60" spans="2:47" s="8" customFormat="1" ht="24.9" customHeight="1">
      <c r="B60" s="96"/>
      <c r="D60" s="97" t="s">
        <v>95</v>
      </c>
      <c r="E60" s="98"/>
      <c r="F60" s="98"/>
      <c r="G60" s="98"/>
      <c r="H60" s="98"/>
      <c r="I60" s="98"/>
      <c r="J60" s="99">
        <f>J94</f>
        <v>0</v>
      </c>
      <c r="L60" s="96"/>
    </row>
    <row r="61" spans="2:47" s="9" customFormat="1" ht="20" customHeight="1">
      <c r="B61" s="100"/>
      <c r="D61" s="101" t="s">
        <v>96</v>
      </c>
      <c r="E61" s="102"/>
      <c r="F61" s="102"/>
      <c r="G61" s="102"/>
      <c r="H61" s="102"/>
      <c r="I61" s="102"/>
      <c r="J61" s="103">
        <f>J95</f>
        <v>0</v>
      </c>
      <c r="L61" s="100"/>
    </row>
    <row r="62" spans="2:47" s="9" customFormat="1" ht="20" customHeight="1">
      <c r="B62" s="100"/>
      <c r="D62" s="101" t="s">
        <v>97</v>
      </c>
      <c r="E62" s="102"/>
      <c r="F62" s="102"/>
      <c r="G62" s="102"/>
      <c r="H62" s="102"/>
      <c r="I62" s="102"/>
      <c r="J62" s="103">
        <f>J213</f>
        <v>0</v>
      </c>
      <c r="L62" s="100"/>
    </row>
    <row r="63" spans="2:47" s="9" customFormat="1" ht="20" customHeight="1">
      <c r="B63" s="100"/>
      <c r="D63" s="101" t="s">
        <v>98</v>
      </c>
      <c r="E63" s="102"/>
      <c r="F63" s="102"/>
      <c r="G63" s="102"/>
      <c r="H63" s="102"/>
      <c r="I63" s="102"/>
      <c r="J63" s="103">
        <f>J217</f>
        <v>0</v>
      </c>
      <c r="L63" s="100"/>
    </row>
    <row r="64" spans="2:47" s="9" customFormat="1" ht="20" customHeight="1">
      <c r="B64" s="100"/>
      <c r="D64" s="101" t="s">
        <v>99</v>
      </c>
      <c r="E64" s="102"/>
      <c r="F64" s="102"/>
      <c r="G64" s="102"/>
      <c r="H64" s="102"/>
      <c r="I64" s="102"/>
      <c r="J64" s="103">
        <f>J339</f>
        <v>0</v>
      </c>
      <c r="L64" s="100"/>
    </row>
    <row r="65" spans="2:12" s="9" customFormat="1" ht="20" customHeight="1">
      <c r="B65" s="100"/>
      <c r="D65" s="101" t="s">
        <v>100</v>
      </c>
      <c r="E65" s="102"/>
      <c r="F65" s="102"/>
      <c r="G65" s="102"/>
      <c r="H65" s="102"/>
      <c r="I65" s="102"/>
      <c r="J65" s="103">
        <f>J374</f>
        <v>0</v>
      </c>
      <c r="L65" s="100"/>
    </row>
    <row r="66" spans="2:12" s="9" customFormat="1" ht="20" customHeight="1">
      <c r="B66" s="100"/>
      <c r="D66" s="101" t="s">
        <v>101</v>
      </c>
      <c r="E66" s="102"/>
      <c r="F66" s="102"/>
      <c r="G66" s="102"/>
      <c r="H66" s="102"/>
      <c r="I66" s="102"/>
      <c r="J66" s="103">
        <f>J512</f>
        <v>0</v>
      </c>
      <c r="L66" s="100"/>
    </row>
    <row r="67" spans="2:12" s="9" customFormat="1" ht="20" customHeight="1">
      <c r="B67" s="100"/>
      <c r="D67" s="101" t="s">
        <v>102</v>
      </c>
      <c r="E67" s="102"/>
      <c r="F67" s="102"/>
      <c r="G67" s="102"/>
      <c r="H67" s="102"/>
      <c r="I67" s="102"/>
      <c r="J67" s="103">
        <f>J583</f>
        <v>0</v>
      </c>
      <c r="L67" s="100"/>
    </row>
    <row r="68" spans="2:12" s="8" customFormat="1" ht="24.9" customHeight="1">
      <c r="B68" s="96"/>
      <c r="D68" s="97" t="s">
        <v>103</v>
      </c>
      <c r="E68" s="98"/>
      <c r="F68" s="98"/>
      <c r="G68" s="98"/>
      <c r="H68" s="98"/>
      <c r="I68" s="98"/>
      <c r="J68" s="99">
        <f>J586</f>
        <v>0</v>
      </c>
      <c r="L68" s="96"/>
    </row>
    <row r="69" spans="2:12" s="9" customFormat="1" ht="20" customHeight="1">
      <c r="B69" s="100"/>
      <c r="D69" s="101" t="s">
        <v>104</v>
      </c>
      <c r="E69" s="102"/>
      <c r="F69" s="102"/>
      <c r="G69" s="102"/>
      <c r="H69" s="102"/>
      <c r="I69" s="102"/>
      <c r="J69" s="103">
        <f>J587</f>
        <v>0</v>
      </c>
      <c r="L69" s="100"/>
    </row>
    <row r="70" spans="2:12" s="8" customFormat="1" ht="24.9" customHeight="1">
      <c r="B70" s="96"/>
      <c r="D70" s="97" t="s">
        <v>105</v>
      </c>
      <c r="E70" s="98"/>
      <c r="F70" s="98"/>
      <c r="G70" s="98"/>
      <c r="H70" s="98"/>
      <c r="I70" s="98"/>
      <c r="J70" s="99">
        <f>J626</f>
        <v>0</v>
      </c>
      <c r="L70" s="96"/>
    </row>
    <row r="71" spans="2:12" s="9" customFormat="1" ht="20" customHeight="1">
      <c r="B71" s="100"/>
      <c r="D71" s="101" t="s">
        <v>106</v>
      </c>
      <c r="E71" s="102"/>
      <c r="F71" s="102"/>
      <c r="G71" s="102"/>
      <c r="H71" s="102"/>
      <c r="I71" s="102"/>
      <c r="J71" s="103">
        <f>J627</f>
        <v>0</v>
      </c>
      <c r="L71" s="100"/>
    </row>
    <row r="72" spans="2:12" s="9" customFormat="1" ht="20" customHeight="1">
      <c r="B72" s="100"/>
      <c r="D72" s="101" t="s">
        <v>107</v>
      </c>
      <c r="E72" s="102"/>
      <c r="F72" s="102"/>
      <c r="G72" s="102"/>
      <c r="H72" s="102"/>
      <c r="I72" s="102"/>
      <c r="J72" s="103">
        <f>J634</f>
        <v>0</v>
      </c>
      <c r="L72" s="100"/>
    </row>
    <row r="73" spans="2:12" s="9" customFormat="1" ht="20" customHeight="1">
      <c r="B73" s="100"/>
      <c r="D73" s="101" t="s">
        <v>108</v>
      </c>
      <c r="E73" s="102"/>
      <c r="F73" s="102"/>
      <c r="G73" s="102"/>
      <c r="H73" s="102"/>
      <c r="I73" s="102"/>
      <c r="J73" s="103">
        <f>J641</f>
        <v>0</v>
      </c>
      <c r="L73" s="100"/>
    </row>
    <row r="74" spans="2:12" s="1" customFormat="1" ht="21.8" customHeight="1">
      <c r="B74" s="33"/>
      <c r="L74" s="33"/>
    </row>
    <row r="75" spans="2:12" s="1" customFormat="1" ht="6.9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" customHeight="1">
      <c r="B80" s="33"/>
      <c r="C80" s="22" t="s">
        <v>109</v>
      </c>
      <c r="L80" s="33"/>
    </row>
    <row r="81" spans="2:65" s="1" customFormat="1" ht="6.9" customHeight="1">
      <c r="B81" s="33"/>
      <c r="L81" s="33"/>
    </row>
    <row r="82" spans="2:65" s="1" customFormat="1" ht="11.95" customHeight="1">
      <c r="B82" s="33"/>
      <c r="C82" s="28" t="s">
        <v>16</v>
      </c>
      <c r="L82" s="33"/>
    </row>
    <row r="83" spans="2:65" s="1" customFormat="1" ht="15.75" customHeight="1">
      <c r="B83" s="33"/>
      <c r="E83" s="304" t="str">
        <f>E7</f>
        <v>Obnova povrchu vozovky v ul.17.listopadu - Chomutov</v>
      </c>
      <c r="F83" s="305"/>
      <c r="G83" s="305"/>
      <c r="H83" s="305"/>
      <c r="L83" s="33"/>
    </row>
    <row r="84" spans="2:65" s="1" customFormat="1" ht="11.95" customHeight="1">
      <c r="B84" s="33"/>
      <c r="C84" s="28" t="s">
        <v>88</v>
      </c>
      <c r="L84" s="33"/>
    </row>
    <row r="85" spans="2:65" s="1" customFormat="1" ht="15.75" customHeight="1">
      <c r="B85" s="33"/>
      <c r="E85" s="286" t="str">
        <f>E9</f>
        <v>D.1.1. - SO 01 - Obnova povrchu vozovky</v>
      </c>
      <c r="F85" s="306"/>
      <c r="G85" s="306"/>
      <c r="H85" s="306"/>
      <c r="L85" s="33"/>
    </row>
    <row r="86" spans="2:65" s="1" customFormat="1" ht="6.9" customHeight="1">
      <c r="B86" s="33"/>
      <c r="L86" s="33"/>
    </row>
    <row r="87" spans="2:65" s="1" customFormat="1" ht="11.95" customHeight="1">
      <c r="B87" s="33"/>
      <c r="C87" s="28" t="s">
        <v>22</v>
      </c>
      <c r="F87" s="26" t="str">
        <f>F12</f>
        <v>Chomutov</v>
      </c>
      <c r="I87" s="28" t="s">
        <v>24</v>
      </c>
      <c r="J87" s="50" t="str">
        <f>IF(J12="","",J12)</f>
        <v>18. 4. 2023</v>
      </c>
      <c r="L87" s="33"/>
    </row>
    <row r="88" spans="2:65" s="1" customFormat="1" ht="6.9" customHeight="1">
      <c r="B88" s="33"/>
      <c r="L88" s="33"/>
    </row>
    <row r="89" spans="2:65" s="1" customFormat="1" ht="14.75" customHeight="1">
      <c r="B89" s="33"/>
      <c r="C89" s="28" t="s">
        <v>26</v>
      </c>
      <c r="F89" s="26" t="str">
        <f>E15</f>
        <v>Statutární město Chomutov</v>
      </c>
      <c r="I89" s="28" t="s">
        <v>33</v>
      </c>
      <c r="J89" s="31" t="str">
        <f>E21</f>
        <v>ing.Břetislav Sedláček</v>
      </c>
      <c r="L89" s="33"/>
    </row>
    <row r="90" spans="2:65" s="1" customFormat="1" ht="14.75" customHeight="1">
      <c r="B90" s="33"/>
      <c r="C90" s="28" t="s">
        <v>31</v>
      </c>
      <c r="F90" s="26" t="str">
        <f>IF(E18="","",E18)</f>
        <v>Vyplň údaj</v>
      </c>
      <c r="I90" s="28" t="s">
        <v>37</v>
      </c>
      <c r="J90" s="31" t="str">
        <f>E24</f>
        <v>Švandrlík Milan</v>
      </c>
      <c r="L90" s="33"/>
    </row>
    <row r="91" spans="2:65" s="1" customFormat="1" ht="10.35" customHeight="1">
      <c r="B91" s="33"/>
      <c r="L91" s="33"/>
    </row>
    <row r="92" spans="2:65" s="10" customFormat="1" ht="29.3" customHeight="1">
      <c r="B92" s="104"/>
      <c r="C92" s="105" t="s">
        <v>110</v>
      </c>
      <c r="D92" s="106" t="s">
        <v>61</v>
      </c>
      <c r="E92" s="106" t="s">
        <v>57</v>
      </c>
      <c r="F92" s="106" t="s">
        <v>58</v>
      </c>
      <c r="G92" s="106" t="s">
        <v>111</v>
      </c>
      <c r="H92" s="106" t="s">
        <v>112</v>
      </c>
      <c r="I92" s="106" t="s">
        <v>113</v>
      </c>
      <c r="J92" s="106" t="s">
        <v>93</v>
      </c>
      <c r="K92" s="107" t="s">
        <v>114</v>
      </c>
      <c r="L92" s="104"/>
      <c r="M92" s="57" t="s">
        <v>28</v>
      </c>
      <c r="N92" s="58" t="s">
        <v>46</v>
      </c>
      <c r="O92" s="58" t="s">
        <v>115</v>
      </c>
      <c r="P92" s="58" t="s">
        <v>116</v>
      </c>
      <c r="Q92" s="58" t="s">
        <v>117</v>
      </c>
      <c r="R92" s="58" t="s">
        <v>118</v>
      </c>
      <c r="S92" s="58" t="s">
        <v>119</v>
      </c>
      <c r="T92" s="59" t="s">
        <v>120</v>
      </c>
    </row>
    <row r="93" spans="2:65" s="1" customFormat="1" ht="22.75" customHeight="1">
      <c r="B93" s="33"/>
      <c r="C93" s="62" t="s">
        <v>121</v>
      </c>
      <c r="J93" s="108">
        <f>BK93</f>
        <v>0</v>
      </c>
      <c r="L93" s="33"/>
      <c r="M93" s="60"/>
      <c r="N93" s="51"/>
      <c r="O93" s="51"/>
      <c r="P93" s="109">
        <f>P94+P586+P626</f>
        <v>0</v>
      </c>
      <c r="Q93" s="51"/>
      <c r="R93" s="109">
        <f>R94+R586+R626</f>
        <v>491.61155339999999</v>
      </c>
      <c r="S93" s="51"/>
      <c r="T93" s="110">
        <f>T94+T586+T626</f>
        <v>5637.5393000000004</v>
      </c>
      <c r="AT93" s="18" t="s">
        <v>75</v>
      </c>
      <c r="AU93" s="18" t="s">
        <v>94</v>
      </c>
      <c r="BK93" s="111">
        <f>BK94+BK586+BK626</f>
        <v>0</v>
      </c>
    </row>
    <row r="94" spans="2:65" s="11" customFormat="1" ht="25.85" customHeight="1">
      <c r="B94" s="112"/>
      <c r="D94" s="113" t="s">
        <v>75</v>
      </c>
      <c r="E94" s="114" t="s">
        <v>122</v>
      </c>
      <c r="F94" s="114" t="s">
        <v>123</v>
      </c>
      <c r="I94" s="115"/>
      <c r="J94" s="116">
        <f>BK94</f>
        <v>0</v>
      </c>
      <c r="L94" s="112"/>
      <c r="M94" s="117"/>
      <c r="P94" s="118">
        <f>P95+P213+P217+P339+P374+P512+P583</f>
        <v>0</v>
      </c>
      <c r="R94" s="118">
        <f>R95+R213+R217+R339+R374+R512+R583</f>
        <v>490.5773944</v>
      </c>
      <c r="T94" s="119">
        <f>T95+T213+T217+T339+T374+T512+T583</f>
        <v>5637.5393000000004</v>
      </c>
      <c r="AR94" s="113" t="s">
        <v>84</v>
      </c>
      <c r="AT94" s="120" t="s">
        <v>75</v>
      </c>
      <c r="AU94" s="120" t="s">
        <v>76</v>
      </c>
      <c r="AY94" s="113" t="s">
        <v>124</v>
      </c>
      <c r="BK94" s="121">
        <f>BK95+BK213+BK217+BK339+BK374+BK512+BK583</f>
        <v>0</v>
      </c>
    </row>
    <row r="95" spans="2:65" s="11" customFormat="1" ht="22.75" customHeight="1">
      <c r="B95" s="112"/>
      <c r="D95" s="113" t="s">
        <v>75</v>
      </c>
      <c r="E95" s="122" t="s">
        <v>84</v>
      </c>
      <c r="F95" s="122" t="s">
        <v>125</v>
      </c>
      <c r="I95" s="115"/>
      <c r="J95" s="123">
        <f>BK95</f>
        <v>0</v>
      </c>
      <c r="L95" s="112"/>
      <c r="M95" s="117"/>
      <c r="P95" s="118">
        <f>SUM(P96:P212)</f>
        <v>0</v>
      </c>
      <c r="R95" s="118">
        <f>SUM(R96:R212)</f>
        <v>33.106475799999998</v>
      </c>
      <c r="T95" s="119">
        <f>SUM(T96:T212)</f>
        <v>5634.1433000000006</v>
      </c>
      <c r="AR95" s="113" t="s">
        <v>84</v>
      </c>
      <c r="AT95" s="120" t="s">
        <v>75</v>
      </c>
      <c r="AU95" s="120" t="s">
        <v>84</v>
      </c>
      <c r="AY95" s="113" t="s">
        <v>124</v>
      </c>
      <c r="BK95" s="121">
        <f>SUM(BK96:BK212)</f>
        <v>0</v>
      </c>
    </row>
    <row r="96" spans="2:65" s="1" customFormat="1" ht="38.15" customHeight="1">
      <c r="B96" s="33"/>
      <c r="C96" s="124" t="s">
        <v>84</v>
      </c>
      <c r="D96" s="124" t="s">
        <v>126</v>
      </c>
      <c r="E96" s="125" t="s">
        <v>127</v>
      </c>
      <c r="F96" s="126" t="s">
        <v>128</v>
      </c>
      <c r="G96" s="127" t="s">
        <v>129</v>
      </c>
      <c r="H96" s="128">
        <v>39.9</v>
      </c>
      <c r="I96" s="129"/>
      <c r="J96" s="130">
        <f>ROUND(I96*H96,2)</f>
        <v>0</v>
      </c>
      <c r="K96" s="126" t="s">
        <v>130</v>
      </c>
      <c r="L96" s="33"/>
      <c r="M96" s="131" t="s">
        <v>28</v>
      </c>
      <c r="N96" s="132" t="s">
        <v>47</v>
      </c>
      <c r="P96" s="133">
        <f>O96*H96</f>
        <v>0</v>
      </c>
      <c r="Q96" s="133">
        <v>0</v>
      </c>
      <c r="R96" s="133">
        <f>Q96*H96</f>
        <v>0</v>
      </c>
      <c r="S96" s="133">
        <v>0.26</v>
      </c>
      <c r="T96" s="134">
        <f>S96*H96</f>
        <v>10.374000000000001</v>
      </c>
      <c r="AR96" s="135" t="s">
        <v>131</v>
      </c>
      <c r="AT96" s="135" t="s">
        <v>126</v>
      </c>
      <c r="AU96" s="135" t="s">
        <v>86</v>
      </c>
      <c r="AY96" s="18" t="s">
        <v>124</v>
      </c>
      <c r="BE96" s="136">
        <f>IF(N96="základní",J96,0)</f>
        <v>0</v>
      </c>
      <c r="BF96" s="136">
        <f>IF(N96="snížená",J96,0)</f>
        <v>0</v>
      </c>
      <c r="BG96" s="136">
        <f>IF(N96="zákl. přenesená",J96,0)</f>
        <v>0</v>
      </c>
      <c r="BH96" s="136">
        <f>IF(N96="sníž. přenesená",J96,0)</f>
        <v>0</v>
      </c>
      <c r="BI96" s="136">
        <f>IF(N96="nulová",J96,0)</f>
        <v>0</v>
      </c>
      <c r="BJ96" s="18" t="s">
        <v>84</v>
      </c>
      <c r="BK96" s="136">
        <f>ROUND(I96*H96,2)</f>
        <v>0</v>
      </c>
      <c r="BL96" s="18" t="s">
        <v>131</v>
      </c>
      <c r="BM96" s="135" t="s">
        <v>132</v>
      </c>
    </row>
    <row r="97" spans="2:65" s="1" customFormat="1" ht="10.5">
      <c r="B97" s="33"/>
      <c r="D97" s="137" t="s">
        <v>133</v>
      </c>
      <c r="F97" s="138" t="s">
        <v>134</v>
      </c>
      <c r="I97" s="139"/>
      <c r="L97" s="33"/>
      <c r="M97" s="140"/>
      <c r="T97" s="54"/>
      <c r="AT97" s="18" t="s">
        <v>133</v>
      </c>
      <c r="AU97" s="18" t="s">
        <v>86</v>
      </c>
    </row>
    <row r="98" spans="2:65" s="12" customFormat="1" ht="10.5">
      <c r="B98" s="141"/>
      <c r="D98" s="142" t="s">
        <v>135</v>
      </c>
      <c r="E98" s="143" t="s">
        <v>28</v>
      </c>
      <c r="F98" s="144" t="s">
        <v>136</v>
      </c>
      <c r="H98" s="145">
        <v>39.9</v>
      </c>
      <c r="I98" s="146"/>
      <c r="L98" s="141"/>
      <c r="M98" s="147"/>
      <c r="T98" s="148"/>
      <c r="AT98" s="143" t="s">
        <v>135</v>
      </c>
      <c r="AU98" s="143" t="s">
        <v>86</v>
      </c>
      <c r="AV98" s="12" t="s">
        <v>86</v>
      </c>
      <c r="AW98" s="12" t="s">
        <v>36</v>
      </c>
      <c r="AX98" s="12" t="s">
        <v>84</v>
      </c>
      <c r="AY98" s="143" t="s">
        <v>124</v>
      </c>
    </row>
    <row r="99" spans="2:65" s="1" customFormat="1" ht="24.75" customHeight="1">
      <c r="B99" s="33"/>
      <c r="C99" s="124" t="s">
        <v>86</v>
      </c>
      <c r="D99" s="124" t="s">
        <v>126</v>
      </c>
      <c r="E99" s="125" t="s">
        <v>137</v>
      </c>
      <c r="F99" s="126" t="s">
        <v>138</v>
      </c>
      <c r="G99" s="127" t="s">
        <v>129</v>
      </c>
      <c r="H99" s="128">
        <v>592.63</v>
      </c>
      <c r="I99" s="129"/>
      <c r="J99" s="130">
        <f>ROUND(I99*H99,2)</f>
        <v>0</v>
      </c>
      <c r="K99" s="126" t="s">
        <v>130</v>
      </c>
      <c r="L99" s="33"/>
      <c r="M99" s="131" t="s">
        <v>28</v>
      </c>
      <c r="N99" s="132" t="s">
        <v>47</v>
      </c>
      <c r="P99" s="133">
        <f>O99*H99</f>
        <v>0</v>
      </c>
      <c r="Q99" s="133">
        <v>0</v>
      </c>
      <c r="R99" s="133">
        <f>Q99*H99</f>
        <v>0</v>
      </c>
      <c r="S99" s="133">
        <v>0.45</v>
      </c>
      <c r="T99" s="134">
        <f>S99*H99</f>
        <v>266.68349999999998</v>
      </c>
      <c r="AR99" s="135" t="s">
        <v>131</v>
      </c>
      <c r="AT99" s="135" t="s">
        <v>126</v>
      </c>
      <c r="AU99" s="135" t="s">
        <v>86</v>
      </c>
      <c r="AY99" s="18" t="s">
        <v>124</v>
      </c>
      <c r="BE99" s="136">
        <f>IF(N99="základní",J99,0)</f>
        <v>0</v>
      </c>
      <c r="BF99" s="136">
        <f>IF(N99="snížená",J99,0)</f>
        <v>0</v>
      </c>
      <c r="BG99" s="136">
        <f>IF(N99="zákl. přenesená",J99,0)</f>
        <v>0</v>
      </c>
      <c r="BH99" s="136">
        <f>IF(N99="sníž. přenesená",J99,0)</f>
        <v>0</v>
      </c>
      <c r="BI99" s="136">
        <f>IF(N99="nulová",J99,0)</f>
        <v>0</v>
      </c>
      <c r="BJ99" s="18" t="s">
        <v>84</v>
      </c>
      <c r="BK99" s="136">
        <f>ROUND(I99*H99,2)</f>
        <v>0</v>
      </c>
      <c r="BL99" s="18" t="s">
        <v>131</v>
      </c>
      <c r="BM99" s="135" t="s">
        <v>139</v>
      </c>
    </row>
    <row r="100" spans="2:65" s="1" customFormat="1" ht="10.5">
      <c r="B100" s="33"/>
      <c r="D100" s="137" t="s">
        <v>133</v>
      </c>
      <c r="F100" s="138" t="s">
        <v>140</v>
      </c>
      <c r="I100" s="139"/>
      <c r="L100" s="33"/>
      <c r="M100" s="140"/>
      <c r="T100" s="54"/>
      <c r="AT100" s="18" t="s">
        <v>133</v>
      </c>
      <c r="AU100" s="18" t="s">
        <v>86</v>
      </c>
    </row>
    <row r="101" spans="2:65" s="13" customFormat="1" ht="10.5">
      <c r="B101" s="149"/>
      <c r="D101" s="142" t="s">
        <v>135</v>
      </c>
      <c r="E101" s="150" t="s">
        <v>28</v>
      </c>
      <c r="F101" s="151" t="s">
        <v>141</v>
      </c>
      <c r="H101" s="150" t="s">
        <v>28</v>
      </c>
      <c r="I101" s="152"/>
      <c r="L101" s="149"/>
      <c r="M101" s="153"/>
      <c r="T101" s="154"/>
      <c r="AT101" s="150" t="s">
        <v>135</v>
      </c>
      <c r="AU101" s="150" t="s">
        <v>86</v>
      </c>
      <c r="AV101" s="13" t="s">
        <v>84</v>
      </c>
      <c r="AW101" s="13" t="s">
        <v>36</v>
      </c>
      <c r="AX101" s="13" t="s">
        <v>76</v>
      </c>
      <c r="AY101" s="150" t="s">
        <v>124</v>
      </c>
    </row>
    <row r="102" spans="2:65" s="12" customFormat="1" ht="10.5">
      <c r="B102" s="141"/>
      <c r="D102" s="142" t="s">
        <v>135</v>
      </c>
      <c r="E102" s="143" t="s">
        <v>28</v>
      </c>
      <c r="F102" s="144" t="s">
        <v>142</v>
      </c>
      <c r="H102" s="145">
        <v>592.63</v>
      </c>
      <c r="I102" s="146"/>
      <c r="L102" s="141"/>
      <c r="M102" s="147"/>
      <c r="T102" s="148"/>
      <c r="AT102" s="143" t="s">
        <v>135</v>
      </c>
      <c r="AU102" s="143" t="s">
        <v>86</v>
      </c>
      <c r="AV102" s="12" t="s">
        <v>86</v>
      </c>
      <c r="AW102" s="12" t="s">
        <v>36</v>
      </c>
      <c r="AX102" s="12" t="s">
        <v>84</v>
      </c>
      <c r="AY102" s="143" t="s">
        <v>124</v>
      </c>
    </row>
    <row r="103" spans="2:65" s="1" customFormat="1" ht="38.15" customHeight="1">
      <c r="B103" s="33"/>
      <c r="C103" s="124" t="s">
        <v>143</v>
      </c>
      <c r="D103" s="124" t="s">
        <v>126</v>
      </c>
      <c r="E103" s="125" t="s">
        <v>144</v>
      </c>
      <c r="F103" s="126" t="s">
        <v>145</v>
      </c>
      <c r="G103" s="127" t="s">
        <v>129</v>
      </c>
      <c r="H103" s="128">
        <v>185.4</v>
      </c>
      <c r="I103" s="129"/>
      <c r="J103" s="130">
        <f>ROUND(I103*H103,2)</f>
        <v>0</v>
      </c>
      <c r="K103" s="126" t="s">
        <v>130</v>
      </c>
      <c r="L103" s="33"/>
      <c r="M103" s="131" t="s">
        <v>28</v>
      </c>
      <c r="N103" s="132" t="s">
        <v>47</v>
      </c>
      <c r="P103" s="133">
        <f>O103*H103</f>
        <v>0</v>
      </c>
      <c r="Q103" s="133">
        <v>0</v>
      </c>
      <c r="R103" s="133">
        <f>Q103*H103</f>
        <v>0</v>
      </c>
      <c r="S103" s="133">
        <v>0.28999999999999998</v>
      </c>
      <c r="T103" s="134">
        <f>S103*H103</f>
        <v>53.765999999999998</v>
      </c>
      <c r="AR103" s="135" t="s">
        <v>131</v>
      </c>
      <c r="AT103" s="135" t="s">
        <v>126</v>
      </c>
      <c r="AU103" s="135" t="s">
        <v>86</v>
      </c>
      <c r="AY103" s="18" t="s">
        <v>124</v>
      </c>
      <c r="BE103" s="136">
        <f>IF(N103="základní",J103,0)</f>
        <v>0</v>
      </c>
      <c r="BF103" s="136">
        <f>IF(N103="snížená",J103,0)</f>
        <v>0</v>
      </c>
      <c r="BG103" s="136">
        <f>IF(N103="zákl. přenesená",J103,0)</f>
        <v>0</v>
      </c>
      <c r="BH103" s="136">
        <f>IF(N103="sníž. přenesená",J103,0)</f>
        <v>0</v>
      </c>
      <c r="BI103" s="136">
        <f>IF(N103="nulová",J103,0)</f>
        <v>0</v>
      </c>
      <c r="BJ103" s="18" t="s">
        <v>84</v>
      </c>
      <c r="BK103" s="136">
        <f>ROUND(I103*H103,2)</f>
        <v>0</v>
      </c>
      <c r="BL103" s="18" t="s">
        <v>131</v>
      </c>
      <c r="BM103" s="135" t="s">
        <v>146</v>
      </c>
    </row>
    <row r="104" spans="2:65" s="1" customFormat="1" ht="10.5">
      <c r="B104" s="33"/>
      <c r="D104" s="137" t="s">
        <v>133</v>
      </c>
      <c r="F104" s="138" t="s">
        <v>147</v>
      </c>
      <c r="I104" s="139"/>
      <c r="L104" s="33"/>
      <c r="M104" s="140"/>
      <c r="T104" s="54"/>
      <c r="AT104" s="18" t="s">
        <v>133</v>
      </c>
      <c r="AU104" s="18" t="s">
        <v>86</v>
      </c>
    </row>
    <row r="105" spans="2:65" s="12" customFormat="1" ht="10.5">
      <c r="B105" s="141"/>
      <c r="D105" s="142" t="s">
        <v>135</v>
      </c>
      <c r="E105" s="143" t="s">
        <v>28</v>
      </c>
      <c r="F105" s="144" t="s">
        <v>148</v>
      </c>
      <c r="H105" s="145">
        <v>141</v>
      </c>
      <c r="I105" s="146"/>
      <c r="L105" s="141"/>
      <c r="M105" s="147"/>
      <c r="T105" s="148"/>
      <c r="AT105" s="143" t="s">
        <v>135</v>
      </c>
      <c r="AU105" s="143" t="s">
        <v>86</v>
      </c>
      <c r="AV105" s="12" t="s">
        <v>86</v>
      </c>
      <c r="AW105" s="12" t="s">
        <v>36</v>
      </c>
      <c r="AX105" s="12" t="s">
        <v>76</v>
      </c>
      <c r="AY105" s="143" t="s">
        <v>124</v>
      </c>
    </row>
    <row r="106" spans="2:65" s="12" customFormat="1" ht="10.5">
      <c r="B106" s="141"/>
      <c r="D106" s="142" t="s">
        <v>135</v>
      </c>
      <c r="E106" s="143" t="s">
        <v>28</v>
      </c>
      <c r="F106" s="144" t="s">
        <v>136</v>
      </c>
      <c r="H106" s="145">
        <v>39.9</v>
      </c>
      <c r="I106" s="146"/>
      <c r="L106" s="141"/>
      <c r="M106" s="147"/>
      <c r="T106" s="148"/>
      <c r="AT106" s="143" t="s">
        <v>135</v>
      </c>
      <c r="AU106" s="143" t="s">
        <v>86</v>
      </c>
      <c r="AV106" s="12" t="s">
        <v>86</v>
      </c>
      <c r="AW106" s="12" t="s">
        <v>36</v>
      </c>
      <c r="AX106" s="12" t="s">
        <v>76</v>
      </c>
      <c r="AY106" s="143" t="s">
        <v>124</v>
      </c>
    </row>
    <row r="107" spans="2:65" s="13" customFormat="1" ht="10.5">
      <c r="B107" s="149"/>
      <c r="D107" s="142" t="s">
        <v>135</v>
      </c>
      <c r="E107" s="150" t="s">
        <v>28</v>
      </c>
      <c r="F107" s="151" t="s">
        <v>149</v>
      </c>
      <c r="H107" s="150" t="s">
        <v>28</v>
      </c>
      <c r="I107" s="152"/>
      <c r="L107" s="149"/>
      <c r="M107" s="153"/>
      <c r="T107" s="154"/>
      <c r="AT107" s="150" t="s">
        <v>135</v>
      </c>
      <c r="AU107" s="150" t="s">
        <v>86</v>
      </c>
      <c r="AV107" s="13" t="s">
        <v>84</v>
      </c>
      <c r="AW107" s="13" t="s">
        <v>36</v>
      </c>
      <c r="AX107" s="13" t="s">
        <v>76</v>
      </c>
      <c r="AY107" s="150" t="s">
        <v>124</v>
      </c>
    </row>
    <row r="108" spans="2:65" s="12" customFormat="1" ht="10.5">
      <c r="B108" s="141"/>
      <c r="D108" s="142" t="s">
        <v>135</v>
      </c>
      <c r="E108" s="143" t="s">
        <v>28</v>
      </c>
      <c r="F108" s="144" t="s">
        <v>150</v>
      </c>
      <c r="H108" s="145">
        <v>4.5</v>
      </c>
      <c r="I108" s="146"/>
      <c r="L108" s="141"/>
      <c r="M108" s="147"/>
      <c r="T108" s="148"/>
      <c r="AT108" s="143" t="s">
        <v>135</v>
      </c>
      <c r="AU108" s="143" t="s">
        <v>86</v>
      </c>
      <c r="AV108" s="12" t="s">
        <v>86</v>
      </c>
      <c r="AW108" s="12" t="s">
        <v>36</v>
      </c>
      <c r="AX108" s="12" t="s">
        <v>76</v>
      </c>
      <c r="AY108" s="143" t="s">
        <v>124</v>
      </c>
    </row>
    <row r="109" spans="2:65" s="14" customFormat="1" ht="10.5">
      <c r="B109" s="155"/>
      <c r="D109" s="142" t="s">
        <v>135</v>
      </c>
      <c r="E109" s="156" t="s">
        <v>28</v>
      </c>
      <c r="F109" s="157" t="s">
        <v>151</v>
      </c>
      <c r="H109" s="158">
        <v>185.4</v>
      </c>
      <c r="I109" s="159"/>
      <c r="L109" s="155"/>
      <c r="M109" s="160"/>
      <c r="T109" s="161"/>
      <c r="AT109" s="156" t="s">
        <v>135</v>
      </c>
      <c r="AU109" s="156" t="s">
        <v>86</v>
      </c>
      <c r="AV109" s="14" t="s">
        <v>131</v>
      </c>
      <c r="AW109" s="14" t="s">
        <v>36</v>
      </c>
      <c r="AX109" s="14" t="s">
        <v>84</v>
      </c>
      <c r="AY109" s="156" t="s">
        <v>124</v>
      </c>
    </row>
    <row r="110" spans="2:65" s="1" customFormat="1" ht="38.15" customHeight="1">
      <c r="B110" s="33"/>
      <c r="C110" s="124" t="s">
        <v>131</v>
      </c>
      <c r="D110" s="124" t="s">
        <v>126</v>
      </c>
      <c r="E110" s="125" t="s">
        <v>152</v>
      </c>
      <c r="F110" s="126" t="s">
        <v>153</v>
      </c>
      <c r="G110" s="127" t="s">
        <v>129</v>
      </c>
      <c r="H110" s="128">
        <v>145.5</v>
      </c>
      <c r="I110" s="129"/>
      <c r="J110" s="130">
        <f>ROUND(I110*H110,2)</f>
        <v>0</v>
      </c>
      <c r="K110" s="126" t="s">
        <v>130</v>
      </c>
      <c r="L110" s="33"/>
      <c r="M110" s="131" t="s">
        <v>28</v>
      </c>
      <c r="N110" s="132" t="s">
        <v>47</v>
      </c>
      <c r="P110" s="133">
        <f>O110*H110</f>
        <v>0</v>
      </c>
      <c r="Q110" s="133">
        <v>0</v>
      </c>
      <c r="R110" s="133">
        <f>Q110*H110</f>
        <v>0</v>
      </c>
      <c r="S110" s="133">
        <v>0.22</v>
      </c>
      <c r="T110" s="134">
        <f>S110*H110</f>
        <v>32.01</v>
      </c>
      <c r="AR110" s="135" t="s">
        <v>131</v>
      </c>
      <c r="AT110" s="135" t="s">
        <v>126</v>
      </c>
      <c r="AU110" s="135" t="s">
        <v>86</v>
      </c>
      <c r="AY110" s="18" t="s">
        <v>124</v>
      </c>
      <c r="BE110" s="136">
        <f>IF(N110="základní",J110,0)</f>
        <v>0</v>
      </c>
      <c r="BF110" s="136">
        <f>IF(N110="snížená",J110,0)</f>
        <v>0</v>
      </c>
      <c r="BG110" s="136">
        <f>IF(N110="zákl. přenesená",J110,0)</f>
        <v>0</v>
      </c>
      <c r="BH110" s="136">
        <f>IF(N110="sníž. přenesená",J110,0)</f>
        <v>0</v>
      </c>
      <c r="BI110" s="136">
        <f>IF(N110="nulová",J110,0)</f>
        <v>0</v>
      </c>
      <c r="BJ110" s="18" t="s">
        <v>84</v>
      </c>
      <c r="BK110" s="136">
        <f>ROUND(I110*H110,2)</f>
        <v>0</v>
      </c>
      <c r="BL110" s="18" t="s">
        <v>131</v>
      </c>
      <c r="BM110" s="135" t="s">
        <v>154</v>
      </c>
    </row>
    <row r="111" spans="2:65" s="1" customFormat="1" ht="10.5">
      <c r="B111" s="33"/>
      <c r="D111" s="137" t="s">
        <v>133</v>
      </c>
      <c r="F111" s="138" t="s">
        <v>155</v>
      </c>
      <c r="I111" s="139"/>
      <c r="L111" s="33"/>
      <c r="M111" s="140"/>
      <c r="T111" s="54"/>
      <c r="AT111" s="18" t="s">
        <v>133</v>
      </c>
      <c r="AU111" s="18" t="s">
        <v>86</v>
      </c>
    </row>
    <row r="112" spans="2:65" s="12" customFormat="1" ht="10.5">
      <c r="B112" s="141"/>
      <c r="D112" s="142" t="s">
        <v>135</v>
      </c>
      <c r="E112" s="143" t="s">
        <v>28</v>
      </c>
      <c r="F112" s="144" t="s">
        <v>148</v>
      </c>
      <c r="H112" s="145">
        <v>141</v>
      </c>
      <c r="I112" s="146"/>
      <c r="L112" s="141"/>
      <c r="M112" s="147"/>
      <c r="T112" s="148"/>
      <c r="AT112" s="143" t="s">
        <v>135</v>
      </c>
      <c r="AU112" s="143" t="s">
        <v>86</v>
      </c>
      <c r="AV112" s="12" t="s">
        <v>86</v>
      </c>
      <c r="AW112" s="12" t="s">
        <v>36</v>
      </c>
      <c r="AX112" s="12" t="s">
        <v>76</v>
      </c>
      <c r="AY112" s="143" t="s">
        <v>124</v>
      </c>
    </row>
    <row r="113" spans="2:65" s="13" customFormat="1" ht="10.5">
      <c r="B113" s="149"/>
      <c r="D113" s="142" t="s">
        <v>135</v>
      </c>
      <c r="E113" s="150" t="s">
        <v>28</v>
      </c>
      <c r="F113" s="151" t="s">
        <v>149</v>
      </c>
      <c r="H113" s="150" t="s">
        <v>28</v>
      </c>
      <c r="I113" s="152"/>
      <c r="L113" s="149"/>
      <c r="M113" s="153"/>
      <c r="T113" s="154"/>
      <c r="AT113" s="150" t="s">
        <v>135</v>
      </c>
      <c r="AU113" s="150" t="s">
        <v>86</v>
      </c>
      <c r="AV113" s="13" t="s">
        <v>84</v>
      </c>
      <c r="AW113" s="13" t="s">
        <v>36</v>
      </c>
      <c r="AX113" s="13" t="s">
        <v>76</v>
      </c>
      <c r="AY113" s="150" t="s">
        <v>124</v>
      </c>
    </row>
    <row r="114" spans="2:65" s="12" customFormat="1" ht="10.5">
      <c r="B114" s="141"/>
      <c r="D114" s="142" t="s">
        <v>135</v>
      </c>
      <c r="E114" s="143" t="s">
        <v>28</v>
      </c>
      <c r="F114" s="144" t="s">
        <v>150</v>
      </c>
      <c r="H114" s="145">
        <v>4.5</v>
      </c>
      <c r="I114" s="146"/>
      <c r="L114" s="141"/>
      <c r="M114" s="147"/>
      <c r="T114" s="148"/>
      <c r="AT114" s="143" t="s">
        <v>135</v>
      </c>
      <c r="AU114" s="143" t="s">
        <v>86</v>
      </c>
      <c r="AV114" s="12" t="s">
        <v>86</v>
      </c>
      <c r="AW114" s="12" t="s">
        <v>36</v>
      </c>
      <c r="AX114" s="12" t="s">
        <v>76</v>
      </c>
      <c r="AY114" s="143" t="s">
        <v>124</v>
      </c>
    </row>
    <row r="115" spans="2:65" s="14" customFormat="1" ht="10.5">
      <c r="B115" s="155"/>
      <c r="D115" s="142" t="s">
        <v>135</v>
      </c>
      <c r="E115" s="156" t="s">
        <v>28</v>
      </c>
      <c r="F115" s="157" t="s">
        <v>151</v>
      </c>
      <c r="H115" s="158">
        <v>145.5</v>
      </c>
      <c r="I115" s="159"/>
      <c r="L115" s="155"/>
      <c r="M115" s="160"/>
      <c r="T115" s="161"/>
      <c r="AT115" s="156" t="s">
        <v>135</v>
      </c>
      <c r="AU115" s="156" t="s">
        <v>86</v>
      </c>
      <c r="AV115" s="14" t="s">
        <v>131</v>
      </c>
      <c r="AW115" s="14" t="s">
        <v>36</v>
      </c>
      <c r="AX115" s="14" t="s">
        <v>84</v>
      </c>
      <c r="AY115" s="156" t="s">
        <v>124</v>
      </c>
    </row>
    <row r="116" spans="2:65" s="1" customFormat="1" ht="38.15" customHeight="1">
      <c r="B116" s="33"/>
      <c r="C116" s="124" t="s">
        <v>156</v>
      </c>
      <c r="D116" s="124" t="s">
        <v>126</v>
      </c>
      <c r="E116" s="125" t="s">
        <v>157</v>
      </c>
      <c r="F116" s="126" t="s">
        <v>158</v>
      </c>
      <c r="G116" s="127" t="s">
        <v>129</v>
      </c>
      <c r="H116" s="128">
        <v>4328.07</v>
      </c>
      <c r="I116" s="129"/>
      <c r="J116" s="130">
        <f>ROUND(I116*H116,2)</f>
        <v>0</v>
      </c>
      <c r="K116" s="126" t="s">
        <v>130</v>
      </c>
      <c r="L116" s="33"/>
      <c r="M116" s="131" t="s">
        <v>28</v>
      </c>
      <c r="N116" s="132" t="s">
        <v>47</v>
      </c>
      <c r="P116" s="133">
        <f>O116*H116</f>
        <v>0</v>
      </c>
      <c r="Q116" s="133">
        <v>0</v>
      </c>
      <c r="R116" s="133">
        <f>Q116*H116</f>
        <v>0</v>
      </c>
      <c r="S116" s="133">
        <v>0.57999999999999996</v>
      </c>
      <c r="T116" s="134">
        <f>S116*H116</f>
        <v>2510.2805999999996</v>
      </c>
      <c r="AR116" s="135" t="s">
        <v>131</v>
      </c>
      <c r="AT116" s="135" t="s">
        <v>126</v>
      </c>
      <c r="AU116" s="135" t="s">
        <v>86</v>
      </c>
      <c r="AY116" s="18" t="s">
        <v>124</v>
      </c>
      <c r="BE116" s="136">
        <f>IF(N116="základní",J116,0)</f>
        <v>0</v>
      </c>
      <c r="BF116" s="136">
        <f>IF(N116="snížená",J116,0)</f>
        <v>0</v>
      </c>
      <c r="BG116" s="136">
        <f>IF(N116="zákl. přenesená",J116,0)</f>
        <v>0</v>
      </c>
      <c r="BH116" s="136">
        <f>IF(N116="sníž. přenesená",J116,0)</f>
        <v>0</v>
      </c>
      <c r="BI116" s="136">
        <f>IF(N116="nulová",J116,0)</f>
        <v>0</v>
      </c>
      <c r="BJ116" s="18" t="s">
        <v>84</v>
      </c>
      <c r="BK116" s="136">
        <f>ROUND(I116*H116,2)</f>
        <v>0</v>
      </c>
      <c r="BL116" s="18" t="s">
        <v>131</v>
      </c>
      <c r="BM116" s="135" t="s">
        <v>159</v>
      </c>
    </row>
    <row r="117" spans="2:65" s="1" customFormat="1" ht="10.5">
      <c r="B117" s="33"/>
      <c r="D117" s="137" t="s">
        <v>133</v>
      </c>
      <c r="F117" s="138" t="s">
        <v>160</v>
      </c>
      <c r="I117" s="139"/>
      <c r="L117" s="33"/>
      <c r="M117" s="140"/>
      <c r="T117" s="54"/>
      <c r="AT117" s="18" t="s">
        <v>133</v>
      </c>
      <c r="AU117" s="18" t="s">
        <v>86</v>
      </c>
    </row>
    <row r="118" spans="2:65" s="13" customFormat="1" ht="10.5">
      <c r="B118" s="149"/>
      <c r="D118" s="142" t="s">
        <v>135</v>
      </c>
      <c r="E118" s="150" t="s">
        <v>28</v>
      </c>
      <c r="F118" s="151" t="s">
        <v>161</v>
      </c>
      <c r="H118" s="150" t="s">
        <v>28</v>
      </c>
      <c r="I118" s="152"/>
      <c r="L118" s="149"/>
      <c r="M118" s="153"/>
      <c r="T118" s="154"/>
      <c r="AT118" s="150" t="s">
        <v>135</v>
      </c>
      <c r="AU118" s="150" t="s">
        <v>86</v>
      </c>
      <c r="AV118" s="13" t="s">
        <v>84</v>
      </c>
      <c r="AW118" s="13" t="s">
        <v>36</v>
      </c>
      <c r="AX118" s="13" t="s">
        <v>76</v>
      </c>
      <c r="AY118" s="150" t="s">
        <v>124</v>
      </c>
    </row>
    <row r="119" spans="2:65" s="13" customFormat="1" ht="10.5">
      <c r="B119" s="149"/>
      <c r="D119" s="142" t="s">
        <v>135</v>
      </c>
      <c r="E119" s="150" t="s">
        <v>28</v>
      </c>
      <c r="F119" s="151" t="s">
        <v>162</v>
      </c>
      <c r="H119" s="150" t="s">
        <v>28</v>
      </c>
      <c r="I119" s="152"/>
      <c r="L119" s="149"/>
      <c r="M119" s="153"/>
      <c r="T119" s="154"/>
      <c r="AT119" s="150" t="s">
        <v>135</v>
      </c>
      <c r="AU119" s="150" t="s">
        <v>86</v>
      </c>
      <c r="AV119" s="13" t="s">
        <v>84</v>
      </c>
      <c r="AW119" s="13" t="s">
        <v>36</v>
      </c>
      <c r="AX119" s="13" t="s">
        <v>76</v>
      </c>
      <c r="AY119" s="150" t="s">
        <v>124</v>
      </c>
    </row>
    <row r="120" spans="2:65" s="12" customFormat="1" ht="10.5">
      <c r="B120" s="141"/>
      <c r="D120" s="142" t="s">
        <v>135</v>
      </c>
      <c r="E120" s="143" t="s">
        <v>28</v>
      </c>
      <c r="F120" s="144" t="s">
        <v>163</v>
      </c>
      <c r="H120" s="145">
        <v>3761.17</v>
      </c>
      <c r="I120" s="146"/>
      <c r="L120" s="141"/>
      <c r="M120" s="147"/>
      <c r="T120" s="148"/>
      <c r="AT120" s="143" t="s">
        <v>135</v>
      </c>
      <c r="AU120" s="143" t="s">
        <v>86</v>
      </c>
      <c r="AV120" s="12" t="s">
        <v>86</v>
      </c>
      <c r="AW120" s="12" t="s">
        <v>36</v>
      </c>
      <c r="AX120" s="12" t="s">
        <v>76</v>
      </c>
      <c r="AY120" s="143" t="s">
        <v>124</v>
      </c>
    </row>
    <row r="121" spans="2:65" s="13" customFormat="1" ht="10.5">
      <c r="B121" s="149"/>
      <c r="D121" s="142" t="s">
        <v>135</v>
      </c>
      <c r="E121" s="150" t="s">
        <v>28</v>
      </c>
      <c r="F121" s="151" t="s">
        <v>164</v>
      </c>
      <c r="H121" s="150" t="s">
        <v>28</v>
      </c>
      <c r="I121" s="152"/>
      <c r="L121" s="149"/>
      <c r="M121" s="153"/>
      <c r="T121" s="154"/>
      <c r="AT121" s="150" t="s">
        <v>135</v>
      </c>
      <c r="AU121" s="150" t="s">
        <v>86</v>
      </c>
      <c r="AV121" s="13" t="s">
        <v>84</v>
      </c>
      <c r="AW121" s="13" t="s">
        <v>36</v>
      </c>
      <c r="AX121" s="13" t="s">
        <v>76</v>
      </c>
      <c r="AY121" s="150" t="s">
        <v>124</v>
      </c>
    </row>
    <row r="122" spans="2:65" s="12" customFormat="1" ht="10.5">
      <c r="B122" s="141"/>
      <c r="D122" s="142" t="s">
        <v>135</v>
      </c>
      <c r="E122" s="143" t="s">
        <v>28</v>
      </c>
      <c r="F122" s="144" t="s">
        <v>165</v>
      </c>
      <c r="H122" s="145">
        <v>528.29999999999995</v>
      </c>
      <c r="I122" s="146"/>
      <c r="L122" s="141"/>
      <c r="M122" s="147"/>
      <c r="T122" s="148"/>
      <c r="AT122" s="143" t="s">
        <v>135</v>
      </c>
      <c r="AU122" s="143" t="s">
        <v>86</v>
      </c>
      <c r="AV122" s="12" t="s">
        <v>86</v>
      </c>
      <c r="AW122" s="12" t="s">
        <v>36</v>
      </c>
      <c r="AX122" s="12" t="s">
        <v>76</v>
      </c>
      <c r="AY122" s="143" t="s">
        <v>124</v>
      </c>
    </row>
    <row r="123" spans="2:65" s="13" customFormat="1" ht="10.5">
      <c r="B123" s="149"/>
      <c r="D123" s="142" t="s">
        <v>135</v>
      </c>
      <c r="E123" s="150" t="s">
        <v>28</v>
      </c>
      <c r="F123" s="151" t="s">
        <v>166</v>
      </c>
      <c r="H123" s="150" t="s">
        <v>28</v>
      </c>
      <c r="I123" s="152"/>
      <c r="L123" s="149"/>
      <c r="M123" s="153"/>
      <c r="T123" s="154"/>
      <c r="AT123" s="150" t="s">
        <v>135</v>
      </c>
      <c r="AU123" s="150" t="s">
        <v>86</v>
      </c>
      <c r="AV123" s="13" t="s">
        <v>84</v>
      </c>
      <c r="AW123" s="13" t="s">
        <v>36</v>
      </c>
      <c r="AX123" s="13" t="s">
        <v>76</v>
      </c>
      <c r="AY123" s="150" t="s">
        <v>124</v>
      </c>
    </row>
    <row r="124" spans="2:65" s="12" customFormat="1" ht="10.5">
      <c r="B124" s="141"/>
      <c r="D124" s="142" t="s">
        <v>135</v>
      </c>
      <c r="E124" s="143" t="s">
        <v>28</v>
      </c>
      <c r="F124" s="144" t="s">
        <v>167</v>
      </c>
      <c r="H124" s="145">
        <v>38.6</v>
      </c>
      <c r="I124" s="146"/>
      <c r="L124" s="141"/>
      <c r="M124" s="147"/>
      <c r="T124" s="148"/>
      <c r="AT124" s="143" t="s">
        <v>135</v>
      </c>
      <c r="AU124" s="143" t="s">
        <v>86</v>
      </c>
      <c r="AV124" s="12" t="s">
        <v>86</v>
      </c>
      <c r="AW124" s="12" t="s">
        <v>36</v>
      </c>
      <c r="AX124" s="12" t="s">
        <v>76</v>
      </c>
      <c r="AY124" s="143" t="s">
        <v>124</v>
      </c>
    </row>
    <row r="125" spans="2:65" s="14" customFormat="1" ht="10.5">
      <c r="B125" s="155"/>
      <c r="D125" s="142" t="s">
        <v>135</v>
      </c>
      <c r="E125" s="156" t="s">
        <v>28</v>
      </c>
      <c r="F125" s="157" t="s">
        <v>151</v>
      </c>
      <c r="H125" s="158">
        <v>4328.07</v>
      </c>
      <c r="I125" s="159"/>
      <c r="L125" s="155"/>
      <c r="M125" s="160"/>
      <c r="T125" s="161"/>
      <c r="AT125" s="156" t="s">
        <v>135</v>
      </c>
      <c r="AU125" s="156" t="s">
        <v>86</v>
      </c>
      <c r="AV125" s="14" t="s">
        <v>131</v>
      </c>
      <c r="AW125" s="14" t="s">
        <v>36</v>
      </c>
      <c r="AX125" s="14" t="s">
        <v>84</v>
      </c>
      <c r="AY125" s="156" t="s">
        <v>124</v>
      </c>
    </row>
    <row r="126" spans="2:65" s="1" customFormat="1" ht="33.4" customHeight="1">
      <c r="B126" s="33"/>
      <c r="C126" s="124" t="s">
        <v>168</v>
      </c>
      <c r="D126" s="124" t="s">
        <v>126</v>
      </c>
      <c r="E126" s="125" t="s">
        <v>169</v>
      </c>
      <c r="F126" s="126" t="s">
        <v>170</v>
      </c>
      <c r="G126" s="127" t="s">
        <v>129</v>
      </c>
      <c r="H126" s="128">
        <v>5333.67</v>
      </c>
      <c r="I126" s="129"/>
      <c r="J126" s="130">
        <f>ROUND(I126*H126,2)</f>
        <v>0</v>
      </c>
      <c r="K126" s="126" t="s">
        <v>130</v>
      </c>
      <c r="L126" s="33"/>
      <c r="M126" s="131" t="s">
        <v>28</v>
      </c>
      <c r="N126" s="132" t="s">
        <v>47</v>
      </c>
      <c r="P126" s="133">
        <f>O126*H126</f>
        <v>0</v>
      </c>
      <c r="Q126" s="133">
        <v>2.4000000000000001E-4</v>
      </c>
      <c r="R126" s="133">
        <f>Q126*H126</f>
        <v>1.2800808000000001</v>
      </c>
      <c r="S126" s="133">
        <v>0.46</v>
      </c>
      <c r="T126" s="134">
        <f>S126*H126</f>
        <v>2453.4882000000002</v>
      </c>
      <c r="AR126" s="135" t="s">
        <v>131</v>
      </c>
      <c r="AT126" s="135" t="s">
        <v>126</v>
      </c>
      <c r="AU126" s="135" t="s">
        <v>86</v>
      </c>
      <c r="AY126" s="18" t="s">
        <v>124</v>
      </c>
      <c r="BE126" s="136">
        <f>IF(N126="základní",J126,0)</f>
        <v>0</v>
      </c>
      <c r="BF126" s="136">
        <f>IF(N126="snížená",J126,0)</f>
        <v>0</v>
      </c>
      <c r="BG126" s="136">
        <f>IF(N126="zákl. přenesená",J126,0)</f>
        <v>0</v>
      </c>
      <c r="BH126" s="136">
        <f>IF(N126="sníž. přenesená",J126,0)</f>
        <v>0</v>
      </c>
      <c r="BI126" s="136">
        <f>IF(N126="nulová",J126,0)</f>
        <v>0</v>
      </c>
      <c r="BJ126" s="18" t="s">
        <v>84</v>
      </c>
      <c r="BK126" s="136">
        <f>ROUND(I126*H126,2)</f>
        <v>0</v>
      </c>
      <c r="BL126" s="18" t="s">
        <v>131</v>
      </c>
      <c r="BM126" s="135" t="s">
        <v>171</v>
      </c>
    </row>
    <row r="127" spans="2:65" s="1" customFormat="1" ht="10.5">
      <c r="B127" s="33"/>
      <c r="D127" s="137" t="s">
        <v>133</v>
      </c>
      <c r="F127" s="138" t="s">
        <v>172</v>
      </c>
      <c r="I127" s="139"/>
      <c r="L127" s="33"/>
      <c r="M127" s="140"/>
      <c r="T127" s="54"/>
      <c r="AT127" s="18" t="s">
        <v>133</v>
      </c>
      <c r="AU127" s="18" t="s">
        <v>86</v>
      </c>
    </row>
    <row r="128" spans="2:65" s="13" customFormat="1" ht="10.5">
      <c r="B128" s="149"/>
      <c r="D128" s="142" t="s">
        <v>135</v>
      </c>
      <c r="E128" s="150" t="s">
        <v>28</v>
      </c>
      <c r="F128" s="151" t="s">
        <v>173</v>
      </c>
      <c r="H128" s="150" t="s">
        <v>28</v>
      </c>
      <c r="I128" s="152"/>
      <c r="L128" s="149"/>
      <c r="M128" s="153"/>
      <c r="T128" s="154"/>
      <c r="AT128" s="150" t="s">
        <v>135</v>
      </c>
      <c r="AU128" s="150" t="s">
        <v>86</v>
      </c>
      <c r="AV128" s="13" t="s">
        <v>84</v>
      </c>
      <c r="AW128" s="13" t="s">
        <v>36</v>
      </c>
      <c r="AX128" s="13" t="s">
        <v>76</v>
      </c>
      <c r="AY128" s="150" t="s">
        <v>124</v>
      </c>
    </row>
    <row r="129" spans="2:65" s="12" customFormat="1" ht="10.5">
      <c r="B129" s="141"/>
      <c r="D129" s="142" t="s">
        <v>135</v>
      </c>
      <c r="E129" s="143" t="s">
        <v>28</v>
      </c>
      <c r="F129" s="144" t="s">
        <v>174</v>
      </c>
      <c r="H129" s="145">
        <v>5333.67</v>
      </c>
      <c r="I129" s="146"/>
      <c r="L129" s="141"/>
      <c r="M129" s="147"/>
      <c r="T129" s="148"/>
      <c r="AT129" s="143" t="s">
        <v>135</v>
      </c>
      <c r="AU129" s="143" t="s">
        <v>86</v>
      </c>
      <c r="AV129" s="12" t="s">
        <v>86</v>
      </c>
      <c r="AW129" s="12" t="s">
        <v>36</v>
      </c>
      <c r="AX129" s="12" t="s">
        <v>84</v>
      </c>
      <c r="AY129" s="143" t="s">
        <v>124</v>
      </c>
    </row>
    <row r="130" spans="2:65" s="1" customFormat="1" ht="24.75" customHeight="1">
      <c r="B130" s="33"/>
      <c r="C130" s="124" t="s">
        <v>175</v>
      </c>
      <c r="D130" s="124" t="s">
        <v>126</v>
      </c>
      <c r="E130" s="125" t="s">
        <v>176</v>
      </c>
      <c r="F130" s="126" t="s">
        <v>177</v>
      </c>
      <c r="G130" s="127" t="s">
        <v>178</v>
      </c>
      <c r="H130" s="128">
        <v>1500.2</v>
      </c>
      <c r="I130" s="129"/>
      <c r="J130" s="130">
        <f>ROUND(I130*H130,2)</f>
        <v>0</v>
      </c>
      <c r="K130" s="126" t="s">
        <v>130</v>
      </c>
      <c r="L130" s="33"/>
      <c r="M130" s="131" t="s">
        <v>28</v>
      </c>
      <c r="N130" s="132" t="s">
        <v>47</v>
      </c>
      <c r="P130" s="133">
        <f>O130*H130</f>
        <v>0</v>
      </c>
      <c r="Q130" s="133">
        <v>0</v>
      </c>
      <c r="R130" s="133">
        <f>Q130*H130</f>
        <v>0</v>
      </c>
      <c r="S130" s="133">
        <v>0.20499999999999999</v>
      </c>
      <c r="T130" s="134">
        <f>S130*H130</f>
        <v>307.541</v>
      </c>
      <c r="AR130" s="135" t="s">
        <v>131</v>
      </c>
      <c r="AT130" s="135" t="s">
        <v>126</v>
      </c>
      <c r="AU130" s="135" t="s">
        <v>86</v>
      </c>
      <c r="AY130" s="18" t="s">
        <v>124</v>
      </c>
      <c r="BE130" s="136">
        <f>IF(N130="základní",J130,0)</f>
        <v>0</v>
      </c>
      <c r="BF130" s="136">
        <f>IF(N130="snížená",J130,0)</f>
        <v>0</v>
      </c>
      <c r="BG130" s="136">
        <f>IF(N130="zákl. přenesená",J130,0)</f>
        <v>0</v>
      </c>
      <c r="BH130" s="136">
        <f>IF(N130="sníž. přenesená",J130,0)</f>
        <v>0</v>
      </c>
      <c r="BI130" s="136">
        <f>IF(N130="nulová",J130,0)</f>
        <v>0</v>
      </c>
      <c r="BJ130" s="18" t="s">
        <v>84</v>
      </c>
      <c r="BK130" s="136">
        <f>ROUND(I130*H130,2)</f>
        <v>0</v>
      </c>
      <c r="BL130" s="18" t="s">
        <v>131</v>
      </c>
      <c r="BM130" s="135" t="s">
        <v>179</v>
      </c>
    </row>
    <row r="131" spans="2:65" s="1" customFormat="1" ht="10.5">
      <c r="B131" s="33"/>
      <c r="D131" s="137" t="s">
        <v>133</v>
      </c>
      <c r="F131" s="138" t="s">
        <v>180</v>
      </c>
      <c r="I131" s="139"/>
      <c r="L131" s="33"/>
      <c r="M131" s="140"/>
      <c r="T131" s="54"/>
      <c r="AT131" s="18" t="s">
        <v>133</v>
      </c>
      <c r="AU131" s="18" t="s">
        <v>86</v>
      </c>
    </row>
    <row r="132" spans="2:65" s="12" customFormat="1" ht="10.5">
      <c r="B132" s="141"/>
      <c r="D132" s="142" t="s">
        <v>135</v>
      </c>
      <c r="E132" s="143" t="s">
        <v>28</v>
      </c>
      <c r="F132" s="144" t="s">
        <v>181</v>
      </c>
      <c r="H132" s="145">
        <v>152.19999999999999</v>
      </c>
      <c r="I132" s="146"/>
      <c r="L132" s="141"/>
      <c r="M132" s="147"/>
      <c r="T132" s="148"/>
      <c r="AT132" s="143" t="s">
        <v>135</v>
      </c>
      <c r="AU132" s="143" t="s">
        <v>86</v>
      </c>
      <c r="AV132" s="12" t="s">
        <v>86</v>
      </c>
      <c r="AW132" s="12" t="s">
        <v>36</v>
      </c>
      <c r="AX132" s="12" t="s">
        <v>76</v>
      </c>
      <c r="AY132" s="143" t="s">
        <v>124</v>
      </c>
    </row>
    <row r="133" spans="2:65" s="12" customFormat="1" ht="10.5">
      <c r="B133" s="141"/>
      <c r="D133" s="142" t="s">
        <v>135</v>
      </c>
      <c r="E133" s="143" t="s">
        <v>28</v>
      </c>
      <c r="F133" s="144" t="s">
        <v>182</v>
      </c>
      <c r="H133" s="145">
        <v>128</v>
      </c>
      <c r="I133" s="146"/>
      <c r="L133" s="141"/>
      <c r="M133" s="147"/>
      <c r="T133" s="148"/>
      <c r="AT133" s="143" t="s">
        <v>135</v>
      </c>
      <c r="AU133" s="143" t="s">
        <v>86</v>
      </c>
      <c r="AV133" s="12" t="s">
        <v>86</v>
      </c>
      <c r="AW133" s="12" t="s">
        <v>36</v>
      </c>
      <c r="AX133" s="12" t="s">
        <v>76</v>
      </c>
      <c r="AY133" s="143" t="s">
        <v>124</v>
      </c>
    </row>
    <row r="134" spans="2:65" s="13" customFormat="1" ht="10.5">
      <c r="B134" s="149"/>
      <c r="D134" s="142" t="s">
        <v>135</v>
      </c>
      <c r="E134" s="150" t="s">
        <v>28</v>
      </c>
      <c r="F134" s="151" t="s">
        <v>183</v>
      </c>
      <c r="H134" s="150" t="s">
        <v>28</v>
      </c>
      <c r="I134" s="152"/>
      <c r="L134" s="149"/>
      <c r="M134" s="153"/>
      <c r="T134" s="154"/>
      <c r="AT134" s="150" t="s">
        <v>135</v>
      </c>
      <c r="AU134" s="150" t="s">
        <v>86</v>
      </c>
      <c r="AV134" s="13" t="s">
        <v>84</v>
      </c>
      <c r="AW134" s="13" t="s">
        <v>36</v>
      </c>
      <c r="AX134" s="13" t="s">
        <v>76</v>
      </c>
      <c r="AY134" s="150" t="s">
        <v>124</v>
      </c>
    </row>
    <row r="135" spans="2:65" s="12" customFormat="1" ht="10.5">
      <c r="B135" s="141"/>
      <c r="D135" s="142" t="s">
        <v>135</v>
      </c>
      <c r="E135" s="143" t="s">
        <v>28</v>
      </c>
      <c r="F135" s="144" t="s">
        <v>184</v>
      </c>
      <c r="H135" s="145">
        <v>1220</v>
      </c>
      <c r="I135" s="146"/>
      <c r="L135" s="141"/>
      <c r="M135" s="147"/>
      <c r="T135" s="148"/>
      <c r="AT135" s="143" t="s">
        <v>135</v>
      </c>
      <c r="AU135" s="143" t="s">
        <v>86</v>
      </c>
      <c r="AV135" s="12" t="s">
        <v>86</v>
      </c>
      <c r="AW135" s="12" t="s">
        <v>36</v>
      </c>
      <c r="AX135" s="12" t="s">
        <v>76</v>
      </c>
      <c r="AY135" s="143" t="s">
        <v>124</v>
      </c>
    </row>
    <row r="136" spans="2:65" s="14" customFormat="1" ht="10.5">
      <c r="B136" s="155"/>
      <c r="D136" s="142" t="s">
        <v>135</v>
      </c>
      <c r="E136" s="156" t="s">
        <v>28</v>
      </c>
      <c r="F136" s="157" t="s">
        <v>151</v>
      </c>
      <c r="H136" s="158">
        <v>1500.2</v>
      </c>
      <c r="I136" s="159"/>
      <c r="L136" s="155"/>
      <c r="M136" s="160"/>
      <c r="T136" s="161"/>
      <c r="AT136" s="156" t="s">
        <v>135</v>
      </c>
      <c r="AU136" s="156" t="s">
        <v>86</v>
      </c>
      <c r="AV136" s="14" t="s">
        <v>131</v>
      </c>
      <c r="AW136" s="14" t="s">
        <v>36</v>
      </c>
      <c r="AX136" s="14" t="s">
        <v>84</v>
      </c>
      <c r="AY136" s="156" t="s">
        <v>124</v>
      </c>
    </row>
    <row r="137" spans="2:65" s="1" customFormat="1" ht="15.75" customHeight="1">
      <c r="B137" s="33"/>
      <c r="C137" s="124" t="s">
        <v>185</v>
      </c>
      <c r="D137" s="124" t="s">
        <v>126</v>
      </c>
      <c r="E137" s="125" t="s">
        <v>186</v>
      </c>
      <c r="F137" s="126" t="s">
        <v>187</v>
      </c>
      <c r="G137" s="127" t="s">
        <v>129</v>
      </c>
      <c r="H137" s="128">
        <v>34</v>
      </c>
      <c r="I137" s="129"/>
      <c r="J137" s="130">
        <f>ROUND(I137*H137,2)</f>
        <v>0</v>
      </c>
      <c r="K137" s="126" t="s">
        <v>130</v>
      </c>
      <c r="L137" s="33"/>
      <c r="M137" s="131" t="s">
        <v>28</v>
      </c>
      <c r="N137" s="132" t="s">
        <v>47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131</v>
      </c>
      <c r="AT137" s="135" t="s">
        <v>126</v>
      </c>
      <c r="AU137" s="135" t="s">
        <v>86</v>
      </c>
      <c r="AY137" s="18" t="s">
        <v>124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8" t="s">
        <v>84</v>
      </c>
      <c r="BK137" s="136">
        <f>ROUND(I137*H137,2)</f>
        <v>0</v>
      </c>
      <c r="BL137" s="18" t="s">
        <v>131</v>
      </c>
      <c r="BM137" s="135" t="s">
        <v>188</v>
      </c>
    </row>
    <row r="138" spans="2:65" s="1" customFormat="1" ht="10.5">
      <c r="B138" s="33"/>
      <c r="D138" s="137" t="s">
        <v>133</v>
      </c>
      <c r="F138" s="138" t="s">
        <v>189</v>
      </c>
      <c r="I138" s="139"/>
      <c r="L138" s="33"/>
      <c r="M138" s="140"/>
      <c r="T138" s="54"/>
      <c r="AT138" s="18" t="s">
        <v>133</v>
      </c>
      <c r="AU138" s="18" t="s">
        <v>86</v>
      </c>
    </row>
    <row r="139" spans="2:65" s="13" customFormat="1" ht="10.5">
      <c r="B139" s="149"/>
      <c r="D139" s="142" t="s">
        <v>135</v>
      </c>
      <c r="E139" s="150" t="s">
        <v>28</v>
      </c>
      <c r="F139" s="151" t="s">
        <v>190</v>
      </c>
      <c r="H139" s="150" t="s">
        <v>28</v>
      </c>
      <c r="I139" s="152"/>
      <c r="L139" s="149"/>
      <c r="M139" s="153"/>
      <c r="T139" s="154"/>
      <c r="AT139" s="150" t="s">
        <v>135</v>
      </c>
      <c r="AU139" s="150" t="s">
        <v>86</v>
      </c>
      <c r="AV139" s="13" t="s">
        <v>84</v>
      </c>
      <c r="AW139" s="13" t="s">
        <v>36</v>
      </c>
      <c r="AX139" s="13" t="s">
        <v>76</v>
      </c>
      <c r="AY139" s="150" t="s">
        <v>124</v>
      </c>
    </row>
    <row r="140" spans="2:65" s="12" customFormat="1" ht="10.5">
      <c r="B140" s="141"/>
      <c r="D140" s="142" t="s">
        <v>135</v>
      </c>
      <c r="E140" s="143" t="s">
        <v>28</v>
      </c>
      <c r="F140" s="144" t="s">
        <v>191</v>
      </c>
      <c r="H140" s="145">
        <v>34</v>
      </c>
      <c r="I140" s="146"/>
      <c r="L140" s="141"/>
      <c r="M140" s="147"/>
      <c r="T140" s="148"/>
      <c r="AT140" s="143" t="s">
        <v>135</v>
      </c>
      <c r="AU140" s="143" t="s">
        <v>86</v>
      </c>
      <c r="AV140" s="12" t="s">
        <v>86</v>
      </c>
      <c r="AW140" s="12" t="s">
        <v>36</v>
      </c>
      <c r="AX140" s="12" t="s">
        <v>76</v>
      </c>
      <c r="AY140" s="143" t="s">
        <v>124</v>
      </c>
    </row>
    <row r="141" spans="2:65" s="14" customFormat="1" ht="10.5">
      <c r="B141" s="155"/>
      <c r="D141" s="142" t="s">
        <v>135</v>
      </c>
      <c r="E141" s="156" t="s">
        <v>28</v>
      </c>
      <c r="F141" s="157" t="s">
        <v>151</v>
      </c>
      <c r="H141" s="158">
        <v>34</v>
      </c>
      <c r="I141" s="159"/>
      <c r="L141" s="155"/>
      <c r="M141" s="160"/>
      <c r="T141" s="161"/>
      <c r="AT141" s="156" t="s">
        <v>135</v>
      </c>
      <c r="AU141" s="156" t="s">
        <v>86</v>
      </c>
      <c r="AV141" s="14" t="s">
        <v>131</v>
      </c>
      <c r="AW141" s="14" t="s">
        <v>36</v>
      </c>
      <c r="AX141" s="14" t="s">
        <v>84</v>
      </c>
      <c r="AY141" s="156" t="s">
        <v>124</v>
      </c>
    </row>
    <row r="142" spans="2:65" s="1" customFormat="1" ht="24.75" customHeight="1">
      <c r="B142" s="33"/>
      <c r="C142" s="124" t="s">
        <v>192</v>
      </c>
      <c r="D142" s="124" t="s">
        <v>126</v>
      </c>
      <c r="E142" s="125" t="s">
        <v>193</v>
      </c>
      <c r="F142" s="126" t="s">
        <v>194</v>
      </c>
      <c r="G142" s="127" t="s">
        <v>195</v>
      </c>
      <c r="H142" s="128">
        <v>16.8</v>
      </c>
      <c r="I142" s="129"/>
      <c r="J142" s="130">
        <f>ROUND(I142*H142,2)</f>
        <v>0</v>
      </c>
      <c r="K142" s="126" t="s">
        <v>130</v>
      </c>
      <c r="L142" s="33"/>
      <c r="M142" s="131" t="s">
        <v>28</v>
      </c>
      <c r="N142" s="132" t="s">
        <v>47</v>
      </c>
      <c r="P142" s="133">
        <f>O142*H142</f>
        <v>0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AR142" s="135" t="s">
        <v>131</v>
      </c>
      <c r="AT142" s="135" t="s">
        <v>126</v>
      </c>
      <c r="AU142" s="135" t="s">
        <v>86</v>
      </c>
      <c r="AY142" s="18" t="s">
        <v>124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8" t="s">
        <v>84</v>
      </c>
      <c r="BK142" s="136">
        <f>ROUND(I142*H142,2)</f>
        <v>0</v>
      </c>
      <c r="BL142" s="18" t="s">
        <v>131</v>
      </c>
      <c r="BM142" s="135" t="s">
        <v>196</v>
      </c>
    </row>
    <row r="143" spans="2:65" s="1" customFormat="1" ht="10.5">
      <c r="B143" s="33"/>
      <c r="D143" s="137" t="s">
        <v>133</v>
      </c>
      <c r="F143" s="138" t="s">
        <v>197</v>
      </c>
      <c r="I143" s="139"/>
      <c r="L143" s="33"/>
      <c r="M143" s="140"/>
      <c r="T143" s="54"/>
      <c r="AT143" s="18" t="s">
        <v>133</v>
      </c>
      <c r="AU143" s="18" t="s">
        <v>86</v>
      </c>
    </row>
    <row r="144" spans="2:65" s="13" customFormat="1" ht="10.5">
      <c r="B144" s="149"/>
      <c r="D144" s="142" t="s">
        <v>135</v>
      </c>
      <c r="E144" s="150" t="s">
        <v>28</v>
      </c>
      <c r="F144" s="151" t="s">
        <v>198</v>
      </c>
      <c r="H144" s="150" t="s">
        <v>28</v>
      </c>
      <c r="I144" s="152"/>
      <c r="L144" s="149"/>
      <c r="M144" s="153"/>
      <c r="T144" s="154"/>
      <c r="AT144" s="150" t="s">
        <v>135</v>
      </c>
      <c r="AU144" s="150" t="s">
        <v>86</v>
      </c>
      <c r="AV144" s="13" t="s">
        <v>84</v>
      </c>
      <c r="AW144" s="13" t="s">
        <v>36</v>
      </c>
      <c r="AX144" s="13" t="s">
        <v>76</v>
      </c>
      <c r="AY144" s="150" t="s">
        <v>124</v>
      </c>
    </row>
    <row r="145" spans="2:65" s="12" customFormat="1" ht="10.5">
      <c r="B145" s="141"/>
      <c r="D145" s="142" t="s">
        <v>135</v>
      </c>
      <c r="E145" s="143" t="s">
        <v>28</v>
      </c>
      <c r="F145" s="144" t="s">
        <v>199</v>
      </c>
      <c r="H145" s="145">
        <v>16.8</v>
      </c>
      <c r="I145" s="146"/>
      <c r="L145" s="141"/>
      <c r="M145" s="147"/>
      <c r="T145" s="148"/>
      <c r="AT145" s="143" t="s">
        <v>135</v>
      </c>
      <c r="AU145" s="143" t="s">
        <v>86</v>
      </c>
      <c r="AV145" s="12" t="s">
        <v>86</v>
      </c>
      <c r="AW145" s="12" t="s">
        <v>36</v>
      </c>
      <c r="AX145" s="12" t="s">
        <v>76</v>
      </c>
      <c r="AY145" s="143" t="s">
        <v>124</v>
      </c>
    </row>
    <row r="146" spans="2:65" s="14" customFormat="1" ht="10.5">
      <c r="B146" s="155"/>
      <c r="D146" s="142" t="s">
        <v>135</v>
      </c>
      <c r="E146" s="156" t="s">
        <v>28</v>
      </c>
      <c r="F146" s="157" t="s">
        <v>151</v>
      </c>
      <c r="H146" s="158">
        <v>16.8</v>
      </c>
      <c r="I146" s="159"/>
      <c r="L146" s="155"/>
      <c r="M146" s="160"/>
      <c r="T146" s="161"/>
      <c r="AT146" s="156" t="s">
        <v>135</v>
      </c>
      <c r="AU146" s="156" t="s">
        <v>86</v>
      </c>
      <c r="AV146" s="14" t="s">
        <v>131</v>
      </c>
      <c r="AW146" s="14" t="s">
        <v>36</v>
      </c>
      <c r="AX146" s="14" t="s">
        <v>84</v>
      </c>
      <c r="AY146" s="156" t="s">
        <v>124</v>
      </c>
    </row>
    <row r="147" spans="2:65" s="1" customFormat="1" ht="15.75" customHeight="1">
      <c r="B147" s="33"/>
      <c r="C147" s="124" t="s">
        <v>200</v>
      </c>
      <c r="D147" s="124" t="s">
        <v>126</v>
      </c>
      <c r="E147" s="125" t="s">
        <v>201</v>
      </c>
      <c r="F147" s="126" t="s">
        <v>202</v>
      </c>
      <c r="G147" s="127" t="s">
        <v>129</v>
      </c>
      <c r="H147" s="128">
        <v>42</v>
      </c>
      <c r="I147" s="129"/>
      <c r="J147" s="130">
        <f>ROUND(I147*H147,2)</f>
        <v>0</v>
      </c>
      <c r="K147" s="126" t="s">
        <v>130</v>
      </c>
      <c r="L147" s="33"/>
      <c r="M147" s="131" t="s">
        <v>28</v>
      </c>
      <c r="N147" s="132" t="s">
        <v>47</v>
      </c>
      <c r="P147" s="133">
        <f>O147*H147</f>
        <v>0</v>
      </c>
      <c r="Q147" s="133">
        <v>1.99E-3</v>
      </c>
      <c r="R147" s="133">
        <f>Q147*H147</f>
        <v>8.3580000000000002E-2</v>
      </c>
      <c r="S147" s="133">
        <v>0</v>
      </c>
      <c r="T147" s="134">
        <f>S147*H147</f>
        <v>0</v>
      </c>
      <c r="AR147" s="135" t="s">
        <v>131</v>
      </c>
      <c r="AT147" s="135" t="s">
        <v>126</v>
      </c>
      <c r="AU147" s="135" t="s">
        <v>86</v>
      </c>
      <c r="AY147" s="18" t="s">
        <v>124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8" t="s">
        <v>84</v>
      </c>
      <c r="BK147" s="136">
        <f>ROUND(I147*H147,2)</f>
        <v>0</v>
      </c>
      <c r="BL147" s="18" t="s">
        <v>131</v>
      </c>
      <c r="BM147" s="135" t="s">
        <v>203</v>
      </c>
    </row>
    <row r="148" spans="2:65" s="1" customFormat="1" ht="10.5">
      <c r="B148" s="33"/>
      <c r="D148" s="137" t="s">
        <v>133</v>
      </c>
      <c r="F148" s="138" t="s">
        <v>204</v>
      </c>
      <c r="I148" s="139"/>
      <c r="L148" s="33"/>
      <c r="M148" s="140"/>
      <c r="T148" s="54"/>
      <c r="AT148" s="18" t="s">
        <v>133</v>
      </c>
      <c r="AU148" s="18" t="s">
        <v>86</v>
      </c>
    </row>
    <row r="149" spans="2:65" s="12" customFormat="1" ht="10.5">
      <c r="B149" s="141"/>
      <c r="D149" s="142" t="s">
        <v>135</v>
      </c>
      <c r="E149" s="143" t="s">
        <v>28</v>
      </c>
      <c r="F149" s="144" t="s">
        <v>205</v>
      </c>
      <c r="H149" s="145">
        <v>42</v>
      </c>
      <c r="I149" s="146"/>
      <c r="L149" s="141"/>
      <c r="M149" s="147"/>
      <c r="T149" s="148"/>
      <c r="AT149" s="143" t="s">
        <v>135</v>
      </c>
      <c r="AU149" s="143" t="s">
        <v>86</v>
      </c>
      <c r="AV149" s="12" t="s">
        <v>86</v>
      </c>
      <c r="AW149" s="12" t="s">
        <v>36</v>
      </c>
      <c r="AX149" s="12" t="s">
        <v>84</v>
      </c>
      <c r="AY149" s="143" t="s">
        <v>124</v>
      </c>
    </row>
    <row r="150" spans="2:65" s="1" customFormat="1" ht="24.75" customHeight="1">
      <c r="B150" s="33"/>
      <c r="C150" s="124" t="s">
        <v>206</v>
      </c>
      <c r="D150" s="124" t="s">
        <v>126</v>
      </c>
      <c r="E150" s="125" t="s">
        <v>207</v>
      </c>
      <c r="F150" s="126" t="s">
        <v>208</v>
      </c>
      <c r="G150" s="127" t="s">
        <v>129</v>
      </c>
      <c r="H150" s="128">
        <v>42</v>
      </c>
      <c r="I150" s="129"/>
      <c r="J150" s="130">
        <f>ROUND(I150*H150,2)</f>
        <v>0</v>
      </c>
      <c r="K150" s="126" t="s">
        <v>130</v>
      </c>
      <c r="L150" s="33"/>
      <c r="M150" s="131" t="s">
        <v>28</v>
      </c>
      <c r="N150" s="132" t="s">
        <v>47</v>
      </c>
      <c r="P150" s="133">
        <f>O150*H150</f>
        <v>0</v>
      </c>
      <c r="Q150" s="133">
        <v>0</v>
      </c>
      <c r="R150" s="133">
        <f>Q150*H150</f>
        <v>0</v>
      </c>
      <c r="S150" s="133">
        <v>0</v>
      </c>
      <c r="T150" s="134">
        <f>S150*H150</f>
        <v>0</v>
      </c>
      <c r="AR150" s="135" t="s">
        <v>131</v>
      </c>
      <c r="AT150" s="135" t="s">
        <v>126</v>
      </c>
      <c r="AU150" s="135" t="s">
        <v>86</v>
      </c>
      <c r="AY150" s="18" t="s">
        <v>124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8" t="s">
        <v>84</v>
      </c>
      <c r="BK150" s="136">
        <f>ROUND(I150*H150,2)</f>
        <v>0</v>
      </c>
      <c r="BL150" s="18" t="s">
        <v>131</v>
      </c>
      <c r="BM150" s="135" t="s">
        <v>209</v>
      </c>
    </row>
    <row r="151" spans="2:65" s="1" customFormat="1" ht="10.5">
      <c r="B151" s="33"/>
      <c r="D151" s="137" t="s">
        <v>133</v>
      </c>
      <c r="F151" s="138" t="s">
        <v>210</v>
      </c>
      <c r="I151" s="139"/>
      <c r="L151" s="33"/>
      <c r="M151" s="140"/>
      <c r="T151" s="54"/>
      <c r="AT151" s="18" t="s">
        <v>133</v>
      </c>
      <c r="AU151" s="18" t="s">
        <v>86</v>
      </c>
    </row>
    <row r="152" spans="2:65" s="12" customFormat="1" ht="10.5">
      <c r="B152" s="141"/>
      <c r="D152" s="142" t="s">
        <v>135</v>
      </c>
      <c r="E152" s="143" t="s">
        <v>28</v>
      </c>
      <c r="F152" s="144" t="s">
        <v>211</v>
      </c>
      <c r="H152" s="145">
        <v>42</v>
      </c>
      <c r="I152" s="146"/>
      <c r="L152" s="141"/>
      <c r="M152" s="147"/>
      <c r="T152" s="148"/>
      <c r="AT152" s="143" t="s">
        <v>135</v>
      </c>
      <c r="AU152" s="143" t="s">
        <v>86</v>
      </c>
      <c r="AV152" s="12" t="s">
        <v>86</v>
      </c>
      <c r="AW152" s="12" t="s">
        <v>36</v>
      </c>
      <c r="AX152" s="12" t="s">
        <v>84</v>
      </c>
      <c r="AY152" s="143" t="s">
        <v>124</v>
      </c>
    </row>
    <row r="153" spans="2:65" s="1" customFormat="1" ht="38.15" customHeight="1">
      <c r="B153" s="33"/>
      <c r="C153" s="124" t="s">
        <v>212</v>
      </c>
      <c r="D153" s="124" t="s">
        <v>126</v>
      </c>
      <c r="E153" s="125" t="s">
        <v>213</v>
      </c>
      <c r="F153" s="126" t="s">
        <v>214</v>
      </c>
      <c r="G153" s="127" t="s">
        <v>195</v>
      </c>
      <c r="H153" s="128">
        <v>12.25</v>
      </c>
      <c r="I153" s="129"/>
      <c r="J153" s="130">
        <f>ROUND(I153*H153,2)</f>
        <v>0</v>
      </c>
      <c r="K153" s="126" t="s">
        <v>130</v>
      </c>
      <c r="L153" s="33"/>
      <c r="M153" s="131" t="s">
        <v>28</v>
      </c>
      <c r="N153" s="132" t="s">
        <v>47</v>
      </c>
      <c r="P153" s="133">
        <f>O153*H153</f>
        <v>0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AR153" s="135" t="s">
        <v>131</v>
      </c>
      <c r="AT153" s="135" t="s">
        <v>126</v>
      </c>
      <c r="AU153" s="135" t="s">
        <v>86</v>
      </c>
      <c r="AY153" s="18" t="s">
        <v>124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8" t="s">
        <v>84</v>
      </c>
      <c r="BK153" s="136">
        <f>ROUND(I153*H153,2)</f>
        <v>0</v>
      </c>
      <c r="BL153" s="18" t="s">
        <v>131</v>
      </c>
      <c r="BM153" s="135" t="s">
        <v>215</v>
      </c>
    </row>
    <row r="154" spans="2:65" s="1" customFormat="1" ht="10.5">
      <c r="B154" s="33"/>
      <c r="D154" s="137" t="s">
        <v>133</v>
      </c>
      <c r="F154" s="138" t="s">
        <v>216</v>
      </c>
      <c r="I154" s="139"/>
      <c r="L154" s="33"/>
      <c r="M154" s="140"/>
      <c r="T154" s="54"/>
      <c r="AT154" s="18" t="s">
        <v>133</v>
      </c>
      <c r="AU154" s="18" t="s">
        <v>86</v>
      </c>
    </row>
    <row r="155" spans="2:65" s="13" customFormat="1" ht="10.5">
      <c r="B155" s="149"/>
      <c r="D155" s="142" t="s">
        <v>135</v>
      </c>
      <c r="E155" s="150" t="s">
        <v>28</v>
      </c>
      <c r="F155" s="151" t="s">
        <v>217</v>
      </c>
      <c r="H155" s="150" t="s">
        <v>28</v>
      </c>
      <c r="I155" s="152"/>
      <c r="L155" s="149"/>
      <c r="M155" s="153"/>
      <c r="T155" s="154"/>
      <c r="AT155" s="150" t="s">
        <v>135</v>
      </c>
      <c r="AU155" s="150" t="s">
        <v>86</v>
      </c>
      <c r="AV155" s="13" t="s">
        <v>84</v>
      </c>
      <c r="AW155" s="13" t="s">
        <v>36</v>
      </c>
      <c r="AX155" s="13" t="s">
        <v>76</v>
      </c>
      <c r="AY155" s="150" t="s">
        <v>124</v>
      </c>
    </row>
    <row r="156" spans="2:65" s="12" customFormat="1" ht="10.5">
      <c r="B156" s="141"/>
      <c r="D156" s="142" t="s">
        <v>135</v>
      </c>
      <c r="E156" s="143" t="s">
        <v>28</v>
      </c>
      <c r="F156" s="144" t="s">
        <v>218</v>
      </c>
      <c r="H156" s="145">
        <v>12.25</v>
      </c>
      <c r="I156" s="146"/>
      <c r="L156" s="141"/>
      <c r="M156" s="147"/>
      <c r="T156" s="148"/>
      <c r="AT156" s="143" t="s">
        <v>135</v>
      </c>
      <c r="AU156" s="143" t="s">
        <v>86</v>
      </c>
      <c r="AV156" s="12" t="s">
        <v>86</v>
      </c>
      <c r="AW156" s="12" t="s">
        <v>36</v>
      </c>
      <c r="AX156" s="12" t="s">
        <v>84</v>
      </c>
      <c r="AY156" s="143" t="s">
        <v>124</v>
      </c>
    </row>
    <row r="157" spans="2:65" s="1" customFormat="1" ht="24.75" customHeight="1">
      <c r="B157" s="33"/>
      <c r="C157" s="124" t="s">
        <v>219</v>
      </c>
      <c r="D157" s="124" t="s">
        <v>126</v>
      </c>
      <c r="E157" s="125" t="s">
        <v>220</v>
      </c>
      <c r="F157" s="126" t="s">
        <v>221</v>
      </c>
      <c r="G157" s="127" t="s">
        <v>222</v>
      </c>
      <c r="H157" s="128">
        <v>24.5</v>
      </c>
      <c r="I157" s="129"/>
      <c r="J157" s="130">
        <f>ROUND(I157*H157,2)</f>
        <v>0</v>
      </c>
      <c r="K157" s="126" t="s">
        <v>28</v>
      </c>
      <c r="L157" s="33"/>
      <c r="M157" s="131" t="s">
        <v>28</v>
      </c>
      <c r="N157" s="132" t="s">
        <v>47</v>
      </c>
      <c r="P157" s="133">
        <f>O157*H157</f>
        <v>0</v>
      </c>
      <c r="Q157" s="133">
        <v>0</v>
      </c>
      <c r="R157" s="133">
        <f>Q157*H157</f>
        <v>0</v>
      </c>
      <c r="S157" s="133">
        <v>0</v>
      </c>
      <c r="T157" s="134">
        <f>S157*H157</f>
        <v>0</v>
      </c>
      <c r="AR157" s="135" t="s">
        <v>131</v>
      </c>
      <c r="AT157" s="135" t="s">
        <v>126</v>
      </c>
      <c r="AU157" s="135" t="s">
        <v>86</v>
      </c>
      <c r="AY157" s="18" t="s">
        <v>124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8" t="s">
        <v>84</v>
      </c>
      <c r="BK157" s="136">
        <f>ROUND(I157*H157,2)</f>
        <v>0</v>
      </c>
      <c r="BL157" s="18" t="s">
        <v>131</v>
      </c>
      <c r="BM157" s="135" t="s">
        <v>223</v>
      </c>
    </row>
    <row r="158" spans="2:65" s="12" customFormat="1" ht="10.5">
      <c r="B158" s="141"/>
      <c r="D158" s="142" t="s">
        <v>135</v>
      </c>
      <c r="E158" s="143" t="s">
        <v>28</v>
      </c>
      <c r="F158" s="144" t="s">
        <v>224</v>
      </c>
      <c r="H158" s="145">
        <v>24.5</v>
      </c>
      <c r="I158" s="146"/>
      <c r="L158" s="141"/>
      <c r="M158" s="147"/>
      <c r="T158" s="148"/>
      <c r="AT158" s="143" t="s">
        <v>135</v>
      </c>
      <c r="AU158" s="143" t="s">
        <v>86</v>
      </c>
      <c r="AV158" s="12" t="s">
        <v>86</v>
      </c>
      <c r="AW158" s="12" t="s">
        <v>36</v>
      </c>
      <c r="AX158" s="12" t="s">
        <v>84</v>
      </c>
      <c r="AY158" s="143" t="s">
        <v>124</v>
      </c>
    </row>
    <row r="159" spans="2:65" s="1" customFormat="1" ht="24.75" customHeight="1">
      <c r="B159" s="33"/>
      <c r="C159" s="124" t="s">
        <v>225</v>
      </c>
      <c r="D159" s="124" t="s">
        <v>126</v>
      </c>
      <c r="E159" s="125" t="s">
        <v>226</v>
      </c>
      <c r="F159" s="126" t="s">
        <v>227</v>
      </c>
      <c r="G159" s="127" t="s">
        <v>195</v>
      </c>
      <c r="H159" s="128">
        <v>12.25</v>
      </c>
      <c r="I159" s="129"/>
      <c r="J159" s="130">
        <f>ROUND(I159*H159,2)</f>
        <v>0</v>
      </c>
      <c r="K159" s="126" t="s">
        <v>130</v>
      </c>
      <c r="L159" s="33"/>
      <c r="M159" s="131" t="s">
        <v>28</v>
      </c>
      <c r="N159" s="132" t="s">
        <v>47</v>
      </c>
      <c r="P159" s="133">
        <f>O159*H159</f>
        <v>0</v>
      </c>
      <c r="Q159" s="133">
        <v>0</v>
      </c>
      <c r="R159" s="133">
        <f>Q159*H159</f>
        <v>0</v>
      </c>
      <c r="S159" s="133">
        <v>0</v>
      </c>
      <c r="T159" s="134">
        <f>S159*H159</f>
        <v>0</v>
      </c>
      <c r="AR159" s="135" t="s">
        <v>131</v>
      </c>
      <c r="AT159" s="135" t="s">
        <v>126</v>
      </c>
      <c r="AU159" s="135" t="s">
        <v>86</v>
      </c>
      <c r="AY159" s="18" t="s">
        <v>124</v>
      </c>
      <c r="BE159" s="136">
        <f>IF(N159="základní",J159,0)</f>
        <v>0</v>
      </c>
      <c r="BF159" s="136">
        <f>IF(N159="snížená",J159,0)</f>
        <v>0</v>
      </c>
      <c r="BG159" s="136">
        <f>IF(N159="zákl. přenesená",J159,0)</f>
        <v>0</v>
      </c>
      <c r="BH159" s="136">
        <f>IF(N159="sníž. přenesená",J159,0)</f>
        <v>0</v>
      </c>
      <c r="BI159" s="136">
        <f>IF(N159="nulová",J159,0)</f>
        <v>0</v>
      </c>
      <c r="BJ159" s="18" t="s">
        <v>84</v>
      </c>
      <c r="BK159" s="136">
        <f>ROUND(I159*H159,2)</f>
        <v>0</v>
      </c>
      <c r="BL159" s="18" t="s">
        <v>131</v>
      </c>
      <c r="BM159" s="135" t="s">
        <v>228</v>
      </c>
    </row>
    <row r="160" spans="2:65" s="1" customFormat="1" ht="10.5">
      <c r="B160" s="33"/>
      <c r="D160" s="137" t="s">
        <v>133</v>
      </c>
      <c r="F160" s="138" t="s">
        <v>229</v>
      </c>
      <c r="I160" s="139"/>
      <c r="L160" s="33"/>
      <c r="M160" s="140"/>
      <c r="T160" s="54"/>
      <c r="AT160" s="18" t="s">
        <v>133</v>
      </c>
      <c r="AU160" s="18" t="s">
        <v>86</v>
      </c>
    </row>
    <row r="161" spans="2:65" s="12" customFormat="1" ht="10.5">
      <c r="B161" s="141"/>
      <c r="D161" s="142" t="s">
        <v>135</v>
      </c>
      <c r="E161" s="143" t="s">
        <v>28</v>
      </c>
      <c r="F161" s="144" t="s">
        <v>230</v>
      </c>
      <c r="H161" s="145">
        <v>12.25</v>
      </c>
      <c r="I161" s="146"/>
      <c r="L161" s="141"/>
      <c r="M161" s="147"/>
      <c r="T161" s="148"/>
      <c r="AT161" s="143" t="s">
        <v>135</v>
      </c>
      <c r="AU161" s="143" t="s">
        <v>86</v>
      </c>
      <c r="AV161" s="12" t="s">
        <v>86</v>
      </c>
      <c r="AW161" s="12" t="s">
        <v>36</v>
      </c>
      <c r="AX161" s="12" t="s">
        <v>84</v>
      </c>
      <c r="AY161" s="143" t="s">
        <v>124</v>
      </c>
    </row>
    <row r="162" spans="2:65" s="1" customFormat="1" ht="24.75" customHeight="1">
      <c r="B162" s="33"/>
      <c r="C162" s="124" t="s">
        <v>8</v>
      </c>
      <c r="D162" s="124" t="s">
        <v>126</v>
      </c>
      <c r="E162" s="125" t="s">
        <v>231</v>
      </c>
      <c r="F162" s="126" t="s">
        <v>232</v>
      </c>
      <c r="G162" s="127" t="s">
        <v>195</v>
      </c>
      <c r="H162" s="128">
        <v>9.1</v>
      </c>
      <c r="I162" s="129"/>
      <c r="J162" s="130">
        <f>ROUND(I162*H162,2)</f>
        <v>0</v>
      </c>
      <c r="K162" s="126" t="s">
        <v>130</v>
      </c>
      <c r="L162" s="33"/>
      <c r="M162" s="131" t="s">
        <v>28</v>
      </c>
      <c r="N162" s="132" t="s">
        <v>47</v>
      </c>
      <c r="P162" s="133">
        <f>O162*H162</f>
        <v>0</v>
      </c>
      <c r="Q162" s="133">
        <v>0</v>
      </c>
      <c r="R162" s="133">
        <f>Q162*H162</f>
        <v>0</v>
      </c>
      <c r="S162" s="133">
        <v>0</v>
      </c>
      <c r="T162" s="134">
        <f>S162*H162</f>
        <v>0</v>
      </c>
      <c r="AR162" s="135" t="s">
        <v>131</v>
      </c>
      <c r="AT162" s="135" t="s">
        <v>126</v>
      </c>
      <c r="AU162" s="135" t="s">
        <v>86</v>
      </c>
      <c r="AY162" s="18" t="s">
        <v>124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8" t="s">
        <v>84</v>
      </c>
      <c r="BK162" s="136">
        <f>ROUND(I162*H162,2)</f>
        <v>0</v>
      </c>
      <c r="BL162" s="18" t="s">
        <v>131</v>
      </c>
      <c r="BM162" s="135" t="s">
        <v>233</v>
      </c>
    </row>
    <row r="163" spans="2:65" s="1" customFormat="1" ht="10.5">
      <c r="B163" s="33"/>
      <c r="D163" s="137" t="s">
        <v>133</v>
      </c>
      <c r="F163" s="138" t="s">
        <v>234</v>
      </c>
      <c r="I163" s="139"/>
      <c r="L163" s="33"/>
      <c r="M163" s="140"/>
      <c r="T163" s="54"/>
      <c r="AT163" s="18" t="s">
        <v>133</v>
      </c>
      <c r="AU163" s="18" t="s">
        <v>86</v>
      </c>
    </row>
    <row r="164" spans="2:65" s="13" customFormat="1" ht="10.5">
      <c r="B164" s="149"/>
      <c r="D164" s="142" t="s">
        <v>135</v>
      </c>
      <c r="E164" s="150" t="s">
        <v>28</v>
      </c>
      <c r="F164" s="151" t="s">
        <v>235</v>
      </c>
      <c r="H164" s="150" t="s">
        <v>28</v>
      </c>
      <c r="I164" s="152"/>
      <c r="L164" s="149"/>
      <c r="M164" s="153"/>
      <c r="T164" s="154"/>
      <c r="AT164" s="150" t="s">
        <v>135</v>
      </c>
      <c r="AU164" s="150" t="s">
        <v>86</v>
      </c>
      <c r="AV164" s="13" t="s">
        <v>84</v>
      </c>
      <c r="AW164" s="13" t="s">
        <v>36</v>
      </c>
      <c r="AX164" s="13" t="s">
        <v>76</v>
      </c>
      <c r="AY164" s="150" t="s">
        <v>124</v>
      </c>
    </row>
    <row r="165" spans="2:65" s="12" customFormat="1" ht="10.5">
      <c r="B165" s="141"/>
      <c r="D165" s="142" t="s">
        <v>135</v>
      </c>
      <c r="E165" s="143" t="s">
        <v>28</v>
      </c>
      <c r="F165" s="144" t="s">
        <v>236</v>
      </c>
      <c r="H165" s="145">
        <v>4.55</v>
      </c>
      <c r="I165" s="146"/>
      <c r="L165" s="141"/>
      <c r="M165" s="147"/>
      <c r="T165" s="148"/>
      <c r="AT165" s="143" t="s">
        <v>135</v>
      </c>
      <c r="AU165" s="143" t="s">
        <v>86</v>
      </c>
      <c r="AV165" s="12" t="s">
        <v>86</v>
      </c>
      <c r="AW165" s="12" t="s">
        <v>36</v>
      </c>
      <c r="AX165" s="12" t="s">
        <v>76</v>
      </c>
      <c r="AY165" s="143" t="s">
        <v>124</v>
      </c>
    </row>
    <row r="166" spans="2:65" s="15" customFormat="1" ht="10.5">
      <c r="B166" s="162"/>
      <c r="D166" s="142" t="s">
        <v>135</v>
      </c>
      <c r="E166" s="163" t="s">
        <v>28</v>
      </c>
      <c r="F166" s="164" t="s">
        <v>237</v>
      </c>
      <c r="H166" s="165">
        <v>4.55</v>
      </c>
      <c r="I166" s="166"/>
      <c r="L166" s="162"/>
      <c r="M166" s="167"/>
      <c r="T166" s="168"/>
      <c r="AT166" s="163" t="s">
        <v>135</v>
      </c>
      <c r="AU166" s="163" t="s">
        <v>86</v>
      </c>
      <c r="AV166" s="15" t="s">
        <v>143</v>
      </c>
      <c r="AW166" s="15" t="s">
        <v>36</v>
      </c>
      <c r="AX166" s="15" t="s">
        <v>76</v>
      </c>
      <c r="AY166" s="163" t="s">
        <v>124</v>
      </c>
    </row>
    <row r="167" spans="2:65" s="13" customFormat="1" ht="10.5">
      <c r="B167" s="149"/>
      <c r="D167" s="142" t="s">
        <v>135</v>
      </c>
      <c r="E167" s="150" t="s">
        <v>28</v>
      </c>
      <c r="F167" s="151" t="s">
        <v>238</v>
      </c>
      <c r="H167" s="150" t="s">
        <v>28</v>
      </c>
      <c r="I167" s="152"/>
      <c r="L167" s="149"/>
      <c r="M167" s="153"/>
      <c r="T167" s="154"/>
      <c r="AT167" s="150" t="s">
        <v>135</v>
      </c>
      <c r="AU167" s="150" t="s">
        <v>86</v>
      </c>
      <c r="AV167" s="13" t="s">
        <v>84</v>
      </c>
      <c r="AW167" s="13" t="s">
        <v>36</v>
      </c>
      <c r="AX167" s="13" t="s">
        <v>76</v>
      </c>
      <c r="AY167" s="150" t="s">
        <v>124</v>
      </c>
    </row>
    <row r="168" spans="2:65" s="12" customFormat="1" ht="10.5">
      <c r="B168" s="141"/>
      <c r="D168" s="142" t="s">
        <v>135</v>
      </c>
      <c r="E168" s="143" t="s">
        <v>28</v>
      </c>
      <c r="F168" s="144" t="s">
        <v>236</v>
      </c>
      <c r="H168" s="145">
        <v>4.55</v>
      </c>
      <c r="I168" s="146"/>
      <c r="L168" s="141"/>
      <c r="M168" s="147"/>
      <c r="T168" s="148"/>
      <c r="AT168" s="143" t="s">
        <v>135</v>
      </c>
      <c r="AU168" s="143" t="s">
        <v>86</v>
      </c>
      <c r="AV168" s="12" t="s">
        <v>86</v>
      </c>
      <c r="AW168" s="12" t="s">
        <v>36</v>
      </c>
      <c r="AX168" s="12" t="s">
        <v>76</v>
      </c>
      <c r="AY168" s="143" t="s">
        <v>124</v>
      </c>
    </row>
    <row r="169" spans="2:65" s="15" customFormat="1" ht="10.5">
      <c r="B169" s="162"/>
      <c r="D169" s="142" t="s">
        <v>135</v>
      </c>
      <c r="E169" s="163" t="s">
        <v>28</v>
      </c>
      <c r="F169" s="164" t="s">
        <v>237</v>
      </c>
      <c r="H169" s="165">
        <v>4.55</v>
      </c>
      <c r="I169" s="166"/>
      <c r="L169" s="162"/>
      <c r="M169" s="167"/>
      <c r="T169" s="168"/>
      <c r="AT169" s="163" t="s">
        <v>135</v>
      </c>
      <c r="AU169" s="163" t="s">
        <v>86</v>
      </c>
      <c r="AV169" s="15" t="s">
        <v>143</v>
      </c>
      <c r="AW169" s="15" t="s">
        <v>36</v>
      </c>
      <c r="AX169" s="15" t="s">
        <v>76</v>
      </c>
      <c r="AY169" s="163" t="s">
        <v>124</v>
      </c>
    </row>
    <row r="170" spans="2:65" s="14" customFormat="1" ht="10.5">
      <c r="B170" s="155"/>
      <c r="D170" s="142" t="s">
        <v>135</v>
      </c>
      <c r="E170" s="156" t="s">
        <v>28</v>
      </c>
      <c r="F170" s="157" t="s">
        <v>151</v>
      </c>
      <c r="H170" s="158">
        <v>9.1</v>
      </c>
      <c r="I170" s="159"/>
      <c r="L170" s="155"/>
      <c r="M170" s="160"/>
      <c r="T170" s="161"/>
      <c r="AT170" s="156" t="s">
        <v>135</v>
      </c>
      <c r="AU170" s="156" t="s">
        <v>86</v>
      </c>
      <c r="AV170" s="14" t="s">
        <v>131</v>
      </c>
      <c r="AW170" s="14" t="s">
        <v>36</v>
      </c>
      <c r="AX170" s="14" t="s">
        <v>84</v>
      </c>
      <c r="AY170" s="156" t="s">
        <v>124</v>
      </c>
    </row>
    <row r="171" spans="2:65" s="1" customFormat="1" ht="15.75" customHeight="1">
      <c r="B171" s="33"/>
      <c r="C171" s="124" t="s">
        <v>239</v>
      </c>
      <c r="D171" s="124" t="s">
        <v>126</v>
      </c>
      <c r="E171" s="125" t="s">
        <v>240</v>
      </c>
      <c r="F171" s="126" t="s">
        <v>241</v>
      </c>
      <c r="G171" s="127" t="s">
        <v>195</v>
      </c>
      <c r="H171" s="128">
        <v>4.55</v>
      </c>
      <c r="I171" s="129"/>
      <c r="J171" s="130">
        <f>ROUND(I171*H171,2)</f>
        <v>0</v>
      </c>
      <c r="K171" s="126" t="s">
        <v>28</v>
      </c>
      <c r="L171" s="33"/>
      <c r="M171" s="131" t="s">
        <v>28</v>
      </c>
      <c r="N171" s="132" t="s">
        <v>47</v>
      </c>
      <c r="P171" s="133">
        <f>O171*H171</f>
        <v>0</v>
      </c>
      <c r="Q171" s="133">
        <v>0</v>
      </c>
      <c r="R171" s="133">
        <f>Q171*H171</f>
        <v>0</v>
      </c>
      <c r="S171" s="133">
        <v>0</v>
      </c>
      <c r="T171" s="134">
        <f>S171*H171</f>
        <v>0</v>
      </c>
      <c r="AR171" s="135" t="s">
        <v>131</v>
      </c>
      <c r="AT171" s="135" t="s">
        <v>126</v>
      </c>
      <c r="AU171" s="135" t="s">
        <v>86</v>
      </c>
      <c r="AY171" s="18" t="s">
        <v>124</v>
      </c>
      <c r="BE171" s="136">
        <f>IF(N171="základní",J171,0)</f>
        <v>0</v>
      </c>
      <c r="BF171" s="136">
        <f>IF(N171="snížená",J171,0)</f>
        <v>0</v>
      </c>
      <c r="BG171" s="136">
        <f>IF(N171="zákl. přenesená",J171,0)</f>
        <v>0</v>
      </c>
      <c r="BH171" s="136">
        <f>IF(N171="sníž. přenesená",J171,0)</f>
        <v>0</v>
      </c>
      <c r="BI171" s="136">
        <f>IF(N171="nulová",J171,0)</f>
        <v>0</v>
      </c>
      <c r="BJ171" s="18" t="s">
        <v>84</v>
      </c>
      <c r="BK171" s="136">
        <f>ROUND(I171*H171,2)</f>
        <v>0</v>
      </c>
      <c r="BL171" s="18" t="s">
        <v>131</v>
      </c>
      <c r="BM171" s="135" t="s">
        <v>242</v>
      </c>
    </row>
    <row r="172" spans="2:65" s="12" customFormat="1" ht="10.5">
      <c r="B172" s="141"/>
      <c r="D172" s="142" t="s">
        <v>135</v>
      </c>
      <c r="E172" s="143" t="s">
        <v>28</v>
      </c>
      <c r="F172" s="144" t="s">
        <v>243</v>
      </c>
      <c r="H172" s="145">
        <v>4.55</v>
      </c>
      <c r="I172" s="146"/>
      <c r="L172" s="141"/>
      <c r="M172" s="147"/>
      <c r="T172" s="148"/>
      <c r="AT172" s="143" t="s">
        <v>135</v>
      </c>
      <c r="AU172" s="143" t="s">
        <v>86</v>
      </c>
      <c r="AV172" s="12" t="s">
        <v>86</v>
      </c>
      <c r="AW172" s="12" t="s">
        <v>36</v>
      </c>
      <c r="AX172" s="12" t="s">
        <v>84</v>
      </c>
      <c r="AY172" s="143" t="s">
        <v>124</v>
      </c>
    </row>
    <row r="173" spans="2:65" s="1" customFormat="1" ht="15.75" customHeight="1">
      <c r="B173" s="33"/>
      <c r="C173" s="169" t="s">
        <v>244</v>
      </c>
      <c r="D173" s="169" t="s">
        <v>245</v>
      </c>
      <c r="E173" s="170" t="s">
        <v>246</v>
      </c>
      <c r="F173" s="171" t="s">
        <v>247</v>
      </c>
      <c r="G173" s="172" t="s">
        <v>222</v>
      </c>
      <c r="H173" s="173">
        <v>8.19</v>
      </c>
      <c r="I173" s="174"/>
      <c r="J173" s="175">
        <f>ROUND(I173*H173,2)</f>
        <v>0</v>
      </c>
      <c r="K173" s="171" t="s">
        <v>130</v>
      </c>
      <c r="L173" s="176"/>
      <c r="M173" s="177" t="s">
        <v>28</v>
      </c>
      <c r="N173" s="178" t="s">
        <v>47</v>
      </c>
      <c r="P173" s="133">
        <f>O173*H173</f>
        <v>0</v>
      </c>
      <c r="Q173" s="133">
        <v>0</v>
      </c>
      <c r="R173" s="133">
        <f>Q173*H173</f>
        <v>0</v>
      </c>
      <c r="S173" s="133">
        <v>0</v>
      </c>
      <c r="T173" s="134">
        <f>S173*H173</f>
        <v>0</v>
      </c>
      <c r="AR173" s="135" t="s">
        <v>185</v>
      </c>
      <c r="AT173" s="135" t="s">
        <v>245</v>
      </c>
      <c r="AU173" s="135" t="s">
        <v>86</v>
      </c>
      <c r="AY173" s="18" t="s">
        <v>124</v>
      </c>
      <c r="BE173" s="136">
        <f>IF(N173="základní",J173,0)</f>
        <v>0</v>
      </c>
      <c r="BF173" s="136">
        <f>IF(N173="snížená",J173,0)</f>
        <v>0</v>
      </c>
      <c r="BG173" s="136">
        <f>IF(N173="zákl. přenesená",J173,0)</f>
        <v>0</v>
      </c>
      <c r="BH173" s="136">
        <f>IF(N173="sníž. přenesená",J173,0)</f>
        <v>0</v>
      </c>
      <c r="BI173" s="136">
        <f>IF(N173="nulová",J173,0)</f>
        <v>0</v>
      </c>
      <c r="BJ173" s="18" t="s">
        <v>84</v>
      </c>
      <c r="BK173" s="136">
        <f>ROUND(I173*H173,2)</f>
        <v>0</v>
      </c>
      <c r="BL173" s="18" t="s">
        <v>131</v>
      </c>
      <c r="BM173" s="135" t="s">
        <v>248</v>
      </c>
    </row>
    <row r="174" spans="2:65" s="12" customFormat="1" ht="10.5">
      <c r="B174" s="141"/>
      <c r="D174" s="142" t="s">
        <v>135</v>
      </c>
      <c r="E174" s="143" t="s">
        <v>28</v>
      </c>
      <c r="F174" s="144" t="s">
        <v>249</v>
      </c>
      <c r="H174" s="145">
        <v>8.19</v>
      </c>
      <c r="I174" s="146"/>
      <c r="L174" s="141"/>
      <c r="M174" s="147"/>
      <c r="T174" s="148"/>
      <c r="AT174" s="143" t="s">
        <v>135</v>
      </c>
      <c r="AU174" s="143" t="s">
        <v>86</v>
      </c>
      <c r="AV174" s="12" t="s">
        <v>86</v>
      </c>
      <c r="AW174" s="12" t="s">
        <v>36</v>
      </c>
      <c r="AX174" s="12" t="s">
        <v>76</v>
      </c>
      <c r="AY174" s="143" t="s">
        <v>124</v>
      </c>
    </row>
    <row r="175" spans="2:65" s="14" customFormat="1" ht="10.5">
      <c r="B175" s="155"/>
      <c r="D175" s="142" t="s">
        <v>135</v>
      </c>
      <c r="E175" s="156" t="s">
        <v>28</v>
      </c>
      <c r="F175" s="157" t="s">
        <v>151</v>
      </c>
      <c r="H175" s="158">
        <v>8.19</v>
      </c>
      <c r="I175" s="159"/>
      <c r="L175" s="155"/>
      <c r="M175" s="160"/>
      <c r="T175" s="161"/>
      <c r="AT175" s="156" t="s">
        <v>135</v>
      </c>
      <c r="AU175" s="156" t="s">
        <v>86</v>
      </c>
      <c r="AV175" s="14" t="s">
        <v>131</v>
      </c>
      <c r="AW175" s="14" t="s">
        <v>36</v>
      </c>
      <c r="AX175" s="14" t="s">
        <v>84</v>
      </c>
      <c r="AY175" s="156" t="s">
        <v>124</v>
      </c>
    </row>
    <row r="176" spans="2:65" s="1" customFormat="1" ht="38.15" customHeight="1">
      <c r="B176" s="33"/>
      <c r="C176" s="124" t="s">
        <v>250</v>
      </c>
      <c r="D176" s="124" t="s">
        <v>126</v>
      </c>
      <c r="E176" s="125" t="s">
        <v>251</v>
      </c>
      <c r="F176" s="126" t="s">
        <v>252</v>
      </c>
      <c r="G176" s="127" t="s">
        <v>195</v>
      </c>
      <c r="H176" s="128">
        <v>6.3</v>
      </c>
      <c r="I176" s="129"/>
      <c r="J176" s="130">
        <f>ROUND(I176*H176,2)</f>
        <v>0</v>
      </c>
      <c r="K176" s="126" t="s">
        <v>130</v>
      </c>
      <c r="L176" s="33"/>
      <c r="M176" s="131" t="s">
        <v>28</v>
      </c>
      <c r="N176" s="132" t="s">
        <v>47</v>
      </c>
      <c r="P176" s="133">
        <f>O176*H176</f>
        <v>0</v>
      </c>
      <c r="Q176" s="133">
        <v>0</v>
      </c>
      <c r="R176" s="133">
        <f>Q176*H176</f>
        <v>0</v>
      </c>
      <c r="S176" s="133">
        <v>0</v>
      </c>
      <c r="T176" s="134">
        <f>S176*H176</f>
        <v>0</v>
      </c>
      <c r="AR176" s="135" t="s">
        <v>131</v>
      </c>
      <c r="AT176" s="135" t="s">
        <v>126</v>
      </c>
      <c r="AU176" s="135" t="s">
        <v>86</v>
      </c>
      <c r="AY176" s="18" t="s">
        <v>124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8" t="s">
        <v>84</v>
      </c>
      <c r="BK176" s="136">
        <f>ROUND(I176*H176,2)</f>
        <v>0</v>
      </c>
      <c r="BL176" s="18" t="s">
        <v>131</v>
      </c>
      <c r="BM176" s="135" t="s">
        <v>253</v>
      </c>
    </row>
    <row r="177" spans="2:65" s="1" customFormat="1" ht="10.5">
      <c r="B177" s="33"/>
      <c r="D177" s="137" t="s">
        <v>133</v>
      </c>
      <c r="F177" s="138" t="s">
        <v>254</v>
      </c>
      <c r="I177" s="139"/>
      <c r="L177" s="33"/>
      <c r="M177" s="140"/>
      <c r="T177" s="54"/>
      <c r="AT177" s="18" t="s">
        <v>133</v>
      </c>
      <c r="AU177" s="18" t="s">
        <v>86</v>
      </c>
    </row>
    <row r="178" spans="2:65" s="12" customFormat="1" ht="10.5">
      <c r="B178" s="141"/>
      <c r="D178" s="142" t="s">
        <v>135</v>
      </c>
      <c r="E178" s="143" t="s">
        <v>28</v>
      </c>
      <c r="F178" s="144" t="s">
        <v>255</v>
      </c>
      <c r="H178" s="145">
        <v>6.3</v>
      </c>
      <c r="I178" s="146"/>
      <c r="L178" s="141"/>
      <c r="M178" s="147"/>
      <c r="T178" s="148"/>
      <c r="AT178" s="143" t="s">
        <v>135</v>
      </c>
      <c r="AU178" s="143" t="s">
        <v>86</v>
      </c>
      <c r="AV178" s="12" t="s">
        <v>86</v>
      </c>
      <c r="AW178" s="12" t="s">
        <v>36</v>
      </c>
      <c r="AX178" s="12" t="s">
        <v>84</v>
      </c>
      <c r="AY178" s="143" t="s">
        <v>124</v>
      </c>
    </row>
    <row r="179" spans="2:65" s="1" customFormat="1" ht="15.75" customHeight="1">
      <c r="B179" s="33"/>
      <c r="C179" s="169" t="s">
        <v>256</v>
      </c>
      <c r="D179" s="169" t="s">
        <v>245</v>
      </c>
      <c r="E179" s="170" t="s">
        <v>257</v>
      </c>
      <c r="F179" s="171" t="s">
        <v>258</v>
      </c>
      <c r="G179" s="172" t="s">
        <v>222</v>
      </c>
      <c r="H179" s="173">
        <v>11.34</v>
      </c>
      <c r="I179" s="174"/>
      <c r="J179" s="175">
        <f>ROUND(I179*H179,2)</f>
        <v>0</v>
      </c>
      <c r="K179" s="171" t="s">
        <v>130</v>
      </c>
      <c r="L179" s="176"/>
      <c r="M179" s="177" t="s">
        <v>28</v>
      </c>
      <c r="N179" s="178" t="s">
        <v>47</v>
      </c>
      <c r="P179" s="133">
        <f>O179*H179</f>
        <v>0</v>
      </c>
      <c r="Q179" s="133">
        <v>0</v>
      </c>
      <c r="R179" s="133">
        <f>Q179*H179</f>
        <v>0</v>
      </c>
      <c r="S179" s="133">
        <v>0</v>
      </c>
      <c r="T179" s="134">
        <f>S179*H179</f>
        <v>0</v>
      </c>
      <c r="AR179" s="135" t="s">
        <v>185</v>
      </c>
      <c r="AT179" s="135" t="s">
        <v>245</v>
      </c>
      <c r="AU179" s="135" t="s">
        <v>86</v>
      </c>
      <c r="AY179" s="18" t="s">
        <v>124</v>
      </c>
      <c r="BE179" s="136">
        <f>IF(N179="základní",J179,0)</f>
        <v>0</v>
      </c>
      <c r="BF179" s="136">
        <f>IF(N179="snížená",J179,0)</f>
        <v>0</v>
      </c>
      <c r="BG179" s="136">
        <f>IF(N179="zákl. přenesená",J179,0)</f>
        <v>0</v>
      </c>
      <c r="BH179" s="136">
        <f>IF(N179="sníž. přenesená",J179,0)</f>
        <v>0</v>
      </c>
      <c r="BI179" s="136">
        <f>IF(N179="nulová",J179,0)</f>
        <v>0</v>
      </c>
      <c r="BJ179" s="18" t="s">
        <v>84</v>
      </c>
      <c r="BK179" s="136">
        <f>ROUND(I179*H179,2)</f>
        <v>0</v>
      </c>
      <c r="BL179" s="18" t="s">
        <v>131</v>
      </c>
      <c r="BM179" s="135" t="s">
        <v>259</v>
      </c>
    </row>
    <row r="180" spans="2:65" s="12" customFormat="1" ht="10.5">
      <c r="B180" s="141"/>
      <c r="D180" s="142" t="s">
        <v>135</v>
      </c>
      <c r="E180" s="143" t="s">
        <v>28</v>
      </c>
      <c r="F180" s="144" t="s">
        <v>260</v>
      </c>
      <c r="H180" s="145">
        <v>11.34</v>
      </c>
      <c r="I180" s="146"/>
      <c r="L180" s="141"/>
      <c r="M180" s="147"/>
      <c r="T180" s="148"/>
      <c r="AT180" s="143" t="s">
        <v>135</v>
      </c>
      <c r="AU180" s="143" t="s">
        <v>86</v>
      </c>
      <c r="AV180" s="12" t="s">
        <v>86</v>
      </c>
      <c r="AW180" s="12" t="s">
        <v>36</v>
      </c>
      <c r="AX180" s="12" t="s">
        <v>76</v>
      </c>
      <c r="AY180" s="143" t="s">
        <v>124</v>
      </c>
    </row>
    <row r="181" spans="2:65" s="14" customFormat="1" ht="10.5">
      <c r="B181" s="155"/>
      <c r="D181" s="142" t="s">
        <v>135</v>
      </c>
      <c r="E181" s="156" t="s">
        <v>28</v>
      </c>
      <c r="F181" s="157" t="s">
        <v>151</v>
      </c>
      <c r="H181" s="158">
        <v>11.34</v>
      </c>
      <c r="I181" s="159"/>
      <c r="L181" s="155"/>
      <c r="M181" s="160"/>
      <c r="T181" s="161"/>
      <c r="AT181" s="156" t="s">
        <v>135</v>
      </c>
      <c r="AU181" s="156" t="s">
        <v>86</v>
      </c>
      <c r="AV181" s="14" t="s">
        <v>131</v>
      </c>
      <c r="AW181" s="14" t="s">
        <v>36</v>
      </c>
      <c r="AX181" s="14" t="s">
        <v>84</v>
      </c>
      <c r="AY181" s="156" t="s">
        <v>124</v>
      </c>
    </row>
    <row r="182" spans="2:65" s="1" customFormat="1" ht="15.75" customHeight="1">
      <c r="B182" s="33"/>
      <c r="C182" s="124" t="s">
        <v>261</v>
      </c>
      <c r="D182" s="124" t="s">
        <v>126</v>
      </c>
      <c r="E182" s="125" t="s">
        <v>262</v>
      </c>
      <c r="F182" s="126" t="s">
        <v>263</v>
      </c>
      <c r="G182" s="127" t="s">
        <v>129</v>
      </c>
      <c r="H182" s="128">
        <v>6043.45</v>
      </c>
      <c r="I182" s="129"/>
      <c r="J182" s="130">
        <f>ROUND(I182*H182,2)</f>
        <v>0</v>
      </c>
      <c r="K182" s="126" t="s">
        <v>130</v>
      </c>
      <c r="L182" s="33"/>
      <c r="M182" s="131" t="s">
        <v>28</v>
      </c>
      <c r="N182" s="132" t="s">
        <v>47</v>
      </c>
      <c r="P182" s="133">
        <f>O182*H182</f>
        <v>0</v>
      </c>
      <c r="Q182" s="133">
        <v>0</v>
      </c>
      <c r="R182" s="133">
        <f>Q182*H182</f>
        <v>0</v>
      </c>
      <c r="S182" s="133">
        <v>0</v>
      </c>
      <c r="T182" s="134">
        <f>S182*H182</f>
        <v>0</v>
      </c>
      <c r="AR182" s="135" t="s">
        <v>131</v>
      </c>
      <c r="AT182" s="135" t="s">
        <v>126</v>
      </c>
      <c r="AU182" s="135" t="s">
        <v>86</v>
      </c>
      <c r="AY182" s="18" t="s">
        <v>124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8" t="s">
        <v>84</v>
      </c>
      <c r="BK182" s="136">
        <f>ROUND(I182*H182,2)</f>
        <v>0</v>
      </c>
      <c r="BL182" s="18" t="s">
        <v>131</v>
      </c>
      <c r="BM182" s="135" t="s">
        <v>264</v>
      </c>
    </row>
    <row r="183" spans="2:65" s="1" customFormat="1" ht="10.5">
      <c r="B183" s="33"/>
      <c r="D183" s="137" t="s">
        <v>133</v>
      </c>
      <c r="F183" s="138" t="s">
        <v>265</v>
      </c>
      <c r="I183" s="139"/>
      <c r="L183" s="33"/>
      <c r="M183" s="140"/>
      <c r="T183" s="54"/>
      <c r="AT183" s="18" t="s">
        <v>133</v>
      </c>
      <c r="AU183" s="18" t="s">
        <v>86</v>
      </c>
    </row>
    <row r="184" spans="2:65" s="13" customFormat="1" ht="10.5">
      <c r="B184" s="149"/>
      <c r="D184" s="142" t="s">
        <v>135</v>
      </c>
      <c r="E184" s="150" t="s">
        <v>28</v>
      </c>
      <c r="F184" s="151" t="s">
        <v>266</v>
      </c>
      <c r="H184" s="150" t="s">
        <v>28</v>
      </c>
      <c r="I184" s="152"/>
      <c r="L184" s="149"/>
      <c r="M184" s="153"/>
      <c r="T184" s="154"/>
      <c r="AT184" s="150" t="s">
        <v>135</v>
      </c>
      <c r="AU184" s="150" t="s">
        <v>86</v>
      </c>
      <c r="AV184" s="13" t="s">
        <v>84</v>
      </c>
      <c r="AW184" s="13" t="s">
        <v>36</v>
      </c>
      <c r="AX184" s="13" t="s">
        <v>76</v>
      </c>
      <c r="AY184" s="150" t="s">
        <v>124</v>
      </c>
    </row>
    <row r="185" spans="2:65" s="12" customFormat="1" ht="10.5">
      <c r="B185" s="141"/>
      <c r="D185" s="142" t="s">
        <v>135</v>
      </c>
      <c r="E185" s="143" t="s">
        <v>28</v>
      </c>
      <c r="F185" s="144" t="s">
        <v>267</v>
      </c>
      <c r="H185" s="145">
        <v>5373.1</v>
      </c>
      <c r="I185" s="146"/>
      <c r="L185" s="141"/>
      <c r="M185" s="147"/>
      <c r="T185" s="148"/>
      <c r="AT185" s="143" t="s">
        <v>135</v>
      </c>
      <c r="AU185" s="143" t="s">
        <v>86</v>
      </c>
      <c r="AV185" s="12" t="s">
        <v>86</v>
      </c>
      <c r="AW185" s="12" t="s">
        <v>36</v>
      </c>
      <c r="AX185" s="12" t="s">
        <v>76</v>
      </c>
      <c r="AY185" s="143" t="s">
        <v>124</v>
      </c>
    </row>
    <row r="186" spans="2:65" s="13" customFormat="1" ht="10.5">
      <c r="B186" s="149"/>
      <c r="D186" s="142" t="s">
        <v>135</v>
      </c>
      <c r="E186" s="150" t="s">
        <v>28</v>
      </c>
      <c r="F186" s="151" t="s">
        <v>268</v>
      </c>
      <c r="H186" s="150" t="s">
        <v>28</v>
      </c>
      <c r="I186" s="152"/>
      <c r="L186" s="149"/>
      <c r="M186" s="153"/>
      <c r="T186" s="154"/>
      <c r="AT186" s="150" t="s">
        <v>135</v>
      </c>
      <c r="AU186" s="150" t="s">
        <v>86</v>
      </c>
      <c r="AV186" s="13" t="s">
        <v>84</v>
      </c>
      <c r="AW186" s="13" t="s">
        <v>36</v>
      </c>
      <c r="AX186" s="13" t="s">
        <v>76</v>
      </c>
      <c r="AY186" s="150" t="s">
        <v>124</v>
      </c>
    </row>
    <row r="187" spans="2:65" s="12" customFormat="1" ht="10.5">
      <c r="B187" s="141"/>
      <c r="D187" s="142" t="s">
        <v>135</v>
      </c>
      <c r="E187" s="143" t="s">
        <v>28</v>
      </c>
      <c r="F187" s="144" t="s">
        <v>269</v>
      </c>
      <c r="H187" s="145">
        <v>67.400000000000006</v>
      </c>
      <c r="I187" s="146"/>
      <c r="L187" s="141"/>
      <c r="M187" s="147"/>
      <c r="T187" s="148"/>
      <c r="AT187" s="143" t="s">
        <v>135</v>
      </c>
      <c r="AU187" s="143" t="s">
        <v>86</v>
      </c>
      <c r="AV187" s="12" t="s">
        <v>86</v>
      </c>
      <c r="AW187" s="12" t="s">
        <v>36</v>
      </c>
      <c r="AX187" s="12" t="s">
        <v>76</v>
      </c>
      <c r="AY187" s="143" t="s">
        <v>124</v>
      </c>
    </row>
    <row r="188" spans="2:65" s="13" customFormat="1" ht="10.5">
      <c r="B188" s="149"/>
      <c r="D188" s="142" t="s">
        <v>135</v>
      </c>
      <c r="E188" s="150" t="s">
        <v>28</v>
      </c>
      <c r="F188" s="151" t="s">
        <v>270</v>
      </c>
      <c r="H188" s="150" t="s">
        <v>28</v>
      </c>
      <c r="I188" s="152"/>
      <c r="L188" s="149"/>
      <c r="M188" s="153"/>
      <c r="T188" s="154"/>
      <c r="AT188" s="150" t="s">
        <v>135</v>
      </c>
      <c r="AU188" s="150" t="s">
        <v>86</v>
      </c>
      <c r="AV188" s="13" t="s">
        <v>84</v>
      </c>
      <c r="AW188" s="13" t="s">
        <v>36</v>
      </c>
      <c r="AX188" s="13" t="s">
        <v>76</v>
      </c>
      <c r="AY188" s="150" t="s">
        <v>124</v>
      </c>
    </row>
    <row r="189" spans="2:65" s="12" customFormat="1" ht="10.5">
      <c r="B189" s="141"/>
      <c r="D189" s="142" t="s">
        <v>135</v>
      </c>
      <c r="E189" s="143" t="s">
        <v>28</v>
      </c>
      <c r="F189" s="144" t="s">
        <v>271</v>
      </c>
      <c r="H189" s="145">
        <v>74.650000000000006</v>
      </c>
      <c r="I189" s="146"/>
      <c r="L189" s="141"/>
      <c r="M189" s="147"/>
      <c r="T189" s="148"/>
      <c r="AT189" s="143" t="s">
        <v>135</v>
      </c>
      <c r="AU189" s="143" t="s">
        <v>86</v>
      </c>
      <c r="AV189" s="12" t="s">
        <v>86</v>
      </c>
      <c r="AW189" s="12" t="s">
        <v>36</v>
      </c>
      <c r="AX189" s="12" t="s">
        <v>76</v>
      </c>
      <c r="AY189" s="143" t="s">
        <v>124</v>
      </c>
    </row>
    <row r="190" spans="2:65" s="13" customFormat="1" ht="10.5">
      <c r="B190" s="149"/>
      <c r="D190" s="142" t="s">
        <v>135</v>
      </c>
      <c r="E190" s="150" t="s">
        <v>28</v>
      </c>
      <c r="F190" s="151" t="s">
        <v>272</v>
      </c>
      <c r="H190" s="150" t="s">
        <v>28</v>
      </c>
      <c r="I190" s="152"/>
      <c r="L190" s="149"/>
      <c r="M190" s="153"/>
      <c r="T190" s="154"/>
      <c r="AT190" s="150" t="s">
        <v>135</v>
      </c>
      <c r="AU190" s="150" t="s">
        <v>86</v>
      </c>
      <c r="AV190" s="13" t="s">
        <v>84</v>
      </c>
      <c r="AW190" s="13" t="s">
        <v>36</v>
      </c>
      <c r="AX190" s="13" t="s">
        <v>76</v>
      </c>
      <c r="AY190" s="150" t="s">
        <v>124</v>
      </c>
    </row>
    <row r="191" spans="2:65" s="12" customFormat="1" ht="10.5">
      <c r="B191" s="141"/>
      <c r="D191" s="142" t="s">
        <v>135</v>
      </c>
      <c r="E191" s="143" t="s">
        <v>28</v>
      </c>
      <c r="F191" s="144" t="s">
        <v>273</v>
      </c>
      <c r="H191" s="145">
        <v>515.79999999999995</v>
      </c>
      <c r="I191" s="146"/>
      <c r="L191" s="141"/>
      <c r="M191" s="147"/>
      <c r="T191" s="148"/>
      <c r="AT191" s="143" t="s">
        <v>135</v>
      </c>
      <c r="AU191" s="143" t="s">
        <v>86</v>
      </c>
      <c r="AV191" s="12" t="s">
        <v>86</v>
      </c>
      <c r="AW191" s="12" t="s">
        <v>36</v>
      </c>
      <c r="AX191" s="12" t="s">
        <v>76</v>
      </c>
      <c r="AY191" s="143" t="s">
        <v>124</v>
      </c>
    </row>
    <row r="192" spans="2:65" s="13" customFormat="1" ht="10.5">
      <c r="B192" s="149"/>
      <c r="D192" s="142" t="s">
        <v>135</v>
      </c>
      <c r="E192" s="150" t="s">
        <v>28</v>
      </c>
      <c r="F192" s="151" t="s">
        <v>274</v>
      </c>
      <c r="H192" s="150" t="s">
        <v>28</v>
      </c>
      <c r="I192" s="152"/>
      <c r="L192" s="149"/>
      <c r="M192" s="153"/>
      <c r="T192" s="154"/>
      <c r="AT192" s="150" t="s">
        <v>135</v>
      </c>
      <c r="AU192" s="150" t="s">
        <v>86</v>
      </c>
      <c r="AV192" s="13" t="s">
        <v>84</v>
      </c>
      <c r="AW192" s="13" t="s">
        <v>36</v>
      </c>
      <c r="AX192" s="13" t="s">
        <v>76</v>
      </c>
      <c r="AY192" s="150" t="s">
        <v>124</v>
      </c>
    </row>
    <row r="193" spans="2:65" s="12" customFormat="1" ht="10.5">
      <c r="B193" s="141"/>
      <c r="D193" s="142" t="s">
        <v>135</v>
      </c>
      <c r="E193" s="143" t="s">
        <v>28</v>
      </c>
      <c r="F193" s="144" t="s">
        <v>275</v>
      </c>
      <c r="H193" s="145">
        <v>12.5</v>
      </c>
      <c r="I193" s="146"/>
      <c r="L193" s="141"/>
      <c r="M193" s="147"/>
      <c r="T193" s="148"/>
      <c r="AT193" s="143" t="s">
        <v>135</v>
      </c>
      <c r="AU193" s="143" t="s">
        <v>86</v>
      </c>
      <c r="AV193" s="12" t="s">
        <v>86</v>
      </c>
      <c r="AW193" s="12" t="s">
        <v>36</v>
      </c>
      <c r="AX193" s="12" t="s">
        <v>76</v>
      </c>
      <c r="AY193" s="143" t="s">
        <v>124</v>
      </c>
    </row>
    <row r="194" spans="2:65" s="14" customFormat="1" ht="10.5">
      <c r="B194" s="155"/>
      <c r="D194" s="142" t="s">
        <v>135</v>
      </c>
      <c r="E194" s="156" t="s">
        <v>28</v>
      </c>
      <c r="F194" s="157" t="s">
        <v>151</v>
      </c>
      <c r="H194" s="158">
        <v>6043.45</v>
      </c>
      <c r="I194" s="159"/>
      <c r="L194" s="155"/>
      <c r="M194" s="160"/>
      <c r="T194" s="161"/>
      <c r="AT194" s="156" t="s">
        <v>135</v>
      </c>
      <c r="AU194" s="156" t="s">
        <v>86</v>
      </c>
      <c r="AV194" s="14" t="s">
        <v>131</v>
      </c>
      <c r="AW194" s="14" t="s">
        <v>36</v>
      </c>
      <c r="AX194" s="14" t="s">
        <v>84</v>
      </c>
      <c r="AY194" s="156" t="s">
        <v>124</v>
      </c>
    </row>
    <row r="195" spans="2:65" s="1" customFormat="1" ht="24.75" customHeight="1">
      <c r="B195" s="33"/>
      <c r="C195" s="124" t="s">
        <v>7</v>
      </c>
      <c r="D195" s="124" t="s">
        <v>126</v>
      </c>
      <c r="E195" s="125" t="s">
        <v>276</v>
      </c>
      <c r="F195" s="126" t="s">
        <v>277</v>
      </c>
      <c r="G195" s="127" t="s">
        <v>129</v>
      </c>
      <c r="H195" s="128">
        <v>176.3</v>
      </c>
      <c r="I195" s="129"/>
      <c r="J195" s="130">
        <f>ROUND(I195*H195,2)</f>
        <v>0</v>
      </c>
      <c r="K195" s="126" t="s">
        <v>130</v>
      </c>
      <c r="L195" s="33"/>
      <c r="M195" s="131" t="s">
        <v>28</v>
      </c>
      <c r="N195" s="132" t="s">
        <v>47</v>
      </c>
      <c r="P195" s="133">
        <f>O195*H195</f>
        <v>0</v>
      </c>
      <c r="Q195" s="133">
        <v>0</v>
      </c>
      <c r="R195" s="133">
        <f>Q195*H195</f>
        <v>0</v>
      </c>
      <c r="S195" s="133">
        <v>0</v>
      </c>
      <c r="T195" s="134">
        <f>S195*H195</f>
        <v>0</v>
      </c>
      <c r="AR195" s="135" t="s">
        <v>131</v>
      </c>
      <c r="AT195" s="135" t="s">
        <v>126</v>
      </c>
      <c r="AU195" s="135" t="s">
        <v>86</v>
      </c>
      <c r="AY195" s="18" t="s">
        <v>124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8" t="s">
        <v>84</v>
      </c>
      <c r="BK195" s="136">
        <f>ROUND(I195*H195,2)</f>
        <v>0</v>
      </c>
      <c r="BL195" s="18" t="s">
        <v>131</v>
      </c>
      <c r="BM195" s="135" t="s">
        <v>278</v>
      </c>
    </row>
    <row r="196" spans="2:65" s="1" customFormat="1" ht="10.5">
      <c r="B196" s="33"/>
      <c r="D196" s="137" t="s">
        <v>133</v>
      </c>
      <c r="F196" s="138" t="s">
        <v>279</v>
      </c>
      <c r="I196" s="139"/>
      <c r="L196" s="33"/>
      <c r="M196" s="140"/>
      <c r="T196" s="54"/>
      <c r="AT196" s="18" t="s">
        <v>133</v>
      </c>
      <c r="AU196" s="18" t="s">
        <v>86</v>
      </c>
    </row>
    <row r="197" spans="2:65" s="12" customFormat="1" ht="10.5">
      <c r="B197" s="141"/>
      <c r="D197" s="142" t="s">
        <v>135</v>
      </c>
      <c r="E197" s="143" t="s">
        <v>28</v>
      </c>
      <c r="F197" s="144" t="s">
        <v>280</v>
      </c>
      <c r="H197" s="145">
        <v>68.8</v>
      </c>
      <c r="I197" s="146"/>
      <c r="L197" s="141"/>
      <c r="M197" s="147"/>
      <c r="T197" s="148"/>
      <c r="AT197" s="143" t="s">
        <v>135</v>
      </c>
      <c r="AU197" s="143" t="s">
        <v>86</v>
      </c>
      <c r="AV197" s="12" t="s">
        <v>86</v>
      </c>
      <c r="AW197" s="12" t="s">
        <v>36</v>
      </c>
      <c r="AX197" s="12" t="s">
        <v>76</v>
      </c>
      <c r="AY197" s="143" t="s">
        <v>124</v>
      </c>
    </row>
    <row r="198" spans="2:65" s="13" customFormat="1" ht="10.5">
      <c r="B198" s="149"/>
      <c r="D198" s="142" t="s">
        <v>135</v>
      </c>
      <c r="E198" s="150" t="s">
        <v>28</v>
      </c>
      <c r="F198" s="151" t="s">
        <v>281</v>
      </c>
      <c r="H198" s="150" t="s">
        <v>28</v>
      </c>
      <c r="I198" s="152"/>
      <c r="L198" s="149"/>
      <c r="M198" s="153"/>
      <c r="T198" s="154"/>
      <c r="AT198" s="150" t="s">
        <v>135</v>
      </c>
      <c r="AU198" s="150" t="s">
        <v>86</v>
      </c>
      <c r="AV198" s="13" t="s">
        <v>84</v>
      </c>
      <c r="AW198" s="13" t="s">
        <v>36</v>
      </c>
      <c r="AX198" s="13" t="s">
        <v>76</v>
      </c>
      <c r="AY198" s="150" t="s">
        <v>124</v>
      </c>
    </row>
    <row r="199" spans="2:65" s="12" customFormat="1" ht="10.5">
      <c r="B199" s="141"/>
      <c r="D199" s="142" t="s">
        <v>135</v>
      </c>
      <c r="E199" s="143" t="s">
        <v>28</v>
      </c>
      <c r="F199" s="144" t="s">
        <v>282</v>
      </c>
      <c r="H199" s="145">
        <v>107.5</v>
      </c>
      <c r="I199" s="146"/>
      <c r="L199" s="141"/>
      <c r="M199" s="147"/>
      <c r="T199" s="148"/>
      <c r="AT199" s="143" t="s">
        <v>135</v>
      </c>
      <c r="AU199" s="143" t="s">
        <v>86</v>
      </c>
      <c r="AV199" s="12" t="s">
        <v>86</v>
      </c>
      <c r="AW199" s="12" t="s">
        <v>36</v>
      </c>
      <c r="AX199" s="12" t="s">
        <v>76</v>
      </c>
      <c r="AY199" s="143" t="s">
        <v>124</v>
      </c>
    </row>
    <row r="200" spans="2:65" s="14" customFormat="1" ht="10.5">
      <c r="B200" s="155"/>
      <c r="D200" s="142" t="s">
        <v>135</v>
      </c>
      <c r="E200" s="156" t="s">
        <v>28</v>
      </c>
      <c r="F200" s="157" t="s">
        <v>151</v>
      </c>
      <c r="H200" s="158">
        <v>176.3</v>
      </c>
      <c r="I200" s="159"/>
      <c r="L200" s="155"/>
      <c r="M200" s="160"/>
      <c r="T200" s="161"/>
      <c r="AT200" s="156" t="s">
        <v>135</v>
      </c>
      <c r="AU200" s="156" t="s">
        <v>86</v>
      </c>
      <c r="AV200" s="14" t="s">
        <v>131</v>
      </c>
      <c r="AW200" s="14" t="s">
        <v>36</v>
      </c>
      <c r="AX200" s="14" t="s">
        <v>84</v>
      </c>
      <c r="AY200" s="156" t="s">
        <v>124</v>
      </c>
    </row>
    <row r="201" spans="2:65" s="1" customFormat="1" ht="15.75" customHeight="1">
      <c r="B201" s="33"/>
      <c r="C201" s="169" t="s">
        <v>283</v>
      </c>
      <c r="D201" s="169" t="s">
        <v>245</v>
      </c>
      <c r="E201" s="170" t="s">
        <v>284</v>
      </c>
      <c r="F201" s="171" t="s">
        <v>285</v>
      </c>
      <c r="G201" s="172" t="s">
        <v>222</v>
      </c>
      <c r="H201" s="173">
        <v>31.734000000000002</v>
      </c>
      <c r="I201" s="174"/>
      <c r="J201" s="175">
        <f>ROUND(I201*H201,2)</f>
        <v>0</v>
      </c>
      <c r="K201" s="171" t="s">
        <v>130</v>
      </c>
      <c r="L201" s="176"/>
      <c r="M201" s="177" t="s">
        <v>28</v>
      </c>
      <c r="N201" s="178" t="s">
        <v>47</v>
      </c>
      <c r="P201" s="133">
        <f>O201*H201</f>
        <v>0</v>
      </c>
      <c r="Q201" s="133">
        <v>1</v>
      </c>
      <c r="R201" s="133">
        <f>Q201*H201</f>
        <v>31.734000000000002</v>
      </c>
      <c r="S201" s="133">
        <v>0</v>
      </c>
      <c r="T201" s="134">
        <f>S201*H201</f>
        <v>0</v>
      </c>
      <c r="AR201" s="135" t="s">
        <v>185</v>
      </c>
      <c r="AT201" s="135" t="s">
        <v>245</v>
      </c>
      <c r="AU201" s="135" t="s">
        <v>86</v>
      </c>
      <c r="AY201" s="18" t="s">
        <v>124</v>
      </c>
      <c r="BE201" s="136">
        <f>IF(N201="základní",J201,0)</f>
        <v>0</v>
      </c>
      <c r="BF201" s="136">
        <f>IF(N201="snížená",J201,0)</f>
        <v>0</v>
      </c>
      <c r="BG201" s="136">
        <f>IF(N201="zákl. přenesená",J201,0)</f>
        <v>0</v>
      </c>
      <c r="BH201" s="136">
        <f>IF(N201="sníž. přenesená",J201,0)</f>
        <v>0</v>
      </c>
      <c r="BI201" s="136">
        <f>IF(N201="nulová",J201,0)</f>
        <v>0</v>
      </c>
      <c r="BJ201" s="18" t="s">
        <v>84</v>
      </c>
      <c r="BK201" s="136">
        <f>ROUND(I201*H201,2)</f>
        <v>0</v>
      </c>
      <c r="BL201" s="18" t="s">
        <v>131</v>
      </c>
      <c r="BM201" s="135" t="s">
        <v>286</v>
      </c>
    </row>
    <row r="202" spans="2:65" s="12" customFormat="1" ht="10.5">
      <c r="B202" s="141"/>
      <c r="D202" s="142" t="s">
        <v>135</v>
      </c>
      <c r="E202" s="143" t="s">
        <v>28</v>
      </c>
      <c r="F202" s="144" t="s">
        <v>287</v>
      </c>
      <c r="H202" s="145">
        <v>31.734000000000002</v>
      </c>
      <c r="I202" s="146"/>
      <c r="L202" s="141"/>
      <c r="M202" s="147"/>
      <c r="T202" s="148"/>
      <c r="AT202" s="143" t="s">
        <v>135</v>
      </c>
      <c r="AU202" s="143" t="s">
        <v>86</v>
      </c>
      <c r="AV202" s="12" t="s">
        <v>86</v>
      </c>
      <c r="AW202" s="12" t="s">
        <v>36</v>
      </c>
      <c r="AX202" s="12" t="s">
        <v>84</v>
      </c>
      <c r="AY202" s="143" t="s">
        <v>124</v>
      </c>
    </row>
    <row r="203" spans="2:65" s="1" customFormat="1" ht="24.75" customHeight="1">
      <c r="B203" s="33"/>
      <c r="C203" s="124" t="s">
        <v>288</v>
      </c>
      <c r="D203" s="124" t="s">
        <v>126</v>
      </c>
      <c r="E203" s="125" t="s">
        <v>289</v>
      </c>
      <c r="F203" s="126" t="s">
        <v>290</v>
      </c>
      <c r="G203" s="127" t="s">
        <v>129</v>
      </c>
      <c r="H203" s="128">
        <v>34</v>
      </c>
      <c r="I203" s="129"/>
      <c r="J203" s="130">
        <f>ROUND(I203*H203,2)</f>
        <v>0</v>
      </c>
      <c r="K203" s="126" t="s">
        <v>130</v>
      </c>
      <c r="L203" s="33"/>
      <c r="M203" s="131" t="s">
        <v>28</v>
      </c>
      <c r="N203" s="132" t="s">
        <v>47</v>
      </c>
      <c r="P203" s="133">
        <f>O203*H203</f>
        <v>0</v>
      </c>
      <c r="Q203" s="133">
        <v>0</v>
      </c>
      <c r="R203" s="133">
        <f>Q203*H203</f>
        <v>0</v>
      </c>
      <c r="S203" s="133">
        <v>0</v>
      </c>
      <c r="T203" s="134">
        <f>S203*H203</f>
        <v>0</v>
      </c>
      <c r="AR203" s="135" t="s">
        <v>131</v>
      </c>
      <c r="AT203" s="135" t="s">
        <v>126</v>
      </c>
      <c r="AU203" s="135" t="s">
        <v>86</v>
      </c>
      <c r="AY203" s="18" t="s">
        <v>124</v>
      </c>
      <c r="BE203" s="136">
        <f>IF(N203="základní",J203,0)</f>
        <v>0</v>
      </c>
      <c r="BF203" s="136">
        <f>IF(N203="snížená",J203,0)</f>
        <v>0</v>
      </c>
      <c r="BG203" s="136">
        <f>IF(N203="zákl. přenesená",J203,0)</f>
        <v>0</v>
      </c>
      <c r="BH203" s="136">
        <f>IF(N203="sníž. přenesená",J203,0)</f>
        <v>0</v>
      </c>
      <c r="BI203" s="136">
        <f>IF(N203="nulová",J203,0)</f>
        <v>0</v>
      </c>
      <c r="BJ203" s="18" t="s">
        <v>84</v>
      </c>
      <c r="BK203" s="136">
        <f>ROUND(I203*H203,2)</f>
        <v>0</v>
      </c>
      <c r="BL203" s="18" t="s">
        <v>131</v>
      </c>
      <c r="BM203" s="135" t="s">
        <v>291</v>
      </c>
    </row>
    <row r="204" spans="2:65" s="1" customFormat="1" ht="10.5">
      <c r="B204" s="33"/>
      <c r="D204" s="137" t="s">
        <v>133</v>
      </c>
      <c r="F204" s="138" t="s">
        <v>292</v>
      </c>
      <c r="I204" s="139"/>
      <c r="L204" s="33"/>
      <c r="M204" s="140"/>
      <c r="T204" s="54"/>
      <c r="AT204" s="18" t="s">
        <v>133</v>
      </c>
      <c r="AU204" s="18" t="s">
        <v>86</v>
      </c>
    </row>
    <row r="205" spans="2:65" s="13" customFormat="1" ht="10.5">
      <c r="B205" s="149"/>
      <c r="D205" s="142" t="s">
        <v>135</v>
      </c>
      <c r="E205" s="150" t="s">
        <v>28</v>
      </c>
      <c r="F205" s="151" t="s">
        <v>190</v>
      </c>
      <c r="H205" s="150" t="s">
        <v>28</v>
      </c>
      <c r="I205" s="152"/>
      <c r="L205" s="149"/>
      <c r="M205" s="153"/>
      <c r="T205" s="154"/>
      <c r="AT205" s="150" t="s">
        <v>135</v>
      </c>
      <c r="AU205" s="150" t="s">
        <v>86</v>
      </c>
      <c r="AV205" s="13" t="s">
        <v>84</v>
      </c>
      <c r="AW205" s="13" t="s">
        <v>36</v>
      </c>
      <c r="AX205" s="13" t="s">
        <v>76</v>
      </c>
      <c r="AY205" s="150" t="s">
        <v>124</v>
      </c>
    </row>
    <row r="206" spans="2:65" s="12" customFormat="1" ht="10.5">
      <c r="B206" s="141"/>
      <c r="D206" s="142" t="s">
        <v>135</v>
      </c>
      <c r="E206" s="143" t="s">
        <v>28</v>
      </c>
      <c r="F206" s="144" t="s">
        <v>191</v>
      </c>
      <c r="H206" s="145">
        <v>34</v>
      </c>
      <c r="I206" s="146"/>
      <c r="L206" s="141"/>
      <c r="M206" s="147"/>
      <c r="T206" s="148"/>
      <c r="AT206" s="143" t="s">
        <v>135</v>
      </c>
      <c r="AU206" s="143" t="s">
        <v>86</v>
      </c>
      <c r="AV206" s="12" t="s">
        <v>86</v>
      </c>
      <c r="AW206" s="12" t="s">
        <v>36</v>
      </c>
      <c r="AX206" s="12" t="s">
        <v>76</v>
      </c>
      <c r="AY206" s="143" t="s">
        <v>124</v>
      </c>
    </row>
    <row r="207" spans="2:65" s="14" customFormat="1" ht="10.5">
      <c r="B207" s="155"/>
      <c r="D207" s="142" t="s">
        <v>135</v>
      </c>
      <c r="E207" s="156" t="s">
        <v>28</v>
      </c>
      <c r="F207" s="157" t="s">
        <v>151</v>
      </c>
      <c r="H207" s="158">
        <v>34</v>
      </c>
      <c r="I207" s="159"/>
      <c r="L207" s="155"/>
      <c r="M207" s="160"/>
      <c r="T207" s="161"/>
      <c r="AT207" s="156" t="s">
        <v>135</v>
      </c>
      <c r="AU207" s="156" t="s">
        <v>86</v>
      </c>
      <c r="AV207" s="14" t="s">
        <v>131</v>
      </c>
      <c r="AW207" s="14" t="s">
        <v>36</v>
      </c>
      <c r="AX207" s="14" t="s">
        <v>84</v>
      </c>
      <c r="AY207" s="156" t="s">
        <v>124</v>
      </c>
    </row>
    <row r="208" spans="2:65" s="1" customFormat="1" ht="24.75" customHeight="1">
      <c r="B208" s="33"/>
      <c r="C208" s="124" t="s">
        <v>293</v>
      </c>
      <c r="D208" s="124" t="s">
        <v>126</v>
      </c>
      <c r="E208" s="125" t="s">
        <v>294</v>
      </c>
      <c r="F208" s="126" t="s">
        <v>295</v>
      </c>
      <c r="G208" s="127" t="s">
        <v>129</v>
      </c>
      <c r="H208" s="128">
        <v>176.3</v>
      </c>
      <c r="I208" s="129"/>
      <c r="J208" s="130">
        <f>ROUND(I208*H208,2)</f>
        <v>0</v>
      </c>
      <c r="K208" s="126" t="s">
        <v>130</v>
      </c>
      <c r="L208" s="33"/>
      <c r="M208" s="131" t="s">
        <v>28</v>
      </c>
      <c r="N208" s="132" t="s">
        <v>47</v>
      </c>
      <c r="P208" s="133">
        <f>O208*H208</f>
        <v>0</v>
      </c>
      <c r="Q208" s="133">
        <v>0</v>
      </c>
      <c r="R208" s="133">
        <f>Q208*H208</f>
        <v>0</v>
      </c>
      <c r="S208" s="133">
        <v>0</v>
      </c>
      <c r="T208" s="134">
        <f>S208*H208</f>
        <v>0</v>
      </c>
      <c r="AR208" s="135" t="s">
        <v>131</v>
      </c>
      <c r="AT208" s="135" t="s">
        <v>126</v>
      </c>
      <c r="AU208" s="135" t="s">
        <v>86</v>
      </c>
      <c r="AY208" s="18" t="s">
        <v>124</v>
      </c>
      <c r="BE208" s="136">
        <f>IF(N208="základní",J208,0)</f>
        <v>0</v>
      </c>
      <c r="BF208" s="136">
        <f>IF(N208="snížená",J208,0)</f>
        <v>0</v>
      </c>
      <c r="BG208" s="136">
        <f>IF(N208="zákl. přenesená",J208,0)</f>
        <v>0</v>
      </c>
      <c r="BH208" s="136">
        <f>IF(N208="sníž. přenesená",J208,0)</f>
        <v>0</v>
      </c>
      <c r="BI208" s="136">
        <f>IF(N208="nulová",J208,0)</f>
        <v>0</v>
      </c>
      <c r="BJ208" s="18" t="s">
        <v>84</v>
      </c>
      <c r="BK208" s="136">
        <f>ROUND(I208*H208,2)</f>
        <v>0</v>
      </c>
      <c r="BL208" s="18" t="s">
        <v>131</v>
      </c>
      <c r="BM208" s="135" t="s">
        <v>296</v>
      </c>
    </row>
    <row r="209" spans="2:65" s="1" customFormat="1" ht="10.5">
      <c r="B209" s="33"/>
      <c r="D209" s="137" t="s">
        <v>133</v>
      </c>
      <c r="F209" s="138" t="s">
        <v>297</v>
      </c>
      <c r="I209" s="139"/>
      <c r="L209" s="33"/>
      <c r="M209" s="140"/>
      <c r="T209" s="54"/>
      <c r="AT209" s="18" t="s">
        <v>133</v>
      </c>
      <c r="AU209" s="18" t="s">
        <v>86</v>
      </c>
    </row>
    <row r="210" spans="2:65" s="12" customFormat="1" ht="10.5">
      <c r="B210" s="141"/>
      <c r="D210" s="142" t="s">
        <v>135</v>
      </c>
      <c r="E210" s="143" t="s">
        <v>28</v>
      </c>
      <c r="F210" s="144" t="s">
        <v>298</v>
      </c>
      <c r="H210" s="145">
        <v>176.3</v>
      </c>
      <c r="I210" s="146"/>
      <c r="L210" s="141"/>
      <c r="M210" s="147"/>
      <c r="T210" s="148"/>
      <c r="AT210" s="143" t="s">
        <v>135</v>
      </c>
      <c r="AU210" s="143" t="s">
        <v>86</v>
      </c>
      <c r="AV210" s="12" t="s">
        <v>86</v>
      </c>
      <c r="AW210" s="12" t="s">
        <v>36</v>
      </c>
      <c r="AX210" s="12" t="s">
        <v>84</v>
      </c>
      <c r="AY210" s="143" t="s">
        <v>124</v>
      </c>
    </row>
    <row r="211" spans="2:65" s="1" customFormat="1" ht="15.75" customHeight="1">
      <c r="B211" s="33"/>
      <c r="C211" s="169" t="s">
        <v>299</v>
      </c>
      <c r="D211" s="169" t="s">
        <v>245</v>
      </c>
      <c r="E211" s="170" t="s">
        <v>300</v>
      </c>
      <c r="F211" s="171" t="s">
        <v>301</v>
      </c>
      <c r="G211" s="172" t="s">
        <v>302</v>
      </c>
      <c r="H211" s="173">
        <v>8.8149999999999995</v>
      </c>
      <c r="I211" s="174"/>
      <c r="J211" s="175">
        <f>ROUND(I211*H211,2)</f>
        <v>0</v>
      </c>
      <c r="K211" s="171" t="s">
        <v>130</v>
      </c>
      <c r="L211" s="176"/>
      <c r="M211" s="177" t="s">
        <v>28</v>
      </c>
      <c r="N211" s="178" t="s">
        <v>47</v>
      </c>
      <c r="P211" s="133">
        <f>O211*H211</f>
        <v>0</v>
      </c>
      <c r="Q211" s="133">
        <v>1E-3</v>
      </c>
      <c r="R211" s="133">
        <f>Q211*H211</f>
        <v>8.8149999999999999E-3</v>
      </c>
      <c r="S211" s="133">
        <v>0</v>
      </c>
      <c r="T211" s="134">
        <f>S211*H211</f>
        <v>0</v>
      </c>
      <c r="AR211" s="135" t="s">
        <v>185</v>
      </c>
      <c r="AT211" s="135" t="s">
        <v>245</v>
      </c>
      <c r="AU211" s="135" t="s">
        <v>86</v>
      </c>
      <c r="AY211" s="18" t="s">
        <v>124</v>
      </c>
      <c r="BE211" s="136">
        <f>IF(N211="základní",J211,0)</f>
        <v>0</v>
      </c>
      <c r="BF211" s="136">
        <f>IF(N211="snížená",J211,0)</f>
        <v>0</v>
      </c>
      <c r="BG211" s="136">
        <f>IF(N211="zákl. přenesená",J211,0)</f>
        <v>0</v>
      </c>
      <c r="BH211" s="136">
        <f>IF(N211="sníž. přenesená",J211,0)</f>
        <v>0</v>
      </c>
      <c r="BI211" s="136">
        <f>IF(N211="nulová",J211,0)</f>
        <v>0</v>
      </c>
      <c r="BJ211" s="18" t="s">
        <v>84</v>
      </c>
      <c r="BK211" s="136">
        <f>ROUND(I211*H211,2)</f>
        <v>0</v>
      </c>
      <c r="BL211" s="18" t="s">
        <v>131</v>
      </c>
      <c r="BM211" s="135" t="s">
        <v>303</v>
      </c>
    </row>
    <row r="212" spans="2:65" s="12" customFormat="1" ht="10.5">
      <c r="B212" s="141"/>
      <c r="D212" s="142" t="s">
        <v>135</v>
      </c>
      <c r="E212" s="143" t="s">
        <v>28</v>
      </c>
      <c r="F212" s="144" t="s">
        <v>304</v>
      </c>
      <c r="H212" s="145">
        <v>8.8149999999999995</v>
      </c>
      <c r="I212" s="146"/>
      <c r="L212" s="141"/>
      <c r="M212" s="147"/>
      <c r="T212" s="148"/>
      <c r="AT212" s="143" t="s">
        <v>135</v>
      </c>
      <c r="AU212" s="143" t="s">
        <v>86</v>
      </c>
      <c r="AV212" s="12" t="s">
        <v>86</v>
      </c>
      <c r="AW212" s="12" t="s">
        <v>36</v>
      </c>
      <c r="AX212" s="12" t="s">
        <v>84</v>
      </c>
      <c r="AY212" s="143" t="s">
        <v>124</v>
      </c>
    </row>
    <row r="213" spans="2:65" s="11" customFormat="1" ht="22.75" customHeight="1">
      <c r="B213" s="112"/>
      <c r="D213" s="113" t="s">
        <v>75</v>
      </c>
      <c r="E213" s="122" t="s">
        <v>131</v>
      </c>
      <c r="F213" s="122" t="s">
        <v>305</v>
      </c>
      <c r="I213" s="115"/>
      <c r="J213" s="123">
        <f>BK213</f>
        <v>0</v>
      </c>
      <c r="L213" s="112"/>
      <c r="M213" s="117"/>
      <c r="P213" s="118">
        <f>SUM(P214:P216)</f>
        <v>0</v>
      </c>
      <c r="R213" s="118">
        <f>SUM(R214:R216)</f>
        <v>0</v>
      </c>
      <c r="T213" s="119">
        <f>SUM(T214:T216)</f>
        <v>0</v>
      </c>
      <c r="AR213" s="113" t="s">
        <v>84</v>
      </c>
      <c r="AT213" s="120" t="s">
        <v>75</v>
      </c>
      <c r="AU213" s="120" t="s">
        <v>84</v>
      </c>
      <c r="AY213" s="113" t="s">
        <v>124</v>
      </c>
      <c r="BK213" s="121">
        <f>SUM(BK214:BK216)</f>
        <v>0</v>
      </c>
    </row>
    <row r="214" spans="2:65" s="1" customFormat="1" ht="22.25" customHeight="1">
      <c r="B214" s="33"/>
      <c r="C214" s="124" t="s">
        <v>306</v>
      </c>
      <c r="D214" s="124" t="s">
        <v>126</v>
      </c>
      <c r="E214" s="125" t="s">
        <v>307</v>
      </c>
      <c r="F214" s="126" t="s">
        <v>308</v>
      </c>
      <c r="G214" s="127" t="s">
        <v>195</v>
      </c>
      <c r="H214" s="128">
        <v>1.4</v>
      </c>
      <c r="I214" s="129"/>
      <c r="J214" s="130">
        <f>ROUND(I214*H214,2)</f>
        <v>0</v>
      </c>
      <c r="K214" s="126" t="s">
        <v>130</v>
      </c>
      <c r="L214" s="33"/>
      <c r="M214" s="131" t="s">
        <v>28</v>
      </c>
      <c r="N214" s="132" t="s">
        <v>47</v>
      </c>
      <c r="P214" s="133">
        <f>O214*H214</f>
        <v>0</v>
      </c>
      <c r="Q214" s="133">
        <v>0</v>
      </c>
      <c r="R214" s="133">
        <f>Q214*H214</f>
        <v>0</v>
      </c>
      <c r="S214" s="133">
        <v>0</v>
      </c>
      <c r="T214" s="134">
        <f>S214*H214</f>
        <v>0</v>
      </c>
      <c r="AR214" s="135" t="s">
        <v>131</v>
      </c>
      <c r="AT214" s="135" t="s">
        <v>126</v>
      </c>
      <c r="AU214" s="135" t="s">
        <v>86</v>
      </c>
      <c r="AY214" s="18" t="s">
        <v>124</v>
      </c>
      <c r="BE214" s="136">
        <f>IF(N214="základní",J214,0)</f>
        <v>0</v>
      </c>
      <c r="BF214" s="136">
        <f>IF(N214="snížená",J214,0)</f>
        <v>0</v>
      </c>
      <c r="BG214" s="136">
        <f>IF(N214="zákl. přenesená",J214,0)</f>
        <v>0</v>
      </c>
      <c r="BH214" s="136">
        <f>IF(N214="sníž. přenesená",J214,0)</f>
        <v>0</v>
      </c>
      <c r="BI214" s="136">
        <f>IF(N214="nulová",J214,0)</f>
        <v>0</v>
      </c>
      <c r="BJ214" s="18" t="s">
        <v>84</v>
      </c>
      <c r="BK214" s="136">
        <f>ROUND(I214*H214,2)</f>
        <v>0</v>
      </c>
      <c r="BL214" s="18" t="s">
        <v>131</v>
      </c>
      <c r="BM214" s="135" t="s">
        <v>309</v>
      </c>
    </row>
    <row r="215" spans="2:65" s="1" customFormat="1" ht="10.5">
      <c r="B215" s="33"/>
      <c r="D215" s="137" t="s">
        <v>133</v>
      </c>
      <c r="F215" s="138" t="s">
        <v>310</v>
      </c>
      <c r="I215" s="139"/>
      <c r="L215" s="33"/>
      <c r="M215" s="140"/>
      <c r="T215" s="54"/>
      <c r="AT215" s="18" t="s">
        <v>133</v>
      </c>
      <c r="AU215" s="18" t="s">
        <v>86</v>
      </c>
    </row>
    <row r="216" spans="2:65" s="12" customFormat="1" ht="10.5">
      <c r="B216" s="141"/>
      <c r="D216" s="142" t="s">
        <v>135</v>
      </c>
      <c r="E216" s="143" t="s">
        <v>28</v>
      </c>
      <c r="F216" s="144" t="s">
        <v>311</v>
      </c>
      <c r="H216" s="145">
        <v>1.4</v>
      </c>
      <c r="I216" s="146"/>
      <c r="L216" s="141"/>
      <c r="M216" s="147"/>
      <c r="T216" s="148"/>
      <c r="AT216" s="143" t="s">
        <v>135</v>
      </c>
      <c r="AU216" s="143" t="s">
        <v>86</v>
      </c>
      <c r="AV216" s="12" t="s">
        <v>86</v>
      </c>
      <c r="AW216" s="12" t="s">
        <v>36</v>
      </c>
      <c r="AX216" s="12" t="s">
        <v>84</v>
      </c>
      <c r="AY216" s="143" t="s">
        <v>124</v>
      </c>
    </row>
    <row r="217" spans="2:65" s="11" customFormat="1" ht="22.75" customHeight="1">
      <c r="B217" s="112"/>
      <c r="D217" s="113" t="s">
        <v>75</v>
      </c>
      <c r="E217" s="122" t="s">
        <v>156</v>
      </c>
      <c r="F217" s="122" t="s">
        <v>312</v>
      </c>
      <c r="I217" s="115"/>
      <c r="J217" s="123">
        <f>BK217</f>
        <v>0</v>
      </c>
      <c r="L217" s="112"/>
      <c r="M217" s="117"/>
      <c r="P217" s="118">
        <f>SUM(P218:P338)</f>
        <v>0</v>
      </c>
      <c r="R217" s="118">
        <f>SUM(R218:R338)</f>
        <v>21.936470999999997</v>
      </c>
      <c r="T217" s="119">
        <f>SUM(T218:T338)</f>
        <v>0</v>
      </c>
      <c r="AR217" s="113" t="s">
        <v>84</v>
      </c>
      <c r="AT217" s="120" t="s">
        <v>75</v>
      </c>
      <c r="AU217" s="120" t="s">
        <v>84</v>
      </c>
      <c r="AY217" s="113" t="s">
        <v>124</v>
      </c>
      <c r="BK217" s="121">
        <f>SUM(BK218:BK338)</f>
        <v>0</v>
      </c>
    </row>
    <row r="218" spans="2:65" s="1" customFormat="1" ht="22.25" customHeight="1">
      <c r="B218" s="33"/>
      <c r="C218" s="124" t="s">
        <v>313</v>
      </c>
      <c r="D218" s="124" t="s">
        <v>126</v>
      </c>
      <c r="E218" s="125" t="s">
        <v>314</v>
      </c>
      <c r="F218" s="126" t="s">
        <v>315</v>
      </c>
      <c r="G218" s="127" t="s">
        <v>129</v>
      </c>
      <c r="H218" s="128">
        <v>3761.17</v>
      </c>
      <c r="I218" s="129"/>
      <c r="J218" s="130">
        <f>ROUND(I218*H218,2)</f>
        <v>0</v>
      </c>
      <c r="K218" s="126" t="s">
        <v>130</v>
      </c>
      <c r="L218" s="33"/>
      <c r="M218" s="131" t="s">
        <v>28</v>
      </c>
      <c r="N218" s="132" t="s">
        <v>47</v>
      </c>
      <c r="P218" s="133">
        <f>O218*H218</f>
        <v>0</v>
      </c>
      <c r="Q218" s="133">
        <v>0</v>
      </c>
      <c r="R218" s="133">
        <f>Q218*H218</f>
        <v>0</v>
      </c>
      <c r="S218" s="133">
        <v>0</v>
      </c>
      <c r="T218" s="134">
        <f>S218*H218</f>
        <v>0</v>
      </c>
      <c r="AR218" s="135" t="s">
        <v>131</v>
      </c>
      <c r="AT218" s="135" t="s">
        <v>126</v>
      </c>
      <c r="AU218" s="135" t="s">
        <v>86</v>
      </c>
      <c r="AY218" s="18" t="s">
        <v>124</v>
      </c>
      <c r="BE218" s="136">
        <f>IF(N218="základní",J218,0)</f>
        <v>0</v>
      </c>
      <c r="BF218" s="136">
        <f>IF(N218="snížená",J218,0)</f>
        <v>0</v>
      </c>
      <c r="BG218" s="136">
        <f>IF(N218="zákl. přenesená",J218,0)</f>
        <v>0</v>
      </c>
      <c r="BH218" s="136">
        <f>IF(N218="sníž. přenesená",J218,0)</f>
        <v>0</v>
      </c>
      <c r="BI218" s="136">
        <f>IF(N218="nulová",J218,0)</f>
        <v>0</v>
      </c>
      <c r="BJ218" s="18" t="s">
        <v>84</v>
      </c>
      <c r="BK218" s="136">
        <f>ROUND(I218*H218,2)</f>
        <v>0</v>
      </c>
      <c r="BL218" s="18" t="s">
        <v>131</v>
      </c>
      <c r="BM218" s="135" t="s">
        <v>316</v>
      </c>
    </row>
    <row r="219" spans="2:65" s="1" customFormat="1" ht="10.5">
      <c r="B219" s="33"/>
      <c r="D219" s="137" t="s">
        <v>133</v>
      </c>
      <c r="F219" s="138" t="s">
        <v>317</v>
      </c>
      <c r="I219" s="139"/>
      <c r="L219" s="33"/>
      <c r="M219" s="140"/>
      <c r="T219" s="54"/>
      <c r="AT219" s="18" t="s">
        <v>133</v>
      </c>
      <c r="AU219" s="18" t="s">
        <v>86</v>
      </c>
    </row>
    <row r="220" spans="2:65" s="13" customFormat="1" ht="10.5">
      <c r="B220" s="149"/>
      <c r="D220" s="142" t="s">
        <v>135</v>
      </c>
      <c r="E220" s="150" t="s">
        <v>28</v>
      </c>
      <c r="F220" s="151" t="s">
        <v>161</v>
      </c>
      <c r="H220" s="150" t="s">
        <v>28</v>
      </c>
      <c r="I220" s="152"/>
      <c r="L220" s="149"/>
      <c r="M220" s="153"/>
      <c r="T220" s="154"/>
      <c r="AT220" s="150" t="s">
        <v>135</v>
      </c>
      <c r="AU220" s="150" t="s">
        <v>86</v>
      </c>
      <c r="AV220" s="13" t="s">
        <v>84</v>
      </c>
      <c r="AW220" s="13" t="s">
        <v>36</v>
      </c>
      <c r="AX220" s="13" t="s">
        <v>76</v>
      </c>
      <c r="AY220" s="150" t="s">
        <v>124</v>
      </c>
    </row>
    <row r="221" spans="2:65" s="13" customFormat="1" ht="10.5">
      <c r="B221" s="149"/>
      <c r="D221" s="142" t="s">
        <v>135</v>
      </c>
      <c r="E221" s="150" t="s">
        <v>28</v>
      </c>
      <c r="F221" s="151" t="s">
        <v>318</v>
      </c>
      <c r="H221" s="150" t="s">
        <v>28</v>
      </c>
      <c r="I221" s="152"/>
      <c r="L221" s="149"/>
      <c r="M221" s="153"/>
      <c r="T221" s="154"/>
      <c r="AT221" s="150" t="s">
        <v>135</v>
      </c>
      <c r="AU221" s="150" t="s">
        <v>86</v>
      </c>
      <c r="AV221" s="13" t="s">
        <v>84</v>
      </c>
      <c r="AW221" s="13" t="s">
        <v>36</v>
      </c>
      <c r="AX221" s="13" t="s">
        <v>76</v>
      </c>
      <c r="AY221" s="150" t="s">
        <v>124</v>
      </c>
    </row>
    <row r="222" spans="2:65" s="12" customFormat="1" ht="10.5">
      <c r="B222" s="141"/>
      <c r="D222" s="142" t="s">
        <v>135</v>
      </c>
      <c r="E222" s="143" t="s">
        <v>28</v>
      </c>
      <c r="F222" s="144" t="s">
        <v>163</v>
      </c>
      <c r="H222" s="145">
        <v>3761.17</v>
      </c>
      <c r="I222" s="146"/>
      <c r="L222" s="141"/>
      <c r="M222" s="147"/>
      <c r="T222" s="148"/>
      <c r="AT222" s="143" t="s">
        <v>135</v>
      </c>
      <c r="AU222" s="143" t="s">
        <v>86</v>
      </c>
      <c r="AV222" s="12" t="s">
        <v>86</v>
      </c>
      <c r="AW222" s="12" t="s">
        <v>36</v>
      </c>
      <c r="AX222" s="12" t="s">
        <v>84</v>
      </c>
      <c r="AY222" s="143" t="s">
        <v>124</v>
      </c>
    </row>
    <row r="223" spans="2:65" s="1" customFormat="1" ht="22.25" customHeight="1">
      <c r="B223" s="33"/>
      <c r="C223" s="124" t="s">
        <v>319</v>
      </c>
      <c r="D223" s="124" t="s">
        <v>126</v>
      </c>
      <c r="E223" s="125" t="s">
        <v>320</v>
      </c>
      <c r="F223" s="126" t="s">
        <v>321</v>
      </c>
      <c r="G223" s="127" t="s">
        <v>129</v>
      </c>
      <c r="H223" s="128">
        <v>146.55000000000001</v>
      </c>
      <c r="I223" s="129"/>
      <c r="J223" s="130">
        <f>ROUND(I223*H223,2)</f>
        <v>0</v>
      </c>
      <c r="K223" s="126" t="s">
        <v>130</v>
      </c>
      <c r="L223" s="33"/>
      <c r="M223" s="131" t="s">
        <v>28</v>
      </c>
      <c r="N223" s="132" t="s">
        <v>47</v>
      </c>
      <c r="P223" s="133">
        <f>O223*H223</f>
        <v>0</v>
      </c>
      <c r="Q223" s="133">
        <v>0</v>
      </c>
      <c r="R223" s="133">
        <f>Q223*H223</f>
        <v>0</v>
      </c>
      <c r="S223" s="133">
        <v>0</v>
      </c>
      <c r="T223" s="134">
        <f>S223*H223</f>
        <v>0</v>
      </c>
      <c r="AR223" s="135" t="s">
        <v>131</v>
      </c>
      <c r="AT223" s="135" t="s">
        <v>126</v>
      </c>
      <c r="AU223" s="135" t="s">
        <v>86</v>
      </c>
      <c r="AY223" s="18" t="s">
        <v>124</v>
      </c>
      <c r="BE223" s="136">
        <f>IF(N223="základní",J223,0)</f>
        <v>0</v>
      </c>
      <c r="BF223" s="136">
        <f>IF(N223="snížená",J223,0)</f>
        <v>0</v>
      </c>
      <c r="BG223" s="136">
        <f>IF(N223="zákl. přenesená",J223,0)</f>
        <v>0</v>
      </c>
      <c r="BH223" s="136">
        <f>IF(N223="sníž. přenesená",J223,0)</f>
        <v>0</v>
      </c>
      <c r="BI223" s="136">
        <f>IF(N223="nulová",J223,0)</f>
        <v>0</v>
      </c>
      <c r="BJ223" s="18" t="s">
        <v>84</v>
      </c>
      <c r="BK223" s="136">
        <f>ROUND(I223*H223,2)</f>
        <v>0</v>
      </c>
      <c r="BL223" s="18" t="s">
        <v>131</v>
      </c>
      <c r="BM223" s="135" t="s">
        <v>322</v>
      </c>
    </row>
    <row r="224" spans="2:65" s="1" customFormat="1" ht="10.5">
      <c r="B224" s="33"/>
      <c r="D224" s="137" t="s">
        <v>133</v>
      </c>
      <c r="F224" s="138" t="s">
        <v>323</v>
      </c>
      <c r="I224" s="139"/>
      <c r="L224" s="33"/>
      <c r="M224" s="140"/>
      <c r="T224" s="54"/>
      <c r="AT224" s="18" t="s">
        <v>133</v>
      </c>
      <c r="AU224" s="18" t="s">
        <v>86</v>
      </c>
    </row>
    <row r="225" spans="2:65" s="13" customFormat="1" ht="10.5">
      <c r="B225" s="149"/>
      <c r="D225" s="142" t="s">
        <v>135</v>
      </c>
      <c r="E225" s="150" t="s">
        <v>28</v>
      </c>
      <c r="F225" s="151" t="s">
        <v>324</v>
      </c>
      <c r="H225" s="150" t="s">
        <v>28</v>
      </c>
      <c r="I225" s="152"/>
      <c r="L225" s="149"/>
      <c r="M225" s="153"/>
      <c r="T225" s="154"/>
      <c r="AT225" s="150" t="s">
        <v>135</v>
      </c>
      <c r="AU225" s="150" t="s">
        <v>86</v>
      </c>
      <c r="AV225" s="13" t="s">
        <v>84</v>
      </c>
      <c r="AW225" s="13" t="s">
        <v>36</v>
      </c>
      <c r="AX225" s="13" t="s">
        <v>76</v>
      </c>
      <c r="AY225" s="150" t="s">
        <v>124</v>
      </c>
    </row>
    <row r="226" spans="2:65" s="12" customFormat="1" ht="10.5">
      <c r="B226" s="141"/>
      <c r="D226" s="142" t="s">
        <v>135</v>
      </c>
      <c r="E226" s="143" t="s">
        <v>28</v>
      </c>
      <c r="F226" s="144" t="s">
        <v>325</v>
      </c>
      <c r="H226" s="145">
        <v>67.400000000000006</v>
      </c>
      <c r="I226" s="146"/>
      <c r="L226" s="141"/>
      <c r="M226" s="147"/>
      <c r="T226" s="148"/>
      <c r="AT226" s="143" t="s">
        <v>135</v>
      </c>
      <c r="AU226" s="143" t="s">
        <v>86</v>
      </c>
      <c r="AV226" s="12" t="s">
        <v>86</v>
      </c>
      <c r="AW226" s="12" t="s">
        <v>36</v>
      </c>
      <c r="AX226" s="12" t="s">
        <v>76</v>
      </c>
      <c r="AY226" s="143" t="s">
        <v>124</v>
      </c>
    </row>
    <row r="227" spans="2:65" s="15" customFormat="1" ht="10.5">
      <c r="B227" s="162"/>
      <c r="D227" s="142" t="s">
        <v>135</v>
      </c>
      <c r="E227" s="163" t="s">
        <v>28</v>
      </c>
      <c r="F227" s="164" t="s">
        <v>237</v>
      </c>
      <c r="H227" s="165">
        <v>67.400000000000006</v>
      </c>
      <c r="I227" s="166"/>
      <c r="L227" s="162"/>
      <c r="M227" s="167"/>
      <c r="T227" s="168"/>
      <c r="AT227" s="163" t="s">
        <v>135</v>
      </c>
      <c r="AU227" s="163" t="s">
        <v>86</v>
      </c>
      <c r="AV227" s="15" t="s">
        <v>143</v>
      </c>
      <c r="AW227" s="15" t="s">
        <v>36</v>
      </c>
      <c r="AX227" s="15" t="s">
        <v>76</v>
      </c>
      <c r="AY227" s="163" t="s">
        <v>124</v>
      </c>
    </row>
    <row r="228" spans="2:65" s="13" customFormat="1" ht="10.5">
      <c r="B228" s="149"/>
      <c r="D228" s="142" t="s">
        <v>135</v>
      </c>
      <c r="E228" s="150" t="s">
        <v>28</v>
      </c>
      <c r="F228" s="151" t="s">
        <v>326</v>
      </c>
      <c r="H228" s="150" t="s">
        <v>28</v>
      </c>
      <c r="I228" s="152"/>
      <c r="L228" s="149"/>
      <c r="M228" s="153"/>
      <c r="T228" s="154"/>
      <c r="AT228" s="150" t="s">
        <v>135</v>
      </c>
      <c r="AU228" s="150" t="s">
        <v>86</v>
      </c>
      <c r="AV228" s="13" t="s">
        <v>84</v>
      </c>
      <c r="AW228" s="13" t="s">
        <v>36</v>
      </c>
      <c r="AX228" s="13" t="s">
        <v>76</v>
      </c>
      <c r="AY228" s="150" t="s">
        <v>124</v>
      </c>
    </row>
    <row r="229" spans="2:65" s="13" customFormat="1" ht="10.5">
      <c r="B229" s="149"/>
      <c r="D229" s="142" t="s">
        <v>135</v>
      </c>
      <c r="E229" s="150" t="s">
        <v>28</v>
      </c>
      <c r="F229" s="151" t="s">
        <v>327</v>
      </c>
      <c r="H229" s="150" t="s">
        <v>28</v>
      </c>
      <c r="I229" s="152"/>
      <c r="L229" s="149"/>
      <c r="M229" s="153"/>
      <c r="T229" s="154"/>
      <c r="AT229" s="150" t="s">
        <v>135</v>
      </c>
      <c r="AU229" s="150" t="s">
        <v>86</v>
      </c>
      <c r="AV229" s="13" t="s">
        <v>84</v>
      </c>
      <c r="AW229" s="13" t="s">
        <v>36</v>
      </c>
      <c r="AX229" s="13" t="s">
        <v>76</v>
      </c>
      <c r="AY229" s="150" t="s">
        <v>124</v>
      </c>
    </row>
    <row r="230" spans="2:65" s="12" customFormat="1" ht="10.5">
      <c r="B230" s="141"/>
      <c r="D230" s="142" t="s">
        <v>135</v>
      </c>
      <c r="E230" s="143" t="s">
        <v>28</v>
      </c>
      <c r="F230" s="144" t="s">
        <v>328</v>
      </c>
      <c r="H230" s="145">
        <v>17.5</v>
      </c>
      <c r="I230" s="146"/>
      <c r="L230" s="141"/>
      <c r="M230" s="147"/>
      <c r="T230" s="148"/>
      <c r="AT230" s="143" t="s">
        <v>135</v>
      </c>
      <c r="AU230" s="143" t="s">
        <v>86</v>
      </c>
      <c r="AV230" s="12" t="s">
        <v>86</v>
      </c>
      <c r="AW230" s="12" t="s">
        <v>36</v>
      </c>
      <c r="AX230" s="12" t="s">
        <v>76</v>
      </c>
      <c r="AY230" s="143" t="s">
        <v>124</v>
      </c>
    </row>
    <row r="231" spans="2:65" s="13" customFormat="1" ht="10.5">
      <c r="B231" s="149"/>
      <c r="D231" s="142" t="s">
        <v>135</v>
      </c>
      <c r="E231" s="150" t="s">
        <v>28</v>
      </c>
      <c r="F231" s="151" t="s">
        <v>329</v>
      </c>
      <c r="H231" s="150" t="s">
        <v>28</v>
      </c>
      <c r="I231" s="152"/>
      <c r="L231" s="149"/>
      <c r="M231" s="153"/>
      <c r="T231" s="154"/>
      <c r="AT231" s="150" t="s">
        <v>135</v>
      </c>
      <c r="AU231" s="150" t="s">
        <v>86</v>
      </c>
      <c r="AV231" s="13" t="s">
        <v>84</v>
      </c>
      <c r="AW231" s="13" t="s">
        <v>36</v>
      </c>
      <c r="AX231" s="13" t="s">
        <v>76</v>
      </c>
      <c r="AY231" s="150" t="s">
        <v>124</v>
      </c>
    </row>
    <row r="232" spans="2:65" s="12" customFormat="1" ht="10.5">
      <c r="B232" s="141"/>
      <c r="D232" s="142" t="s">
        <v>135</v>
      </c>
      <c r="E232" s="143" t="s">
        <v>28</v>
      </c>
      <c r="F232" s="144" t="s">
        <v>330</v>
      </c>
      <c r="H232" s="145">
        <v>38.6</v>
      </c>
      <c r="I232" s="146"/>
      <c r="L232" s="141"/>
      <c r="M232" s="147"/>
      <c r="T232" s="148"/>
      <c r="AT232" s="143" t="s">
        <v>135</v>
      </c>
      <c r="AU232" s="143" t="s">
        <v>86</v>
      </c>
      <c r="AV232" s="12" t="s">
        <v>86</v>
      </c>
      <c r="AW232" s="12" t="s">
        <v>36</v>
      </c>
      <c r="AX232" s="12" t="s">
        <v>76</v>
      </c>
      <c r="AY232" s="143" t="s">
        <v>124</v>
      </c>
    </row>
    <row r="233" spans="2:65" s="13" customFormat="1" ht="10.5">
      <c r="B233" s="149"/>
      <c r="D233" s="142" t="s">
        <v>135</v>
      </c>
      <c r="E233" s="150" t="s">
        <v>28</v>
      </c>
      <c r="F233" s="151" t="s">
        <v>331</v>
      </c>
      <c r="H233" s="150" t="s">
        <v>28</v>
      </c>
      <c r="I233" s="152"/>
      <c r="L233" s="149"/>
      <c r="M233" s="153"/>
      <c r="T233" s="154"/>
      <c r="AT233" s="150" t="s">
        <v>135</v>
      </c>
      <c r="AU233" s="150" t="s">
        <v>86</v>
      </c>
      <c r="AV233" s="13" t="s">
        <v>84</v>
      </c>
      <c r="AW233" s="13" t="s">
        <v>36</v>
      </c>
      <c r="AX233" s="13" t="s">
        <v>76</v>
      </c>
      <c r="AY233" s="150" t="s">
        <v>124</v>
      </c>
    </row>
    <row r="234" spans="2:65" s="12" customFormat="1" ht="10.5">
      <c r="B234" s="141"/>
      <c r="D234" s="142" t="s">
        <v>135</v>
      </c>
      <c r="E234" s="143" t="s">
        <v>28</v>
      </c>
      <c r="F234" s="144" t="s">
        <v>332</v>
      </c>
      <c r="H234" s="145">
        <v>18.55</v>
      </c>
      <c r="I234" s="146"/>
      <c r="L234" s="141"/>
      <c r="M234" s="147"/>
      <c r="T234" s="148"/>
      <c r="AT234" s="143" t="s">
        <v>135</v>
      </c>
      <c r="AU234" s="143" t="s">
        <v>86</v>
      </c>
      <c r="AV234" s="12" t="s">
        <v>86</v>
      </c>
      <c r="AW234" s="12" t="s">
        <v>36</v>
      </c>
      <c r="AX234" s="12" t="s">
        <v>76</v>
      </c>
      <c r="AY234" s="143" t="s">
        <v>124</v>
      </c>
    </row>
    <row r="235" spans="2:65" s="15" customFormat="1" ht="10.5">
      <c r="B235" s="162"/>
      <c r="D235" s="142" t="s">
        <v>135</v>
      </c>
      <c r="E235" s="163" t="s">
        <v>28</v>
      </c>
      <c r="F235" s="164" t="s">
        <v>237</v>
      </c>
      <c r="H235" s="165">
        <v>74.650000000000006</v>
      </c>
      <c r="I235" s="166"/>
      <c r="L235" s="162"/>
      <c r="M235" s="167"/>
      <c r="T235" s="168"/>
      <c r="AT235" s="163" t="s">
        <v>135</v>
      </c>
      <c r="AU235" s="163" t="s">
        <v>86</v>
      </c>
      <c r="AV235" s="15" t="s">
        <v>143</v>
      </c>
      <c r="AW235" s="15" t="s">
        <v>36</v>
      </c>
      <c r="AX235" s="15" t="s">
        <v>76</v>
      </c>
      <c r="AY235" s="163" t="s">
        <v>124</v>
      </c>
    </row>
    <row r="236" spans="2:65" s="13" customFormat="1" ht="10.5">
      <c r="B236" s="149"/>
      <c r="D236" s="142" t="s">
        <v>135</v>
      </c>
      <c r="E236" s="150" t="s">
        <v>28</v>
      </c>
      <c r="F236" s="151" t="s">
        <v>149</v>
      </c>
      <c r="H236" s="150" t="s">
        <v>28</v>
      </c>
      <c r="I236" s="152"/>
      <c r="L236" s="149"/>
      <c r="M236" s="153"/>
      <c r="T236" s="154"/>
      <c r="AT236" s="150" t="s">
        <v>135</v>
      </c>
      <c r="AU236" s="150" t="s">
        <v>86</v>
      </c>
      <c r="AV236" s="13" t="s">
        <v>84</v>
      </c>
      <c r="AW236" s="13" t="s">
        <v>36</v>
      </c>
      <c r="AX236" s="13" t="s">
        <v>76</v>
      </c>
      <c r="AY236" s="150" t="s">
        <v>124</v>
      </c>
    </row>
    <row r="237" spans="2:65" s="12" customFormat="1" ht="10.5">
      <c r="B237" s="141"/>
      <c r="D237" s="142" t="s">
        <v>135</v>
      </c>
      <c r="E237" s="143" t="s">
        <v>28</v>
      </c>
      <c r="F237" s="144" t="s">
        <v>150</v>
      </c>
      <c r="H237" s="145">
        <v>4.5</v>
      </c>
      <c r="I237" s="146"/>
      <c r="L237" s="141"/>
      <c r="M237" s="147"/>
      <c r="T237" s="148"/>
      <c r="AT237" s="143" t="s">
        <v>135</v>
      </c>
      <c r="AU237" s="143" t="s">
        <v>86</v>
      </c>
      <c r="AV237" s="12" t="s">
        <v>86</v>
      </c>
      <c r="AW237" s="12" t="s">
        <v>36</v>
      </c>
      <c r="AX237" s="12" t="s">
        <v>76</v>
      </c>
      <c r="AY237" s="143" t="s">
        <v>124</v>
      </c>
    </row>
    <row r="238" spans="2:65" s="15" customFormat="1" ht="10.5">
      <c r="B238" s="162"/>
      <c r="D238" s="142" t="s">
        <v>135</v>
      </c>
      <c r="E238" s="163" t="s">
        <v>28</v>
      </c>
      <c r="F238" s="164" t="s">
        <v>237</v>
      </c>
      <c r="H238" s="165">
        <v>4.5</v>
      </c>
      <c r="I238" s="166"/>
      <c r="L238" s="162"/>
      <c r="M238" s="167"/>
      <c r="T238" s="168"/>
      <c r="AT238" s="163" t="s">
        <v>135</v>
      </c>
      <c r="AU238" s="163" t="s">
        <v>86</v>
      </c>
      <c r="AV238" s="15" t="s">
        <v>143</v>
      </c>
      <c r="AW238" s="15" t="s">
        <v>36</v>
      </c>
      <c r="AX238" s="15" t="s">
        <v>76</v>
      </c>
      <c r="AY238" s="163" t="s">
        <v>124</v>
      </c>
    </row>
    <row r="239" spans="2:65" s="14" customFormat="1" ht="10.5">
      <c r="B239" s="155"/>
      <c r="D239" s="142" t="s">
        <v>135</v>
      </c>
      <c r="E239" s="156" t="s">
        <v>28</v>
      </c>
      <c r="F239" s="157" t="s">
        <v>151</v>
      </c>
      <c r="H239" s="158">
        <v>146.55000000000001</v>
      </c>
      <c r="I239" s="159"/>
      <c r="L239" s="155"/>
      <c r="M239" s="160"/>
      <c r="T239" s="161"/>
      <c r="AT239" s="156" t="s">
        <v>135</v>
      </c>
      <c r="AU239" s="156" t="s">
        <v>86</v>
      </c>
      <c r="AV239" s="14" t="s">
        <v>131</v>
      </c>
      <c r="AW239" s="14" t="s">
        <v>36</v>
      </c>
      <c r="AX239" s="14" t="s">
        <v>84</v>
      </c>
      <c r="AY239" s="156" t="s">
        <v>124</v>
      </c>
    </row>
    <row r="240" spans="2:65" s="1" customFormat="1" ht="22.25" customHeight="1">
      <c r="B240" s="33"/>
      <c r="C240" s="124" t="s">
        <v>333</v>
      </c>
      <c r="D240" s="124" t="s">
        <v>126</v>
      </c>
      <c r="E240" s="125" t="s">
        <v>334</v>
      </c>
      <c r="F240" s="126" t="s">
        <v>335</v>
      </c>
      <c r="G240" s="127" t="s">
        <v>129</v>
      </c>
      <c r="H240" s="128">
        <v>4289.47</v>
      </c>
      <c r="I240" s="129"/>
      <c r="J240" s="130">
        <f>ROUND(I240*H240,2)</f>
        <v>0</v>
      </c>
      <c r="K240" s="126" t="s">
        <v>130</v>
      </c>
      <c r="L240" s="33"/>
      <c r="M240" s="131" t="s">
        <v>28</v>
      </c>
      <c r="N240" s="132" t="s">
        <v>47</v>
      </c>
      <c r="P240" s="133">
        <f>O240*H240</f>
        <v>0</v>
      </c>
      <c r="Q240" s="133">
        <v>0</v>
      </c>
      <c r="R240" s="133">
        <f>Q240*H240</f>
        <v>0</v>
      </c>
      <c r="S240" s="133">
        <v>0</v>
      </c>
      <c r="T240" s="134">
        <f>S240*H240</f>
        <v>0</v>
      </c>
      <c r="AR240" s="135" t="s">
        <v>131</v>
      </c>
      <c r="AT240" s="135" t="s">
        <v>126</v>
      </c>
      <c r="AU240" s="135" t="s">
        <v>86</v>
      </c>
      <c r="AY240" s="18" t="s">
        <v>124</v>
      </c>
      <c r="BE240" s="136">
        <f>IF(N240="základní",J240,0)</f>
        <v>0</v>
      </c>
      <c r="BF240" s="136">
        <f>IF(N240="snížená",J240,0)</f>
        <v>0</v>
      </c>
      <c r="BG240" s="136">
        <f>IF(N240="zákl. přenesená",J240,0)</f>
        <v>0</v>
      </c>
      <c r="BH240" s="136">
        <f>IF(N240="sníž. přenesená",J240,0)</f>
        <v>0</v>
      </c>
      <c r="BI240" s="136">
        <f>IF(N240="nulová",J240,0)</f>
        <v>0</v>
      </c>
      <c r="BJ240" s="18" t="s">
        <v>84</v>
      </c>
      <c r="BK240" s="136">
        <f>ROUND(I240*H240,2)</f>
        <v>0</v>
      </c>
      <c r="BL240" s="18" t="s">
        <v>131</v>
      </c>
      <c r="BM240" s="135" t="s">
        <v>336</v>
      </c>
    </row>
    <row r="241" spans="2:65" s="1" customFormat="1" ht="10.5">
      <c r="B241" s="33"/>
      <c r="D241" s="137" t="s">
        <v>133</v>
      </c>
      <c r="F241" s="138" t="s">
        <v>337</v>
      </c>
      <c r="I241" s="139"/>
      <c r="L241" s="33"/>
      <c r="M241" s="140"/>
      <c r="T241" s="54"/>
      <c r="AT241" s="18" t="s">
        <v>133</v>
      </c>
      <c r="AU241" s="18" t="s">
        <v>86</v>
      </c>
    </row>
    <row r="242" spans="2:65" s="13" customFormat="1" ht="10.5">
      <c r="B242" s="149"/>
      <c r="D242" s="142" t="s">
        <v>135</v>
      </c>
      <c r="E242" s="150" t="s">
        <v>28</v>
      </c>
      <c r="F242" s="151" t="s">
        <v>338</v>
      </c>
      <c r="H242" s="150" t="s">
        <v>28</v>
      </c>
      <c r="I242" s="152"/>
      <c r="L242" s="149"/>
      <c r="M242" s="153"/>
      <c r="T242" s="154"/>
      <c r="AT242" s="150" t="s">
        <v>135</v>
      </c>
      <c r="AU242" s="150" t="s">
        <v>86</v>
      </c>
      <c r="AV242" s="13" t="s">
        <v>84</v>
      </c>
      <c r="AW242" s="13" t="s">
        <v>36</v>
      </c>
      <c r="AX242" s="13" t="s">
        <v>76</v>
      </c>
      <c r="AY242" s="150" t="s">
        <v>124</v>
      </c>
    </row>
    <row r="243" spans="2:65" s="12" customFormat="1" ht="10.5">
      <c r="B243" s="141"/>
      <c r="D243" s="142" t="s">
        <v>135</v>
      </c>
      <c r="E243" s="143" t="s">
        <v>28</v>
      </c>
      <c r="F243" s="144" t="s">
        <v>339</v>
      </c>
      <c r="H243" s="145">
        <v>515.79999999999995</v>
      </c>
      <c r="I243" s="146"/>
      <c r="L243" s="141"/>
      <c r="M243" s="147"/>
      <c r="T243" s="148"/>
      <c r="AT243" s="143" t="s">
        <v>135</v>
      </c>
      <c r="AU243" s="143" t="s">
        <v>86</v>
      </c>
      <c r="AV243" s="12" t="s">
        <v>86</v>
      </c>
      <c r="AW243" s="12" t="s">
        <v>36</v>
      </c>
      <c r="AX243" s="12" t="s">
        <v>76</v>
      </c>
      <c r="AY243" s="143" t="s">
        <v>124</v>
      </c>
    </row>
    <row r="244" spans="2:65" s="13" customFormat="1" ht="10.5">
      <c r="B244" s="149"/>
      <c r="D244" s="142" t="s">
        <v>135</v>
      </c>
      <c r="E244" s="150" t="s">
        <v>28</v>
      </c>
      <c r="F244" s="151" t="s">
        <v>340</v>
      </c>
      <c r="H244" s="150" t="s">
        <v>28</v>
      </c>
      <c r="I244" s="152"/>
      <c r="L244" s="149"/>
      <c r="M244" s="153"/>
      <c r="T244" s="154"/>
      <c r="AT244" s="150" t="s">
        <v>135</v>
      </c>
      <c r="AU244" s="150" t="s">
        <v>86</v>
      </c>
      <c r="AV244" s="13" t="s">
        <v>84</v>
      </c>
      <c r="AW244" s="13" t="s">
        <v>36</v>
      </c>
      <c r="AX244" s="13" t="s">
        <v>76</v>
      </c>
      <c r="AY244" s="150" t="s">
        <v>124</v>
      </c>
    </row>
    <row r="245" spans="2:65" s="12" customFormat="1" ht="10.5">
      <c r="B245" s="141"/>
      <c r="D245" s="142" t="s">
        <v>135</v>
      </c>
      <c r="E245" s="143" t="s">
        <v>28</v>
      </c>
      <c r="F245" s="144" t="s">
        <v>341</v>
      </c>
      <c r="H245" s="145">
        <v>12.5</v>
      </c>
      <c r="I245" s="146"/>
      <c r="L245" s="141"/>
      <c r="M245" s="147"/>
      <c r="T245" s="148"/>
      <c r="AT245" s="143" t="s">
        <v>135</v>
      </c>
      <c r="AU245" s="143" t="s">
        <v>86</v>
      </c>
      <c r="AV245" s="12" t="s">
        <v>86</v>
      </c>
      <c r="AW245" s="12" t="s">
        <v>36</v>
      </c>
      <c r="AX245" s="12" t="s">
        <v>76</v>
      </c>
      <c r="AY245" s="143" t="s">
        <v>124</v>
      </c>
    </row>
    <row r="246" spans="2:65" s="13" customFormat="1" ht="10.5">
      <c r="B246" s="149"/>
      <c r="D246" s="142" t="s">
        <v>135</v>
      </c>
      <c r="E246" s="150" t="s">
        <v>28</v>
      </c>
      <c r="F246" s="151" t="s">
        <v>161</v>
      </c>
      <c r="H246" s="150" t="s">
        <v>28</v>
      </c>
      <c r="I246" s="152"/>
      <c r="L246" s="149"/>
      <c r="M246" s="153"/>
      <c r="T246" s="154"/>
      <c r="AT246" s="150" t="s">
        <v>135</v>
      </c>
      <c r="AU246" s="150" t="s">
        <v>86</v>
      </c>
      <c r="AV246" s="13" t="s">
        <v>84</v>
      </c>
      <c r="AW246" s="13" t="s">
        <v>36</v>
      </c>
      <c r="AX246" s="13" t="s">
        <v>76</v>
      </c>
      <c r="AY246" s="150" t="s">
        <v>124</v>
      </c>
    </row>
    <row r="247" spans="2:65" s="13" customFormat="1" ht="10.5">
      <c r="B247" s="149"/>
      <c r="D247" s="142" t="s">
        <v>135</v>
      </c>
      <c r="E247" s="150" t="s">
        <v>28</v>
      </c>
      <c r="F247" s="151" t="s">
        <v>342</v>
      </c>
      <c r="H247" s="150" t="s">
        <v>28</v>
      </c>
      <c r="I247" s="152"/>
      <c r="L247" s="149"/>
      <c r="M247" s="153"/>
      <c r="T247" s="154"/>
      <c r="AT247" s="150" t="s">
        <v>135</v>
      </c>
      <c r="AU247" s="150" t="s">
        <v>86</v>
      </c>
      <c r="AV247" s="13" t="s">
        <v>84</v>
      </c>
      <c r="AW247" s="13" t="s">
        <v>36</v>
      </c>
      <c r="AX247" s="13" t="s">
        <v>76</v>
      </c>
      <c r="AY247" s="150" t="s">
        <v>124</v>
      </c>
    </row>
    <row r="248" spans="2:65" s="12" customFormat="1" ht="10.5">
      <c r="B248" s="141"/>
      <c r="D248" s="142" t="s">
        <v>135</v>
      </c>
      <c r="E248" s="143" t="s">
        <v>28</v>
      </c>
      <c r="F248" s="144" t="s">
        <v>163</v>
      </c>
      <c r="H248" s="145">
        <v>3761.17</v>
      </c>
      <c r="I248" s="146"/>
      <c r="L248" s="141"/>
      <c r="M248" s="147"/>
      <c r="T248" s="148"/>
      <c r="AT248" s="143" t="s">
        <v>135</v>
      </c>
      <c r="AU248" s="143" t="s">
        <v>86</v>
      </c>
      <c r="AV248" s="12" t="s">
        <v>86</v>
      </c>
      <c r="AW248" s="12" t="s">
        <v>36</v>
      </c>
      <c r="AX248" s="12" t="s">
        <v>76</v>
      </c>
      <c r="AY248" s="143" t="s">
        <v>124</v>
      </c>
    </row>
    <row r="249" spans="2:65" s="14" customFormat="1" ht="10.5">
      <c r="B249" s="155"/>
      <c r="D249" s="142" t="s">
        <v>135</v>
      </c>
      <c r="E249" s="156" t="s">
        <v>28</v>
      </c>
      <c r="F249" s="157" t="s">
        <v>151</v>
      </c>
      <c r="H249" s="158">
        <v>4289.47</v>
      </c>
      <c r="I249" s="159"/>
      <c r="L249" s="155"/>
      <c r="M249" s="160"/>
      <c r="T249" s="161"/>
      <c r="AT249" s="156" t="s">
        <v>135</v>
      </c>
      <c r="AU249" s="156" t="s">
        <v>86</v>
      </c>
      <c r="AV249" s="14" t="s">
        <v>131</v>
      </c>
      <c r="AW249" s="14" t="s">
        <v>36</v>
      </c>
      <c r="AX249" s="14" t="s">
        <v>84</v>
      </c>
      <c r="AY249" s="156" t="s">
        <v>124</v>
      </c>
    </row>
    <row r="250" spans="2:65" s="1" customFormat="1" ht="22.25" customHeight="1">
      <c r="B250" s="33"/>
      <c r="C250" s="124" t="s">
        <v>343</v>
      </c>
      <c r="D250" s="124" t="s">
        <v>126</v>
      </c>
      <c r="E250" s="125" t="s">
        <v>344</v>
      </c>
      <c r="F250" s="126" t="s">
        <v>345</v>
      </c>
      <c r="G250" s="127" t="s">
        <v>129</v>
      </c>
      <c r="H250" s="128">
        <v>5373.1</v>
      </c>
      <c r="I250" s="129"/>
      <c r="J250" s="130">
        <f>ROUND(I250*H250,2)</f>
        <v>0</v>
      </c>
      <c r="K250" s="126" t="s">
        <v>28</v>
      </c>
      <c r="L250" s="33"/>
      <c r="M250" s="131" t="s">
        <v>28</v>
      </c>
      <c r="N250" s="132" t="s">
        <v>47</v>
      </c>
      <c r="P250" s="133">
        <f>O250*H250</f>
        <v>0</v>
      </c>
      <c r="Q250" s="133">
        <v>0</v>
      </c>
      <c r="R250" s="133">
        <f>Q250*H250</f>
        <v>0</v>
      </c>
      <c r="S250" s="133">
        <v>0</v>
      </c>
      <c r="T250" s="134">
        <f>S250*H250</f>
        <v>0</v>
      </c>
      <c r="AR250" s="135" t="s">
        <v>131</v>
      </c>
      <c r="AT250" s="135" t="s">
        <v>126</v>
      </c>
      <c r="AU250" s="135" t="s">
        <v>86</v>
      </c>
      <c r="AY250" s="18" t="s">
        <v>124</v>
      </c>
      <c r="BE250" s="136">
        <f>IF(N250="základní",J250,0)</f>
        <v>0</v>
      </c>
      <c r="BF250" s="136">
        <f>IF(N250="snížená",J250,0)</f>
        <v>0</v>
      </c>
      <c r="BG250" s="136">
        <f>IF(N250="zákl. přenesená",J250,0)</f>
        <v>0</v>
      </c>
      <c r="BH250" s="136">
        <f>IF(N250="sníž. přenesená",J250,0)</f>
        <v>0</v>
      </c>
      <c r="BI250" s="136">
        <f>IF(N250="nulová",J250,0)</f>
        <v>0</v>
      </c>
      <c r="BJ250" s="18" t="s">
        <v>84</v>
      </c>
      <c r="BK250" s="136">
        <f>ROUND(I250*H250,2)</f>
        <v>0</v>
      </c>
      <c r="BL250" s="18" t="s">
        <v>131</v>
      </c>
      <c r="BM250" s="135" t="s">
        <v>346</v>
      </c>
    </row>
    <row r="251" spans="2:65" s="13" customFormat="1" ht="10.5">
      <c r="B251" s="149"/>
      <c r="D251" s="142" t="s">
        <v>135</v>
      </c>
      <c r="E251" s="150" t="s">
        <v>28</v>
      </c>
      <c r="F251" s="151" t="s">
        <v>266</v>
      </c>
      <c r="H251" s="150" t="s">
        <v>28</v>
      </c>
      <c r="I251" s="152"/>
      <c r="L251" s="149"/>
      <c r="M251" s="153"/>
      <c r="T251" s="154"/>
      <c r="AT251" s="150" t="s">
        <v>135</v>
      </c>
      <c r="AU251" s="150" t="s">
        <v>86</v>
      </c>
      <c r="AV251" s="13" t="s">
        <v>84</v>
      </c>
      <c r="AW251" s="13" t="s">
        <v>36</v>
      </c>
      <c r="AX251" s="13" t="s">
        <v>76</v>
      </c>
      <c r="AY251" s="150" t="s">
        <v>124</v>
      </c>
    </row>
    <row r="252" spans="2:65" s="12" customFormat="1" ht="10.5">
      <c r="B252" s="141"/>
      <c r="D252" s="142" t="s">
        <v>135</v>
      </c>
      <c r="E252" s="143" t="s">
        <v>28</v>
      </c>
      <c r="F252" s="144" t="s">
        <v>267</v>
      </c>
      <c r="H252" s="145">
        <v>5373.1</v>
      </c>
      <c r="I252" s="146"/>
      <c r="L252" s="141"/>
      <c r="M252" s="147"/>
      <c r="T252" s="148"/>
      <c r="AT252" s="143" t="s">
        <v>135</v>
      </c>
      <c r="AU252" s="143" t="s">
        <v>86</v>
      </c>
      <c r="AV252" s="12" t="s">
        <v>86</v>
      </c>
      <c r="AW252" s="12" t="s">
        <v>36</v>
      </c>
      <c r="AX252" s="12" t="s">
        <v>84</v>
      </c>
      <c r="AY252" s="143" t="s">
        <v>124</v>
      </c>
    </row>
    <row r="253" spans="2:65" s="1" customFormat="1" ht="24.75" customHeight="1">
      <c r="B253" s="33"/>
      <c r="C253" s="124" t="s">
        <v>347</v>
      </c>
      <c r="D253" s="124" t="s">
        <v>126</v>
      </c>
      <c r="E253" s="125" t="s">
        <v>348</v>
      </c>
      <c r="F253" s="126" t="s">
        <v>349</v>
      </c>
      <c r="G253" s="127" t="s">
        <v>129</v>
      </c>
      <c r="H253" s="128">
        <v>86.4</v>
      </c>
      <c r="I253" s="129"/>
      <c r="J253" s="130">
        <f>ROUND(I253*H253,2)</f>
        <v>0</v>
      </c>
      <c r="K253" s="126" t="s">
        <v>130</v>
      </c>
      <c r="L253" s="33"/>
      <c r="M253" s="131" t="s">
        <v>28</v>
      </c>
      <c r="N253" s="132" t="s">
        <v>47</v>
      </c>
      <c r="P253" s="133">
        <f>O253*H253</f>
        <v>0</v>
      </c>
      <c r="Q253" s="133">
        <v>0</v>
      </c>
      <c r="R253" s="133">
        <f>Q253*H253</f>
        <v>0</v>
      </c>
      <c r="S253" s="133">
        <v>0</v>
      </c>
      <c r="T253" s="134">
        <f>S253*H253</f>
        <v>0</v>
      </c>
      <c r="AR253" s="135" t="s">
        <v>131</v>
      </c>
      <c r="AT253" s="135" t="s">
        <v>126</v>
      </c>
      <c r="AU253" s="135" t="s">
        <v>86</v>
      </c>
      <c r="AY253" s="18" t="s">
        <v>124</v>
      </c>
      <c r="BE253" s="136">
        <f>IF(N253="základní",J253,0)</f>
        <v>0</v>
      </c>
      <c r="BF253" s="136">
        <f>IF(N253="snížená",J253,0)</f>
        <v>0</v>
      </c>
      <c r="BG253" s="136">
        <f>IF(N253="zákl. přenesená",J253,0)</f>
        <v>0</v>
      </c>
      <c r="BH253" s="136">
        <f>IF(N253="sníž. přenesená",J253,0)</f>
        <v>0</v>
      </c>
      <c r="BI253" s="136">
        <f>IF(N253="nulová",J253,0)</f>
        <v>0</v>
      </c>
      <c r="BJ253" s="18" t="s">
        <v>84</v>
      </c>
      <c r="BK253" s="136">
        <f>ROUND(I253*H253,2)</f>
        <v>0</v>
      </c>
      <c r="BL253" s="18" t="s">
        <v>131</v>
      </c>
      <c r="BM253" s="135" t="s">
        <v>350</v>
      </c>
    </row>
    <row r="254" spans="2:65" s="1" customFormat="1" ht="10.5">
      <c r="B254" s="33"/>
      <c r="D254" s="137" t="s">
        <v>133</v>
      </c>
      <c r="F254" s="138" t="s">
        <v>351</v>
      </c>
      <c r="I254" s="139"/>
      <c r="L254" s="33"/>
      <c r="M254" s="140"/>
      <c r="T254" s="54"/>
      <c r="AT254" s="18" t="s">
        <v>133</v>
      </c>
      <c r="AU254" s="18" t="s">
        <v>86</v>
      </c>
    </row>
    <row r="255" spans="2:65" s="13" customFormat="1" ht="10.5">
      <c r="B255" s="149"/>
      <c r="D255" s="142" t="s">
        <v>135</v>
      </c>
      <c r="E255" s="150" t="s">
        <v>28</v>
      </c>
      <c r="F255" s="151" t="s">
        <v>268</v>
      </c>
      <c r="H255" s="150" t="s">
        <v>28</v>
      </c>
      <c r="I255" s="152"/>
      <c r="L255" s="149"/>
      <c r="M255" s="153"/>
      <c r="T255" s="154"/>
      <c r="AT255" s="150" t="s">
        <v>135</v>
      </c>
      <c r="AU255" s="150" t="s">
        <v>86</v>
      </c>
      <c r="AV255" s="13" t="s">
        <v>84</v>
      </c>
      <c r="AW255" s="13" t="s">
        <v>36</v>
      </c>
      <c r="AX255" s="13" t="s">
        <v>76</v>
      </c>
      <c r="AY255" s="150" t="s">
        <v>124</v>
      </c>
    </row>
    <row r="256" spans="2:65" s="12" customFormat="1" ht="10.5">
      <c r="B256" s="141"/>
      <c r="D256" s="142" t="s">
        <v>135</v>
      </c>
      <c r="E256" s="143" t="s">
        <v>28</v>
      </c>
      <c r="F256" s="144" t="s">
        <v>325</v>
      </c>
      <c r="H256" s="145">
        <v>67.400000000000006</v>
      </c>
      <c r="I256" s="146"/>
      <c r="L256" s="141"/>
      <c r="M256" s="147"/>
      <c r="T256" s="148"/>
      <c r="AT256" s="143" t="s">
        <v>135</v>
      </c>
      <c r="AU256" s="143" t="s">
        <v>86</v>
      </c>
      <c r="AV256" s="12" t="s">
        <v>86</v>
      </c>
      <c r="AW256" s="12" t="s">
        <v>36</v>
      </c>
      <c r="AX256" s="12" t="s">
        <v>76</v>
      </c>
      <c r="AY256" s="143" t="s">
        <v>124</v>
      </c>
    </row>
    <row r="257" spans="2:65" s="13" customFormat="1" ht="10.5">
      <c r="B257" s="149"/>
      <c r="D257" s="142" t="s">
        <v>135</v>
      </c>
      <c r="E257" s="150" t="s">
        <v>28</v>
      </c>
      <c r="F257" s="151" t="s">
        <v>149</v>
      </c>
      <c r="H257" s="150" t="s">
        <v>28</v>
      </c>
      <c r="I257" s="152"/>
      <c r="L257" s="149"/>
      <c r="M257" s="153"/>
      <c r="T257" s="154"/>
      <c r="AT257" s="150" t="s">
        <v>135</v>
      </c>
      <c r="AU257" s="150" t="s">
        <v>86</v>
      </c>
      <c r="AV257" s="13" t="s">
        <v>84</v>
      </c>
      <c r="AW257" s="13" t="s">
        <v>36</v>
      </c>
      <c r="AX257" s="13" t="s">
        <v>76</v>
      </c>
      <c r="AY257" s="150" t="s">
        <v>124</v>
      </c>
    </row>
    <row r="258" spans="2:65" s="12" customFormat="1" ht="10.5">
      <c r="B258" s="141"/>
      <c r="D258" s="142" t="s">
        <v>135</v>
      </c>
      <c r="E258" s="143" t="s">
        <v>28</v>
      </c>
      <c r="F258" s="144" t="s">
        <v>150</v>
      </c>
      <c r="H258" s="145">
        <v>4.5</v>
      </c>
      <c r="I258" s="146"/>
      <c r="L258" s="141"/>
      <c r="M258" s="147"/>
      <c r="T258" s="148"/>
      <c r="AT258" s="143" t="s">
        <v>135</v>
      </c>
      <c r="AU258" s="143" t="s">
        <v>86</v>
      </c>
      <c r="AV258" s="12" t="s">
        <v>86</v>
      </c>
      <c r="AW258" s="12" t="s">
        <v>36</v>
      </c>
      <c r="AX258" s="12" t="s">
        <v>76</v>
      </c>
      <c r="AY258" s="143" t="s">
        <v>124</v>
      </c>
    </row>
    <row r="259" spans="2:65" s="13" customFormat="1" ht="10.5">
      <c r="B259" s="149"/>
      <c r="D259" s="142" t="s">
        <v>135</v>
      </c>
      <c r="E259" s="150" t="s">
        <v>28</v>
      </c>
      <c r="F259" s="151" t="s">
        <v>352</v>
      </c>
      <c r="H259" s="150" t="s">
        <v>28</v>
      </c>
      <c r="I259" s="152"/>
      <c r="L259" s="149"/>
      <c r="M259" s="153"/>
      <c r="T259" s="154"/>
      <c r="AT259" s="150" t="s">
        <v>135</v>
      </c>
      <c r="AU259" s="150" t="s">
        <v>86</v>
      </c>
      <c r="AV259" s="13" t="s">
        <v>84</v>
      </c>
      <c r="AW259" s="13" t="s">
        <v>36</v>
      </c>
      <c r="AX259" s="13" t="s">
        <v>76</v>
      </c>
      <c r="AY259" s="150" t="s">
        <v>124</v>
      </c>
    </row>
    <row r="260" spans="2:65" s="12" customFormat="1" ht="10.5">
      <c r="B260" s="141"/>
      <c r="D260" s="142" t="s">
        <v>135</v>
      </c>
      <c r="E260" s="143" t="s">
        <v>28</v>
      </c>
      <c r="F260" s="144" t="s">
        <v>353</v>
      </c>
      <c r="H260" s="145">
        <v>14.5</v>
      </c>
      <c r="I260" s="146"/>
      <c r="L260" s="141"/>
      <c r="M260" s="147"/>
      <c r="T260" s="148"/>
      <c r="AT260" s="143" t="s">
        <v>135</v>
      </c>
      <c r="AU260" s="143" t="s">
        <v>86</v>
      </c>
      <c r="AV260" s="12" t="s">
        <v>86</v>
      </c>
      <c r="AW260" s="12" t="s">
        <v>36</v>
      </c>
      <c r="AX260" s="12" t="s">
        <v>76</v>
      </c>
      <c r="AY260" s="143" t="s">
        <v>124</v>
      </c>
    </row>
    <row r="261" spans="2:65" s="14" customFormat="1" ht="10.5">
      <c r="B261" s="155"/>
      <c r="D261" s="142" t="s">
        <v>135</v>
      </c>
      <c r="E261" s="156" t="s">
        <v>28</v>
      </c>
      <c r="F261" s="157" t="s">
        <v>151</v>
      </c>
      <c r="H261" s="158">
        <v>86.4</v>
      </c>
      <c r="I261" s="159"/>
      <c r="L261" s="155"/>
      <c r="M261" s="160"/>
      <c r="T261" s="161"/>
      <c r="AT261" s="156" t="s">
        <v>135</v>
      </c>
      <c r="AU261" s="156" t="s">
        <v>86</v>
      </c>
      <c r="AV261" s="14" t="s">
        <v>131</v>
      </c>
      <c r="AW261" s="14" t="s">
        <v>36</v>
      </c>
      <c r="AX261" s="14" t="s">
        <v>84</v>
      </c>
      <c r="AY261" s="156" t="s">
        <v>124</v>
      </c>
    </row>
    <row r="262" spans="2:65" s="1" customFormat="1" ht="24.75" customHeight="1">
      <c r="B262" s="33"/>
      <c r="C262" s="124" t="s">
        <v>354</v>
      </c>
      <c r="D262" s="124" t="s">
        <v>126</v>
      </c>
      <c r="E262" s="125" t="s">
        <v>355</v>
      </c>
      <c r="F262" s="126" t="s">
        <v>356</v>
      </c>
      <c r="G262" s="127" t="s">
        <v>129</v>
      </c>
      <c r="H262" s="128">
        <v>5373.1</v>
      </c>
      <c r="I262" s="129"/>
      <c r="J262" s="130">
        <f>ROUND(I262*H262,2)</f>
        <v>0</v>
      </c>
      <c r="K262" s="126" t="s">
        <v>130</v>
      </c>
      <c r="L262" s="33"/>
      <c r="M262" s="131" t="s">
        <v>28</v>
      </c>
      <c r="N262" s="132" t="s">
        <v>47</v>
      </c>
      <c r="P262" s="133">
        <f>O262*H262</f>
        <v>0</v>
      </c>
      <c r="Q262" s="133">
        <v>0</v>
      </c>
      <c r="R262" s="133">
        <f>Q262*H262</f>
        <v>0</v>
      </c>
      <c r="S262" s="133">
        <v>0</v>
      </c>
      <c r="T262" s="134">
        <f>S262*H262</f>
        <v>0</v>
      </c>
      <c r="AR262" s="135" t="s">
        <v>131</v>
      </c>
      <c r="AT262" s="135" t="s">
        <v>126</v>
      </c>
      <c r="AU262" s="135" t="s">
        <v>86</v>
      </c>
      <c r="AY262" s="18" t="s">
        <v>124</v>
      </c>
      <c r="BE262" s="136">
        <f>IF(N262="základní",J262,0)</f>
        <v>0</v>
      </c>
      <c r="BF262" s="136">
        <f>IF(N262="snížená",J262,0)</f>
        <v>0</v>
      </c>
      <c r="BG262" s="136">
        <f>IF(N262="zákl. přenesená",J262,0)</f>
        <v>0</v>
      </c>
      <c r="BH262" s="136">
        <f>IF(N262="sníž. přenesená",J262,0)</f>
        <v>0</v>
      </c>
      <c r="BI262" s="136">
        <f>IF(N262="nulová",J262,0)</f>
        <v>0</v>
      </c>
      <c r="BJ262" s="18" t="s">
        <v>84</v>
      </c>
      <c r="BK262" s="136">
        <f>ROUND(I262*H262,2)</f>
        <v>0</v>
      </c>
      <c r="BL262" s="18" t="s">
        <v>131</v>
      </c>
      <c r="BM262" s="135" t="s">
        <v>357</v>
      </c>
    </row>
    <row r="263" spans="2:65" s="1" customFormat="1" ht="10.5">
      <c r="B263" s="33"/>
      <c r="D263" s="137" t="s">
        <v>133</v>
      </c>
      <c r="F263" s="138" t="s">
        <v>358</v>
      </c>
      <c r="I263" s="139"/>
      <c r="L263" s="33"/>
      <c r="M263" s="140"/>
      <c r="T263" s="54"/>
      <c r="AT263" s="18" t="s">
        <v>133</v>
      </c>
      <c r="AU263" s="18" t="s">
        <v>86</v>
      </c>
    </row>
    <row r="264" spans="2:65" s="13" customFormat="1" ht="10.5">
      <c r="B264" s="149"/>
      <c r="D264" s="142" t="s">
        <v>135</v>
      </c>
      <c r="E264" s="150" t="s">
        <v>28</v>
      </c>
      <c r="F264" s="151" t="s">
        <v>266</v>
      </c>
      <c r="H264" s="150" t="s">
        <v>28</v>
      </c>
      <c r="I264" s="152"/>
      <c r="L264" s="149"/>
      <c r="M264" s="153"/>
      <c r="T264" s="154"/>
      <c r="AT264" s="150" t="s">
        <v>135</v>
      </c>
      <c r="AU264" s="150" t="s">
        <v>86</v>
      </c>
      <c r="AV264" s="13" t="s">
        <v>84</v>
      </c>
      <c r="AW264" s="13" t="s">
        <v>36</v>
      </c>
      <c r="AX264" s="13" t="s">
        <v>76</v>
      </c>
      <c r="AY264" s="150" t="s">
        <v>124</v>
      </c>
    </row>
    <row r="265" spans="2:65" s="12" customFormat="1" ht="10.5">
      <c r="B265" s="141"/>
      <c r="D265" s="142" t="s">
        <v>135</v>
      </c>
      <c r="E265" s="143" t="s">
        <v>28</v>
      </c>
      <c r="F265" s="144" t="s">
        <v>267</v>
      </c>
      <c r="H265" s="145">
        <v>5373.1</v>
      </c>
      <c r="I265" s="146"/>
      <c r="L265" s="141"/>
      <c r="M265" s="147"/>
      <c r="T265" s="148"/>
      <c r="AT265" s="143" t="s">
        <v>135</v>
      </c>
      <c r="AU265" s="143" t="s">
        <v>86</v>
      </c>
      <c r="AV265" s="12" t="s">
        <v>86</v>
      </c>
      <c r="AW265" s="12" t="s">
        <v>36</v>
      </c>
      <c r="AX265" s="12" t="s">
        <v>84</v>
      </c>
      <c r="AY265" s="143" t="s">
        <v>124</v>
      </c>
    </row>
    <row r="266" spans="2:65" s="1" customFormat="1" ht="24.75" customHeight="1">
      <c r="B266" s="33"/>
      <c r="C266" s="124" t="s">
        <v>359</v>
      </c>
      <c r="D266" s="124" t="s">
        <v>126</v>
      </c>
      <c r="E266" s="125" t="s">
        <v>360</v>
      </c>
      <c r="F266" s="126" t="s">
        <v>361</v>
      </c>
      <c r="G266" s="127" t="s">
        <v>129</v>
      </c>
      <c r="H266" s="128">
        <v>185.875</v>
      </c>
      <c r="I266" s="129"/>
      <c r="J266" s="130">
        <f>ROUND(I266*H266,2)</f>
        <v>0</v>
      </c>
      <c r="K266" s="126" t="s">
        <v>130</v>
      </c>
      <c r="L266" s="33"/>
      <c r="M266" s="131" t="s">
        <v>28</v>
      </c>
      <c r="N266" s="132" t="s">
        <v>47</v>
      </c>
      <c r="P266" s="133">
        <f>O266*H266</f>
        <v>0</v>
      </c>
      <c r="Q266" s="133">
        <v>0</v>
      </c>
      <c r="R266" s="133">
        <f>Q266*H266</f>
        <v>0</v>
      </c>
      <c r="S266" s="133">
        <v>0</v>
      </c>
      <c r="T266" s="134">
        <f>S266*H266</f>
        <v>0</v>
      </c>
      <c r="AR266" s="135" t="s">
        <v>131</v>
      </c>
      <c r="AT266" s="135" t="s">
        <v>126</v>
      </c>
      <c r="AU266" s="135" t="s">
        <v>86</v>
      </c>
      <c r="AY266" s="18" t="s">
        <v>124</v>
      </c>
      <c r="BE266" s="136">
        <f>IF(N266="základní",J266,0)</f>
        <v>0</v>
      </c>
      <c r="BF266" s="136">
        <f>IF(N266="snížená",J266,0)</f>
        <v>0</v>
      </c>
      <c r="BG266" s="136">
        <f>IF(N266="zákl. přenesená",J266,0)</f>
        <v>0</v>
      </c>
      <c r="BH266" s="136">
        <f>IF(N266="sníž. přenesená",J266,0)</f>
        <v>0</v>
      </c>
      <c r="BI266" s="136">
        <f>IF(N266="nulová",J266,0)</f>
        <v>0</v>
      </c>
      <c r="BJ266" s="18" t="s">
        <v>84</v>
      </c>
      <c r="BK266" s="136">
        <f>ROUND(I266*H266,2)</f>
        <v>0</v>
      </c>
      <c r="BL266" s="18" t="s">
        <v>131</v>
      </c>
      <c r="BM266" s="135" t="s">
        <v>362</v>
      </c>
    </row>
    <row r="267" spans="2:65" s="1" customFormat="1" ht="10.5">
      <c r="B267" s="33"/>
      <c r="D267" s="137" t="s">
        <v>133</v>
      </c>
      <c r="F267" s="138" t="s">
        <v>363</v>
      </c>
      <c r="I267" s="139"/>
      <c r="L267" s="33"/>
      <c r="M267" s="140"/>
      <c r="T267" s="54"/>
      <c r="AT267" s="18" t="s">
        <v>133</v>
      </c>
      <c r="AU267" s="18" t="s">
        <v>86</v>
      </c>
    </row>
    <row r="268" spans="2:65" s="13" customFormat="1" ht="10.5">
      <c r="B268" s="149"/>
      <c r="D268" s="142" t="s">
        <v>135</v>
      </c>
      <c r="E268" s="150" t="s">
        <v>28</v>
      </c>
      <c r="F268" s="151" t="s">
        <v>281</v>
      </c>
      <c r="H268" s="150" t="s">
        <v>28</v>
      </c>
      <c r="I268" s="152"/>
      <c r="L268" s="149"/>
      <c r="M268" s="153"/>
      <c r="T268" s="154"/>
      <c r="AT268" s="150" t="s">
        <v>135</v>
      </c>
      <c r="AU268" s="150" t="s">
        <v>86</v>
      </c>
      <c r="AV268" s="13" t="s">
        <v>84</v>
      </c>
      <c r="AW268" s="13" t="s">
        <v>36</v>
      </c>
      <c r="AX268" s="13" t="s">
        <v>76</v>
      </c>
      <c r="AY268" s="150" t="s">
        <v>124</v>
      </c>
    </row>
    <row r="269" spans="2:65" s="12" customFormat="1" ht="10.5">
      <c r="B269" s="141"/>
      <c r="D269" s="142" t="s">
        <v>135</v>
      </c>
      <c r="E269" s="143" t="s">
        <v>28</v>
      </c>
      <c r="F269" s="144" t="s">
        <v>364</v>
      </c>
      <c r="H269" s="145">
        <v>122</v>
      </c>
      <c r="I269" s="146"/>
      <c r="L269" s="141"/>
      <c r="M269" s="147"/>
      <c r="T269" s="148"/>
      <c r="AT269" s="143" t="s">
        <v>135</v>
      </c>
      <c r="AU269" s="143" t="s">
        <v>86</v>
      </c>
      <c r="AV269" s="12" t="s">
        <v>86</v>
      </c>
      <c r="AW269" s="12" t="s">
        <v>36</v>
      </c>
      <c r="AX269" s="12" t="s">
        <v>76</v>
      </c>
      <c r="AY269" s="143" t="s">
        <v>124</v>
      </c>
    </row>
    <row r="270" spans="2:65" s="13" customFormat="1" ht="10.5">
      <c r="B270" s="149"/>
      <c r="D270" s="142" t="s">
        <v>135</v>
      </c>
      <c r="E270" s="150" t="s">
        <v>28</v>
      </c>
      <c r="F270" s="151" t="s">
        <v>365</v>
      </c>
      <c r="H270" s="150" t="s">
        <v>28</v>
      </c>
      <c r="I270" s="152"/>
      <c r="L270" s="149"/>
      <c r="M270" s="153"/>
      <c r="T270" s="154"/>
      <c r="AT270" s="150" t="s">
        <v>135</v>
      </c>
      <c r="AU270" s="150" t="s">
        <v>86</v>
      </c>
      <c r="AV270" s="13" t="s">
        <v>84</v>
      </c>
      <c r="AW270" s="13" t="s">
        <v>36</v>
      </c>
      <c r="AX270" s="13" t="s">
        <v>76</v>
      </c>
      <c r="AY270" s="150" t="s">
        <v>124</v>
      </c>
    </row>
    <row r="271" spans="2:65" s="12" customFormat="1" ht="10.5">
      <c r="B271" s="141"/>
      <c r="D271" s="142" t="s">
        <v>135</v>
      </c>
      <c r="E271" s="143" t="s">
        <v>28</v>
      </c>
      <c r="F271" s="144" t="s">
        <v>366</v>
      </c>
      <c r="H271" s="145">
        <v>63.875</v>
      </c>
      <c r="I271" s="146"/>
      <c r="L271" s="141"/>
      <c r="M271" s="147"/>
      <c r="T271" s="148"/>
      <c r="AT271" s="143" t="s">
        <v>135</v>
      </c>
      <c r="AU271" s="143" t="s">
        <v>86</v>
      </c>
      <c r="AV271" s="12" t="s">
        <v>86</v>
      </c>
      <c r="AW271" s="12" t="s">
        <v>36</v>
      </c>
      <c r="AX271" s="12" t="s">
        <v>76</v>
      </c>
      <c r="AY271" s="143" t="s">
        <v>124</v>
      </c>
    </row>
    <row r="272" spans="2:65" s="14" customFormat="1" ht="10.5">
      <c r="B272" s="155"/>
      <c r="D272" s="142" t="s">
        <v>135</v>
      </c>
      <c r="E272" s="156" t="s">
        <v>28</v>
      </c>
      <c r="F272" s="157" t="s">
        <v>151</v>
      </c>
      <c r="H272" s="158">
        <v>185.875</v>
      </c>
      <c r="I272" s="159"/>
      <c r="L272" s="155"/>
      <c r="M272" s="160"/>
      <c r="T272" s="161"/>
      <c r="AT272" s="156" t="s">
        <v>135</v>
      </c>
      <c r="AU272" s="156" t="s">
        <v>86</v>
      </c>
      <c r="AV272" s="14" t="s">
        <v>131</v>
      </c>
      <c r="AW272" s="14" t="s">
        <v>36</v>
      </c>
      <c r="AX272" s="14" t="s">
        <v>84</v>
      </c>
      <c r="AY272" s="156" t="s">
        <v>124</v>
      </c>
    </row>
    <row r="273" spans="2:65" s="1" customFormat="1" ht="24.75" customHeight="1">
      <c r="B273" s="33"/>
      <c r="C273" s="124" t="s">
        <v>367</v>
      </c>
      <c r="D273" s="124" t="s">
        <v>126</v>
      </c>
      <c r="E273" s="125" t="s">
        <v>368</v>
      </c>
      <c r="F273" s="126" t="s">
        <v>369</v>
      </c>
      <c r="G273" s="127" t="s">
        <v>129</v>
      </c>
      <c r="H273" s="128">
        <v>515.79999999999995</v>
      </c>
      <c r="I273" s="129"/>
      <c r="J273" s="130">
        <f>ROUND(I273*H273,2)</f>
        <v>0</v>
      </c>
      <c r="K273" s="126" t="s">
        <v>130</v>
      </c>
      <c r="L273" s="33"/>
      <c r="M273" s="131" t="s">
        <v>28</v>
      </c>
      <c r="N273" s="132" t="s">
        <v>47</v>
      </c>
      <c r="P273" s="133">
        <f>O273*H273</f>
        <v>0</v>
      </c>
      <c r="Q273" s="133">
        <v>0</v>
      </c>
      <c r="R273" s="133">
        <f>Q273*H273</f>
        <v>0</v>
      </c>
      <c r="S273" s="133">
        <v>0</v>
      </c>
      <c r="T273" s="134">
        <f>S273*H273</f>
        <v>0</v>
      </c>
      <c r="AR273" s="135" t="s">
        <v>131</v>
      </c>
      <c r="AT273" s="135" t="s">
        <v>126</v>
      </c>
      <c r="AU273" s="135" t="s">
        <v>86</v>
      </c>
      <c r="AY273" s="18" t="s">
        <v>124</v>
      </c>
      <c r="BE273" s="136">
        <f>IF(N273="základní",J273,0)</f>
        <v>0</v>
      </c>
      <c r="BF273" s="136">
        <f>IF(N273="snížená",J273,0)</f>
        <v>0</v>
      </c>
      <c r="BG273" s="136">
        <f>IF(N273="zákl. přenesená",J273,0)</f>
        <v>0</v>
      </c>
      <c r="BH273" s="136">
        <f>IF(N273="sníž. přenesená",J273,0)</f>
        <v>0</v>
      </c>
      <c r="BI273" s="136">
        <f>IF(N273="nulová",J273,0)</f>
        <v>0</v>
      </c>
      <c r="BJ273" s="18" t="s">
        <v>84</v>
      </c>
      <c r="BK273" s="136">
        <f>ROUND(I273*H273,2)</f>
        <v>0</v>
      </c>
      <c r="BL273" s="18" t="s">
        <v>131</v>
      </c>
      <c r="BM273" s="135" t="s">
        <v>370</v>
      </c>
    </row>
    <row r="274" spans="2:65" s="1" customFormat="1" ht="10.5">
      <c r="B274" s="33"/>
      <c r="D274" s="137" t="s">
        <v>133</v>
      </c>
      <c r="F274" s="138" t="s">
        <v>371</v>
      </c>
      <c r="I274" s="139"/>
      <c r="L274" s="33"/>
      <c r="M274" s="140"/>
      <c r="T274" s="54"/>
      <c r="AT274" s="18" t="s">
        <v>133</v>
      </c>
      <c r="AU274" s="18" t="s">
        <v>86</v>
      </c>
    </row>
    <row r="275" spans="2:65" s="13" customFormat="1" ht="10.5">
      <c r="B275" s="149"/>
      <c r="D275" s="142" t="s">
        <v>135</v>
      </c>
      <c r="E275" s="150" t="s">
        <v>28</v>
      </c>
      <c r="F275" s="151" t="s">
        <v>272</v>
      </c>
      <c r="H275" s="150" t="s">
        <v>28</v>
      </c>
      <c r="I275" s="152"/>
      <c r="L275" s="149"/>
      <c r="M275" s="153"/>
      <c r="T275" s="154"/>
      <c r="AT275" s="150" t="s">
        <v>135</v>
      </c>
      <c r="AU275" s="150" t="s">
        <v>86</v>
      </c>
      <c r="AV275" s="13" t="s">
        <v>84</v>
      </c>
      <c r="AW275" s="13" t="s">
        <v>36</v>
      </c>
      <c r="AX275" s="13" t="s">
        <v>76</v>
      </c>
      <c r="AY275" s="150" t="s">
        <v>124</v>
      </c>
    </row>
    <row r="276" spans="2:65" s="12" customFormat="1" ht="10.5">
      <c r="B276" s="141"/>
      <c r="D276" s="142" t="s">
        <v>135</v>
      </c>
      <c r="E276" s="143" t="s">
        <v>28</v>
      </c>
      <c r="F276" s="144" t="s">
        <v>339</v>
      </c>
      <c r="H276" s="145">
        <v>515.79999999999995</v>
      </c>
      <c r="I276" s="146"/>
      <c r="L276" s="141"/>
      <c r="M276" s="147"/>
      <c r="T276" s="148"/>
      <c r="AT276" s="143" t="s">
        <v>135</v>
      </c>
      <c r="AU276" s="143" t="s">
        <v>86</v>
      </c>
      <c r="AV276" s="12" t="s">
        <v>86</v>
      </c>
      <c r="AW276" s="12" t="s">
        <v>36</v>
      </c>
      <c r="AX276" s="12" t="s">
        <v>76</v>
      </c>
      <c r="AY276" s="143" t="s">
        <v>124</v>
      </c>
    </row>
    <row r="277" spans="2:65" s="14" customFormat="1" ht="10.5">
      <c r="B277" s="155"/>
      <c r="D277" s="142" t="s">
        <v>135</v>
      </c>
      <c r="E277" s="156" t="s">
        <v>28</v>
      </c>
      <c r="F277" s="157" t="s">
        <v>151</v>
      </c>
      <c r="H277" s="158">
        <v>515.79999999999995</v>
      </c>
      <c r="I277" s="159"/>
      <c r="L277" s="155"/>
      <c r="M277" s="160"/>
      <c r="T277" s="161"/>
      <c r="AT277" s="156" t="s">
        <v>135</v>
      </c>
      <c r="AU277" s="156" t="s">
        <v>86</v>
      </c>
      <c r="AV277" s="14" t="s">
        <v>131</v>
      </c>
      <c r="AW277" s="14" t="s">
        <v>36</v>
      </c>
      <c r="AX277" s="14" t="s">
        <v>84</v>
      </c>
      <c r="AY277" s="156" t="s">
        <v>124</v>
      </c>
    </row>
    <row r="278" spans="2:65" s="1" customFormat="1" ht="24.75" customHeight="1">
      <c r="B278" s="33"/>
      <c r="C278" s="124" t="s">
        <v>372</v>
      </c>
      <c r="D278" s="124" t="s">
        <v>126</v>
      </c>
      <c r="E278" s="125" t="s">
        <v>373</v>
      </c>
      <c r="F278" s="126" t="s">
        <v>374</v>
      </c>
      <c r="G278" s="127" t="s">
        <v>129</v>
      </c>
      <c r="H278" s="128">
        <v>12.5</v>
      </c>
      <c r="I278" s="129"/>
      <c r="J278" s="130">
        <f>ROUND(I278*H278,2)</f>
        <v>0</v>
      </c>
      <c r="K278" s="126" t="s">
        <v>130</v>
      </c>
      <c r="L278" s="33"/>
      <c r="M278" s="131" t="s">
        <v>28</v>
      </c>
      <c r="N278" s="132" t="s">
        <v>47</v>
      </c>
      <c r="P278" s="133">
        <f>O278*H278</f>
        <v>0</v>
      </c>
      <c r="Q278" s="133">
        <v>0</v>
      </c>
      <c r="R278" s="133">
        <f>Q278*H278</f>
        <v>0</v>
      </c>
      <c r="S278" s="133">
        <v>0</v>
      </c>
      <c r="T278" s="134">
        <f>S278*H278</f>
        <v>0</v>
      </c>
      <c r="AR278" s="135" t="s">
        <v>131</v>
      </c>
      <c r="AT278" s="135" t="s">
        <v>126</v>
      </c>
      <c r="AU278" s="135" t="s">
        <v>86</v>
      </c>
      <c r="AY278" s="18" t="s">
        <v>124</v>
      </c>
      <c r="BE278" s="136">
        <f>IF(N278="základní",J278,0)</f>
        <v>0</v>
      </c>
      <c r="BF278" s="136">
        <f>IF(N278="snížená",J278,0)</f>
        <v>0</v>
      </c>
      <c r="BG278" s="136">
        <f>IF(N278="zákl. přenesená",J278,0)</f>
        <v>0</v>
      </c>
      <c r="BH278" s="136">
        <f>IF(N278="sníž. přenesená",J278,0)</f>
        <v>0</v>
      </c>
      <c r="BI278" s="136">
        <f>IF(N278="nulová",J278,0)</f>
        <v>0</v>
      </c>
      <c r="BJ278" s="18" t="s">
        <v>84</v>
      </c>
      <c r="BK278" s="136">
        <f>ROUND(I278*H278,2)</f>
        <v>0</v>
      </c>
      <c r="BL278" s="18" t="s">
        <v>131</v>
      </c>
      <c r="BM278" s="135" t="s">
        <v>375</v>
      </c>
    </row>
    <row r="279" spans="2:65" s="1" customFormat="1" ht="10.5">
      <c r="B279" s="33"/>
      <c r="D279" s="137" t="s">
        <v>133</v>
      </c>
      <c r="F279" s="138" t="s">
        <v>376</v>
      </c>
      <c r="I279" s="139"/>
      <c r="L279" s="33"/>
      <c r="M279" s="140"/>
      <c r="T279" s="54"/>
      <c r="AT279" s="18" t="s">
        <v>133</v>
      </c>
      <c r="AU279" s="18" t="s">
        <v>86</v>
      </c>
    </row>
    <row r="280" spans="2:65" s="13" customFormat="1" ht="10.5">
      <c r="B280" s="149"/>
      <c r="D280" s="142" t="s">
        <v>135</v>
      </c>
      <c r="E280" s="150" t="s">
        <v>28</v>
      </c>
      <c r="F280" s="151" t="s">
        <v>377</v>
      </c>
      <c r="H280" s="150" t="s">
        <v>28</v>
      </c>
      <c r="I280" s="152"/>
      <c r="L280" s="149"/>
      <c r="M280" s="153"/>
      <c r="T280" s="154"/>
      <c r="AT280" s="150" t="s">
        <v>135</v>
      </c>
      <c r="AU280" s="150" t="s">
        <v>86</v>
      </c>
      <c r="AV280" s="13" t="s">
        <v>84</v>
      </c>
      <c r="AW280" s="13" t="s">
        <v>36</v>
      </c>
      <c r="AX280" s="13" t="s">
        <v>76</v>
      </c>
      <c r="AY280" s="150" t="s">
        <v>124</v>
      </c>
    </row>
    <row r="281" spans="2:65" s="12" customFormat="1" ht="10.5">
      <c r="B281" s="141"/>
      <c r="D281" s="142" t="s">
        <v>135</v>
      </c>
      <c r="E281" s="143" t="s">
        <v>28</v>
      </c>
      <c r="F281" s="144" t="s">
        <v>341</v>
      </c>
      <c r="H281" s="145">
        <v>12.5</v>
      </c>
      <c r="I281" s="146"/>
      <c r="L281" s="141"/>
      <c r="M281" s="147"/>
      <c r="T281" s="148"/>
      <c r="AT281" s="143" t="s">
        <v>135</v>
      </c>
      <c r="AU281" s="143" t="s">
        <v>86</v>
      </c>
      <c r="AV281" s="12" t="s">
        <v>86</v>
      </c>
      <c r="AW281" s="12" t="s">
        <v>36</v>
      </c>
      <c r="AX281" s="12" t="s">
        <v>76</v>
      </c>
      <c r="AY281" s="143" t="s">
        <v>124</v>
      </c>
    </row>
    <row r="282" spans="2:65" s="14" customFormat="1" ht="10.5">
      <c r="B282" s="155"/>
      <c r="D282" s="142" t="s">
        <v>135</v>
      </c>
      <c r="E282" s="156" t="s">
        <v>28</v>
      </c>
      <c r="F282" s="157" t="s">
        <v>151</v>
      </c>
      <c r="H282" s="158">
        <v>12.5</v>
      </c>
      <c r="I282" s="159"/>
      <c r="L282" s="155"/>
      <c r="M282" s="160"/>
      <c r="T282" s="161"/>
      <c r="AT282" s="156" t="s">
        <v>135</v>
      </c>
      <c r="AU282" s="156" t="s">
        <v>86</v>
      </c>
      <c r="AV282" s="14" t="s">
        <v>131</v>
      </c>
      <c r="AW282" s="14" t="s">
        <v>36</v>
      </c>
      <c r="AX282" s="14" t="s">
        <v>84</v>
      </c>
      <c r="AY282" s="156" t="s">
        <v>124</v>
      </c>
    </row>
    <row r="283" spans="2:65" s="1" customFormat="1" ht="15.75" customHeight="1">
      <c r="B283" s="33"/>
      <c r="C283" s="124" t="s">
        <v>378</v>
      </c>
      <c r="D283" s="124" t="s">
        <v>126</v>
      </c>
      <c r="E283" s="125" t="s">
        <v>379</v>
      </c>
      <c r="F283" s="126" t="s">
        <v>380</v>
      </c>
      <c r="G283" s="127" t="s">
        <v>129</v>
      </c>
      <c r="H283" s="128">
        <v>5373.1</v>
      </c>
      <c r="I283" s="129"/>
      <c r="J283" s="130">
        <f>ROUND(I283*H283,2)</f>
        <v>0</v>
      </c>
      <c r="K283" s="126" t="s">
        <v>130</v>
      </c>
      <c r="L283" s="33"/>
      <c r="M283" s="131" t="s">
        <v>28</v>
      </c>
      <c r="N283" s="132" t="s">
        <v>47</v>
      </c>
      <c r="P283" s="133">
        <f>O283*H283</f>
        <v>0</v>
      </c>
      <c r="Q283" s="133">
        <v>0</v>
      </c>
      <c r="R283" s="133">
        <f>Q283*H283</f>
        <v>0</v>
      </c>
      <c r="S283" s="133">
        <v>0</v>
      </c>
      <c r="T283" s="134">
        <f>S283*H283</f>
        <v>0</v>
      </c>
      <c r="AR283" s="135" t="s">
        <v>131</v>
      </c>
      <c r="AT283" s="135" t="s">
        <v>126</v>
      </c>
      <c r="AU283" s="135" t="s">
        <v>86</v>
      </c>
      <c r="AY283" s="18" t="s">
        <v>124</v>
      </c>
      <c r="BE283" s="136">
        <f>IF(N283="základní",J283,0)</f>
        <v>0</v>
      </c>
      <c r="BF283" s="136">
        <f>IF(N283="snížená",J283,0)</f>
        <v>0</v>
      </c>
      <c r="BG283" s="136">
        <f>IF(N283="zákl. přenesená",J283,0)</f>
        <v>0</v>
      </c>
      <c r="BH283" s="136">
        <f>IF(N283="sníž. přenesená",J283,0)</f>
        <v>0</v>
      </c>
      <c r="BI283" s="136">
        <f>IF(N283="nulová",J283,0)</f>
        <v>0</v>
      </c>
      <c r="BJ283" s="18" t="s">
        <v>84</v>
      </c>
      <c r="BK283" s="136">
        <f>ROUND(I283*H283,2)</f>
        <v>0</v>
      </c>
      <c r="BL283" s="18" t="s">
        <v>131</v>
      </c>
      <c r="BM283" s="135" t="s">
        <v>381</v>
      </c>
    </row>
    <row r="284" spans="2:65" s="1" customFormat="1" ht="10.5">
      <c r="B284" s="33"/>
      <c r="D284" s="137" t="s">
        <v>133</v>
      </c>
      <c r="F284" s="138" t="s">
        <v>382</v>
      </c>
      <c r="I284" s="139"/>
      <c r="L284" s="33"/>
      <c r="M284" s="140"/>
      <c r="T284" s="54"/>
      <c r="AT284" s="18" t="s">
        <v>133</v>
      </c>
      <c r="AU284" s="18" t="s">
        <v>86</v>
      </c>
    </row>
    <row r="285" spans="2:65" s="13" customFormat="1" ht="10.5">
      <c r="B285" s="149"/>
      <c r="D285" s="142" t="s">
        <v>135</v>
      </c>
      <c r="E285" s="150" t="s">
        <v>28</v>
      </c>
      <c r="F285" s="151" t="s">
        <v>266</v>
      </c>
      <c r="H285" s="150" t="s">
        <v>28</v>
      </c>
      <c r="I285" s="152"/>
      <c r="L285" s="149"/>
      <c r="M285" s="153"/>
      <c r="T285" s="154"/>
      <c r="AT285" s="150" t="s">
        <v>135</v>
      </c>
      <c r="AU285" s="150" t="s">
        <v>86</v>
      </c>
      <c r="AV285" s="13" t="s">
        <v>84</v>
      </c>
      <c r="AW285" s="13" t="s">
        <v>36</v>
      </c>
      <c r="AX285" s="13" t="s">
        <v>76</v>
      </c>
      <c r="AY285" s="150" t="s">
        <v>124</v>
      </c>
    </row>
    <row r="286" spans="2:65" s="12" customFormat="1" ht="10.5">
      <c r="B286" s="141"/>
      <c r="D286" s="142" t="s">
        <v>135</v>
      </c>
      <c r="E286" s="143" t="s">
        <v>28</v>
      </c>
      <c r="F286" s="144" t="s">
        <v>267</v>
      </c>
      <c r="H286" s="145">
        <v>5373.1</v>
      </c>
      <c r="I286" s="146"/>
      <c r="L286" s="141"/>
      <c r="M286" s="147"/>
      <c r="T286" s="148"/>
      <c r="AT286" s="143" t="s">
        <v>135</v>
      </c>
      <c r="AU286" s="143" t="s">
        <v>86</v>
      </c>
      <c r="AV286" s="12" t="s">
        <v>86</v>
      </c>
      <c r="AW286" s="12" t="s">
        <v>36</v>
      </c>
      <c r="AX286" s="12" t="s">
        <v>84</v>
      </c>
      <c r="AY286" s="143" t="s">
        <v>124</v>
      </c>
    </row>
    <row r="287" spans="2:65" s="1" customFormat="1" ht="15.75" customHeight="1">
      <c r="B287" s="33"/>
      <c r="C287" s="124" t="s">
        <v>383</v>
      </c>
      <c r="D287" s="124" t="s">
        <v>126</v>
      </c>
      <c r="E287" s="125" t="s">
        <v>384</v>
      </c>
      <c r="F287" s="126" t="s">
        <v>385</v>
      </c>
      <c r="G287" s="127" t="s">
        <v>129</v>
      </c>
      <c r="H287" s="128">
        <v>86.4</v>
      </c>
      <c r="I287" s="129"/>
      <c r="J287" s="130">
        <f>ROUND(I287*H287,2)</f>
        <v>0</v>
      </c>
      <c r="K287" s="126" t="s">
        <v>130</v>
      </c>
      <c r="L287" s="33"/>
      <c r="M287" s="131" t="s">
        <v>28</v>
      </c>
      <c r="N287" s="132" t="s">
        <v>47</v>
      </c>
      <c r="P287" s="133">
        <f>O287*H287</f>
        <v>0</v>
      </c>
      <c r="Q287" s="133">
        <v>0</v>
      </c>
      <c r="R287" s="133">
        <f>Q287*H287</f>
        <v>0</v>
      </c>
      <c r="S287" s="133">
        <v>0</v>
      </c>
      <c r="T287" s="134">
        <f>S287*H287</f>
        <v>0</v>
      </c>
      <c r="AR287" s="135" t="s">
        <v>131</v>
      </c>
      <c r="AT287" s="135" t="s">
        <v>126</v>
      </c>
      <c r="AU287" s="135" t="s">
        <v>86</v>
      </c>
      <c r="AY287" s="18" t="s">
        <v>124</v>
      </c>
      <c r="BE287" s="136">
        <f>IF(N287="základní",J287,0)</f>
        <v>0</v>
      </c>
      <c r="BF287" s="136">
        <f>IF(N287="snížená",J287,0)</f>
        <v>0</v>
      </c>
      <c r="BG287" s="136">
        <f>IF(N287="zákl. přenesená",J287,0)</f>
        <v>0</v>
      </c>
      <c r="BH287" s="136">
        <f>IF(N287="sníž. přenesená",J287,0)</f>
        <v>0</v>
      </c>
      <c r="BI287" s="136">
        <f>IF(N287="nulová",J287,0)</f>
        <v>0</v>
      </c>
      <c r="BJ287" s="18" t="s">
        <v>84</v>
      </c>
      <c r="BK287" s="136">
        <f>ROUND(I287*H287,2)</f>
        <v>0</v>
      </c>
      <c r="BL287" s="18" t="s">
        <v>131</v>
      </c>
      <c r="BM287" s="135" t="s">
        <v>386</v>
      </c>
    </row>
    <row r="288" spans="2:65" s="1" customFormat="1" ht="10.5">
      <c r="B288" s="33"/>
      <c r="D288" s="137" t="s">
        <v>133</v>
      </c>
      <c r="F288" s="138" t="s">
        <v>387</v>
      </c>
      <c r="I288" s="139"/>
      <c r="L288" s="33"/>
      <c r="M288" s="140"/>
      <c r="T288" s="54"/>
      <c r="AT288" s="18" t="s">
        <v>133</v>
      </c>
      <c r="AU288" s="18" t="s">
        <v>86</v>
      </c>
    </row>
    <row r="289" spans="2:65" s="13" customFormat="1" ht="10.5">
      <c r="B289" s="149"/>
      <c r="D289" s="142" t="s">
        <v>135</v>
      </c>
      <c r="E289" s="150" t="s">
        <v>28</v>
      </c>
      <c r="F289" s="151" t="s">
        <v>268</v>
      </c>
      <c r="H289" s="150" t="s">
        <v>28</v>
      </c>
      <c r="I289" s="152"/>
      <c r="L289" s="149"/>
      <c r="M289" s="153"/>
      <c r="T289" s="154"/>
      <c r="AT289" s="150" t="s">
        <v>135</v>
      </c>
      <c r="AU289" s="150" t="s">
        <v>86</v>
      </c>
      <c r="AV289" s="13" t="s">
        <v>84</v>
      </c>
      <c r="AW289" s="13" t="s">
        <v>36</v>
      </c>
      <c r="AX289" s="13" t="s">
        <v>76</v>
      </c>
      <c r="AY289" s="150" t="s">
        <v>124</v>
      </c>
    </row>
    <row r="290" spans="2:65" s="12" customFormat="1" ht="10.5">
      <c r="B290" s="141"/>
      <c r="D290" s="142" t="s">
        <v>135</v>
      </c>
      <c r="E290" s="143" t="s">
        <v>28</v>
      </c>
      <c r="F290" s="144" t="s">
        <v>325</v>
      </c>
      <c r="H290" s="145">
        <v>67.400000000000006</v>
      </c>
      <c r="I290" s="146"/>
      <c r="L290" s="141"/>
      <c r="M290" s="147"/>
      <c r="T290" s="148"/>
      <c r="AT290" s="143" t="s">
        <v>135</v>
      </c>
      <c r="AU290" s="143" t="s">
        <v>86</v>
      </c>
      <c r="AV290" s="12" t="s">
        <v>86</v>
      </c>
      <c r="AW290" s="12" t="s">
        <v>36</v>
      </c>
      <c r="AX290" s="12" t="s">
        <v>76</v>
      </c>
      <c r="AY290" s="143" t="s">
        <v>124</v>
      </c>
    </row>
    <row r="291" spans="2:65" s="13" customFormat="1" ht="10.5">
      <c r="B291" s="149"/>
      <c r="D291" s="142" t="s">
        <v>135</v>
      </c>
      <c r="E291" s="150" t="s">
        <v>28</v>
      </c>
      <c r="F291" s="151" t="s">
        <v>149</v>
      </c>
      <c r="H291" s="150" t="s">
        <v>28</v>
      </c>
      <c r="I291" s="152"/>
      <c r="L291" s="149"/>
      <c r="M291" s="153"/>
      <c r="T291" s="154"/>
      <c r="AT291" s="150" t="s">
        <v>135</v>
      </c>
      <c r="AU291" s="150" t="s">
        <v>86</v>
      </c>
      <c r="AV291" s="13" t="s">
        <v>84</v>
      </c>
      <c r="AW291" s="13" t="s">
        <v>36</v>
      </c>
      <c r="AX291" s="13" t="s">
        <v>76</v>
      </c>
      <c r="AY291" s="150" t="s">
        <v>124</v>
      </c>
    </row>
    <row r="292" spans="2:65" s="12" customFormat="1" ht="10.5">
      <c r="B292" s="141"/>
      <c r="D292" s="142" t="s">
        <v>135</v>
      </c>
      <c r="E292" s="143" t="s">
        <v>28</v>
      </c>
      <c r="F292" s="144" t="s">
        <v>150</v>
      </c>
      <c r="H292" s="145">
        <v>4.5</v>
      </c>
      <c r="I292" s="146"/>
      <c r="L292" s="141"/>
      <c r="M292" s="147"/>
      <c r="T292" s="148"/>
      <c r="AT292" s="143" t="s">
        <v>135</v>
      </c>
      <c r="AU292" s="143" t="s">
        <v>86</v>
      </c>
      <c r="AV292" s="12" t="s">
        <v>86</v>
      </c>
      <c r="AW292" s="12" t="s">
        <v>36</v>
      </c>
      <c r="AX292" s="12" t="s">
        <v>76</v>
      </c>
      <c r="AY292" s="143" t="s">
        <v>124</v>
      </c>
    </row>
    <row r="293" spans="2:65" s="13" customFormat="1" ht="10.5">
      <c r="B293" s="149"/>
      <c r="D293" s="142" t="s">
        <v>135</v>
      </c>
      <c r="E293" s="150" t="s">
        <v>28</v>
      </c>
      <c r="F293" s="151" t="s">
        <v>352</v>
      </c>
      <c r="H293" s="150" t="s">
        <v>28</v>
      </c>
      <c r="I293" s="152"/>
      <c r="L293" s="149"/>
      <c r="M293" s="153"/>
      <c r="T293" s="154"/>
      <c r="AT293" s="150" t="s">
        <v>135</v>
      </c>
      <c r="AU293" s="150" t="s">
        <v>86</v>
      </c>
      <c r="AV293" s="13" t="s">
        <v>84</v>
      </c>
      <c r="AW293" s="13" t="s">
        <v>36</v>
      </c>
      <c r="AX293" s="13" t="s">
        <v>76</v>
      </c>
      <c r="AY293" s="150" t="s">
        <v>124</v>
      </c>
    </row>
    <row r="294" spans="2:65" s="12" customFormat="1" ht="10.5">
      <c r="B294" s="141"/>
      <c r="D294" s="142" t="s">
        <v>135</v>
      </c>
      <c r="E294" s="143" t="s">
        <v>28</v>
      </c>
      <c r="F294" s="144" t="s">
        <v>353</v>
      </c>
      <c r="H294" s="145">
        <v>14.5</v>
      </c>
      <c r="I294" s="146"/>
      <c r="L294" s="141"/>
      <c r="M294" s="147"/>
      <c r="T294" s="148"/>
      <c r="AT294" s="143" t="s">
        <v>135</v>
      </c>
      <c r="AU294" s="143" t="s">
        <v>86</v>
      </c>
      <c r="AV294" s="12" t="s">
        <v>86</v>
      </c>
      <c r="AW294" s="12" t="s">
        <v>36</v>
      </c>
      <c r="AX294" s="12" t="s">
        <v>76</v>
      </c>
      <c r="AY294" s="143" t="s">
        <v>124</v>
      </c>
    </row>
    <row r="295" spans="2:65" s="14" customFormat="1" ht="10.5">
      <c r="B295" s="155"/>
      <c r="D295" s="142" t="s">
        <v>135</v>
      </c>
      <c r="E295" s="156" t="s">
        <v>28</v>
      </c>
      <c r="F295" s="157" t="s">
        <v>151</v>
      </c>
      <c r="H295" s="158">
        <v>86.4</v>
      </c>
      <c r="I295" s="159"/>
      <c r="L295" s="155"/>
      <c r="M295" s="160"/>
      <c r="T295" s="161"/>
      <c r="AT295" s="156" t="s">
        <v>135</v>
      </c>
      <c r="AU295" s="156" t="s">
        <v>86</v>
      </c>
      <c r="AV295" s="14" t="s">
        <v>131</v>
      </c>
      <c r="AW295" s="14" t="s">
        <v>36</v>
      </c>
      <c r="AX295" s="14" t="s">
        <v>84</v>
      </c>
      <c r="AY295" s="156" t="s">
        <v>124</v>
      </c>
    </row>
    <row r="296" spans="2:65" s="1" customFormat="1" ht="15.75" customHeight="1">
      <c r="B296" s="33"/>
      <c r="C296" s="124" t="s">
        <v>388</v>
      </c>
      <c r="D296" s="124" t="s">
        <v>126</v>
      </c>
      <c r="E296" s="125" t="s">
        <v>389</v>
      </c>
      <c r="F296" s="126" t="s">
        <v>390</v>
      </c>
      <c r="G296" s="127" t="s">
        <v>129</v>
      </c>
      <c r="H296" s="128">
        <v>10746.2</v>
      </c>
      <c r="I296" s="129"/>
      <c r="J296" s="130">
        <f>ROUND(I296*H296,2)</f>
        <v>0</v>
      </c>
      <c r="K296" s="126" t="s">
        <v>130</v>
      </c>
      <c r="L296" s="33"/>
      <c r="M296" s="131" t="s">
        <v>28</v>
      </c>
      <c r="N296" s="132" t="s">
        <v>47</v>
      </c>
      <c r="P296" s="133">
        <f>O296*H296</f>
        <v>0</v>
      </c>
      <c r="Q296" s="133">
        <v>0</v>
      </c>
      <c r="R296" s="133">
        <f>Q296*H296</f>
        <v>0</v>
      </c>
      <c r="S296" s="133">
        <v>0</v>
      </c>
      <c r="T296" s="134">
        <f>S296*H296</f>
        <v>0</v>
      </c>
      <c r="AR296" s="135" t="s">
        <v>131</v>
      </c>
      <c r="AT296" s="135" t="s">
        <v>126</v>
      </c>
      <c r="AU296" s="135" t="s">
        <v>86</v>
      </c>
      <c r="AY296" s="18" t="s">
        <v>124</v>
      </c>
      <c r="BE296" s="136">
        <f>IF(N296="základní",J296,0)</f>
        <v>0</v>
      </c>
      <c r="BF296" s="136">
        <f>IF(N296="snížená",J296,0)</f>
        <v>0</v>
      </c>
      <c r="BG296" s="136">
        <f>IF(N296="zákl. přenesená",J296,0)</f>
        <v>0</v>
      </c>
      <c r="BH296" s="136">
        <f>IF(N296="sníž. přenesená",J296,0)</f>
        <v>0</v>
      </c>
      <c r="BI296" s="136">
        <f>IF(N296="nulová",J296,0)</f>
        <v>0</v>
      </c>
      <c r="BJ296" s="18" t="s">
        <v>84</v>
      </c>
      <c r="BK296" s="136">
        <f>ROUND(I296*H296,2)</f>
        <v>0</v>
      </c>
      <c r="BL296" s="18" t="s">
        <v>131</v>
      </c>
      <c r="BM296" s="135" t="s">
        <v>391</v>
      </c>
    </row>
    <row r="297" spans="2:65" s="1" customFormat="1" ht="10.5">
      <c r="B297" s="33"/>
      <c r="D297" s="137" t="s">
        <v>133</v>
      </c>
      <c r="F297" s="138" t="s">
        <v>392</v>
      </c>
      <c r="I297" s="139"/>
      <c r="L297" s="33"/>
      <c r="M297" s="140"/>
      <c r="T297" s="54"/>
      <c r="AT297" s="18" t="s">
        <v>133</v>
      </c>
      <c r="AU297" s="18" t="s">
        <v>86</v>
      </c>
    </row>
    <row r="298" spans="2:65" s="13" customFormat="1" ht="10.5">
      <c r="B298" s="149"/>
      <c r="D298" s="142" t="s">
        <v>135</v>
      </c>
      <c r="E298" s="150" t="s">
        <v>28</v>
      </c>
      <c r="F298" s="151" t="s">
        <v>266</v>
      </c>
      <c r="H298" s="150" t="s">
        <v>28</v>
      </c>
      <c r="I298" s="152"/>
      <c r="L298" s="149"/>
      <c r="M298" s="153"/>
      <c r="T298" s="154"/>
      <c r="AT298" s="150" t="s">
        <v>135</v>
      </c>
      <c r="AU298" s="150" t="s">
        <v>86</v>
      </c>
      <c r="AV298" s="13" t="s">
        <v>84</v>
      </c>
      <c r="AW298" s="13" t="s">
        <v>36</v>
      </c>
      <c r="AX298" s="13" t="s">
        <v>76</v>
      </c>
      <c r="AY298" s="150" t="s">
        <v>124</v>
      </c>
    </row>
    <row r="299" spans="2:65" s="12" customFormat="1" ht="10.5">
      <c r="B299" s="141"/>
      <c r="D299" s="142" t="s">
        <v>135</v>
      </c>
      <c r="E299" s="143" t="s">
        <v>28</v>
      </c>
      <c r="F299" s="144" t="s">
        <v>393</v>
      </c>
      <c r="H299" s="145">
        <v>10746.2</v>
      </c>
      <c r="I299" s="146"/>
      <c r="L299" s="141"/>
      <c r="M299" s="147"/>
      <c r="T299" s="148"/>
      <c r="AT299" s="143" t="s">
        <v>135</v>
      </c>
      <c r="AU299" s="143" t="s">
        <v>86</v>
      </c>
      <c r="AV299" s="12" t="s">
        <v>86</v>
      </c>
      <c r="AW299" s="12" t="s">
        <v>36</v>
      </c>
      <c r="AX299" s="12" t="s">
        <v>84</v>
      </c>
      <c r="AY299" s="143" t="s">
        <v>124</v>
      </c>
    </row>
    <row r="300" spans="2:65" s="1" customFormat="1" ht="24.75" customHeight="1">
      <c r="B300" s="33"/>
      <c r="C300" s="124" t="s">
        <v>394</v>
      </c>
      <c r="D300" s="124" t="s">
        <v>126</v>
      </c>
      <c r="E300" s="125" t="s">
        <v>395</v>
      </c>
      <c r="F300" s="126" t="s">
        <v>396</v>
      </c>
      <c r="G300" s="127" t="s">
        <v>129</v>
      </c>
      <c r="H300" s="128">
        <v>86.4</v>
      </c>
      <c r="I300" s="129"/>
      <c r="J300" s="130">
        <f>ROUND(I300*H300,2)</f>
        <v>0</v>
      </c>
      <c r="K300" s="126" t="s">
        <v>130</v>
      </c>
      <c r="L300" s="33"/>
      <c r="M300" s="131" t="s">
        <v>28</v>
      </c>
      <c r="N300" s="132" t="s">
        <v>47</v>
      </c>
      <c r="P300" s="133">
        <f>O300*H300</f>
        <v>0</v>
      </c>
      <c r="Q300" s="133">
        <v>0</v>
      </c>
      <c r="R300" s="133">
        <f>Q300*H300</f>
        <v>0</v>
      </c>
      <c r="S300" s="133">
        <v>0</v>
      </c>
      <c r="T300" s="134">
        <f>S300*H300</f>
        <v>0</v>
      </c>
      <c r="AR300" s="135" t="s">
        <v>131</v>
      </c>
      <c r="AT300" s="135" t="s">
        <v>126</v>
      </c>
      <c r="AU300" s="135" t="s">
        <v>86</v>
      </c>
      <c r="AY300" s="18" t="s">
        <v>124</v>
      </c>
      <c r="BE300" s="136">
        <f>IF(N300="základní",J300,0)</f>
        <v>0</v>
      </c>
      <c r="BF300" s="136">
        <f>IF(N300="snížená",J300,0)</f>
        <v>0</v>
      </c>
      <c r="BG300" s="136">
        <f>IF(N300="zákl. přenesená",J300,0)</f>
        <v>0</v>
      </c>
      <c r="BH300" s="136">
        <f>IF(N300="sníž. přenesená",J300,0)</f>
        <v>0</v>
      </c>
      <c r="BI300" s="136">
        <f>IF(N300="nulová",J300,0)</f>
        <v>0</v>
      </c>
      <c r="BJ300" s="18" t="s">
        <v>84</v>
      </c>
      <c r="BK300" s="136">
        <f>ROUND(I300*H300,2)</f>
        <v>0</v>
      </c>
      <c r="BL300" s="18" t="s">
        <v>131</v>
      </c>
      <c r="BM300" s="135" t="s">
        <v>397</v>
      </c>
    </row>
    <row r="301" spans="2:65" s="1" customFormat="1" ht="10.5">
      <c r="B301" s="33"/>
      <c r="D301" s="137" t="s">
        <v>133</v>
      </c>
      <c r="F301" s="138" t="s">
        <v>398</v>
      </c>
      <c r="I301" s="139"/>
      <c r="L301" s="33"/>
      <c r="M301" s="140"/>
      <c r="T301" s="54"/>
      <c r="AT301" s="18" t="s">
        <v>133</v>
      </c>
      <c r="AU301" s="18" t="s">
        <v>86</v>
      </c>
    </row>
    <row r="302" spans="2:65" s="13" customFormat="1" ht="10.5">
      <c r="B302" s="149"/>
      <c r="D302" s="142" t="s">
        <v>135</v>
      </c>
      <c r="E302" s="150" t="s">
        <v>28</v>
      </c>
      <c r="F302" s="151" t="s">
        <v>268</v>
      </c>
      <c r="H302" s="150" t="s">
        <v>28</v>
      </c>
      <c r="I302" s="152"/>
      <c r="L302" s="149"/>
      <c r="M302" s="153"/>
      <c r="T302" s="154"/>
      <c r="AT302" s="150" t="s">
        <v>135</v>
      </c>
      <c r="AU302" s="150" t="s">
        <v>86</v>
      </c>
      <c r="AV302" s="13" t="s">
        <v>84</v>
      </c>
      <c r="AW302" s="13" t="s">
        <v>36</v>
      </c>
      <c r="AX302" s="13" t="s">
        <v>76</v>
      </c>
      <c r="AY302" s="150" t="s">
        <v>124</v>
      </c>
    </row>
    <row r="303" spans="2:65" s="12" customFormat="1" ht="10.5">
      <c r="B303" s="141"/>
      <c r="D303" s="142" t="s">
        <v>135</v>
      </c>
      <c r="E303" s="143" t="s">
        <v>28</v>
      </c>
      <c r="F303" s="144" t="s">
        <v>325</v>
      </c>
      <c r="H303" s="145">
        <v>67.400000000000006</v>
      </c>
      <c r="I303" s="146"/>
      <c r="L303" s="141"/>
      <c r="M303" s="147"/>
      <c r="T303" s="148"/>
      <c r="AT303" s="143" t="s">
        <v>135</v>
      </c>
      <c r="AU303" s="143" t="s">
        <v>86</v>
      </c>
      <c r="AV303" s="12" t="s">
        <v>86</v>
      </c>
      <c r="AW303" s="12" t="s">
        <v>36</v>
      </c>
      <c r="AX303" s="12" t="s">
        <v>76</v>
      </c>
      <c r="AY303" s="143" t="s">
        <v>124</v>
      </c>
    </row>
    <row r="304" spans="2:65" s="13" customFormat="1" ht="10.5">
      <c r="B304" s="149"/>
      <c r="D304" s="142" t="s">
        <v>135</v>
      </c>
      <c r="E304" s="150" t="s">
        <v>28</v>
      </c>
      <c r="F304" s="151" t="s">
        <v>149</v>
      </c>
      <c r="H304" s="150" t="s">
        <v>28</v>
      </c>
      <c r="I304" s="152"/>
      <c r="L304" s="149"/>
      <c r="M304" s="153"/>
      <c r="T304" s="154"/>
      <c r="AT304" s="150" t="s">
        <v>135</v>
      </c>
      <c r="AU304" s="150" t="s">
        <v>86</v>
      </c>
      <c r="AV304" s="13" t="s">
        <v>84</v>
      </c>
      <c r="AW304" s="13" t="s">
        <v>36</v>
      </c>
      <c r="AX304" s="13" t="s">
        <v>76</v>
      </c>
      <c r="AY304" s="150" t="s">
        <v>124</v>
      </c>
    </row>
    <row r="305" spans="2:65" s="12" customFormat="1" ht="10.5">
      <c r="B305" s="141"/>
      <c r="D305" s="142" t="s">
        <v>135</v>
      </c>
      <c r="E305" s="143" t="s">
        <v>28</v>
      </c>
      <c r="F305" s="144" t="s">
        <v>150</v>
      </c>
      <c r="H305" s="145">
        <v>4.5</v>
      </c>
      <c r="I305" s="146"/>
      <c r="L305" s="141"/>
      <c r="M305" s="147"/>
      <c r="T305" s="148"/>
      <c r="AT305" s="143" t="s">
        <v>135</v>
      </c>
      <c r="AU305" s="143" t="s">
        <v>86</v>
      </c>
      <c r="AV305" s="12" t="s">
        <v>86</v>
      </c>
      <c r="AW305" s="12" t="s">
        <v>36</v>
      </c>
      <c r="AX305" s="12" t="s">
        <v>76</v>
      </c>
      <c r="AY305" s="143" t="s">
        <v>124</v>
      </c>
    </row>
    <row r="306" spans="2:65" s="13" customFormat="1" ht="10.5">
      <c r="B306" s="149"/>
      <c r="D306" s="142" t="s">
        <v>135</v>
      </c>
      <c r="E306" s="150" t="s">
        <v>28</v>
      </c>
      <c r="F306" s="151" t="s">
        <v>352</v>
      </c>
      <c r="H306" s="150" t="s">
        <v>28</v>
      </c>
      <c r="I306" s="152"/>
      <c r="L306" s="149"/>
      <c r="M306" s="153"/>
      <c r="T306" s="154"/>
      <c r="AT306" s="150" t="s">
        <v>135</v>
      </c>
      <c r="AU306" s="150" t="s">
        <v>86</v>
      </c>
      <c r="AV306" s="13" t="s">
        <v>84</v>
      </c>
      <c r="AW306" s="13" t="s">
        <v>36</v>
      </c>
      <c r="AX306" s="13" t="s">
        <v>76</v>
      </c>
      <c r="AY306" s="150" t="s">
        <v>124</v>
      </c>
    </row>
    <row r="307" spans="2:65" s="12" customFormat="1" ht="10.5">
      <c r="B307" s="141"/>
      <c r="D307" s="142" t="s">
        <v>135</v>
      </c>
      <c r="E307" s="143" t="s">
        <v>28</v>
      </c>
      <c r="F307" s="144" t="s">
        <v>353</v>
      </c>
      <c r="H307" s="145">
        <v>14.5</v>
      </c>
      <c r="I307" s="146"/>
      <c r="L307" s="141"/>
      <c r="M307" s="147"/>
      <c r="T307" s="148"/>
      <c r="AT307" s="143" t="s">
        <v>135</v>
      </c>
      <c r="AU307" s="143" t="s">
        <v>86</v>
      </c>
      <c r="AV307" s="12" t="s">
        <v>86</v>
      </c>
      <c r="AW307" s="12" t="s">
        <v>36</v>
      </c>
      <c r="AX307" s="12" t="s">
        <v>76</v>
      </c>
      <c r="AY307" s="143" t="s">
        <v>124</v>
      </c>
    </row>
    <row r="308" spans="2:65" s="14" customFormat="1" ht="10.5">
      <c r="B308" s="155"/>
      <c r="D308" s="142" t="s">
        <v>135</v>
      </c>
      <c r="E308" s="156" t="s">
        <v>28</v>
      </c>
      <c r="F308" s="157" t="s">
        <v>151</v>
      </c>
      <c r="H308" s="158">
        <v>86.4</v>
      </c>
      <c r="I308" s="159"/>
      <c r="L308" s="155"/>
      <c r="M308" s="160"/>
      <c r="T308" s="161"/>
      <c r="AT308" s="156" t="s">
        <v>135</v>
      </c>
      <c r="AU308" s="156" t="s">
        <v>86</v>
      </c>
      <c r="AV308" s="14" t="s">
        <v>131</v>
      </c>
      <c r="AW308" s="14" t="s">
        <v>36</v>
      </c>
      <c r="AX308" s="14" t="s">
        <v>84</v>
      </c>
      <c r="AY308" s="156" t="s">
        <v>124</v>
      </c>
    </row>
    <row r="309" spans="2:65" s="1" customFormat="1" ht="24.75" customHeight="1">
      <c r="B309" s="33"/>
      <c r="C309" s="124" t="s">
        <v>399</v>
      </c>
      <c r="D309" s="124" t="s">
        <v>126</v>
      </c>
      <c r="E309" s="125" t="s">
        <v>400</v>
      </c>
      <c r="F309" s="126" t="s">
        <v>401</v>
      </c>
      <c r="G309" s="127" t="s">
        <v>129</v>
      </c>
      <c r="H309" s="128">
        <v>5373.1</v>
      </c>
      <c r="I309" s="129"/>
      <c r="J309" s="130">
        <f>ROUND(I309*H309,2)</f>
        <v>0</v>
      </c>
      <c r="K309" s="126" t="s">
        <v>130</v>
      </c>
      <c r="L309" s="33"/>
      <c r="M309" s="131" t="s">
        <v>28</v>
      </c>
      <c r="N309" s="132" t="s">
        <v>47</v>
      </c>
      <c r="P309" s="133">
        <f>O309*H309</f>
        <v>0</v>
      </c>
      <c r="Q309" s="133">
        <v>0</v>
      </c>
      <c r="R309" s="133">
        <f>Q309*H309</f>
        <v>0</v>
      </c>
      <c r="S309" s="133">
        <v>0</v>
      </c>
      <c r="T309" s="134">
        <f>S309*H309</f>
        <v>0</v>
      </c>
      <c r="AR309" s="135" t="s">
        <v>131</v>
      </c>
      <c r="AT309" s="135" t="s">
        <v>126</v>
      </c>
      <c r="AU309" s="135" t="s">
        <v>86</v>
      </c>
      <c r="AY309" s="18" t="s">
        <v>124</v>
      </c>
      <c r="BE309" s="136">
        <f>IF(N309="základní",J309,0)</f>
        <v>0</v>
      </c>
      <c r="BF309" s="136">
        <f>IF(N309="snížená",J309,0)</f>
        <v>0</v>
      </c>
      <c r="BG309" s="136">
        <f>IF(N309="zákl. přenesená",J309,0)</f>
        <v>0</v>
      </c>
      <c r="BH309" s="136">
        <f>IF(N309="sníž. přenesená",J309,0)</f>
        <v>0</v>
      </c>
      <c r="BI309" s="136">
        <f>IF(N309="nulová",J309,0)</f>
        <v>0</v>
      </c>
      <c r="BJ309" s="18" t="s">
        <v>84</v>
      </c>
      <c r="BK309" s="136">
        <f>ROUND(I309*H309,2)</f>
        <v>0</v>
      </c>
      <c r="BL309" s="18" t="s">
        <v>131</v>
      </c>
      <c r="BM309" s="135" t="s">
        <v>402</v>
      </c>
    </row>
    <row r="310" spans="2:65" s="1" customFormat="1" ht="10.5">
      <c r="B310" s="33"/>
      <c r="D310" s="137" t="s">
        <v>133</v>
      </c>
      <c r="F310" s="138" t="s">
        <v>403</v>
      </c>
      <c r="I310" s="139"/>
      <c r="L310" s="33"/>
      <c r="M310" s="140"/>
      <c r="T310" s="54"/>
      <c r="AT310" s="18" t="s">
        <v>133</v>
      </c>
      <c r="AU310" s="18" t="s">
        <v>86</v>
      </c>
    </row>
    <row r="311" spans="2:65" s="13" customFormat="1" ht="10.5">
      <c r="B311" s="149"/>
      <c r="D311" s="142" t="s">
        <v>135</v>
      </c>
      <c r="E311" s="150" t="s">
        <v>28</v>
      </c>
      <c r="F311" s="151" t="s">
        <v>266</v>
      </c>
      <c r="H311" s="150" t="s">
        <v>28</v>
      </c>
      <c r="I311" s="152"/>
      <c r="L311" s="149"/>
      <c r="M311" s="153"/>
      <c r="T311" s="154"/>
      <c r="AT311" s="150" t="s">
        <v>135</v>
      </c>
      <c r="AU311" s="150" t="s">
        <v>86</v>
      </c>
      <c r="AV311" s="13" t="s">
        <v>84</v>
      </c>
      <c r="AW311" s="13" t="s">
        <v>36</v>
      </c>
      <c r="AX311" s="13" t="s">
        <v>76</v>
      </c>
      <c r="AY311" s="150" t="s">
        <v>124</v>
      </c>
    </row>
    <row r="312" spans="2:65" s="12" customFormat="1" ht="10.5">
      <c r="B312" s="141"/>
      <c r="D312" s="142" t="s">
        <v>135</v>
      </c>
      <c r="E312" s="143" t="s">
        <v>28</v>
      </c>
      <c r="F312" s="144" t="s">
        <v>267</v>
      </c>
      <c r="H312" s="145">
        <v>5373.1</v>
      </c>
      <c r="I312" s="146"/>
      <c r="L312" s="141"/>
      <c r="M312" s="147"/>
      <c r="T312" s="148"/>
      <c r="AT312" s="143" t="s">
        <v>135</v>
      </c>
      <c r="AU312" s="143" t="s">
        <v>86</v>
      </c>
      <c r="AV312" s="12" t="s">
        <v>86</v>
      </c>
      <c r="AW312" s="12" t="s">
        <v>36</v>
      </c>
      <c r="AX312" s="12" t="s">
        <v>84</v>
      </c>
      <c r="AY312" s="143" t="s">
        <v>124</v>
      </c>
    </row>
    <row r="313" spans="2:65" s="1" customFormat="1" ht="15.75" customHeight="1">
      <c r="B313" s="33"/>
      <c r="C313" s="124" t="s">
        <v>404</v>
      </c>
      <c r="D313" s="124" t="s">
        <v>126</v>
      </c>
      <c r="E313" s="125" t="s">
        <v>405</v>
      </c>
      <c r="F313" s="126" t="s">
        <v>406</v>
      </c>
      <c r="G313" s="127" t="s">
        <v>129</v>
      </c>
      <c r="H313" s="128">
        <v>515.79999999999995</v>
      </c>
      <c r="I313" s="129"/>
      <c r="J313" s="130">
        <f>ROUND(I313*H313,2)</f>
        <v>0</v>
      </c>
      <c r="K313" s="126" t="s">
        <v>130</v>
      </c>
      <c r="L313" s="33"/>
      <c r="M313" s="131" t="s">
        <v>28</v>
      </c>
      <c r="N313" s="132" t="s">
        <v>47</v>
      </c>
      <c r="P313" s="133">
        <f>O313*H313</f>
        <v>0</v>
      </c>
      <c r="Q313" s="133">
        <v>0</v>
      </c>
      <c r="R313" s="133">
        <f>Q313*H313</f>
        <v>0</v>
      </c>
      <c r="S313" s="133">
        <v>0</v>
      </c>
      <c r="T313" s="134">
        <f>S313*H313</f>
        <v>0</v>
      </c>
      <c r="AR313" s="135" t="s">
        <v>131</v>
      </c>
      <c r="AT313" s="135" t="s">
        <v>126</v>
      </c>
      <c r="AU313" s="135" t="s">
        <v>86</v>
      </c>
      <c r="AY313" s="18" t="s">
        <v>124</v>
      </c>
      <c r="BE313" s="136">
        <f>IF(N313="základní",J313,0)</f>
        <v>0</v>
      </c>
      <c r="BF313" s="136">
        <f>IF(N313="snížená",J313,0)</f>
        <v>0</v>
      </c>
      <c r="BG313" s="136">
        <f>IF(N313="zákl. přenesená",J313,0)</f>
        <v>0</v>
      </c>
      <c r="BH313" s="136">
        <f>IF(N313="sníž. přenesená",J313,0)</f>
        <v>0</v>
      </c>
      <c r="BI313" s="136">
        <f>IF(N313="nulová",J313,0)</f>
        <v>0</v>
      </c>
      <c r="BJ313" s="18" t="s">
        <v>84</v>
      </c>
      <c r="BK313" s="136">
        <f>ROUND(I313*H313,2)</f>
        <v>0</v>
      </c>
      <c r="BL313" s="18" t="s">
        <v>131</v>
      </c>
      <c r="BM313" s="135" t="s">
        <v>407</v>
      </c>
    </row>
    <row r="314" spans="2:65" s="1" customFormat="1" ht="10.5">
      <c r="B314" s="33"/>
      <c r="D314" s="137" t="s">
        <v>133</v>
      </c>
      <c r="F314" s="138" t="s">
        <v>408</v>
      </c>
      <c r="I314" s="139"/>
      <c r="L314" s="33"/>
      <c r="M314" s="140"/>
      <c r="T314" s="54"/>
      <c r="AT314" s="18" t="s">
        <v>133</v>
      </c>
      <c r="AU314" s="18" t="s">
        <v>86</v>
      </c>
    </row>
    <row r="315" spans="2:65" s="13" customFormat="1" ht="10.5">
      <c r="B315" s="149"/>
      <c r="D315" s="142" t="s">
        <v>135</v>
      </c>
      <c r="E315" s="150" t="s">
        <v>28</v>
      </c>
      <c r="F315" s="151" t="s">
        <v>272</v>
      </c>
      <c r="H315" s="150" t="s">
        <v>28</v>
      </c>
      <c r="I315" s="152"/>
      <c r="L315" s="149"/>
      <c r="M315" s="153"/>
      <c r="T315" s="154"/>
      <c r="AT315" s="150" t="s">
        <v>135</v>
      </c>
      <c r="AU315" s="150" t="s">
        <v>86</v>
      </c>
      <c r="AV315" s="13" t="s">
        <v>84</v>
      </c>
      <c r="AW315" s="13" t="s">
        <v>36</v>
      </c>
      <c r="AX315" s="13" t="s">
        <v>76</v>
      </c>
      <c r="AY315" s="150" t="s">
        <v>124</v>
      </c>
    </row>
    <row r="316" spans="2:65" s="12" customFormat="1" ht="10.5">
      <c r="B316" s="141"/>
      <c r="D316" s="142" t="s">
        <v>135</v>
      </c>
      <c r="E316" s="143" t="s">
        <v>28</v>
      </c>
      <c r="F316" s="144" t="s">
        <v>339</v>
      </c>
      <c r="H316" s="145">
        <v>515.79999999999995</v>
      </c>
      <c r="I316" s="146"/>
      <c r="L316" s="141"/>
      <c r="M316" s="147"/>
      <c r="T316" s="148"/>
      <c r="AT316" s="143" t="s">
        <v>135</v>
      </c>
      <c r="AU316" s="143" t="s">
        <v>86</v>
      </c>
      <c r="AV316" s="12" t="s">
        <v>86</v>
      </c>
      <c r="AW316" s="12" t="s">
        <v>36</v>
      </c>
      <c r="AX316" s="12" t="s">
        <v>76</v>
      </c>
      <c r="AY316" s="143" t="s">
        <v>124</v>
      </c>
    </row>
    <row r="317" spans="2:65" s="14" customFormat="1" ht="10.5">
      <c r="B317" s="155"/>
      <c r="D317" s="142" t="s">
        <v>135</v>
      </c>
      <c r="E317" s="156" t="s">
        <v>28</v>
      </c>
      <c r="F317" s="157" t="s">
        <v>151</v>
      </c>
      <c r="H317" s="158">
        <v>515.79999999999995</v>
      </c>
      <c r="I317" s="159"/>
      <c r="L317" s="155"/>
      <c r="M317" s="160"/>
      <c r="T317" s="161"/>
      <c r="AT317" s="156" t="s">
        <v>135</v>
      </c>
      <c r="AU317" s="156" t="s">
        <v>86</v>
      </c>
      <c r="AV317" s="14" t="s">
        <v>131</v>
      </c>
      <c r="AW317" s="14" t="s">
        <v>36</v>
      </c>
      <c r="AX317" s="14" t="s">
        <v>84</v>
      </c>
      <c r="AY317" s="156" t="s">
        <v>124</v>
      </c>
    </row>
    <row r="318" spans="2:65" s="1" customFormat="1" ht="33.4" customHeight="1">
      <c r="B318" s="33"/>
      <c r="C318" s="124" t="s">
        <v>211</v>
      </c>
      <c r="D318" s="124" t="s">
        <v>126</v>
      </c>
      <c r="E318" s="125" t="s">
        <v>409</v>
      </c>
      <c r="F318" s="126" t="s">
        <v>410</v>
      </c>
      <c r="G318" s="127" t="s">
        <v>129</v>
      </c>
      <c r="H318" s="128">
        <v>12.5</v>
      </c>
      <c r="I318" s="129"/>
      <c r="J318" s="130">
        <f>ROUND(I318*H318,2)</f>
        <v>0</v>
      </c>
      <c r="K318" s="126" t="s">
        <v>130</v>
      </c>
      <c r="L318" s="33"/>
      <c r="M318" s="131" t="s">
        <v>28</v>
      </c>
      <c r="N318" s="132" t="s">
        <v>47</v>
      </c>
      <c r="P318" s="133">
        <f>O318*H318</f>
        <v>0</v>
      </c>
      <c r="Q318" s="133">
        <v>0.19536000000000001</v>
      </c>
      <c r="R318" s="133">
        <f>Q318*H318</f>
        <v>2.4420000000000002</v>
      </c>
      <c r="S318" s="133">
        <v>0</v>
      </c>
      <c r="T318" s="134">
        <f>S318*H318</f>
        <v>0</v>
      </c>
      <c r="AR318" s="135" t="s">
        <v>131</v>
      </c>
      <c r="AT318" s="135" t="s">
        <v>126</v>
      </c>
      <c r="AU318" s="135" t="s">
        <v>86</v>
      </c>
      <c r="AY318" s="18" t="s">
        <v>124</v>
      </c>
      <c r="BE318" s="136">
        <f>IF(N318="základní",J318,0)</f>
        <v>0</v>
      </c>
      <c r="BF318" s="136">
        <f>IF(N318="snížená",J318,0)</f>
        <v>0</v>
      </c>
      <c r="BG318" s="136">
        <f>IF(N318="zákl. přenesená",J318,0)</f>
        <v>0</v>
      </c>
      <c r="BH318" s="136">
        <f>IF(N318="sníž. přenesená",J318,0)</f>
        <v>0</v>
      </c>
      <c r="BI318" s="136">
        <f>IF(N318="nulová",J318,0)</f>
        <v>0</v>
      </c>
      <c r="BJ318" s="18" t="s">
        <v>84</v>
      </c>
      <c r="BK318" s="136">
        <f>ROUND(I318*H318,2)</f>
        <v>0</v>
      </c>
      <c r="BL318" s="18" t="s">
        <v>131</v>
      </c>
      <c r="BM318" s="135" t="s">
        <v>411</v>
      </c>
    </row>
    <row r="319" spans="2:65" s="1" customFormat="1" ht="10.5">
      <c r="B319" s="33"/>
      <c r="D319" s="137" t="s">
        <v>133</v>
      </c>
      <c r="F319" s="138" t="s">
        <v>412</v>
      </c>
      <c r="I319" s="139"/>
      <c r="L319" s="33"/>
      <c r="M319" s="140"/>
      <c r="T319" s="54"/>
      <c r="AT319" s="18" t="s">
        <v>133</v>
      </c>
      <c r="AU319" s="18" t="s">
        <v>86</v>
      </c>
    </row>
    <row r="320" spans="2:65" s="13" customFormat="1" ht="10.5">
      <c r="B320" s="149"/>
      <c r="D320" s="142" t="s">
        <v>135</v>
      </c>
      <c r="E320" s="150" t="s">
        <v>28</v>
      </c>
      <c r="F320" s="151" t="s">
        <v>377</v>
      </c>
      <c r="H320" s="150" t="s">
        <v>28</v>
      </c>
      <c r="I320" s="152"/>
      <c r="L320" s="149"/>
      <c r="M320" s="153"/>
      <c r="T320" s="154"/>
      <c r="AT320" s="150" t="s">
        <v>135</v>
      </c>
      <c r="AU320" s="150" t="s">
        <v>86</v>
      </c>
      <c r="AV320" s="13" t="s">
        <v>84</v>
      </c>
      <c r="AW320" s="13" t="s">
        <v>36</v>
      </c>
      <c r="AX320" s="13" t="s">
        <v>76</v>
      </c>
      <c r="AY320" s="150" t="s">
        <v>124</v>
      </c>
    </row>
    <row r="321" spans="2:65" s="12" customFormat="1" ht="10.5">
      <c r="B321" s="141"/>
      <c r="D321" s="142" t="s">
        <v>135</v>
      </c>
      <c r="E321" s="143" t="s">
        <v>28</v>
      </c>
      <c r="F321" s="144" t="s">
        <v>341</v>
      </c>
      <c r="H321" s="145">
        <v>12.5</v>
      </c>
      <c r="I321" s="146"/>
      <c r="L321" s="141"/>
      <c r="M321" s="147"/>
      <c r="T321" s="148"/>
      <c r="AT321" s="143" t="s">
        <v>135</v>
      </c>
      <c r="AU321" s="143" t="s">
        <v>86</v>
      </c>
      <c r="AV321" s="12" t="s">
        <v>86</v>
      </c>
      <c r="AW321" s="12" t="s">
        <v>36</v>
      </c>
      <c r="AX321" s="12" t="s">
        <v>76</v>
      </c>
      <c r="AY321" s="143" t="s">
        <v>124</v>
      </c>
    </row>
    <row r="322" spans="2:65" s="14" customFormat="1" ht="10.5">
      <c r="B322" s="155"/>
      <c r="D322" s="142" t="s">
        <v>135</v>
      </c>
      <c r="E322" s="156" t="s">
        <v>28</v>
      </c>
      <c r="F322" s="157" t="s">
        <v>151</v>
      </c>
      <c r="H322" s="158">
        <v>12.5</v>
      </c>
      <c r="I322" s="159"/>
      <c r="L322" s="155"/>
      <c r="M322" s="160"/>
      <c r="T322" s="161"/>
      <c r="AT322" s="156" t="s">
        <v>135</v>
      </c>
      <c r="AU322" s="156" t="s">
        <v>86</v>
      </c>
      <c r="AV322" s="14" t="s">
        <v>131</v>
      </c>
      <c r="AW322" s="14" t="s">
        <v>36</v>
      </c>
      <c r="AX322" s="14" t="s">
        <v>84</v>
      </c>
      <c r="AY322" s="156" t="s">
        <v>124</v>
      </c>
    </row>
    <row r="323" spans="2:65" s="1" customFormat="1" ht="15.75" customHeight="1">
      <c r="B323" s="33"/>
      <c r="C323" s="169" t="s">
        <v>413</v>
      </c>
      <c r="D323" s="169" t="s">
        <v>245</v>
      </c>
      <c r="E323" s="170" t="s">
        <v>414</v>
      </c>
      <c r="F323" s="171" t="s">
        <v>415</v>
      </c>
      <c r="G323" s="172" t="s">
        <v>129</v>
      </c>
      <c r="H323" s="173">
        <v>12.625</v>
      </c>
      <c r="I323" s="174"/>
      <c r="J323" s="175">
        <f>ROUND(I323*H323,2)</f>
        <v>0</v>
      </c>
      <c r="K323" s="171" t="s">
        <v>130</v>
      </c>
      <c r="L323" s="176"/>
      <c r="M323" s="177" t="s">
        <v>28</v>
      </c>
      <c r="N323" s="178" t="s">
        <v>47</v>
      </c>
      <c r="P323" s="133">
        <f>O323*H323</f>
        <v>0</v>
      </c>
      <c r="Q323" s="133">
        <v>0.41699999999999998</v>
      </c>
      <c r="R323" s="133">
        <f>Q323*H323</f>
        <v>5.2646249999999997</v>
      </c>
      <c r="S323" s="133">
        <v>0</v>
      </c>
      <c r="T323" s="134">
        <f>S323*H323</f>
        <v>0</v>
      </c>
      <c r="AR323" s="135" t="s">
        <v>185</v>
      </c>
      <c r="AT323" s="135" t="s">
        <v>245</v>
      </c>
      <c r="AU323" s="135" t="s">
        <v>86</v>
      </c>
      <c r="AY323" s="18" t="s">
        <v>124</v>
      </c>
      <c r="BE323" s="136">
        <f>IF(N323="základní",J323,0)</f>
        <v>0</v>
      </c>
      <c r="BF323" s="136">
        <f>IF(N323="snížená",J323,0)</f>
        <v>0</v>
      </c>
      <c r="BG323" s="136">
        <f>IF(N323="zákl. přenesená",J323,0)</f>
        <v>0</v>
      </c>
      <c r="BH323" s="136">
        <f>IF(N323="sníž. přenesená",J323,0)</f>
        <v>0</v>
      </c>
      <c r="BI323" s="136">
        <f>IF(N323="nulová",J323,0)</f>
        <v>0</v>
      </c>
      <c r="BJ323" s="18" t="s">
        <v>84</v>
      </c>
      <c r="BK323" s="136">
        <f>ROUND(I323*H323,2)</f>
        <v>0</v>
      </c>
      <c r="BL323" s="18" t="s">
        <v>131</v>
      </c>
      <c r="BM323" s="135" t="s">
        <v>416</v>
      </c>
    </row>
    <row r="324" spans="2:65" s="12" customFormat="1" ht="10.5">
      <c r="B324" s="141"/>
      <c r="D324" s="142" t="s">
        <v>135</v>
      </c>
      <c r="E324" s="143" t="s">
        <v>28</v>
      </c>
      <c r="F324" s="144" t="s">
        <v>417</v>
      </c>
      <c r="H324" s="145">
        <v>12.625</v>
      </c>
      <c r="I324" s="146"/>
      <c r="L324" s="141"/>
      <c r="M324" s="147"/>
      <c r="T324" s="148"/>
      <c r="AT324" s="143" t="s">
        <v>135</v>
      </c>
      <c r="AU324" s="143" t="s">
        <v>86</v>
      </c>
      <c r="AV324" s="12" t="s">
        <v>86</v>
      </c>
      <c r="AW324" s="12" t="s">
        <v>36</v>
      </c>
      <c r="AX324" s="12" t="s">
        <v>84</v>
      </c>
      <c r="AY324" s="143" t="s">
        <v>124</v>
      </c>
    </row>
    <row r="325" spans="2:65" s="1" customFormat="1" ht="44.55" customHeight="1">
      <c r="B325" s="33"/>
      <c r="C325" s="124" t="s">
        <v>418</v>
      </c>
      <c r="D325" s="124" t="s">
        <v>126</v>
      </c>
      <c r="E325" s="125" t="s">
        <v>419</v>
      </c>
      <c r="F325" s="126" t="s">
        <v>420</v>
      </c>
      <c r="G325" s="127" t="s">
        <v>129</v>
      </c>
      <c r="H325" s="128">
        <v>74.650000000000006</v>
      </c>
      <c r="I325" s="129"/>
      <c r="J325" s="130">
        <f>ROUND(I325*H325,2)</f>
        <v>0</v>
      </c>
      <c r="K325" s="126" t="s">
        <v>130</v>
      </c>
      <c r="L325" s="33"/>
      <c r="M325" s="131" t="s">
        <v>28</v>
      </c>
      <c r="N325" s="132" t="s">
        <v>47</v>
      </c>
      <c r="P325" s="133">
        <f>O325*H325</f>
        <v>0</v>
      </c>
      <c r="Q325" s="133">
        <v>8.9219999999999994E-2</v>
      </c>
      <c r="R325" s="133">
        <f>Q325*H325</f>
        <v>6.6602730000000001</v>
      </c>
      <c r="S325" s="133">
        <v>0</v>
      </c>
      <c r="T325" s="134">
        <f>S325*H325</f>
        <v>0</v>
      </c>
      <c r="AR325" s="135" t="s">
        <v>131</v>
      </c>
      <c r="AT325" s="135" t="s">
        <v>126</v>
      </c>
      <c r="AU325" s="135" t="s">
        <v>86</v>
      </c>
      <c r="AY325" s="18" t="s">
        <v>124</v>
      </c>
      <c r="BE325" s="136">
        <f>IF(N325="základní",J325,0)</f>
        <v>0</v>
      </c>
      <c r="BF325" s="136">
        <f>IF(N325="snížená",J325,0)</f>
        <v>0</v>
      </c>
      <c r="BG325" s="136">
        <f>IF(N325="zákl. přenesená",J325,0)</f>
        <v>0</v>
      </c>
      <c r="BH325" s="136">
        <f>IF(N325="sníž. přenesená",J325,0)</f>
        <v>0</v>
      </c>
      <c r="BI325" s="136">
        <f>IF(N325="nulová",J325,0)</f>
        <v>0</v>
      </c>
      <c r="BJ325" s="18" t="s">
        <v>84</v>
      </c>
      <c r="BK325" s="136">
        <f>ROUND(I325*H325,2)</f>
        <v>0</v>
      </c>
      <c r="BL325" s="18" t="s">
        <v>131</v>
      </c>
      <c r="BM325" s="135" t="s">
        <v>421</v>
      </c>
    </row>
    <row r="326" spans="2:65" s="1" customFormat="1" ht="10.5">
      <c r="B326" s="33"/>
      <c r="D326" s="137" t="s">
        <v>133</v>
      </c>
      <c r="F326" s="138" t="s">
        <v>422</v>
      </c>
      <c r="I326" s="139"/>
      <c r="L326" s="33"/>
      <c r="M326" s="140"/>
      <c r="T326" s="54"/>
      <c r="AT326" s="18" t="s">
        <v>133</v>
      </c>
      <c r="AU326" s="18" t="s">
        <v>86</v>
      </c>
    </row>
    <row r="327" spans="2:65" s="13" customFormat="1" ht="10.5">
      <c r="B327" s="149"/>
      <c r="D327" s="142" t="s">
        <v>135</v>
      </c>
      <c r="E327" s="150" t="s">
        <v>28</v>
      </c>
      <c r="F327" s="151" t="s">
        <v>270</v>
      </c>
      <c r="H327" s="150" t="s">
        <v>28</v>
      </c>
      <c r="I327" s="152"/>
      <c r="L327" s="149"/>
      <c r="M327" s="153"/>
      <c r="T327" s="154"/>
      <c r="AT327" s="150" t="s">
        <v>135</v>
      </c>
      <c r="AU327" s="150" t="s">
        <v>86</v>
      </c>
      <c r="AV327" s="13" t="s">
        <v>84</v>
      </c>
      <c r="AW327" s="13" t="s">
        <v>36</v>
      </c>
      <c r="AX327" s="13" t="s">
        <v>76</v>
      </c>
      <c r="AY327" s="150" t="s">
        <v>124</v>
      </c>
    </row>
    <row r="328" spans="2:65" s="13" customFormat="1" ht="10.5">
      <c r="B328" s="149"/>
      <c r="D328" s="142" t="s">
        <v>135</v>
      </c>
      <c r="E328" s="150" t="s">
        <v>28</v>
      </c>
      <c r="F328" s="151" t="s">
        <v>327</v>
      </c>
      <c r="H328" s="150" t="s">
        <v>28</v>
      </c>
      <c r="I328" s="152"/>
      <c r="L328" s="149"/>
      <c r="M328" s="153"/>
      <c r="T328" s="154"/>
      <c r="AT328" s="150" t="s">
        <v>135</v>
      </c>
      <c r="AU328" s="150" t="s">
        <v>86</v>
      </c>
      <c r="AV328" s="13" t="s">
        <v>84</v>
      </c>
      <c r="AW328" s="13" t="s">
        <v>36</v>
      </c>
      <c r="AX328" s="13" t="s">
        <v>76</v>
      </c>
      <c r="AY328" s="150" t="s">
        <v>124</v>
      </c>
    </row>
    <row r="329" spans="2:65" s="12" customFormat="1" ht="10.5">
      <c r="B329" s="141"/>
      <c r="D329" s="142" t="s">
        <v>135</v>
      </c>
      <c r="E329" s="143" t="s">
        <v>28</v>
      </c>
      <c r="F329" s="144" t="s">
        <v>423</v>
      </c>
      <c r="H329" s="145">
        <v>17.5</v>
      </c>
      <c r="I329" s="146"/>
      <c r="L329" s="141"/>
      <c r="M329" s="147"/>
      <c r="T329" s="148"/>
      <c r="AT329" s="143" t="s">
        <v>135</v>
      </c>
      <c r="AU329" s="143" t="s">
        <v>86</v>
      </c>
      <c r="AV329" s="12" t="s">
        <v>86</v>
      </c>
      <c r="AW329" s="12" t="s">
        <v>36</v>
      </c>
      <c r="AX329" s="12" t="s">
        <v>76</v>
      </c>
      <c r="AY329" s="143" t="s">
        <v>124</v>
      </c>
    </row>
    <row r="330" spans="2:65" s="13" customFormat="1" ht="10.5">
      <c r="B330" s="149"/>
      <c r="D330" s="142" t="s">
        <v>135</v>
      </c>
      <c r="E330" s="150" t="s">
        <v>28</v>
      </c>
      <c r="F330" s="151" t="s">
        <v>329</v>
      </c>
      <c r="H330" s="150" t="s">
        <v>28</v>
      </c>
      <c r="I330" s="152"/>
      <c r="L330" s="149"/>
      <c r="M330" s="153"/>
      <c r="T330" s="154"/>
      <c r="AT330" s="150" t="s">
        <v>135</v>
      </c>
      <c r="AU330" s="150" t="s">
        <v>86</v>
      </c>
      <c r="AV330" s="13" t="s">
        <v>84</v>
      </c>
      <c r="AW330" s="13" t="s">
        <v>36</v>
      </c>
      <c r="AX330" s="13" t="s">
        <v>76</v>
      </c>
      <c r="AY330" s="150" t="s">
        <v>124</v>
      </c>
    </row>
    <row r="331" spans="2:65" s="12" customFormat="1" ht="10.5">
      <c r="B331" s="141"/>
      <c r="D331" s="142" t="s">
        <v>135</v>
      </c>
      <c r="E331" s="143" t="s">
        <v>28</v>
      </c>
      <c r="F331" s="144" t="s">
        <v>330</v>
      </c>
      <c r="H331" s="145">
        <v>38.6</v>
      </c>
      <c r="I331" s="146"/>
      <c r="L331" s="141"/>
      <c r="M331" s="147"/>
      <c r="T331" s="148"/>
      <c r="AT331" s="143" t="s">
        <v>135</v>
      </c>
      <c r="AU331" s="143" t="s">
        <v>86</v>
      </c>
      <c r="AV331" s="12" t="s">
        <v>86</v>
      </c>
      <c r="AW331" s="12" t="s">
        <v>36</v>
      </c>
      <c r="AX331" s="12" t="s">
        <v>76</v>
      </c>
      <c r="AY331" s="143" t="s">
        <v>124</v>
      </c>
    </row>
    <row r="332" spans="2:65" s="13" customFormat="1" ht="10.5">
      <c r="B332" s="149"/>
      <c r="D332" s="142" t="s">
        <v>135</v>
      </c>
      <c r="E332" s="150" t="s">
        <v>28</v>
      </c>
      <c r="F332" s="151" t="s">
        <v>424</v>
      </c>
      <c r="H332" s="150" t="s">
        <v>28</v>
      </c>
      <c r="I332" s="152"/>
      <c r="L332" s="149"/>
      <c r="M332" s="153"/>
      <c r="T332" s="154"/>
      <c r="AT332" s="150" t="s">
        <v>135</v>
      </c>
      <c r="AU332" s="150" t="s">
        <v>86</v>
      </c>
      <c r="AV332" s="13" t="s">
        <v>84</v>
      </c>
      <c r="AW332" s="13" t="s">
        <v>36</v>
      </c>
      <c r="AX332" s="13" t="s">
        <v>76</v>
      </c>
      <c r="AY332" s="150" t="s">
        <v>124</v>
      </c>
    </row>
    <row r="333" spans="2:65" s="12" customFormat="1" ht="10.5">
      <c r="B333" s="141"/>
      <c r="D333" s="142" t="s">
        <v>135</v>
      </c>
      <c r="E333" s="143" t="s">
        <v>28</v>
      </c>
      <c r="F333" s="144" t="s">
        <v>332</v>
      </c>
      <c r="H333" s="145">
        <v>18.55</v>
      </c>
      <c r="I333" s="146"/>
      <c r="L333" s="141"/>
      <c r="M333" s="147"/>
      <c r="T333" s="148"/>
      <c r="AT333" s="143" t="s">
        <v>135</v>
      </c>
      <c r="AU333" s="143" t="s">
        <v>86</v>
      </c>
      <c r="AV333" s="12" t="s">
        <v>86</v>
      </c>
      <c r="AW333" s="12" t="s">
        <v>36</v>
      </c>
      <c r="AX333" s="12" t="s">
        <v>76</v>
      </c>
      <c r="AY333" s="143" t="s">
        <v>124</v>
      </c>
    </row>
    <row r="334" spans="2:65" s="14" customFormat="1" ht="10.5">
      <c r="B334" s="155"/>
      <c r="D334" s="142" t="s">
        <v>135</v>
      </c>
      <c r="E334" s="156" t="s">
        <v>28</v>
      </c>
      <c r="F334" s="157" t="s">
        <v>151</v>
      </c>
      <c r="H334" s="158">
        <v>74.650000000000006</v>
      </c>
      <c r="I334" s="159"/>
      <c r="L334" s="155"/>
      <c r="M334" s="160"/>
      <c r="T334" s="161"/>
      <c r="AT334" s="156" t="s">
        <v>135</v>
      </c>
      <c r="AU334" s="156" t="s">
        <v>86</v>
      </c>
      <c r="AV334" s="14" t="s">
        <v>131</v>
      </c>
      <c r="AW334" s="14" t="s">
        <v>36</v>
      </c>
      <c r="AX334" s="14" t="s">
        <v>84</v>
      </c>
      <c r="AY334" s="156" t="s">
        <v>124</v>
      </c>
    </row>
    <row r="335" spans="2:65" s="1" customFormat="1" ht="15.75" customHeight="1">
      <c r="B335" s="33"/>
      <c r="C335" s="169" t="s">
        <v>425</v>
      </c>
      <c r="D335" s="169" t="s">
        <v>245</v>
      </c>
      <c r="E335" s="170" t="s">
        <v>426</v>
      </c>
      <c r="F335" s="171" t="s">
        <v>427</v>
      </c>
      <c r="G335" s="172" t="s">
        <v>129</v>
      </c>
      <c r="H335" s="173">
        <v>39.758000000000003</v>
      </c>
      <c r="I335" s="174"/>
      <c r="J335" s="175">
        <f>ROUND(I335*H335,2)</f>
        <v>0</v>
      </c>
      <c r="K335" s="171" t="s">
        <v>130</v>
      </c>
      <c r="L335" s="176"/>
      <c r="M335" s="177" t="s">
        <v>28</v>
      </c>
      <c r="N335" s="178" t="s">
        <v>47</v>
      </c>
      <c r="P335" s="133">
        <f>O335*H335</f>
        <v>0</v>
      </c>
      <c r="Q335" s="133">
        <v>0.13100000000000001</v>
      </c>
      <c r="R335" s="133">
        <f>Q335*H335</f>
        <v>5.208298000000001</v>
      </c>
      <c r="S335" s="133">
        <v>0</v>
      </c>
      <c r="T335" s="134">
        <f>S335*H335</f>
        <v>0</v>
      </c>
      <c r="AR335" s="135" t="s">
        <v>185</v>
      </c>
      <c r="AT335" s="135" t="s">
        <v>245</v>
      </c>
      <c r="AU335" s="135" t="s">
        <v>86</v>
      </c>
      <c r="AY335" s="18" t="s">
        <v>124</v>
      </c>
      <c r="BE335" s="136">
        <f>IF(N335="základní",J335,0)</f>
        <v>0</v>
      </c>
      <c r="BF335" s="136">
        <f>IF(N335="snížená",J335,0)</f>
        <v>0</v>
      </c>
      <c r="BG335" s="136">
        <f>IF(N335="zákl. přenesená",J335,0)</f>
        <v>0</v>
      </c>
      <c r="BH335" s="136">
        <f>IF(N335="sníž. přenesená",J335,0)</f>
        <v>0</v>
      </c>
      <c r="BI335" s="136">
        <f>IF(N335="nulová",J335,0)</f>
        <v>0</v>
      </c>
      <c r="BJ335" s="18" t="s">
        <v>84</v>
      </c>
      <c r="BK335" s="136">
        <f>ROUND(I335*H335,2)</f>
        <v>0</v>
      </c>
      <c r="BL335" s="18" t="s">
        <v>131</v>
      </c>
      <c r="BM335" s="135" t="s">
        <v>428</v>
      </c>
    </row>
    <row r="336" spans="2:65" s="12" customFormat="1" ht="10.5">
      <c r="B336" s="141"/>
      <c r="D336" s="142" t="s">
        <v>135</v>
      </c>
      <c r="E336" s="143" t="s">
        <v>28</v>
      </c>
      <c r="F336" s="144" t="s">
        <v>429</v>
      </c>
      <c r="H336" s="145">
        <v>39.758000000000003</v>
      </c>
      <c r="I336" s="146"/>
      <c r="L336" s="141"/>
      <c r="M336" s="147"/>
      <c r="T336" s="148"/>
      <c r="AT336" s="143" t="s">
        <v>135</v>
      </c>
      <c r="AU336" s="143" t="s">
        <v>86</v>
      </c>
      <c r="AV336" s="12" t="s">
        <v>86</v>
      </c>
      <c r="AW336" s="12" t="s">
        <v>36</v>
      </c>
      <c r="AX336" s="12" t="s">
        <v>84</v>
      </c>
      <c r="AY336" s="143" t="s">
        <v>124</v>
      </c>
    </row>
    <row r="337" spans="2:65" s="1" customFormat="1" ht="15.75" customHeight="1">
      <c r="B337" s="33"/>
      <c r="C337" s="169" t="s">
        <v>430</v>
      </c>
      <c r="D337" s="169" t="s">
        <v>245</v>
      </c>
      <c r="E337" s="170" t="s">
        <v>431</v>
      </c>
      <c r="F337" s="171" t="s">
        <v>432</v>
      </c>
      <c r="G337" s="172" t="s">
        <v>129</v>
      </c>
      <c r="H337" s="173">
        <v>18.024999999999999</v>
      </c>
      <c r="I337" s="174"/>
      <c r="J337" s="175">
        <f>ROUND(I337*H337,2)</f>
        <v>0</v>
      </c>
      <c r="K337" s="171" t="s">
        <v>130</v>
      </c>
      <c r="L337" s="176"/>
      <c r="M337" s="177" t="s">
        <v>28</v>
      </c>
      <c r="N337" s="178" t="s">
        <v>47</v>
      </c>
      <c r="P337" s="133">
        <f>O337*H337</f>
        <v>0</v>
      </c>
      <c r="Q337" s="133">
        <v>0.13100000000000001</v>
      </c>
      <c r="R337" s="133">
        <f>Q337*H337</f>
        <v>2.361275</v>
      </c>
      <c r="S337" s="133">
        <v>0</v>
      </c>
      <c r="T337" s="134">
        <f>S337*H337</f>
        <v>0</v>
      </c>
      <c r="AR337" s="135" t="s">
        <v>185</v>
      </c>
      <c r="AT337" s="135" t="s">
        <v>245</v>
      </c>
      <c r="AU337" s="135" t="s">
        <v>86</v>
      </c>
      <c r="AY337" s="18" t="s">
        <v>124</v>
      </c>
      <c r="BE337" s="136">
        <f>IF(N337="základní",J337,0)</f>
        <v>0</v>
      </c>
      <c r="BF337" s="136">
        <f>IF(N337="snížená",J337,0)</f>
        <v>0</v>
      </c>
      <c r="BG337" s="136">
        <f>IF(N337="zákl. přenesená",J337,0)</f>
        <v>0</v>
      </c>
      <c r="BH337" s="136">
        <f>IF(N337="sníž. přenesená",J337,0)</f>
        <v>0</v>
      </c>
      <c r="BI337" s="136">
        <f>IF(N337="nulová",J337,0)</f>
        <v>0</v>
      </c>
      <c r="BJ337" s="18" t="s">
        <v>84</v>
      </c>
      <c r="BK337" s="136">
        <f>ROUND(I337*H337,2)</f>
        <v>0</v>
      </c>
      <c r="BL337" s="18" t="s">
        <v>131</v>
      </c>
      <c r="BM337" s="135" t="s">
        <v>433</v>
      </c>
    </row>
    <row r="338" spans="2:65" s="12" customFormat="1" ht="10.5">
      <c r="B338" s="141"/>
      <c r="D338" s="142" t="s">
        <v>135</v>
      </c>
      <c r="E338" s="143" t="s">
        <v>28</v>
      </c>
      <c r="F338" s="144" t="s">
        <v>434</v>
      </c>
      <c r="H338" s="145">
        <v>18.024999999999999</v>
      </c>
      <c r="I338" s="146"/>
      <c r="L338" s="141"/>
      <c r="M338" s="147"/>
      <c r="T338" s="148"/>
      <c r="AT338" s="143" t="s">
        <v>135</v>
      </c>
      <c r="AU338" s="143" t="s">
        <v>86</v>
      </c>
      <c r="AV338" s="12" t="s">
        <v>86</v>
      </c>
      <c r="AW338" s="12" t="s">
        <v>36</v>
      </c>
      <c r="AX338" s="12" t="s">
        <v>84</v>
      </c>
      <c r="AY338" s="143" t="s">
        <v>124</v>
      </c>
    </row>
    <row r="339" spans="2:65" s="11" customFormat="1" ht="22.75" customHeight="1">
      <c r="B339" s="112"/>
      <c r="D339" s="113" t="s">
        <v>75</v>
      </c>
      <c r="E339" s="122" t="s">
        <v>185</v>
      </c>
      <c r="F339" s="122" t="s">
        <v>435</v>
      </c>
      <c r="I339" s="115"/>
      <c r="J339" s="123">
        <f>BK339</f>
        <v>0</v>
      </c>
      <c r="L339" s="112"/>
      <c r="M339" s="117"/>
      <c r="P339" s="118">
        <f>SUM(P340:P373)</f>
        <v>0</v>
      </c>
      <c r="R339" s="118">
        <f>SUM(R340:R373)</f>
        <v>14.081850000000001</v>
      </c>
      <c r="T339" s="119">
        <f>SUM(T340:T373)</f>
        <v>3.1500000000000004</v>
      </c>
      <c r="AR339" s="113" t="s">
        <v>84</v>
      </c>
      <c r="AT339" s="120" t="s">
        <v>75</v>
      </c>
      <c r="AU339" s="120" t="s">
        <v>84</v>
      </c>
      <c r="AY339" s="113" t="s">
        <v>124</v>
      </c>
      <c r="BK339" s="121">
        <f>SUM(BK340:BK373)</f>
        <v>0</v>
      </c>
    </row>
    <row r="340" spans="2:65" s="1" customFormat="1" ht="24.75" customHeight="1">
      <c r="B340" s="33"/>
      <c r="C340" s="124" t="s">
        <v>436</v>
      </c>
      <c r="D340" s="124" t="s">
        <v>126</v>
      </c>
      <c r="E340" s="125" t="s">
        <v>437</v>
      </c>
      <c r="F340" s="126" t="s">
        <v>438</v>
      </c>
      <c r="G340" s="127" t="s">
        <v>178</v>
      </c>
      <c r="H340" s="128">
        <v>17.5</v>
      </c>
      <c r="I340" s="129"/>
      <c r="J340" s="130">
        <f>ROUND(I340*H340,2)</f>
        <v>0</v>
      </c>
      <c r="K340" s="126" t="s">
        <v>130</v>
      </c>
      <c r="L340" s="33"/>
      <c r="M340" s="131" t="s">
        <v>28</v>
      </c>
      <c r="N340" s="132" t="s">
        <v>47</v>
      </c>
      <c r="P340" s="133">
        <f>O340*H340</f>
        <v>0</v>
      </c>
      <c r="Q340" s="133">
        <v>7.4599999999999996E-3</v>
      </c>
      <c r="R340" s="133">
        <f>Q340*H340</f>
        <v>0.13055</v>
      </c>
      <c r="S340" s="133">
        <v>0</v>
      </c>
      <c r="T340" s="134">
        <f>S340*H340</f>
        <v>0</v>
      </c>
      <c r="AR340" s="135" t="s">
        <v>131</v>
      </c>
      <c r="AT340" s="135" t="s">
        <v>126</v>
      </c>
      <c r="AU340" s="135" t="s">
        <v>86</v>
      </c>
      <c r="AY340" s="18" t="s">
        <v>124</v>
      </c>
      <c r="BE340" s="136">
        <f>IF(N340="základní",J340,0)</f>
        <v>0</v>
      </c>
      <c r="BF340" s="136">
        <f>IF(N340="snížená",J340,0)</f>
        <v>0</v>
      </c>
      <c r="BG340" s="136">
        <f>IF(N340="zákl. přenesená",J340,0)</f>
        <v>0</v>
      </c>
      <c r="BH340" s="136">
        <f>IF(N340="sníž. přenesená",J340,0)</f>
        <v>0</v>
      </c>
      <c r="BI340" s="136">
        <f>IF(N340="nulová",J340,0)</f>
        <v>0</v>
      </c>
      <c r="BJ340" s="18" t="s">
        <v>84</v>
      </c>
      <c r="BK340" s="136">
        <f>ROUND(I340*H340,2)</f>
        <v>0</v>
      </c>
      <c r="BL340" s="18" t="s">
        <v>131</v>
      </c>
      <c r="BM340" s="135" t="s">
        <v>439</v>
      </c>
    </row>
    <row r="341" spans="2:65" s="1" customFormat="1" ht="10.5">
      <c r="B341" s="33"/>
      <c r="D341" s="137" t="s">
        <v>133</v>
      </c>
      <c r="F341" s="138" t="s">
        <v>440</v>
      </c>
      <c r="I341" s="139"/>
      <c r="L341" s="33"/>
      <c r="M341" s="140"/>
      <c r="T341" s="54"/>
      <c r="AT341" s="18" t="s">
        <v>133</v>
      </c>
      <c r="AU341" s="18" t="s">
        <v>86</v>
      </c>
    </row>
    <row r="342" spans="2:65" s="13" customFormat="1" ht="10.5">
      <c r="B342" s="149"/>
      <c r="D342" s="142" t="s">
        <v>135</v>
      </c>
      <c r="E342" s="150" t="s">
        <v>28</v>
      </c>
      <c r="F342" s="151" t="s">
        <v>441</v>
      </c>
      <c r="H342" s="150" t="s">
        <v>28</v>
      </c>
      <c r="I342" s="152"/>
      <c r="L342" s="149"/>
      <c r="M342" s="153"/>
      <c r="T342" s="154"/>
      <c r="AT342" s="150" t="s">
        <v>135</v>
      </c>
      <c r="AU342" s="150" t="s">
        <v>86</v>
      </c>
      <c r="AV342" s="13" t="s">
        <v>84</v>
      </c>
      <c r="AW342" s="13" t="s">
        <v>36</v>
      </c>
      <c r="AX342" s="13" t="s">
        <v>76</v>
      </c>
      <c r="AY342" s="150" t="s">
        <v>124</v>
      </c>
    </row>
    <row r="343" spans="2:65" s="12" customFormat="1" ht="10.5">
      <c r="B343" s="141"/>
      <c r="D343" s="142" t="s">
        <v>135</v>
      </c>
      <c r="E343" s="143" t="s">
        <v>28</v>
      </c>
      <c r="F343" s="144" t="s">
        <v>442</v>
      </c>
      <c r="H343" s="145">
        <v>17.5</v>
      </c>
      <c r="I343" s="146"/>
      <c r="L343" s="141"/>
      <c r="M343" s="147"/>
      <c r="T343" s="148"/>
      <c r="AT343" s="143" t="s">
        <v>135</v>
      </c>
      <c r="AU343" s="143" t="s">
        <v>86</v>
      </c>
      <c r="AV343" s="12" t="s">
        <v>86</v>
      </c>
      <c r="AW343" s="12" t="s">
        <v>36</v>
      </c>
      <c r="AX343" s="12" t="s">
        <v>84</v>
      </c>
      <c r="AY343" s="143" t="s">
        <v>124</v>
      </c>
    </row>
    <row r="344" spans="2:65" s="1" customFormat="1" ht="15.75" customHeight="1">
      <c r="B344" s="33"/>
      <c r="C344" s="124" t="s">
        <v>443</v>
      </c>
      <c r="D344" s="124" t="s">
        <v>126</v>
      </c>
      <c r="E344" s="125" t="s">
        <v>444</v>
      </c>
      <c r="F344" s="126" t="s">
        <v>445</v>
      </c>
      <c r="G344" s="127" t="s">
        <v>446</v>
      </c>
      <c r="H344" s="128">
        <v>5</v>
      </c>
      <c r="I344" s="129"/>
      <c r="J344" s="130">
        <f>ROUND(I344*H344,2)</f>
        <v>0</v>
      </c>
      <c r="K344" s="126" t="s">
        <v>130</v>
      </c>
      <c r="L344" s="33"/>
      <c r="M344" s="131" t="s">
        <v>28</v>
      </c>
      <c r="N344" s="132" t="s">
        <v>47</v>
      </c>
      <c r="P344" s="133">
        <f>O344*H344</f>
        <v>0</v>
      </c>
      <c r="Q344" s="133">
        <v>0.12422</v>
      </c>
      <c r="R344" s="133">
        <f>Q344*H344</f>
        <v>0.62109999999999999</v>
      </c>
      <c r="S344" s="133">
        <v>0</v>
      </c>
      <c r="T344" s="134">
        <f>S344*H344</f>
        <v>0</v>
      </c>
      <c r="AR344" s="135" t="s">
        <v>131</v>
      </c>
      <c r="AT344" s="135" t="s">
        <v>126</v>
      </c>
      <c r="AU344" s="135" t="s">
        <v>86</v>
      </c>
      <c r="AY344" s="18" t="s">
        <v>124</v>
      </c>
      <c r="BE344" s="136">
        <f>IF(N344="základní",J344,0)</f>
        <v>0</v>
      </c>
      <c r="BF344" s="136">
        <f>IF(N344="snížená",J344,0)</f>
        <v>0</v>
      </c>
      <c r="BG344" s="136">
        <f>IF(N344="zákl. přenesená",J344,0)</f>
        <v>0</v>
      </c>
      <c r="BH344" s="136">
        <f>IF(N344="sníž. přenesená",J344,0)</f>
        <v>0</v>
      </c>
      <c r="BI344" s="136">
        <f>IF(N344="nulová",J344,0)</f>
        <v>0</v>
      </c>
      <c r="BJ344" s="18" t="s">
        <v>84</v>
      </c>
      <c r="BK344" s="136">
        <f>ROUND(I344*H344,2)</f>
        <v>0</v>
      </c>
      <c r="BL344" s="18" t="s">
        <v>131</v>
      </c>
      <c r="BM344" s="135" t="s">
        <v>447</v>
      </c>
    </row>
    <row r="345" spans="2:65" s="1" customFormat="1" ht="10.5">
      <c r="B345" s="33"/>
      <c r="D345" s="137" t="s">
        <v>133</v>
      </c>
      <c r="F345" s="138" t="s">
        <v>448</v>
      </c>
      <c r="I345" s="139"/>
      <c r="L345" s="33"/>
      <c r="M345" s="140"/>
      <c r="T345" s="54"/>
      <c r="AT345" s="18" t="s">
        <v>133</v>
      </c>
      <c r="AU345" s="18" t="s">
        <v>86</v>
      </c>
    </row>
    <row r="346" spans="2:65" s="12" customFormat="1" ht="10.5">
      <c r="B346" s="141"/>
      <c r="D346" s="142" t="s">
        <v>135</v>
      </c>
      <c r="E346" s="143" t="s">
        <v>28</v>
      </c>
      <c r="F346" s="144" t="s">
        <v>156</v>
      </c>
      <c r="H346" s="145">
        <v>5</v>
      </c>
      <c r="I346" s="146"/>
      <c r="L346" s="141"/>
      <c r="M346" s="147"/>
      <c r="T346" s="148"/>
      <c r="AT346" s="143" t="s">
        <v>135</v>
      </c>
      <c r="AU346" s="143" t="s">
        <v>86</v>
      </c>
      <c r="AV346" s="12" t="s">
        <v>86</v>
      </c>
      <c r="AW346" s="12" t="s">
        <v>36</v>
      </c>
      <c r="AX346" s="12" t="s">
        <v>84</v>
      </c>
      <c r="AY346" s="143" t="s">
        <v>124</v>
      </c>
    </row>
    <row r="347" spans="2:65" s="1" customFormat="1" ht="15.75" customHeight="1">
      <c r="B347" s="33"/>
      <c r="C347" s="169" t="s">
        <v>449</v>
      </c>
      <c r="D347" s="169" t="s">
        <v>245</v>
      </c>
      <c r="E347" s="170" t="s">
        <v>450</v>
      </c>
      <c r="F347" s="171" t="s">
        <v>451</v>
      </c>
      <c r="G347" s="172" t="s">
        <v>446</v>
      </c>
      <c r="H347" s="173">
        <v>5</v>
      </c>
      <c r="I347" s="174"/>
      <c r="J347" s="175">
        <f>ROUND(I347*H347,2)</f>
        <v>0</v>
      </c>
      <c r="K347" s="171" t="s">
        <v>130</v>
      </c>
      <c r="L347" s="176"/>
      <c r="M347" s="177" t="s">
        <v>28</v>
      </c>
      <c r="N347" s="178" t="s">
        <v>47</v>
      </c>
      <c r="P347" s="133">
        <f>O347*H347</f>
        <v>0</v>
      </c>
      <c r="Q347" s="133">
        <v>9.7000000000000003E-2</v>
      </c>
      <c r="R347" s="133">
        <f>Q347*H347</f>
        <v>0.48499999999999999</v>
      </c>
      <c r="S347" s="133">
        <v>0</v>
      </c>
      <c r="T347" s="134">
        <f>S347*H347</f>
        <v>0</v>
      </c>
      <c r="AR347" s="135" t="s">
        <v>185</v>
      </c>
      <c r="AT347" s="135" t="s">
        <v>245</v>
      </c>
      <c r="AU347" s="135" t="s">
        <v>86</v>
      </c>
      <c r="AY347" s="18" t="s">
        <v>124</v>
      </c>
      <c r="BE347" s="136">
        <f>IF(N347="základní",J347,0)</f>
        <v>0</v>
      </c>
      <c r="BF347" s="136">
        <f>IF(N347="snížená",J347,0)</f>
        <v>0</v>
      </c>
      <c r="BG347" s="136">
        <f>IF(N347="zákl. přenesená",J347,0)</f>
        <v>0</v>
      </c>
      <c r="BH347" s="136">
        <f>IF(N347="sníž. přenesená",J347,0)</f>
        <v>0</v>
      </c>
      <c r="BI347" s="136">
        <f>IF(N347="nulová",J347,0)</f>
        <v>0</v>
      </c>
      <c r="BJ347" s="18" t="s">
        <v>84</v>
      </c>
      <c r="BK347" s="136">
        <f>ROUND(I347*H347,2)</f>
        <v>0</v>
      </c>
      <c r="BL347" s="18" t="s">
        <v>131</v>
      </c>
      <c r="BM347" s="135" t="s">
        <v>452</v>
      </c>
    </row>
    <row r="348" spans="2:65" s="12" customFormat="1" ht="10.5">
      <c r="B348" s="141"/>
      <c r="D348" s="142" t="s">
        <v>135</v>
      </c>
      <c r="E348" s="143" t="s">
        <v>28</v>
      </c>
      <c r="F348" s="144" t="s">
        <v>156</v>
      </c>
      <c r="H348" s="145">
        <v>5</v>
      </c>
      <c r="I348" s="146"/>
      <c r="L348" s="141"/>
      <c r="M348" s="147"/>
      <c r="T348" s="148"/>
      <c r="AT348" s="143" t="s">
        <v>135</v>
      </c>
      <c r="AU348" s="143" t="s">
        <v>86</v>
      </c>
      <c r="AV348" s="12" t="s">
        <v>86</v>
      </c>
      <c r="AW348" s="12" t="s">
        <v>36</v>
      </c>
      <c r="AX348" s="12" t="s">
        <v>84</v>
      </c>
      <c r="AY348" s="143" t="s">
        <v>124</v>
      </c>
    </row>
    <row r="349" spans="2:65" s="1" customFormat="1" ht="15.75" customHeight="1">
      <c r="B349" s="33"/>
      <c r="C349" s="124" t="s">
        <v>453</v>
      </c>
      <c r="D349" s="124" t="s">
        <v>126</v>
      </c>
      <c r="E349" s="125" t="s">
        <v>454</v>
      </c>
      <c r="F349" s="126" t="s">
        <v>455</v>
      </c>
      <c r="G349" s="127" t="s">
        <v>446</v>
      </c>
      <c r="H349" s="128">
        <v>5</v>
      </c>
      <c r="I349" s="129"/>
      <c r="J349" s="130">
        <f>ROUND(I349*H349,2)</f>
        <v>0</v>
      </c>
      <c r="K349" s="126" t="s">
        <v>130</v>
      </c>
      <c r="L349" s="33"/>
      <c r="M349" s="131" t="s">
        <v>28</v>
      </c>
      <c r="N349" s="132" t="s">
        <v>47</v>
      </c>
      <c r="P349" s="133">
        <f>O349*H349</f>
        <v>0</v>
      </c>
      <c r="Q349" s="133">
        <v>2.972E-2</v>
      </c>
      <c r="R349" s="133">
        <f>Q349*H349</f>
        <v>0.14860000000000001</v>
      </c>
      <c r="S349" s="133">
        <v>0</v>
      </c>
      <c r="T349" s="134">
        <f>S349*H349</f>
        <v>0</v>
      </c>
      <c r="AR349" s="135" t="s">
        <v>131</v>
      </c>
      <c r="AT349" s="135" t="s">
        <v>126</v>
      </c>
      <c r="AU349" s="135" t="s">
        <v>86</v>
      </c>
      <c r="AY349" s="18" t="s">
        <v>124</v>
      </c>
      <c r="BE349" s="136">
        <f>IF(N349="základní",J349,0)</f>
        <v>0</v>
      </c>
      <c r="BF349" s="136">
        <f>IF(N349="snížená",J349,0)</f>
        <v>0</v>
      </c>
      <c r="BG349" s="136">
        <f>IF(N349="zákl. přenesená",J349,0)</f>
        <v>0</v>
      </c>
      <c r="BH349" s="136">
        <f>IF(N349="sníž. přenesená",J349,0)</f>
        <v>0</v>
      </c>
      <c r="BI349" s="136">
        <f>IF(N349="nulová",J349,0)</f>
        <v>0</v>
      </c>
      <c r="BJ349" s="18" t="s">
        <v>84</v>
      </c>
      <c r="BK349" s="136">
        <f>ROUND(I349*H349,2)</f>
        <v>0</v>
      </c>
      <c r="BL349" s="18" t="s">
        <v>131</v>
      </c>
      <c r="BM349" s="135" t="s">
        <v>456</v>
      </c>
    </row>
    <row r="350" spans="2:65" s="1" customFormat="1" ht="10.5">
      <c r="B350" s="33"/>
      <c r="D350" s="137" t="s">
        <v>133</v>
      </c>
      <c r="F350" s="138" t="s">
        <v>457</v>
      </c>
      <c r="I350" s="139"/>
      <c r="L350" s="33"/>
      <c r="M350" s="140"/>
      <c r="T350" s="54"/>
      <c r="AT350" s="18" t="s">
        <v>133</v>
      </c>
      <c r="AU350" s="18" t="s">
        <v>86</v>
      </c>
    </row>
    <row r="351" spans="2:65" s="12" customFormat="1" ht="10.5">
      <c r="B351" s="141"/>
      <c r="D351" s="142" t="s">
        <v>135</v>
      </c>
      <c r="E351" s="143" t="s">
        <v>28</v>
      </c>
      <c r="F351" s="144" t="s">
        <v>156</v>
      </c>
      <c r="H351" s="145">
        <v>5</v>
      </c>
      <c r="I351" s="146"/>
      <c r="L351" s="141"/>
      <c r="M351" s="147"/>
      <c r="T351" s="148"/>
      <c r="AT351" s="143" t="s">
        <v>135</v>
      </c>
      <c r="AU351" s="143" t="s">
        <v>86</v>
      </c>
      <c r="AV351" s="12" t="s">
        <v>86</v>
      </c>
      <c r="AW351" s="12" t="s">
        <v>36</v>
      </c>
      <c r="AX351" s="12" t="s">
        <v>84</v>
      </c>
      <c r="AY351" s="143" t="s">
        <v>124</v>
      </c>
    </row>
    <row r="352" spans="2:65" s="1" customFormat="1" ht="15.75" customHeight="1">
      <c r="B352" s="33"/>
      <c r="C352" s="169" t="s">
        <v>458</v>
      </c>
      <c r="D352" s="169" t="s">
        <v>245</v>
      </c>
      <c r="E352" s="170" t="s">
        <v>459</v>
      </c>
      <c r="F352" s="171" t="s">
        <v>460</v>
      </c>
      <c r="G352" s="172" t="s">
        <v>446</v>
      </c>
      <c r="H352" s="173">
        <v>5</v>
      </c>
      <c r="I352" s="174"/>
      <c r="J352" s="175">
        <f>ROUND(I352*H352,2)</f>
        <v>0</v>
      </c>
      <c r="K352" s="171" t="s">
        <v>130</v>
      </c>
      <c r="L352" s="176"/>
      <c r="M352" s="177" t="s">
        <v>28</v>
      </c>
      <c r="N352" s="178" t="s">
        <v>47</v>
      </c>
      <c r="P352" s="133">
        <f>O352*H352</f>
        <v>0</v>
      </c>
      <c r="Q352" s="133">
        <v>0.111</v>
      </c>
      <c r="R352" s="133">
        <f>Q352*H352</f>
        <v>0.55500000000000005</v>
      </c>
      <c r="S352" s="133">
        <v>0</v>
      </c>
      <c r="T352" s="134">
        <f>S352*H352</f>
        <v>0</v>
      </c>
      <c r="AR352" s="135" t="s">
        <v>185</v>
      </c>
      <c r="AT352" s="135" t="s">
        <v>245</v>
      </c>
      <c r="AU352" s="135" t="s">
        <v>86</v>
      </c>
      <c r="AY352" s="18" t="s">
        <v>124</v>
      </c>
      <c r="BE352" s="136">
        <f>IF(N352="základní",J352,0)</f>
        <v>0</v>
      </c>
      <c r="BF352" s="136">
        <f>IF(N352="snížená",J352,0)</f>
        <v>0</v>
      </c>
      <c r="BG352" s="136">
        <f>IF(N352="zákl. přenesená",J352,0)</f>
        <v>0</v>
      </c>
      <c r="BH352" s="136">
        <f>IF(N352="sníž. přenesená",J352,0)</f>
        <v>0</v>
      </c>
      <c r="BI352" s="136">
        <f>IF(N352="nulová",J352,0)</f>
        <v>0</v>
      </c>
      <c r="BJ352" s="18" t="s">
        <v>84</v>
      </c>
      <c r="BK352" s="136">
        <f>ROUND(I352*H352,2)</f>
        <v>0</v>
      </c>
      <c r="BL352" s="18" t="s">
        <v>131</v>
      </c>
      <c r="BM352" s="135" t="s">
        <v>461</v>
      </c>
    </row>
    <row r="353" spans="2:65" s="12" customFormat="1" ht="10.5">
      <c r="B353" s="141"/>
      <c r="D353" s="142" t="s">
        <v>135</v>
      </c>
      <c r="E353" s="143" t="s">
        <v>28</v>
      </c>
      <c r="F353" s="144" t="s">
        <v>156</v>
      </c>
      <c r="H353" s="145">
        <v>5</v>
      </c>
      <c r="I353" s="146"/>
      <c r="L353" s="141"/>
      <c r="M353" s="147"/>
      <c r="T353" s="148"/>
      <c r="AT353" s="143" t="s">
        <v>135</v>
      </c>
      <c r="AU353" s="143" t="s">
        <v>86</v>
      </c>
      <c r="AV353" s="12" t="s">
        <v>86</v>
      </c>
      <c r="AW353" s="12" t="s">
        <v>36</v>
      </c>
      <c r="AX353" s="12" t="s">
        <v>84</v>
      </c>
      <c r="AY353" s="143" t="s">
        <v>124</v>
      </c>
    </row>
    <row r="354" spans="2:65" s="1" customFormat="1" ht="15.75" customHeight="1">
      <c r="B354" s="33"/>
      <c r="C354" s="124" t="s">
        <v>462</v>
      </c>
      <c r="D354" s="124" t="s">
        <v>126</v>
      </c>
      <c r="E354" s="125" t="s">
        <v>463</v>
      </c>
      <c r="F354" s="126" t="s">
        <v>464</v>
      </c>
      <c r="G354" s="127" t="s">
        <v>446</v>
      </c>
      <c r="H354" s="128">
        <v>5</v>
      </c>
      <c r="I354" s="129"/>
      <c r="J354" s="130">
        <f>ROUND(I354*H354,2)</f>
        <v>0</v>
      </c>
      <c r="K354" s="126" t="s">
        <v>130</v>
      </c>
      <c r="L354" s="33"/>
      <c r="M354" s="131" t="s">
        <v>28</v>
      </c>
      <c r="N354" s="132" t="s">
        <v>47</v>
      </c>
      <c r="P354" s="133">
        <f>O354*H354</f>
        <v>0</v>
      </c>
      <c r="Q354" s="133">
        <v>2.972E-2</v>
      </c>
      <c r="R354" s="133">
        <f>Q354*H354</f>
        <v>0.14860000000000001</v>
      </c>
      <c r="S354" s="133">
        <v>0</v>
      </c>
      <c r="T354" s="134">
        <f>S354*H354</f>
        <v>0</v>
      </c>
      <c r="AR354" s="135" t="s">
        <v>131</v>
      </c>
      <c r="AT354" s="135" t="s">
        <v>126</v>
      </c>
      <c r="AU354" s="135" t="s">
        <v>86</v>
      </c>
      <c r="AY354" s="18" t="s">
        <v>124</v>
      </c>
      <c r="BE354" s="136">
        <f>IF(N354="základní",J354,0)</f>
        <v>0</v>
      </c>
      <c r="BF354" s="136">
        <f>IF(N354="snížená",J354,0)</f>
        <v>0</v>
      </c>
      <c r="BG354" s="136">
        <f>IF(N354="zákl. přenesená",J354,0)</f>
        <v>0</v>
      </c>
      <c r="BH354" s="136">
        <f>IF(N354="sníž. přenesená",J354,0)</f>
        <v>0</v>
      </c>
      <c r="BI354" s="136">
        <f>IF(N354="nulová",J354,0)</f>
        <v>0</v>
      </c>
      <c r="BJ354" s="18" t="s">
        <v>84</v>
      </c>
      <c r="BK354" s="136">
        <f>ROUND(I354*H354,2)</f>
        <v>0</v>
      </c>
      <c r="BL354" s="18" t="s">
        <v>131</v>
      </c>
      <c r="BM354" s="135" t="s">
        <v>465</v>
      </c>
    </row>
    <row r="355" spans="2:65" s="1" customFormat="1" ht="10.5">
      <c r="B355" s="33"/>
      <c r="D355" s="137" t="s">
        <v>133</v>
      </c>
      <c r="F355" s="138" t="s">
        <v>466</v>
      </c>
      <c r="I355" s="139"/>
      <c r="L355" s="33"/>
      <c r="M355" s="140"/>
      <c r="T355" s="54"/>
      <c r="AT355" s="18" t="s">
        <v>133</v>
      </c>
      <c r="AU355" s="18" t="s">
        <v>86</v>
      </c>
    </row>
    <row r="356" spans="2:65" s="12" customFormat="1" ht="10.5">
      <c r="B356" s="141"/>
      <c r="D356" s="142" t="s">
        <v>135</v>
      </c>
      <c r="E356" s="143" t="s">
        <v>28</v>
      </c>
      <c r="F356" s="144" t="s">
        <v>156</v>
      </c>
      <c r="H356" s="145">
        <v>5</v>
      </c>
      <c r="I356" s="146"/>
      <c r="L356" s="141"/>
      <c r="M356" s="147"/>
      <c r="T356" s="148"/>
      <c r="AT356" s="143" t="s">
        <v>135</v>
      </c>
      <c r="AU356" s="143" t="s">
        <v>86</v>
      </c>
      <c r="AV356" s="12" t="s">
        <v>86</v>
      </c>
      <c r="AW356" s="12" t="s">
        <v>36</v>
      </c>
      <c r="AX356" s="12" t="s">
        <v>84</v>
      </c>
      <c r="AY356" s="143" t="s">
        <v>124</v>
      </c>
    </row>
    <row r="357" spans="2:65" s="1" customFormat="1" ht="15.75" customHeight="1">
      <c r="B357" s="33"/>
      <c r="C357" s="169" t="s">
        <v>467</v>
      </c>
      <c r="D357" s="169" t="s">
        <v>245</v>
      </c>
      <c r="E357" s="170" t="s">
        <v>468</v>
      </c>
      <c r="F357" s="171" t="s">
        <v>469</v>
      </c>
      <c r="G357" s="172" t="s">
        <v>446</v>
      </c>
      <c r="H357" s="173">
        <v>5</v>
      </c>
      <c r="I357" s="174"/>
      <c r="J357" s="175">
        <f>ROUND(I357*H357,2)</f>
        <v>0</v>
      </c>
      <c r="K357" s="171" t="s">
        <v>130</v>
      </c>
      <c r="L357" s="176"/>
      <c r="M357" s="177" t="s">
        <v>28</v>
      </c>
      <c r="N357" s="178" t="s">
        <v>47</v>
      </c>
      <c r="P357" s="133">
        <f>O357*H357</f>
        <v>0</v>
      </c>
      <c r="Q357" s="133">
        <v>2.7E-2</v>
      </c>
      <c r="R357" s="133">
        <f>Q357*H357</f>
        <v>0.13500000000000001</v>
      </c>
      <c r="S357" s="133">
        <v>0</v>
      </c>
      <c r="T357" s="134">
        <f>S357*H357</f>
        <v>0</v>
      </c>
      <c r="AR357" s="135" t="s">
        <v>185</v>
      </c>
      <c r="AT357" s="135" t="s">
        <v>245</v>
      </c>
      <c r="AU357" s="135" t="s">
        <v>86</v>
      </c>
      <c r="AY357" s="18" t="s">
        <v>124</v>
      </c>
      <c r="BE357" s="136">
        <f>IF(N357="základní",J357,0)</f>
        <v>0</v>
      </c>
      <c r="BF357" s="136">
        <f>IF(N357="snížená",J357,0)</f>
        <v>0</v>
      </c>
      <c r="BG357" s="136">
        <f>IF(N357="zákl. přenesená",J357,0)</f>
        <v>0</v>
      </c>
      <c r="BH357" s="136">
        <f>IF(N357="sníž. přenesená",J357,0)</f>
        <v>0</v>
      </c>
      <c r="BI357" s="136">
        <f>IF(N357="nulová",J357,0)</f>
        <v>0</v>
      </c>
      <c r="BJ357" s="18" t="s">
        <v>84</v>
      </c>
      <c r="BK357" s="136">
        <f>ROUND(I357*H357,2)</f>
        <v>0</v>
      </c>
      <c r="BL357" s="18" t="s">
        <v>131</v>
      </c>
      <c r="BM357" s="135" t="s">
        <v>470</v>
      </c>
    </row>
    <row r="358" spans="2:65" s="12" customFormat="1" ht="10.5">
      <c r="B358" s="141"/>
      <c r="D358" s="142" t="s">
        <v>135</v>
      </c>
      <c r="E358" s="143" t="s">
        <v>28</v>
      </c>
      <c r="F358" s="144" t="s">
        <v>156</v>
      </c>
      <c r="H358" s="145">
        <v>5</v>
      </c>
      <c r="I358" s="146"/>
      <c r="L358" s="141"/>
      <c r="M358" s="147"/>
      <c r="T358" s="148"/>
      <c r="AT358" s="143" t="s">
        <v>135</v>
      </c>
      <c r="AU358" s="143" t="s">
        <v>86</v>
      </c>
      <c r="AV358" s="12" t="s">
        <v>86</v>
      </c>
      <c r="AW358" s="12" t="s">
        <v>36</v>
      </c>
      <c r="AX358" s="12" t="s">
        <v>84</v>
      </c>
      <c r="AY358" s="143" t="s">
        <v>124</v>
      </c>
    </row>
    <row r="359" spans="2:65" s="1" customFormat="1" ht="15.75" customHeight="1">
      <c r="B359" s="33"/>
      <c r="C359" s="124" t="s">
        <v>471</v>
      </c>
      <c r="D359" s="124" t="s">
        <v>126</v>
      </c>
      <c r="E359" s="125" t="s">
        <v>472</v>
      </c>
      <c r="F359" s="126" t="s">
        <v>473</v>
      </c>
      <c r="G359" s="127" t="s">
        <v>446</v>
      </c>
      <c r="H359" s="128">
        <v>5</v>
      </c>
      <c r="I359" s="129"/>
      <c r="J359" s="130">
        <f>ROUND(I359*H359,2)</f>
        <v>0</v>
      </c>
      <c r="K359" s="126" t="s">
        <v>28</v>
      </c>
      <c r="L359" s="33"/>
      <c r="M359" s="131" t="s">
        <v>28</v>
      </c>
      <c r="N359" s="132" t="s">
        <v>47</v>
      </c>
      <c r="P359" s="133">
        <f>O359*H359</f>
        <v>0</v>
      </c>
      <c r="Q359" s="133">
        <v>0</v>
      </c>
      <c r="R359" s="133">
        <f>Q359*H359</f>
        <v>0</v>
      </c>
      <c r="S359" s="133">
        <v>0.23</v>
      </c>
      <c r="T359" s="134">
        <f>S359*H359</f>
        <v>1.1500000000000001</v>
      </c>
      <c r="AR359" s="135" t="s">
        <v>131</v>
      </c>
      <c r="AT359" s="135" t="s">
        <v>126</v>
      </c>
      <c r="AU359" s="135" t="s">
        <v>86</v>
      </c>
      <c r="AY359" s="18" t="s">
        <v>124</v>
      </c>
      <c r="BE359" s="136">
        <f>IF(N359="základní",J359,0)</f>
        <v>0</v>
      </c>
      <c r="BF359" s="136">
        <f>IF(N359="snížená",J359,0)</f>
        <v>0</v>
      </c>
      <c r="BG359" s="136">
        <f>IF(N359="zákl. přenesená",J359,0)</f>
        <v>0</v>
      </c>
      <c r="BH359" s="136">
        <f>IF(N359="sníž. přenesená",J359,0)</f>
        <v>0</v>
      </c>
      <c r="BI359" s="136">
        <f>IF(N359="nulová",J359,0)</f>
        <v>0</v>
      </c>
      <c r="BJ359" s="18" t="s">
        <v>84</v>
      </c>
      <c r="BK359" s="136">
        <f>ROUND(I359*H359,2)</f>
        <v>0</v>
      </c>
      <c r="BL359" s="18" t="s">
        <v>131</v>
      </c>
      <c r="BM359" s="135" t="s">
        <v>474</v>
      </c>
    </row>
    <row r="360" spans="2:65" s="12" customFormat="1" ht="10.5">
      <c r="B360" s="141"/>
      <c r="D360" s="142" t="s">
        <v>135</v>
      </c>
      <c r="E360" s="143" t="s">
        <v>28</v>
      </c>
      <c r="F360" s="144" t="s">
        <v>156</v>
      </c>
      <c r="H360" s="145">
        <v>5</v>
      </c>
      <c r="I360" s="146"/>
      <c r="L360" s="141"/>
      <c r="M360" s="147"/>
      <c r="T360" s="148"/>
      <c r="AT360" s="143" t="s">
        <v>135</v>
      </c>
      <c r="AU360" s="143" t="s">
        <v>86</v>
      </c>
      <c r="AV360" s="12" t="s">
        <v>86</v>
      </c>
      <c r="AW360" s="12" t="s">
        <v>36</v>
      </c>
      <c r="AX360" s="12" t="s">
        <v>84</v>
      </c>
      <c r="AY360" s="143" t="s">
        <v>124</v>
      </c>
    </row>
    <row r="361" spans="2:65" s="1" customFormat="1" ht="15.75" customHeight="1">
      <c r="B361" s="33"/>
      <c r="C361" s="124" t="s">
        <v>475</v>
      </c>
      <c r="D361" s="124" t="s">
        <v>126</v>
      </c>
      <c r="E361" s="125" t="s">
        <v>476</v>
      </c>
      <c r="F361" s="126" t="s">
        <v>477</v>
      </c>
      <c r="G361" s="127" t="s">
        <v>446</v>
      </c>
      <c r="H361" s="128">
        <v>20</v>
      </c>
      <c r="I361" s="129"/>
      <c r="J361" s="130">
        <f>ROUND(I361*H361,2)</f>
        <v>0</v>
      </c>
      <c r="K361" s="126" t="s">
        <v>130</v>
      </c>
      <c r="L361" s="33"/>
      <c r="M361" s="131" t="s">
        <v>28</v>
      </c>
      <c r="N361" s="132" t="s">
        <v>47</v>
      </c>
      <c r="P361" s="133">
        <f>O361*H361</f>
        <v>0</v>
      </c>
      <c r="Q361" s="133">
        <v>0</v>
      </c>
      <c r="R361" s="133">
        <f>Q361*H361</f>
        <v>0</v>
      </c>
      <c r="S361" s="133">
        <v>0.1</v>
      </c>
      <c r="T361" s="134">
        <f>S361*H361</f>
        <v>2</v>
      </c>
      <c r="AR361" s="135" t="s">
        <v>131</v>
      </c>
      <c r="AT361" s="135" t="s">
        <v>126</v>
      </c>
      <c r="AU361" s="135" t="s">
        <v>86</v>
      </c>
      <c r="AY361" s="18" t="s">
        <v>124</v>
      </c>
      <c r="BE361" s="136">
        <f>IF(N361="základní",J361,0)</f>
        <v>0</v>
      </c>
      <c r="BF361" s="136">
        <f>IF(N361="snížená",J361,0)</f>
        <v>0</v>
      </c>
      <c r="BG361" s="136">
        <f>IF(N361="zákl. přenesená",J361,0)</f>
        <v>0</v>
      </c>
      <c r="BH361" s="136">
        <f>IF(N361="sníž. přenesená",J361,0)</f>
        <v>0</v>
      </c>
      <c r="BI361" s="136">
        <f>IF(N361="nulová",J361,0)</f>
        <v>0</v>
      </c>
      <c r="BJ361" s="18" t="s">
        <v>84</v>
      </c>
      <c r="BK361" s="136">
        <f>ROUND(I361*H361,2)</f>
        <v>0</v>
      </c>
      <c r="BL361" s="18" t="s">
        <v>131</v>
      </c>
      <c r="BM361" s="135" t="s">
        <v>478</v>
      </c>
    </row>
    <row r="362" spans="2:65" s="1" customFormat="1" ht="10.5">
      <c r="B362" s="33"/>
      <c r="D362" s="137" t="s">
        <v>133</v>
      </c>
      <c r="F362" s="138" t="s">
        <v>479</v>
      </c>
      <c r="I362" s="139"/>
      <c r="L362" s="33"/>
      <c r="M362" s="140"/>
      <c r="T362" s="54"/>
      <c r="AT362" s="18" t="s">
        <v>133</v>
      </c>
      <c r="AU362" s="18" t="s">
        <v>86</v>
      </c>
    </row>
    <row r="363" spans="2:65" s="12" customFormat="1" ht="10.5">
      <c r="B363" s="141"/>
      <c r="D363" s="142" t="s">
        <v>135</v>
      </c>
      <c r="E363" s="143" t="s">
        <v>28</v>
      </c>
      <c r="F363" s="144" t="s">
        <v>480</v>
      </c>
      <c r="H363" s="145">
        <v>20</v>
      </c>
      <c r="I363" s="146"/>
      <c r="L363" s="141"/>
      <c r="M363" s="147"/>
      <c r="T363" s="148"/>
      <c r="AT363" s="143" t="s">
        <v>135</v>
      </c>
      <c r="AU363" s="143" t="s">
        <v>86</v>
      </c>
      <c r="AV363" s="12" t="s">
        <v>86</v>
      </c>
      <c r="AW363" s="12" t="s">
        <v>36</v>
      </c>
      <c r="AX363" s="12" t="s">
        <v>84</v>
      </c>
      <c r="AY363" s="143" t="s">
        <v>124</v>
      </c>
    </row>
    <row r="364" spans="2:65" s="1" customFormat="1" ht="15.75" customHeight="1">
      <c r="B364" s="33"/>
      <c r="C364" s="124" t="s">
        <v>481</v>
      </c>
      <c r="D364" s="124" t="s">
        <v>126</v>
      </c>
      <c r="E364" s="125" t="s">
        <v>482</v>
      </c>
      <c r="F364" s="126" t="s">
        <v>483</v>
      </c>
      <c r="G364" s="127" t="s">
        <v>446</v>
      </c>
      <c r="H364" s="128">
        <v>20</v>
      </c>
      <c r="I364" s="129"/>
      <c r="J364" s="130">
        <f>ROUND(I364*H364,2)</f>
        <v>0</v>
      </c>
      <c r="K364" s="126" t="s">
        <v>130</v>
      </c>
      <c r="L364" s="33"/>
      <c r="M364" s="131" t="s">
        <v>28</v>
      </c>
      <c r="N364" s="132" t="s">
        <v>47</v>
      </c>
      <c r="P364" s="133">
        <f>O364*H364</f>
        <v>0</v>
      </c>
      <c r="Q364" s="133">
        <v>0.21734000000000001</v>
      </c>
      <c r="R364" s="133">
        <f>Q364*H364</f>
        <v>4.3468</v>
      </c>
      <c r="S364" s="133">
        <v>0</v>
      </c>
      <c r="T364" s="134">
        <f>S364*H364</f>
        <v>0</v>
      </c>
      <c r="AR364" s="135" t="s">
        <v>131</v>
      </c>
      <c r="AT364" s="135" t="s">
        <v>126</v>
      </c>
      <c r="AU364" s="135" t="s">
        <v>86</v>
      </c>
      <c r="AY364" s="18" t="s">
        <v>124</v>
      </c>
      <c r="BE364" s="136">
        <f>IF(N364="základní",J364,0)</f>
        <v>0</v>
      </c>
      <c r="BF364" s="136">
        <f>IF(N364="snížená",J364,0)</f>
        <v>0</v>
      </c>
      <c r="BG364" s="136">
        <f>IF(N364="zákl. přenesená",J364,0)</f>
        <v>0</v>
      </c>
      <c r="BH364" s="136">
        <f>IF(N364="sníž. přenesená",J364,0)</f>
        <v>0</v>
      </c>
      <c r="BI364" s="136">
        <f>IF(N364="nulová",J364,0)</f>
        <v>0</v>
      </c>
      <c r="BJ364" s="18" t="s">
        <v>84</v>
      </c>
      <c r="BK364" s="136">
        <f>ROUND(I364*H364,2)</f>
        <v>0</v>
      </c>
      <c r="BL364" s="18" t="s">
        <v>131</v>
      </c>
      <c r="BM364" s="135" t="s">
        <v>484</v>
      </c>
    </row>
    <row r="365" spans="2:65" s="1" customFormat="1" ht="10.5">
      <c r="B365" s="33"/>
      <c r="D365" s="137" t="s">
        <v>133</v>
      </c>
      <c r="F365" s="138" t="s">
        <v>485</v>
      </c>
      <c r="I365" s="139"/>
      <c r="L365" s="33"/>
      <c r="M365" s="140"/>
      <c r="T365" s="54"/>
      <c r="AT365" s="18" t="s">
        <v>133</v>
      </c>
      <c r="AU365" s="18" t="s">
        <v>86</v>
      </c>
    </row>
    <row r="366" spans="2:65" s="12" customFormat="1" ht="10.5">
      <c r="B366" s="141"/>
      <c r="D366" s="142" t="s">
        <v>135</v>
      </c>
      <c r="E366" s="143" t="s">
        <v>28</v>
      </c>
      <c r="F366" s="144" t="s">
        <v>480</v>
      </c>
      <c r="H366" s="145">
        <v>20</v>
      </c>
      <c r="I366" s="146"/>
      <c r="L366" s="141"/>
      <c r="M366" s="147"/>
      <c r="T366" s="148"/>
      <c r="AT366" s="143" t="s">
        <v>135</v>
      </c>
      <c r="AU366" s="143" t="s">
        <v>86</v>
      </c>
      <c r="AV366" s="12" t="s">
        <v>86</v>
      </c>
      <c r="AW366" s="12" t="s">
        <v>36</v>
      </c>
      <c r="AX366" s="12" t="s">
        <v>84</v>
      </c>
      <c r="AY366" s="143" t="s">
        <v>124</v>
      </c>
    </row>
    <row r="367" spans="2:65" s="1" customFormat="1" ht="15.75" customHeight="1">
      <c r="B367" s="33"/>
      <c r="C367" s="169" t="s">
        <v>486</v>
      </c>
      <c r="D367" s="169" t="s">
        <v>245</v>
      </c>
      <c r="E367" s="170" t="s">
        <v>487</v>
      </c>
      <c r="F367" s="171" t="s">
        <v>488</v>
      </c>
      <c r="G367" s="172" t="s">
        <v>446</v>
      </c>
      <c r="H367" s="173">
        <v>20</v>
      </c>
      <c r="I367" s="174"/>
      <c r="J367" s="175">
        <f>ROUND(I367*H367,2)</f>
        <v>0</v>
      </c>
      <c r="K367" s="171" t="s">
        <v>130</v>
      </c>
      <c r="L367" s="176"/>
      <c r="M367" s="177" t="s">
        <v>28</v>
      </c>
      <c r="N367" s="178" t="s">
        <v>47</v>
      </c>
      <c r="P367" s="133">
        <f>O367*H367</f>
        <v>0</v>
      </c>
      <c r="Q367" s="133">
        <v>5.0599999999999999E-2</v>
      </c>
      <c r="R367" s="133">
        <f>Q367*H367</f>
        <v>1.012</v>
      </c>
      <c r="S367" s="133">
        <v>0</v>
      </c>
      <c r="T367" s="134">
        <f>S367*H367</f>
        <v>0</v>
      </c>
      <c r="AR367" s="135" t="s">
        <v>185</v>
      </c>
      <c r="AT367" s="135" t="s">
        <v>245</v>
      </c>
      <c r="AU367" s="135" t="s">
        <v>86</v>
      </c>
      <c r="AY367" s="18" t="s">
        <v>124</v>
      </c>
      <c r="BE367" s="136">
        <f>IF(N367="základní",J367,0)</f>
        <v>0</v>
      </c>
      <c r="BF367" s="136">
        <f>IF(N367="snížená",J367,0)</f>
        <v>0</v>
      </c>
      <c r="BG367" s="136">
        <f>IF(N367="zákl. přenesená",J367,0)</f>
        <v>0</v>
      </c>
      <c r="BH367" s="136">
        <f>IF(N367="sníž. přenesená",J367,0)</f>
        <v>0</v>
      </c>
      <c r="BI367" s="136">
        <f>IF(N367="nulová",J367,0)</f>
        <v>0</v>
      </c>
      <c r="BJ367" s="18" t="s">
        <v>84</v>
      </c>
      <c r="BK367" s="136">
        <f>ROUND(I367*H367,2)</f>
        <v>0</v>
      </c>
      <c r="BL367" s="18" t="s">
        <v>131</v>
      </c>
      <c r="BM367" s="135" t="s">
        <v>489</v>
      </c>
    </row>
    <row r="368" spans="2:65" s="12" customFormat="1" ht="10.5">
      <c r="B368" s="141"/>
      <c r="D368" s="142" t="s">
        <v>135</v>
      </c>
      <c r="E368" s="143" t="s">
        <v>28</v>
      </c>
      <c r="F368" s="144" t="s">
        <v>480</v>
      </c>
      <c r="H368" s="145">
        <v>20</v>
      </c>
      <c r="I368" s="146"/>
      <c r="L368" s="141"/>
      <c r="M368" s="147"/>
      <c r="T368" s="148"/>
      <c r="AT368" s="143" t="s">
        <v>135</v>
      </c>
      <c r="AU368" s="143" t="s">
        <v>86</v>
      </c>
      <c r="AV368" s="12" t="s">
        <v>86</v>
      </c>
      <c r="AW368" s="12" t="s">
        <v>36</v>
      </c>
      <c r="AX368" s="12" t="s">
        <v>84</v>
      </c>
      <c r="AY368" s="143" t="s">
        <v>124</v>
      </c>
    </row>
    <row r="369" spans="2:65" s="1" customFormat="1" ht="15.75" customHeight="1">
      <c r="B369" s="33"/>
      <c r="C369" s="169" t="s">
        <v>490</v>
      </c>
      <c r="D369" s="169" t="s">
        <v>245</v>
      </c>
      <c r="E369" s="170" t="s">
        <v>491</v>
      </c>
      <c r="F369" s="171" t="s">
        <v>492</v>
      </c>
      <c r="G369" s="172" t="s">
        <v>446</v>
      </c>
      <c r="H369" s="173">
        <v>20</v>
      </c>
      <c r="I369" s="174"/>
      <c r="J369" s="175">
        <f>ROUND(I369*H369,2)</f>
        <v>0</v>
      </c>
      <c r="K369" s="171" t="s">
        <v>130</v>
      </c>
      <c r="L369" s="176"/>
      <c r="M369" s="177" t="s">
        <v>28</v>
      </c>
      <c r="N369" s="178" t="s">
        <v>47</v>
      </c>
      <c r="P369" s="133">
        <f>O369*H369</f>
        <v>0</v>
      </c>
      <c r="Q369" s="133">
        <v>7.1999999999999998E-3</v>
      </c>
      <c r="R369" s="133">
        <f>Q369*H369</f>
        <v>0.14399999999999999</v>
      </c>
      <c r="S369" s="133">
        <v>0</v>
      </c>
      <c r="T369" s="134">
        <f>S369*H369</f>
        <v>0</v>
      </c>
      <c r="AR369" s="135" t="s">
        <v>185</v>
      </c>
      <c r="AT369" s="135" t="s">
        <v>245</v>
      </c>
      <c r="AU369" s="135" t="s">
        <v>86</v>
      </c>
      <c r="AY369" s="18" t="s">
        <v>124</v>
      </c>
      <c r="BE369" s="136">
        <f>IF(N369="základní",J369,0)</f>
        <v>0</v>
      </c>
      <c r="BF369" s="136">
        <f>IF(N369="snížená",J369,0)</f>
        <v>0</v>
      </c>
      <c r="BG369" s="136">
        <f>IF(N369="zákl. přenesená",J369,0)</f>
        <v>0</v>
      </c>
      <c r="BH369" s="136">
        <f>IF(N369="sníž. přenesená",J369,0)</f>
        <v>0</v>
      </c>
      <c r="BI369" s="136">
        <f>IF(N369="nulová",J369,0)</f>
        <v>0</v>
      </c>
      <c r="BJ369" s="18" t="s">
        <v>84</v>
      </c>
      <c r="BK369" s="136">
        <f>ROUND(I369*H369,2)</f>
        <v>0</v>
      </c>
      <c r="BL369" s="18" t="s">
        <v>131</v>
      </c>
      <c r="BM369" s="135" t="s">
        <v>493</v>
      </c>
    </row>
    <row r="370" spans="2:65" s="12" customFormat="1" ht="10.5">
      <c r="B370" s="141"/>
      <c r="D370" s="142" t="s">
        <v>135</v>
      </c>
      <c r="E370" s="143" t="s">
        <v>28</v>
      </c>
      <c r="F370" s="144" t="s">
        <v>480</v>
      </c>
      <c r="H370" s="145">
        <v>20</v>
      </c>
      <c r="I370" s="146"/>
      <c r="L370" s="141"/>
      <c r="M370" s="147"/>
      <c r="T370" s="148"/>
      <c r="AT370" s="143" t="s">
        <v>135</v>
      </c>
      <c r="AU370" s="143" t="s">
        <v>86</v>
      </c>
      <c r="AV370" s="12" t="s">
        <v>86</v>
      </c>
      <c r="AW370" s="12" t="s">
        <v>36</v>
      </c>
      <c r="AX370" s="12" t="s">
        <v>84</v>
      </c>
      <c r="AY370" s="143" t="s">
        <v>124</v>
      </c>
    </row>
    <row r="371" spans="2:65" s="1" customFormat="1" ht="15.75" customHeight="1">
      <c r="B371" s="33"/>
      <c r="C371" s="124" t="s">
        <v>494</v>
      </c>
      <c r="D371" s="124" t="s">
        <v>126</v>
      </c>
      <c r="E371" s="125" t="s">
        <v>495</v>
      </c>
      <c r="F371" s="126" t="s">
        <v>496</v>
      </c>
      <c r="G371" s="127" t="s">
        <v>446</v>
      </c>
      <c r="H371" s="128">
        <v>15</v>
      </c>
      <c r="I371" s="129"/>
      <c r="J371" s="130">
        <f>ROUND(I371*H371,2)</f>
        <v>0</v>
      </c>
      <c r="K371" s="126" t="s">
        <v>130</v>
      </c>
      <c r="L371" s="33"/>
      <c r="M371" s="131" t="s">
        <v>28</v>
      </c>
      <c r="N371" s="132" t="s">
        <v>47</v>
      </c>
      <c r="P371" s="133">
        <f>O371*H371</f>
        <v>0</v>
      </c>
      <c r="Q371" s="133">
        <v>0.42368</v>
      </c>
      <c r="R371" s="133">
        <f>Q371*H371</f>
        <v>6.3552</v>
      </c>
      <c r="S371" s="133">
        <v>0</v>
      </c>
      <c r="T371" s="134">
        <f>S371*H371</f>
        <v>0</v>
      </c>
      <c r="AR371" s="135" t="s">
        <v>131</v>
      </c>
      <c r="AT371" s="135" t="s">
        <v>126</v>
      </c>
      <c r="AU371" s="135" t="s">
        <v>86</v>
      </c>
      <c r="AY371" s="18" t="s">
        <v>124</v>
      </c>
      <c r="BE371" s="136">
        <f>IF(N371="základní",J371,0)</f>
        <v>0</v>
      </c>
      <c r="BF371" s="136">
        <f>IF(N371="snížená",J371,0)</f>
        <v>0</v>
      </c>
      <c r="BG371" s="136">
        <f>IF(N371="zákl. přenesená",J371,0)</f>
        <v>0</v>
      </c>
      <c r="BH371" s="136">
        <f>IF(N371="sníž. přenesená",J371,0)</f>
        <v>0</v>
      </c>
      <c r="BI371" s="136">
        <f>IF(N371="nulová",J371,0)</f>
        <v>0</v>
      </c>
      <c r="BJ371" s="18" t="s">
        <v>84</v>
      </c>
      <c r="BK371" s="136">
        <f>ROUND(I371*H371,2)</f>
        <v>0</v>
      </c>
      <c r="BL371" s="18" t="s">
        <v>131</v>
      </c>
      <c r="BM371" s="135" t="s">
        <v>497</v>
      </c>
    </row>
    <row r="372" spans="2:65" s="1" customFormat="1" ht="10.5">
      <c r="B372" s="33"/>
      <c r="D372" s="137" t="s">
        <v>133</v>
      </c>
      <c r="F372" s="138" t="s">
        <v>498</v>
      </c>
      <c r="I372" s="139"/>
      <c r="L372" s="33"/>
      <c r="M372" s="140"/>
      <c r="T372" s="54"/>
      <c r="AT372" s="18" t="s">
        <v>133</v>
      </c>
      <c r="AU372" s="18" t="s">
        <v>86</v>
      </c>
    </row>
    <row r="373" spans="2:65" s="12" customFormat="1" ht="10.5">
      <c r="B373" s="141"/>
      <c r="D373" s="142" t="s">
        <v>135</v>
      </c>
      <c r="E373" s="143" t="s">
        <v>28</v>
      </c>
      <c r="F373" s="144" t="s">
        <v>8</v>
      </c>
      <c r="H373" s="145">
        <v>15</v>
      </c>
      <c r="I373" s="146"/>
      <c r="L373" s="141"/>
      <c r="M373" s="147"/>
      <c r="T373" s="148"/>
      <c r="AT373" s="143" t="s">
        <v>135</v>
      </c>
      <c r="AU373" s="143" t="s">
        <v>86</v>
      </c>
      <c r="AV373" s="12" t="s">
        <v>86</v>
      </c>
      <c r="AW373" s="12" t="s">
        <v>36</v>
      </c>
      <c r="AX373" s="12" t="s">
        <v>84</v>
      </c>
      <c r="AY373" s="143" t="s">
        <v>124</v>
      </c>
    </row>
    <row r="374" spans="2:65" s="11" customFormat="1" ht="22.75" customHeight="1">
      <c r="B374" s="112"/>
      <c r="D374" s="113" t="s">
        <v>75</v>
      </c>
      <c r="E374" s="122" t="s">
        <v>192</v>
      </c>
      <c r="F374" s="122" t="s">
        <v>499</v>
      </c>
      <c r="I374" s="115"/>
      <c r="J374" s="123">
        <f>BK374</f>
        <v>0</v>
      </c>
      <c r="L374" s="112"/>
      <c r="M374" s="117"/>
      <c r="P374" s="118">
        <f>SUM(P375:P511)</f>
        <v>0</v>
      </c>
      <c r="R374" s="118">
        <f>SUM(R375:R511)</f>
        <v>421.45259759999999</v>
      </c>
      <c r="T374" s="119">
        <f>SUM(T375:T511)</f>
        <v>0.246</v>
      </c>
      <c r="AR374" s="113" t="s">
        <v>84</v>
      </c>
      <c r="AT374" s="120" t="s">
        <v>75</v>
      </c>
      <c r="AU374" s="120" t="s">
        <v>84</v>
      </c>
      <c r="AY374" s="113" t="s">
        <v>124</v>
      </c>
      <c r="BK374" s="121">
        <f>SUM(BK375:BK511)</f>
        <v>0</v>
      </c>
    </row>
    <row r="375" spans="2:65" s="1" customFormat="1" ht="15.75" customHeight="1">
      <c r="B375" s="33"/>
      <c r="C375" s="124" t="s">
        <v>500</v>
      </c>
      <c r="D375" s="124" t="s">
        <v>126</v>
      </c>
      <c r="E375" s="125" t="s">
        <v>501</v>
      </c>
      <c r="F375" s="126" t="s">
        <v>502</v>
      </c>
      <c r="G375" s="127" t="s">
        <v>446</v>
      </c>
      <c r="H375" s="128">
        <v>6</v>
      </c>
      <c r="I375" s="129"/>
      <c r="J375" s="130">
        <f>ROUND(I375*H375,2)</f>
        <v>0</v>
      </c>
      <c r="K375" s="126" t="s">
        <v>130</v>
      </c>
      <c r="L375" s="33"/>
      <c r="M375" s="131" t="s">
        <v>28</v>
      </c>
      <c r="N375" s="132" t="s">
        <v>47</v>
      </c>
      <c r="P375" s="133">
        <f>O375*H375</f>
        <v>0</v>
      </c>
      <c r="Q375" s="133">
        <v>3.0000000000000001E-5</v>
      </c>
      <c r="R375" s="133">
        <f>Q375*H375</f>
        <v>1.8000000000000001E-4</v>
      </c>
      <c r="S375" s="133">
        <v>0</v>
      </c>
      <c r="T375" s="134">
        <f>S375*H375</f>
        <v>0</v>
      </c>
      <c r="AR375" s="135" t="s">
        <v>131</v>
      </c>
      <c r="AT375" s="135" t="s">
        <v>126</v>
      </c>
      <c r="AU375" s="135" t="s">
        <v>86</v>
      </c>
      <c r="AY375" s="18" t="s">
        <v>124</v>
      </c>
      <c r="BE375" s="136">
        <f>IF(N375="základní",J375,0)</f>
        <v>0</v>
      </c>
      <c r="BF375" s="136">
        <f>IF(N375="snížená",J375,0)</f>
        <v>0</v>
      </c>
      <c r="BG375" s="136">
        <f>IF(N375="zákl. přenesená",J375,0)</f>
        <v>0</v>
      </c>
      <c r="BH375" s="136">
        <f>IF(N375="sníž. přenesená",J375,0)</f>
        <v>0</v>
      </c>
      <c r="BI375" s="136">
        <f>IF(N375="nulová",J375,0)</f>
        <v>0</v>
      </c>
      <c r="BJ375" s="18" t="s">
        <v>84</v>
      </c>
      <c r="BK375" s="136">
        <f>ROUND(I375*H375,2)</f>
        <v>0</v>
      </c>
      <c r="BL375" s="18" t="s">
        <v>131</v>
      </c>
      <c r="BM375" s="135" t="s">
        <v>503</v>
      </c>
    </row>
    <row r="376" spans="2:65" s="1" customFormat="1" ht="10.5">
      <c r="B376" s="33"/>
      <c r="D376" s="137" t="s">
        <v>133</v>
      </c>
      <c r="F376" s="138" t="s">
        <v>504</v>
      </c>
      <c r="I376" s="139"/>
      <c r="L376" s="33"/>
      <c r="M376" s="140"/>
      <c r="T376" s="54"/>
      <c r="AT376" s="18" t="s">
        <v>133</v>
      </c>
      <c r="AU376" s="18" t="s">
        <v>86</v>
      </c>
    </row>
    <row r="377" spans="2:65" s="12" customFormat="1" ht="10.5">
      <c r="B377" s="141"/>
      <c r="D377" s="142" t="s">
        <v>135</v>
      </c>
      <c r="E377" s="143" t="s">
        <v>28</v>
      </c>
      <c r="F377" s="144" t="s">
        <v>168</v>
      </c>
      <c r="H377" s="145">
        <v>6</v>
      </c>
      <c r="I377" s="146"/>
      <c r="L377" s="141"/>
      <c r="M377" s="147"/>
      <c r="T377" s="148"/>
      <c r="AT377" s="143" t="s">
        <v>135</v>
      </c>
      <c r="AU377" s="143" t="s">
        <v>86</v>
      </c>
      <c r="AV377" s="12" t="s">
        <v>86</v>
      </c>
      <c r="AW377" s="12" t="s">
        <v>36</v>
      </c>
      <c r="AX377" s="12" t="s">
        <v>84</v>
      </c>
      <c r="AY377" s="143" t="s">
        <v>124</v>
      </c>
    </row>
    <row r="378" spans="2:65" s="1" customFormat="1" ht="15.75" customHeight="1">
      <c r="B378" s="33"/>
      <c r="C378" s="169" t="s">
        <v>505</v>
      </c>
      <c r="D378" s="169" t="s">
        <v>245</v>
      </c>
      <c r="E378" s="170" t="s">
        <v>506</v>
      </c>
      <c r="F378" s="171" t="s">
        <v>507</v>
      </c>
      <c r="G378" s="172" t="s">
        <v>446</v>
      </c>
      <c r="H378" s="173">
        <v>6</v>
      </c>
      <c r="I378" s="174"/>
      <c r="J378" s="175">
        <f>ROUND(I378*H378,2)</f>
        <v>0</v>
      </c>
      <c r="K378" s="171" t="s">
        <v>130</v>
      </c>
      <c r="L378" s="176"/>
      <c r="M378" s="177" t="s">
        <v>28</v>
      </c>
      <c r="N378" s="178" t="s">
        <v>47</v>
      </c>
      <c r="P378" s="133">
        <f>O378*H378</f>
        <v>0</v>
      </c>
      <c r="Q378" s="133">
        <v>1.8E-3</v>
      </c>
      <c r="R378" s="133">
        <f>Q378*H378</f>
        <v>1.0800000000000001E-2</v>
      </c>
      <c r="S378" s="133">
        <v>0</v>
      </c>
      <c r="T378" s="134">
        <f>S378*H378</f>
        <v>0</v>
      </c>
      <c r="AR378" s="135" t="s">
        <v>185</v>
      </c>
      <c r="AT378" s="135" t="s">
        <v>245</v>
      </c>
      <c r="AU378" s="135" t="s">
        <v>86</v>
      </c>
      <c r="AY378" s="18" t="s">
        <v>124</v>
      </c>
      <c r="BE378" s="136">
        <f>IF(N378="základní",J378,0)</f>
        <v>0</v>
      </c>
      <c r="BF378" s="136">
        <f>IF(N378="snížená",J378,0)</f>
        <v>0</v>
      </c>
      <c r="BG378" s="136">
        <f>IF(N378="zákl. přenesená",J378,0)</f>
        <v>0</v>
      </c>
      <c r="BH378" s="136">
        <f>IF(N378="sníž. přenesená",J378,0)</f>
        <v>0</v>
      </c>
      <c r="BI378" s="136">
        <f>IF(N378="nulová",J378,0)</f>
        <v>0</v>
      </c>
      <c r="BJ378" s="18" t="s">
        <v>84</v>
      </c>
      <c r="BK378" s="136">
        <f>ROUND(I378*H378,2)</f>
        <v>0</v>
      </c>
      <c r="BL378" s="18" t="s">
        <v>131</v>
      </c>
      <c r="BM378" s="135" t="s">
        <v>508</v>
      </c>
    </row>
    <row r="379" spans="2:65" s="12" customFormat="1" ht="10.5">
      <c r="B379" s="141"/>
      <c r="D379" s="142" t="s">
        <v>135</v>
      </c>
      <c r="E379" s="143" t="s">
        <v>28</v>
      </c>
      <c r="F379" s="144" t="s">
        <v>168</v>
      </c>
      <c r="H379" s="145">
        <v>6</v>
      </c>
      <c r="I379" s="146"/>
      <c r="L379" s="141"/>
      <c r="M379" s="147"/>
      <c r="T379" s="148"/>
      <c r="AT379" s="143" t="s">
        <v>135</v>
      </c>
      <c r="AU379" s="143" t="s">
        <v>86</v>
      </c>
      <c r="AV379" s="12" t="s">
        <v>86</v>
      </c>
      <c r="AW379" s="12" t="s">
        <v>36</v>
      </c>
      <c r="AX379" s="12" t="s">
        <v>84</v>
      </c>
      <c r="AY379" s="143" t="s">
        <v>124</v>
      </c>
    </row>
    <row r="380" spans="2:65" s="1" customFormat="1" ht="15.75" customHeight="1">
      <c r="B380" s="33"/>
      <c r="C380" s="124" t="s">
        <v>509</v>
      </c>
      <c r="D380" s="124" t="s">
        <v>126</v>
      </c>
      <c r="E380" s="125" t="s">
        <v>510</v>
      </c>
      <c r="F380" s="126" t="s">
        <v>511</v>
      </c>
      <c r="G380" s="127" t="s">
        <v>446</v>
      </c>
      <c r="H380" s="128">
        <v>14</v>
      </c>
      <c r="I380" s="129"/>
      <c r="J380" s="130">
        <f>ROUND(I380*H380,2)</f>
        <v>0</v>
      </c>
      <c r="K380" s="126" t="s">
        <v>130</v>
      </c>
      <c r="L380" s="33"/>
      <c r="M380" s="131" t="s">
        <v>28</v>
      </c>
      <c r="N380" s="132" t="s">
        <v>47</v>
      </c>
      <c r="P380" s="133">
        <f>O380*H380</f>
        <v>0</v>
      </c>
      <c r="Q380" s="133">
        <v>0</v>
      </c>
      <c r="R380" s="133">
        <f>Q380*H380</f>
        <v>0</v>
      </c>
      <c r="S380" s="133">
        <v>0</v>
      </c>
      <c r="T380" s="134">
        <f>S380*H380</f>
        <v>0</v>
      </c>
      <c r="AR380" s="135" t="s">
        <v>131</v>
      </c>
      <c r="AT380" s="135" t="s">
        <v>126</v>
      </c>
      <c r="AU380" s="135" t="s">
        <v>86</v>
      </c>
      <c r="AY380" s="18" t="s">
        <v>124</v>
      </c>
      <c r="BE380" s="136">
        <f>IF(N380="základní",J380,0)</f>
        <v>0</v>
      </c>
      <c r="BF380" s="136">
        <f>IF(N380="snížená",J380,0)</f>
        <v>0</v>
      </c>
      <c r="BG380" s="136">
        <f>IF(N380="zákl. přenesená",J380,0)</f>
        <v>0</v>
      </c>
      <c r="BH380" s="136">
        <f>IF(N380="sníž. přenesená",J380,0)</f>
        <v>0</v>
      </c>
      <c r="BI380" s="136">
        <f>IF(N380="nulová",J380,0)</f>
        <v>0</v>
      </c>
      <c r="BJ380" s="18" t="s">
        <v>84</v>
      </c>
      <c r="BK380" s="136">
        <f>ROUND(I380*H380,2)</f>
        <v>0</v>
      </c>
      <c r="BL380" s="18" t="s">
        <v>131</v>
      </c>
      <c r="BM380" s="135" t="s">
        <v>512</v>
      </c>
    </row>
    <row r="381" spans="2:65" s="1" customFormat="1" ht="10.5">
      <c r="B381" s="33"/>
      <c r="D381" s="137" t="s">
        <v>133</v>
      </c>
      <c r="F381" s="138" t="s">
        <v>513</v>
      </c>
      <c r="I381" s="139"/>
      <c r="L381" s="33"/>
      <c r="M381" s="140"/>
      <c r="T381" s="54"/>
      <c r="AT381" s="18" t="s">
        <v>133</v>
      </c>
      <c r="AU381" s="18" t="s">
        <v>86</v>
      </c>
    </row>
    <row r="382" spans="2:65" s="12" customFormat="1" ht="10.5">
      <c r="B382" s="141"/>
      <c r="D382" s="142" t="s">
        <v>135</v>
      </c>
      <c r="E382" s="143" t="s">
        <v>28</v>
      </c>
      <c r="F382" s="144" t="s">
        <v>514</v>
      </c>
      <c r="H382" s="145">
        <v>14</v>
      </c>
      <c r="I382" s="146"/>
      <c r="L382" s="141"/>
      <c r="M382" s="147"/>
      <c r="T382" s="148"/>
      <c r="AT382" s="143" t="s">
        <v>135</v>
      </c>
      <c r="AU382" s="143" t="s">
        <v>86</v>
      </c>
      <c r="AV382" s="12" t="s">
        <v>86</v>
      </c>
      <c r="AW382" s="12" t="s">
        <v>36</v>
      </c>
      <c r="AX382" s="12" t="s">
        <v>84</v>
      </c>
      <c r="AY382" s="143" t="s">
        <v>124</v>
      </c>
    </row>
    <row r="383" spans="2:65" s="1" customFormat="1" ht="15.75" customHeight="1">
      <c r="B383" s="33"/>
      <c r="C383" s="169" t="s">
        <v>515</v>
      </c>
      <c r="D383" s="169" t="s">
        <v>245</v>
      </c>
      <c r="E383" s="170" t="s">
        <v>516</v>
      </c>
      <c r="F383" s="171" t="s">
        <v>517</v>
      </c>
      <c r="G383" s="172" t="s">
        <v>446</v>
      </c>
      <c r="H383" s="173">
        <v>14</v>
      </c>
      <c r="I383" s="174"/>
      <c r="J383" s="175">
        <f>ROUND(I383*H383,2)</f>
        <v>0</v>
      </c>
      <c r="K383" s="171" t="s">
        <v>28</v>
      </c>
      <c r="L383" s="176"/>
      <c r="M383" s="177" t="s">
        <v>28</v>
      </c>
      <c r="N383" s="178" t="s">
        <v>47</v>
      </c>
      <c r="P383" s="133">
        <f>O383*H383</f>
        <v>0</v>
      </c>
      <c r="Q383" s="133">
        <v>1.7000000000000001E-2</v>
      </c>
      <c r="R383" s="133">
        <f>Q383*H383</f>
        <v>0.23800000000000002</v>
      </c>
      <c r="S383" s="133">
        <v>0</v>
      </c>
      <c r="T383" s="134">
        <f>S383*H383</f>
        <v>0</v>
      </c>
      <c r="AR383" s="135" t="s">
        <v>185</v>
      </c>
      <c r="AT383" s="135" t="s">
        <v>245</v>
      </c>
      <c r="AU383" s="135" t="s">
        <v>86</v>
      </c>
      <c r="AY383" s="18" t="s">
        <v>124</v>
      </c>
      <c r="BE383" s="136">
        <f>IF(N383="základní",J383,0)</f>
        <v>0</v>
      </c>
      <c r="BF383" s="136">
        <f>IF(N383="snížená",J383,0)</f>
        <v>0</v>
      </c>
      <c r="BG383" s="136">
        <f>IF(N383="zákl. přenesená",J383,0)</f>
        <v>0</v>
      </c>
      <c r="BH383" s="136">
        <f>IF(N383="sníž. přenesená",J383,0)</f>
        <v>0</v>
      </c>
      <c r="BI383" s="136">
        <f>IF(N383="nulová",J383,0)</f>
        <v>0</v>
      </c>
      <c r="BJ383" s="18" t="s">
        <v>84</v>
      </c>
      <c r="BK383" s="136">
        <f>ROUND(I383*H383,2)</f>
        <v>0</v>
      </c>
      <c r="BL383" s="18" t="s">
        <v>131</v>
      </c>
      <c r="BM383" s="135" t="s">
        <v>518</v>
      </c>
    </row>
    <row r="384" spans="2:65" s="12" customFormat="1" ht="10.5">
      <c r="B384" s="141"/>
      <c r="D384" s="142" t="s">
        <v>135</v>
      </c>
      <c r="E384" s="143" t="s">
        <v>28</v>
      </c>
      <c r="F384" s="144" t="s">
        <v>225</v>
      </c>
      <c r="H384" s="145">
        <v>14</v>
      </c>
      <c r="I384" s="146"/>
      <c r="L384" s="141"/>
      <c r="M384" s="147"/>
      <c r="T384" s="148"/>
      <c r="AT384" s="143" t="s">
        <v>135</v>
      </c>
      <c r="AU384" s="143" t="s">
        <v>86</v>
      </c>
      <c r="AV384" s="12" t="s">
        <v>86</v>
      </c>
      <c r="AW384" s="12" t="s">
        <v>36</v>
      </c>
      <c r="AX384" s="12" t="s">
        <v>84</v>
      </c>
      <c r="AY384" s="143" t="s">
        <v>124</v>
      </c>
    </row>
    <row r="385" spans="2:65" s="1" customFormat="1" ht="15.75" customHeight="1">
      <c r="B385" s="33"/>
      <c r="C385" s="124" t="s">
        <v>519</v>
      </c>
      <c r="D385" s="124" t="s">
        <v>126</v>
      </c>
      <c r="E385" s="125" t="s">
        <v>520</v>
      </c>
      <c r="F385" s="126" t="s">
        <v>521</v>
      </c>
      <c r="G385" s="127" t="s">
        <v>446</v>
      </c>
      <c r="H385" s="128">
        <v>7</v>
      </c>
      <c r="I385" s="129"/>
      <c r="J385" s="130">
        <f>ROUND(I385*H385,2)</f>
        <v>0</v>
      </c>
      <c r="K385" s="126" t="s">
        <v>130</v>
      </c>
      <c r="L385" s="33"/>
      <c r="M385" s="131" t="s">
        <v>28</v>
      </c>
      <c r="N385" s="132" t="s">
        <v>47</v>
      </c>
      <c r="P385" s="133">
        <f>O385*H385</f>
        <v>0</v>
      </c>
      <c r="Q385" s="133">
        <v>6.9999999999999999E-4</v>
      </c>
      <c r="R385" s="133">
        <f>Q385*H385</f>
        <v>4.8999999999999998E-3</v>
      </c>
      <c r="S385" s="133">
        <v>0</v>
      </c>
      <c r="T385" s="134">
        <f>S385*H385</f>
        <v>0</v>
      </c>
      <c r="AR385" s="135" t="s">
        <v>131</v>
      </c>
      <c r="AT385" s="135" t="s">
        <v>126</v>
      </c>
      <c r="AU385" s="135" t="s">
        <v>86</v>
      </c>
      <c r="AY385" s="18" t="s">
        <v>124</v>
      </c>
      <c r="BE385" s="136">
        <f>IF(N385="základní",J385,0)</f>
        <v>0</v>
      </c>
      <c r="BF385" s="136">
        <f>IF(N385="snížená",J385,0)</f>
        <v>0</v>
      </c>
      <c r="BG385" s="136">
        <f>IF(N385="zákl. přenesená",J385,0)</f>
        <v>0</v>
      </c>
      <c r="BH385" s="136">
        <f>IF(N385="sníž. přenesená",J385,0)</f>
        <v>0</v>
      </c>
      <c r="BI385" s="136">
        <f>IF(N385="nulová",J385,0)</f>
        <v>0</v>
      </c>
      <c r="BJ385" s="18" t="s">
        <v>84</v>
      </c>
      <c r="BK385" s="136">
        <f>ROUND(I385*H385,2)</f>
        <v>0</v>
      </c>
      <c r="BL385" s="18" t="s">
        <v>131</v>
      </c>
      <c r="BM385" s="135" t="s">
        <v>522</v>
      </c>
    </row>
    <row r="386" spans="2:65" s="1" customFormat="1" ht="10.5">
      <c r="B386" s="33"/>
      <c r="D386" s="137" t="s">
        <v>133</v>
      </c>
      <c r="F386" s="138" t="s">
        <v>523</v>
      </c>
      <c r="I386" s="139"/>
      <c r="L386" s="33"/>
      <c r="M386" s="140"/>
      <c r="T386" s="54"/>
      <c r="AT386" s="18" t="s">
        <v>133</v>
      </c>
      <c r="AU386" s="18" t="s">
        <v>86</v>
      </c>
    </row>
    <row r="387" spans="2:65" s="12" customFormat="1" ht="10.5">
      <c r="B387" s="141"/>
      <c r="D387" s="142" t="s">
        <v>135</v>
      </c>
      <c r="E387" s="143" t="s">
        <v>28</v>
      </c>
      <c r="F387" s="144" t="s">
        <v>524</v>
      </c>
      <c r="H387" s="145">
        <v>7</v>
      </c>
      <c r="I387" s="146"/>
      <c r="L387" s="141"/>
      <c r="M387" s="147"/>
      <c r="T387" s="148"/>
      <c r="AT387" s="143" t="s">
        <v>135</v>
      </c>
      <c r="AU387" s="143" t="s">
        <v>86</v>
      </c>
      <c r="AV387" s="12" t="s">
        <v>86</v>
      </c>
      <c r="AW387" s="12" t="s">
        <v>36</v>
      </c>
      <c r="AX387" s="12" t="s">
        <v>84</v>
      </c>
      <c r="AY387" s="143" t="s">
        <v>124</v>
      </c>
    </row>
    <row r="388" spans="2:65" s="1" customFormat="1" ht="15.75" customHeight="1">
      <c r="B388" s="33"/>
      <c r="C388" s="169" t="s">
        <v>525</v>
      </c>
      <c r="D388" s="169" t="s">
        <v>245</v>
      </c>
      <c r="E388" s="170" t="s">
        <v>526</v>
      </c>
      <c r="F388" s="171" t="s">
        <v>527</v>
      </c>
      <c r="G388" s="172" t="s">
        <v>446</v>
      </c>
      <c r="H388" s="173">
        <v>2</v>
      </c>
      <c r="I388" s="174"/>
      <c r="J388" s="175">
        <f>ROUND(I388*H388,2)</f>
        <v>0</v>
      </c>
      <c r="K388" s="171" t="s">
        <v>130</v>
      </c>
      <c r="L388" s="176"/>
      <c r="M388" s="177" t="s">
        <v>28</v>
      </c>
      <c r="N388" s="178" t="s">
        <v>47</v>
      </c>
      <c r="P388" s="133">
        <f>O388*H388</f>
        <v>0</v>
      </c>
      <c r="Q388" s="133">
        <v>4.0000000000000001E-3</v>
      </c>
      <c r="R388" s="133">
        <f>Q388*H388</f>
        <v>8.0000000000000002E-3</v>
      </c>
      <c r="S388" s="133">
        <v>0</v>
      </c>
      <c r="T388" s="134">
        <f>S388*H388</f>
        <v>0</v>
      </c>
      <c r="AR388" s="135" t="s">
        <v>185</v>
      </c>
      <c r="AT388" s="135" t="s">
        <v>245</v>
      </c>
      <c r="AU388" s="135" t="s">
        <v>86</v>
      </c>
      <c r="AY388" s="18" t="s">
        <v>124</v>
      </c>
      <c r="BE388" s="136">
        <f>IF(N388="základní",J388,0)</f>
        <v>0</v>
      </c>
      <c r="BF388" s="136">
        <f>IF(N388="snížená",J388,0)</f>
        <v>0</v>
      </c>
      <c r="BG388" s="136">
        <f>IF(N388="zákl. přenesená",J388,0)</f>
        <v>0</v>
      </c>
      <c r="BH388" s="136">
        <f>IF(N388="sníž. přenesená",J388,0)</f>
        <v>0</v>
      </c>
      <c r="BI388" s="136">
        <f>IF(N388="nulová",J388,0)</f>
        <v>0</v>
      </c>
      <c r="BJ388" s="18" t="s">
        <v>84</v>
      </c>
      <c r="BK388" s="136">
        <f>ROUND(I388*H388,2)</f>
        <v>0</v>
      </c>
      <c r="BL388" s="18" t="s">
        <v>131</v>
      </c>
      <c r="BM388" s="135" t="s">
        <v>528</v>
      </c>
    </row>
    <row r="389" spans="2:65" s="12" customFormat="1" ht="10.5">
      <c r="B389" s="141"/>
      <c r="D389" s="142" t="s">
        <v>135</v>
      </c>
      <c r="E389" s="143" t="s">
        <v>28</v>
      </c>
      <c r="F389" s="144" t="s">
        <v>86</v>
      </c>
      <c r="H389" s="145">
        <v>2</v>
      </c>
      <c r="I389" s="146"/>
      <c r="L389" s="141"/>
      <c r="M389" s="147"/>
      <c r="T389" s="148"/>
      <c r="AT389" s="143" t="s">
        <v>135</v>
      </c>
      <c r="AU389" s="143" t="s">
        <v>86</v>
      </c>
      <c r="AV389" s="12" t="s">
        <v>86</v>
      </c>
      <c r="AW389" s="12" t="s">
        <v>36</v>
      </c>
      <c r="AX389" s="12" t="s">
        <v>84</v>
      </c>
      <c r="AY389" s="143" t="s">
        <v>124</v>
      </c>
    </row>
    <row r="390" spans="2:65" s="1" customFormat="1" ht="15.75" customHeight="1">
      <c r="B390" s="33"/>
      <c r="C390" s="169" t="s">
        <v>529</v>
      </c>
      <c r="D390" s="169" t="s">
        <v>245</v>
      </c>
      <c r="E390" s="170" t="s">
        <v>530</v>
      </c>
      <c r="F390" s="171" t="s">
        <v>531</v>
      </c>
      <c r="G390" s="172" t="s">
        <v>446</v>
      </c>
      <c r="H390" s="173">
        <v>1</v>
      </c>
      <c r="I390" s="174"/>
      <c r="J390" s="175">
        <f>ROUND(I390*H390,2)</f>
        <v>0</v>
      </c>
      <c r="K390" s="171" t="s">
        <v>130</v>
      </c>
      <c r="L390" s="176"/>
      <c r="M390" s="177" t="s">
        <v>28</v>
      </c>
      <c r="N390" s="178" t="s">
        <v>47</v>
      </c>
      <c r="P390" s="133">
        <f>O390*H390</f>
        <v>0</v>
      </c>
      <c r="Q390" s="133">
        <v>5.0000000000000001E-3</v>
      </c>
      <c r="R390" s="133">
        <f>Q390*H390</f>
        <v>5.0000000000000001E-3</v>
      </c>
      <c r="S390" s="133">
        <v>0</v>
      </c>
      <c r="T390" s="134">
        <f>S390*H390</f>
        <v>0</v>
      </c>
      <c r="AR390" s="135" t="s">
        <v>185</v>
      </c>
      <c r="AT390" s="135" t="s">
        <v>245</v>
      </c>
      <c r="AU390" s="135" t="s">
        <v>86</v>
      </c>
      <c r="AY390" s="18" t="s">
        <v>124</v>
      </c>
      <c r="BE390" s="136">
        <f>IF(N390="základní",J390,0)</f>
        <v>0</v>
      </c>
      <c r="BF390" s="136">
        <f>IF(N390="snížená",J390,0)</f>
        <v>0</v>
      </c>
      <c r="BG390" s="136">
        <f>IF(N390="zákl. přenesená",J390,0)</f>
        <v>0</v>
      </c>
      <c r="BH390" s="136">
        <f>IF(N390="sníž. přenesená",J390,0)</f>
        <v>0</v>
      </c>
      <c r="BI390" s="136">
        <f>IF(N390="nulová",J390,0)</f>
        <v>0</v>
      </c>
      <c r="BJ390" s="18" t="s">
        <v>84</v>
      </c>
      <c r="BK390" s="136">
        <f>ROUND(I390*H390,2)</f>
        <v>0</v>
      </c>
      <c r="BL390" s="18" t="s">
        <v>131</v>
      </c>
      <c r="BM390" s="135" t="s">
        <v>532</v>
      </c>
    </row>
    <row r="391" spans="2:65" s="12" customFormat="1" ht="10.5">
      <c r="B391" s="141"/>
      <c r="D391" s="142" t="s">
        <v>135</v>
      </c>
      <c r="E391" s="143" t="s">
        <v>28</v>
      </c>
      <c r="F391" s="144" t="s">
        <v>84</v>
      </c>
      <c r="H391" s="145">
        <v>1</v>
      </c>
      <c r="I391" s="146"/>
      <c r="L391" s="141"/>
      <c r="M391" s="147"/>
      <c r="T391" s="148"/>
      <c r="AT391" s="143" t="s">
        <v>135</v>
      </c>
      <c r="AU391" s="143" t="s">
        <v>86</v>
      </c>
      <c r="AV391" s="12" t="s">
        <v>86</v>
      </c>
      <c r="AW391" s="12" t="s">
        <v>36</v>
      </c>
      <c r="AX391" s="12" t="s">
        <v>84</v>
      </c>
      <c r="AY391" s="143" t="s">
        <v>124</v>
      </c>
    </row>
    <row r="392" spans="2:65" s="1" customFormat="1" ht="15.75" customHeight="1">
      <c r="B392" s="33"/>
      <c r="C392" s="169" t="s">
        <v>533</v>
      </c>
      <c r="D392" s="169" t="s">
        <v>245</v>
      </c>
      <c r="E392" s="170" t="s">
        <v>534</v>
      </c>
      <c r="F392" s="171" t="s">
        <v>535</v>
      </c>
      <c r="G392" s="172" t="s">
        <v>446</v>
      </c>
      <c r="H392" s="173">
        <v>2</v>
      </c>
      <c r="I392" s="174"/>
      <c r="J392" s="175">
        <f>ROUND(I392*H392,2)</f>
        <v>0</v>
      </c>
      <c r="K392" s="171" t="s">
        <v>130</v>
      </c>
      <c r="L392" s="176"/>
      <c r="M392" s="177" t="s">
        <v>28</v>
      </c>
      <c r="N392" s="178" t="s">
        <v>47</v>
      </c>
      <c r="P392" s="133">
        <f>O392*H392</f>
        <v>0</v>
      </c>
      <c r="Q392" s="133">
        <v>3.5000000000000001E-3</v>
      </c>
      <c r="R392" s="133">
        <f>Q392*H392</f>
        <v>7.0000000000000001E-3</v>
      </c>
      <c r="S392" s="133">
        <v>0</v>
      </c>
      <c r="T392" s="134">
        <f>S392*H392</f>
        <v>0</v>
      </c>
      <c r="AR392" s="135" t="s">
        <v>185</v>
      </c>
      <c r="AT392" s="135" t="s">
        <v>245</v>
      </c>
      <c r="AU392" s="135" t="s">
        <v>86</v>
      </c>
      <c r="AY392" s="18" t="s">
        <v>124</v>
      </c>
      <c r="BE392" s="136">
        <f>IF(N392="základní",J392,0)</f>
        <v>0</v>
      </c>
      <c r="BF392" s="136">
        <f>IF(N392="snížená",J392,0)</f>
        <v>0</v>
      </c>
      <c r="BG392" s="136">
        <f>IF(N392="zákl. přenesená",J392,0)</f>
        <v>0</v>
      </c>
      <c r="BH392" s="136">
        <f>IF(N392="sníž. přenesená",J392,0)</f>
        <v>0</v>
      </c>
      <c r="BI392" s="136">
        <f>IF(N392="nulová",J392,0)</f>
        <v>0</v>
      </c>
      <c r="BJ392" s="18" t="s">
        <v>84</v>
      </c>
      <c r="BK392" s="136">
        <f>ROUND(I392*H392,2)</f>
        <v>0</v>
      </c>
      <c r="BL392" s="18" t="s">
        <v>131</v>
      </c>
      <c r="BM392" s="135" t="s">
        <v>536</v>
      </c>
    </row>
    <row r="393" spans="2:65" s="12" customFormat="1" ht="10.5">
      <c r="B393" s="141"/>
      <c r="D393" s="142" t="s">
        <v>135</v>
      </c>
      <c r="E393" s="143" t="s">
        <v>28</v>
      </c>
      <c r="F393" s="144" t="s">
        <v>86</v>
      </c>
      <c r="H393" s="145">
        <v>2</v>
      </c>
      <c r="I393" s="146"/>
      <c r="L393" s="141"/>
      <c r="M393" s="147"/>
      <c r="T393" s="148"/>
      <c r="AT393" s="143" t="s">
        <v>135</v>
      </c>
      <c r="AU393" s="143" t="s">
        <v>86</v>
      </c>
      <c r="AV393" s="12" t="s">
        <v>86</v>
      </c>
      <c r="AW393" s="12" t="s">
        <v>36</v>
      </c>
      <c r="AX393" s="12" t="s">
        <v>84</v>
      </c>
      <c r="AY393" s="143" t="s">
        <v>124</v>
      </c>
    </row>
    <row r="394" spans="2:65" s="1" customFormat="1" ht="15.75" customHeight="1">
      <c r="B394" s="33"/>
      <c r="C394" s="169" t="s">
        <v>537</v>
      </c>
      <c r="D394" s="169" t="s">
        <v>245</v>
      </c>
      <c r="E394" s="170" t="s">
        <v>538</v>
      </c>
      <c r="F394" s="171" t="s">
        <v>539</v>
      </c>
      <c r="G394" s="172" t="s">
        <v>446</v>
      </c>
      <c r="H394" s="173">
        <v>2</v>
      </c>
      <c r="I394" s="174"/>
      <c r="J394" s="175">
        <f>ROUND(I394*H394,2)</f>
        <v>0</v>
      </c>
      <c r="K394" s="171" t="s">
        <v>130</v>
      </c>
      <c r="L394" s="176"/>
      <c r="M394" s="177" t="s">
        <v>28</v>
      </c>
      <c r="N394" s="178" t="s">
        <v>47</v>
      </c>
      <c r="P394" s="133">
        <f>O394*H394</f>
        <v>0</v>
      </c>
      <c r="Q394" s="133">
        <v>1.6999999999999999E-3</v>
      </c>
      <c r="R394" s="133">
        <f>Q394*H394</f>
        <v>3.3999999999999998E-3</v>
      </c>
      <c r="S394" s="133">
        <v>0</v>
      </c>
      <c r="T394" s="134">
        <f>S394*H394</f>
        <v>0</v>
      </c>
      <c r="AR394" s="135" t="s">
        <v>185</v>
      </c>
      <c r="AT394" s="135" t="s">
        <v>245</v>
      </c>
      <c r="AU394" s="135" t="s">
        <v>86</v>
      </c>
      <c r="AY394" s="18" t="s">
        <v>124</v>
      </c>
      <c r="BE394" s="136">
        <f>IF(N394="základní",J394,0)</f>
        <v>0</v>
      </c>
      <c r="BF394" s="136">
        <f>IF(N394="snížená",J394,0)</f>
        <v>0</v>
      </c>
      <c r="BG394" s="136">
        <f>IF(N394="zákl. přenesená",J394,0)</f>
        <v>0</v>
      </c>
      <c r="BH394" s="136">
        <f>IF(N394="sníž. přenesená",J394,0)</f>
        <v>0</v>
      </c>
      <c r="BI394" s="136">
        <f>IF(N394="nulová",J394,0)</f>
        <v>0</v>
      </c>
      <c r="BJ394" s="18" t="s">
        <v>84</v>
      </c>
      <c r="BK394" s="136">
        <f>ROUND(I394*H394,2)</f>
        <v>0</v>
      </c>
      <c r="BL394" s="18" t="s">
        <v>131</v>
      </c>
      <c r="BM394" s="135" t="s">
        <v>540</v>
      </c>
    </row>
    <row r="395" spans="2:65" s="12" customFormat="1" ht="10.5">
      <c r="B395" s="141"/>
      <c r="D395" s="142" t="s">
        <v>135</v>
      </c>
      <c r="E395" s="143" t="s">
        <v>28</v>
      </c>
      <c r="F395" s="144" t="s">
        <v>86</v>
      </c>
      <c r="H395" s="145">
        <v>2</v>
      </c>
      <c r="I395" s="146"/>
      <c r="L395" s="141"/>
      <c r="M395" s="147"/>
      <c r="T395" s="148"/>
      <c r="AT395" s="143" t="s">
        <v>135</v>
      </c>
      <c r="AU395" s="143" t="s">
        <v>86</v>
      </c>
      <c r="AV395" s="12" t="s">
        <v>86</v>
      </c>
      <c r="AW395" s="12" t="s">
        <v>36</v>
      </c>
      <c r="AX395" s="12" t="s">
        <v>84</v>
      </c>
      <c r="AY395" s="143" t="s">
        <v>124</v>
      </c>
    </row>
    <row r="396" spans="2:65" s="1" customFormat="1" ht="22.25" customHeight="1">
      <c r="B396" s="33"/>
      <c r="C396" s="124" t="s">
        <v>541</v>
      </c>
      <c r="D396" s="124" t="s">
        <v>126</v>
      </c>
      <c r="E396" s="125" t="s">
        <v>542</v>
      </c>
      <c r="F396" s="126" t="s">
        <v>543</v>
      </c>
      <c r="G396" s="127" t="s">
        <v>446</v>
      </c>
      <c r="H396" s="128">
        <v>7</v>
      </c>
      <c r="I396" s="129"/>
      <c r="J396" s="130">
        <f>ROUND(I396*H396,2)</f>
        <v>0</v>
      </c>
      <c r="K396" s="126" t="s">
        <v>130</v>
      </c>
      <c r="L396" s="33"/>
      <c r="M396" s="131" t="s">
        <v>28</v>
      </c>
      <c r="N396" s="132" t="s">
        <v>47</v>
      </c>
      <c r="P396" s="133">
        <f>O396*H396</f>
        <v>0</v>
      </c>
      <c r="Q396" s="133">
        <v>0.11241</v>
      </c>
      <c r="R396" s="133">
        <f>Q396*H396</f>
        <v>0.78686999999999996</v>
      </c>
      <c r="S396" s="133">
        <v>0</v>
      </c>
      <c r="T396" s="134">
        <f>S396*H396</f>
        <v>0</v>
      </c>
      <c r="AR396" s="135" t="s">
        <v>131</v>
      </c>
      <c r="AT396" s="135" t="s">
        <v>126</v>
      </c>
      <c r="AU396" s="135" t="s">
        <v>86</v>
      </c>
      <c r="AY396" s="18" t="s">
        <v>124</v>
      </c>
      <c r="BE396" s="136">
        <f>IF(N396="základní",J396,0)</f>
        <v>0</v>
      </c>
      <c r="BF396" s="136">
        <f>IF(N396="snížená",J396,0)</f>
        <v>0</v>
      </c>
      <c r="BG396" s="136">
        <f>IF(N396="zákl. přenesená",J396,0)</f>
        <v>0</v>
      </c>
      <c r="BH396" s="136">
        <f>IF(N396="sníž. přenesená",J396,0)</f>
        <v>0</v>
      </c>
      <c r="BI396" s="136">
        <f>IF(N396="nulová",J396,0)</f>
        <v>0</v>
      </c>
      <c r="BJ396" s="18" t="s">
        <v>84</v>
      </c>
      <c r="BK396" s="136">
        <f>ROUND(I396*H396,2)</f>
        <v>0</v>
      </c>
      <c r="BL396" s="18" t="s">
        <v>131</v>
      </c>
      <c r="BM396" s="135" t="s">
        <v>544</v>
      </c>
    </row>
    <row r="397" spans="2:65" s="1" customFormat="1" ht="10.5">
      <c r="B397" s="33"/>
      <c r="D397" s="137" t="s">
        <v>133</v>
      </c>
      <c r="F397" s="138" t="s">
        <v>545</v>
      </c>
      <c r="I397" s="139"/>
      <c r="L397" s="33"/>
      <c r="M397" s="140"/>
      <c r="T397" s="54"/>
      <c r="AT397" s="18" t="s">
        <v>133</v>
      </c>
      <c r="AU397" s="18" t="s">
        <v>86</v>
      </c>
    </row>
    <row r="398" spans="2:65" s="13" customFormat="1" ht="10.5">
      <c r="B398" s="149"/>
      <c r="D398" s="142" t="s">
        <v>135</v>
      </c>
      <c r="E398" s="150" t="s">
        <v>28</v>
      </c>
      <c r="F398" s="151" t="s">
        <v>546</v>
      </c>
      <c r="H398" s="150" t="s">
        <v>28</v>
      </c>
      <c r="I398" s="152"/>
      <c r="L398" s="149"/>
      <c r="M398" s="153"/>
      <c r="T398" s="154"/>
      <c r="AT398" s="150" t="s">
        <v>135</v>
      </c>
      <c r="AU398" s="150" t="s">
        <v>86</v>
      </c>
      <c r="AV398" s="13" t="s">
        <v>84</v>
      </c>
      <c r="AW398" s="13" t="s">
        <v>36</v>
      </c>
      <c r="AX398" s="13" t="s">
        <v>76</v>
      </c>
      <c r="AY398" s="150" t="s">
        <v>124</v>
      </c>
    </row>
    <row r="399" spans="2:65" s="12" customFormat="1" ht="10.5">
      <c r="B399" s="141"/>
      <c r="D399" s="142" t="s">
        <v>135</v>
      </c>
      <c r="E399" s="143" t="s">
        <v>28</v>
      </c>
      <c r="F399" s="144" t="s">
        <v>86</v>
      </c>
      <c r="H399" s="145">
        <v>2</v>
      </c>
      <c r="I399" s="146"/>
      <c r="L399" s="141"/>
      <c r="M399" s="147"/>
      <c r="T399" s="148"/>
      <c r="AT399" s="143" t="s">
        <v>135</v>
      </c>
      <c r="AU399" s="143" t="s">
        <v>86</v>
      </c>
      <c r="AV399" s="12" t="s">
        <v>86</v>
      </c>
      <c r="AW399" s="12" t="s">
        <v>36</v>
      </c>
      <c r="AX399" s="12" t="s">
        <v>76</v>
      </c>
      <c r="AY399" s="143" t="s">
        <v>124</v>
      </c>
    </row>
    <row r="400" spans="2:65" s="13" customFormat="1" ht="10.5">
      <c r="B400" s="149"/>
      <c r="D400" s="142" t="s">
        <v>135</v>
      </c>
      <c r="E400" s="150" t="s">
        <v>28</v>
      </c>
      <c r="F400" s="151" t="s">
        <v>547</v>
      </c>
      <c r="H400" s="150" t="s">
        <v>28</v>
      </c>
      <c r="I400" s="152"/>
      <c r="L400" s="149"/>
      <c r="M400" s="153"/>
      <c r="T400" s="154"/>
      <c r="AT400" s="150" t="s">
        <v>135</v>
      </c>
      <c r="AU400" s="150" t="s">
        <v>86</v>
      </c>
      <c r="AV400" s="13" t="s">
        <v>84</v>
      </c>
      <c r="AW400" s="13" t="s">
        <v>36</v>
      </c>
      <c r="AX400" s="13" t="s">
        <v>76</v>
      </c>
      <c r="AY400" s="150" t="s">
        <v>124</v>
      </c>
    </row>
    <row r="401" spans="2:65" s="12" customFormat="1" ht="10.5">
      <c r="B401" s="141"/>
      <c r="D401" s="142" t="s">
        <v>135</v>
      </c>
      <c r="E401" s="143" t="s">
        <v>28</v>
      </c>
      <c r="F401" s="144" t="s">
        <v>156</v>
      </c>
      <c r="H401" s="145">
        <v>5</v>
      </c>
      <c r="I401" s="146"/>
      <c r="L401" s="141"/>
      <c r="M401" s="147"/>
      <c r="T401" s="148"/>
      <c r="AT401" s="143" t="s">
        <v>135</v>
      </c>
      <c r="AU401" s="143" t="s">
        <v>86</v>
      </c>
      <c r="AV401" s="12" t="s">
        <v>86</v>
      </c>
      <c r="AW401" s="12" t="s">
        <v>36</v>
      </c>
      <c r="AX401" s="12" t="s">
        <v>76</v>
      </c>
      <c r="AY401" s="143" t="s">
        <v>124</v>
      </c>
    </row>
    <row r="402" spans="2:65" s="14" customFormat="1" ht="10.5">
      <c r="B402" s="155"/>
      <c r="D402" s="142" t="s">
        <v>135</v>
      </c>
      <c r="E402" s="156" t="s">
        <v>28</v>
      </c>
      <c r="F402" s="157" t="s">
        <v>151</v>
      </c>
      <c r="H402" s="158">
        <v>7</v>
      </c>
      <c r="I402" s="159"/>
      <c r="L402" s="155"/>
      <c r="M402" s="160"/>
      <c r="T402" s="161"/>
      <c r="AT402" s="156" t="s">
        <v>135</v>
      </c>
      <c r="AU402" s="156" t="s">
        <v>86</v>
      </c>
      <c r="AV402" s="14" t="s">
        <v>131</v>
      </c>
      <c r="AW402" s="14" t="s">
        <v>36</v>
      </c>
      <c r="AX402" s="14" t="s">
        <v>84</v>
      </c>
      <c r="AY402" s="156" t="s">
        <v>124</v>
      </c>
    </row>
    <row r="403" spans="2:65" s="1" customFormat="1" ht="15.75" customHeight="1">
      <c r="B403" s="33"/>
      <c r="C403" s="169" t="s">
        <v>548</v>
      </c>
      <c r="D403" s="169" t="s">
        <v>245</v>
      </c>
      <c r="E403" s="170" t="s">
        <v>549</v>
      </c>
      <c r="F403" s="171" t="s">
        <v>550</v>
      </c>
      <c r="G403" s="172" t="s">
        <v>446</v>
      </c>
      <c r="H403" s="173">
        <v>5</v>
      </c>
      <c r="I403" s="174"/>
      <c r="J403" s="175">
        <f>ROUND(I403*H403,2)</f>
        <v>0</v>
      </c>
      <c r="K403" s="171" t="s">
        <v>130</v>
      </c>
      <c r="L403" s="176"/>
      <c r="M403" s="177" t="s">
        <v>28</v>
      </c>
      <c r="N403" s="178" t="s">
        <v>47</v>
      </c>
      <c r="P403" s="133">
        <f>O403*H403</f>
        <v>0</v>
      </c>
      <c r="Q403" s="133">
        <v>6.1000000000000004E-3</v>
      </c>
      <c r="R403" s="133">
        <f>Q403*H403</f>
        <v>3.0500000000000003E-2</v>
      </c>
      <c r="S403" s="133">
        <v>0</v>
      </c>
      <c r="T403" s="134">
        <f>S403*H403</f>
        <v>0</v>
      </c>
      <c r="AR403" s="135" t="s">
        <v>185</v>
      </c>
      <c r="AT403" s="135" t="s">
        <v>245</v>
      </c>
      <c r="AU403" s="135" t="s">
        <v>86</v>
      </c>
      <c r="AY403" s="18" t="s">
        <v>124</v>
      </c>
      <c r="BE403" s="136">
        <f>IF(N403="základní",J403,0)</f>
        <v>0</v>
      </c>
      <c r="BF403" s="136">
        <f>IF(N403="snížená",J403,0)</f>
        <v>0</v>
      </c>
      <c r="BG403" s="136">
        <f>IF(N403="zákl. přenesená",J403,0)</f>
        <v>0</v>
      </c>
      <c r="BH403" s="136">
        <f>IF(N403="sníž. přenesená",J403,0)</f>
        <v>0</v>
      </c>
      <c r="BI403" s="136">
        <f>IF(N403="nulová",J403,0)</f>
        <v>0</v>
      </c>
      <c r="BJ403" s="18" t="s">
        <v>84</v>
      </c>
      <c r="BK403" s="136">
        <f>ROUND(I403*H403,2)</f>
        <v>0</v>
      </c>
      <c r="BL403" s="18" t="s">
        <v>131</v>
      </c>
      <c r="BM403" s="135" t="s">
        <v>551</v>
      </c>
    </row>
    <row r="404" spans="2:65" s="12" customFormat="1" ht="10.5">
      <c r="B404" s="141"/>
      <c r="D404" s="142" t="s">
        <v>135</v>
      </c>
      <c r="E404" s="143" t="s">
        <v>28</v>
      </c>
      <c r="F404" s="144" t="s">
        <v>156</v>
      </c>
      <c r="H404" s="145">
        <v>5</v>
      </c>
      <c r="I404" s="146"/>
      <c r="L404" s="141"/>
      <c r="M404" s="147"/>
      <c r="T404" s="148"/>
      <c r="AT404" s="143" t="s">
        <v>135</v>
      </c>
      <c r="AU404" s="143" t="s">
        <v>86</v>
      </c>
      <c r="AV404" s="12" t="s">
        <v>86</v>
      </c>
      <c r="AW404" s="12" t="s">
        <v>36</v>
      </c>
      <c r="AX404" s="12" t="s">
        <v>84</v>
      </c>
      <c r="AY404" s="143" t="s">
        <v>124</v>
      </c>
    </row>
    <row r="405" spans="2:65" s="1" customFormat="1" ht="15.75" customHeight="1">
      <c r="B405" s="33"/>
      <c r="C405" s="169" t="s">
        <v>552</v>
      </c>
      <c r="D405" s="169" t="s">
        <v>245</v>
      </c>
      <c r="E405" s="170" t="s">
        <v>553</v>
      </c>
      <c r="F405" s="171" t="s">
        <v>554</v>
      </c>
      <c r="G405" s="172" t="s">
        <v>446</v>
      </c>
      <c r="H405" s="173">
        <v>14</v>
      </c>
      <c r="I405" s="174"/>
      <c r="J405" s="175">
        <f>ROUND(I405*H405,2)</f>
        <v>0</v>
      </c>
      <c r="K405" s="171" t="s">
        <v>130</v>
      </c>
      <c r="L405" s="176"/>
      <c r="M405" s="177" t="s">
        <v>28</v>
      </c>
      <c r="N405" s="178" t="s">
        <v>47</v>
      </c>
      <c r="P405" s="133">
        <f>O405*H405</f>
        <v>0</v>
      </c>
      <c r="Q405" s="133">
        <v>3.5E-4</v>
      </c>
      <c r="R405" s="133">
        <f>Q405*H405</f>
        <v>4.8999999999999998E-3</v>
      </c>
      <c r="S405" s="133">
        <v>0</v>
      </c>
      <c r="T405" s="134">
        <f>S405*H405</f>
        <v>0</v>
      </c>
      <c r="AR405" s="135" t="s">
        <v>185</v>
      </c>
      <c r="AT405" s="135" t="s">
        <v>245</v>
      </c>
      <c r="AU405" s="135" t="s">
        <v>86</v>
      </c>
      <c r="AY405" s="18" t="s">
        <v>124</v>
      </c>
      <c r="BE405" s="136">
        <f>IF(N405="základní",J405,0)</f>
        <v>0</v>
      </c>
      <c r="BF405" s="136">
        <f>IF(N405="snížená",J405,0)</f>
        <v>0</v>
      </c>
      <c r="BG405" s="136">
        <f>IF(N405="zákl. přenesená",J405,0)</f>
        <v>0</v>
      </c>
      <c r="BH405" s="136">
        <f>IF(N405="sníž. přenesená",J405,0)</f>
        <v>0</v>
      </c>
      <c r="BI405" s="136">
        <f>IF(N405="nulová",J405,0)</f>
        <v>0</v>
      </c>
      <c r="BJ405" s="18" t="s">
        <v>84</v>
      </c>
      <c r="BK405" s="136">
        <f>ROUND(I405*H405,2)</f>
        <v>0</v>
      </c>
      <c r="BL405" s="18" t="s">
        <v>131</v>
      </c>
      <c r="BM405" s="135" t="s">
        <v>555</v>
      </c>
    </row>
    <row r="406" spans="2:65" s="12" customFormat="1" ht="10.5">
      <c r="B406" s="141"/>
      <c r="D406" s="142" t="s">
        <v>135</v>
      </c>
      <c r="E406" s="143" t="s">
        <v>28</v>
      </c>
      <c r="F406" s="144" t="s">
        <v>556</v>
      </c>
      <c r="H406" s="145">
        <v>14</v>
      </c>
      <c r="I406" s="146"/>
      <c r="L406" s="141"/>
      <c r="M406" s="147"/>
      <c r="T406" s="148"/>
      <c r="AT406" s="143" t="s">
        <v>135</v>
      </c>
      <c r="AU406" s="143" t="s">
        <v>86</v>
      </c>
      <c r="AV406" s="12" t="s">
        <v>86</v>
      </c>
      <c r="AW406" s="12" t="s">
        <v>36</v>
      </c>
      <c r="AX406" s="12" t="s">
        <v>84</v>
      </c>
      <c r="AY406" s="143" t="s">
        <v>124</v>
      </c>
    </row>
    <row r="407" spans="2:65" s="1" customFormat="1" ht="22.25" customHeight="1">
      <c r="B407" s="33"/>
      <c r="C407" s="124" t="s">
        <v>557</v>
      </c>
      <c r="D407" s="124" t="s">
        <v>126</v>
      </c>
      <c r="E407" s="125" t="s">
        <v>558</v>
      </c>
      <c r="F407" s="126" t="s">
        <v>559</v>
      </c>
      <c r="G407" s="127" t="s">
        <v>178</v>
      </c>
      <c r="H407" s="128">
        <v>712.2</v>
      </c>
      <c r="I407" s="129"/>
      <c r="J407" s="130">
        <f>ROUND(I407*H407,2)</f>
        <v>0</v>
      </c>
      <c r="K407" s="126" t="s">
        <v>130</v>
      </c>
      <c r="L407" s="33"/>
      <c r="M407" s="131" t="s">
        <v>28</v>
      </c>
      <c r="N407" s="132" t="s">
        <v>47</v>
      </c>
      <c r="P407" s="133">
        <f>O407*H407</f>
        <v>0</v>
      </c>
      <c r="Q407" s="133">
        <v>3.3E-4</v>
      </c>
      <c r="R407" s="133">
        <f>Q407*H407</f>
        <v>0.23502600000000001</v>
      </c>
      <c r="S407" s="133">
        <v>0</v>
      </c>
      <c r="T407" s="134">
        <f>S407*H407</f>
        <v>0</v>
      </c>
      <c r="AR407" s="135" t="s">
        <v>131</v>
      </c>
      <c r="AT407" s="135" t="s">
        <v>126</v>
      </c>
      <c r="AU407" s="135" t="s">
        <v>86</v>
      </c>
      <c r="AY407" s="18" t="s">
        <v>124</v>
      </c>
      <c r="BE407" s="136">
        <f>IF(N407="základní",J407,0)</f>
        <v>0</v>
      </c>
      <c r="BF407" s="136">
        <f>IF(N407="snížená",J407,0)</f>
        <v>0</v>
      </c>
      <c r="BG407" s="136">
        <f>IF(N407="zákl. přenesená",J407,0)</f>
        <v>0</v>
      </c>
      <c r="BH407" s="136">
        <f>IF(N407="sníž. přenesená",J407,0)</f>
        <v>0</v>
      </c>
      <c r="BI407" s="136">
        <f>IF(N407="nulová",J407,0)</f>
        <v>0</v>
      </c>
      <c r="BJ407" s="18" t="s">
        <v>84</v>
      </c>
      <c r="BK407" s="136">
        <f>ROUND(I407*H407,2)</f>
        <v>0</v>
      </c>
      <c r="BL407" s="18" t="s">
        <v>131</v>
      </c>
      <c r="BM407" s="135" t="s">
        <v>560</v>
      </c>
    </row>
    <row r="408" spans="2:65" s="1" customFormat="1" ht="10.5">
      <c r="B408" s="33"/>
      <c r="D408" s="137" t="s">
        <v>133</v>
      </c>
      <c r="F408" s="138" t="s">
        <v>561</v>
      </c>
      <c r="I408" s="139"/>
      <c r="L408" s="33"/>
      <c r="M408" s="140"/>
      <c r="T408" s="54"/>
      <c r="AT408" s="18" t="s">
        <v>133</v>
      </c>
      <c r="AU408" s="18" t="s">
        <v>86</v>
      </c>
    </row>
    <row r="409" spans="2:65" s="12" customFormat="1" ht="10.5">
      <c r="B409" s="141"/>
      <c r="D409" s="142" t="s">
        <v>135</v>
      </c>
      <c r="E409" s="143" t="s">
        <v>28</v>
      </c>
      <c r="F409" s="144" t="s">
        <v>562</v>
      </c>
      <c r="H409" s="145">
        <v>322.7</v>
      </c>
      <c r="I409" s="146"/>
      <c r="L409" s="141"/>
      <c r="M409" s="147"/>
      <c r="T409" s="148"/>
      <c r="AT409" s="143" t="s">
        <v>135</v>
      </c>
      <c r="AU409" s="143" t="s">
        <v>86</v>
      </c>
      <c r="AV409" s="12" t="s">
        <v>86</v>
      </c>
      <c r="AW409" s="12" t="s">
        <v>36</v>
      </c>
      <c r="AX409" s="12" t="s">
        <v>76</v>
      </c>
      <c r="AY409" s="143" t="s">
        <v>124</v>
      </c>
    </row>
    <row r="410" spans="2:65" s="12" customFormat="1" ht="10.5">
      <c r="B410" s="141"/>
      <c r="D410" s="142" t="s">
        <v>135</v>
      </c>
      <c r="E410" s="143" t="s">
        <v>28</v>
      </c>
      <c r="F410" s="144" t="s">
        <v>563</v>
      </c>
      <c r="H410" s="145">
        <v>389.5</v>
      </c>
      <c r="I410" s="146"/>
      <c r="L410" s="141"/>
      <c r="M410" s="147"/>
      <c r="T410" s="148"/>
      <c r="AT410" s="143" t="s">
        <v>135</v>
      </c>
      <c r="AU410" s="143" t="s">
        <v>86</v>
      </c>
      <c r="AV410" s="12" t="s">
        <v>86</v>
      </c>
      <c r="AW410" s="12" t="s">
        <v>36</v>
      </c>
      <c r="AX410" s="12" t="s">
        <v>76</v>
      </c>
      <c r="AY410" s="143" t="s">
        <v>124</v>
      </c>
    </row>
    <row r="411" spans="2:65" s="14" customFormat="1" ht="10.5">
      <c r="B411" s="155"/>
      <c r="D411" s="142" t="s">
        <v>135</v>
      </c>
      <c r="E411" s="156" t="s">
        <v>28</v>
      </c>
      <c r="F411" s="157" t="s">
        <v>151</v>
      </c>
      <c r="H411" s="158">
        <v>712.2</v>
      </c>
      <c r="I411" s="159"/>
      <c r="L411" s="155"/>
      <c r="M411" s="160"/>
      <c r="T411" s="161"/>
      <c r="AT411" s="156" t="s">
        <v>135</v>
      </c>
      <c r="AU411" s="156" t="s">
        <v>86</v>
      </c>
      <c r="AV411" s="14" t="s">
        <v>131</v>
      </c>
      <c r="AW411" s="14" t="s">
        <v>36</v>
      </c>
      <c r="AX411" s="14" t="s">
        <v>84</v>
      </c>
      <c r="AY411" s="156" t="s">
        <v>124</v>
      </c>
    </row>
    <row r="412" spans="2:65" s="1" customFormat="1" ht="22.25" customHeight="1">
      <c r="B412" s="33"/>
      <c r="C412" s="124" t="s">
        <v>564</v>
      </c>
      <c r="D412" s="124" t="s">
        <v>126</v>
      </c>
      <c r="E412" s="125" t="s">
        <v>565</v>
      </c>
      <c r="F412" s="126" t="s">
        <v>566</v>
      </c>
      <c r="G412" s="127" t="s">
        <v>178</v>
      </c>
      <c r="H412" s="128">
        <v>104.4</v>
      </c>
      <c r="I412" s="129"/>
      <c r="J412" s="130">
        <f>ROUND(I412*H412,2)</f>
        <v>0</v>
      </c>
      <c r="K412" s="126" t="s">
        <v>130</v>
      </c>
      <c r="L412" s="33"/>
      <c r="M412" s="131" t="s">
        <v>28</v>
      </c>
      <c r="N412" s="132" t="s">
        <v>47</v>
      </c>
      <c r="P412" s="133">
        <f>O412*H412</f>
        <v>0</v>
      </c>
      <c r="Q412" s="133">
        <v>1.1E-4</v>
      </c>
      <c r="R412" s="133">
        <f>Q412*H412</f>
        <v>1.1484000000000001E-2</v>
      </c>
      <c r="S412" s="133">
        <v>0</v>
      </c>
      <c r="T412" s="134">
        <f>S412*H412</f>
        <v>0</v>
      </c>
      <c r="AR412" s="135" t="s">
        <v>131</v>
      </c>
      <c r="AT412" s="135" t="s">
        <v>126</v>
      </c>
      <c r="AU412" s="135" t="s">
        <v>86</v>
      </c>
      <c r="AY412" s="18" t="s">
        <v>124</v>
      </c>
      <c r="BE412" s="136">
        <f>IF(N412="základní",J412,0)</f>
        <v>0</v>
      </c>
      <c r="BF412" s="136">
        <f>IF(N412="snížená",J412,0)</f>
        <v>0</v>
      </c>
      <c r="BG412" s="136">
        <f>IF(N412="zákl. přenesená",J412,0)</f>
        <v>0</v>
      </c>
      <c r="BH412" s="136">
        <f>IF(N412="sníž. přenesená",J412,0)</f>
        <v>0</v>
      </c>
      <c r="BI412" s="136">
        <f>IF(N412="nulová",J412,0)</f>
        <v>0</v>
      </c>
      <c r="BJ412" s="18" t="s">
        <v>84</v>
      </c>
      <c r="BK412" s="136">
        <f>ROUND(I412*H412,2)</f>
        <v>0</v>
      </c>
      <c r="BL412" s="18" t="s">
        <v>131</v>
      </c>
      <c r="BM412" s="135" t="s">
        <v>567</v>
      </c>
    </row>
    <row r="413" spans="2:65" s="1" customFormat="1" ht="10.5">
      <c r="B413" s="33"/>
      <c r="D413" s="137" t="s">
        <v>133</v>
      </c>
      <c r="F413" s="138" t="s">
        <v>568</v>
      </c>
      <c r="I413" s="139"/>
      <c r="L413" s="33"/>
      <c r="M413" s="140"/>
      <c r="T413" s="54"/>
      <c r="AT413" s="18" t="s">
        <v>133</v>
      </c>
      <c r="AU413" s="18" t="s">
        <v>86</v>
      </c>
    </row>
    <row r="414" spans="2:65" s="12" customFormat="1" ht="10.5">
      <c r="B414" s="141"/>
      <c r="D414" s="142" t="s">
        <v>135</v>
      </c>
      <c r="E414" s="143" t="s">
        <v>28</v>
      </c>
      <c r="F414" s="144" t="s">
        <v>569</v>
      </c>
      <c r="H414" s="145">
        <v>104.4</v>
      </c>
      <c r="I414" s="146"/>
      <c r="L414" s="141"/>
      <c r="M414" s="147"/>
      <c r="T414" s="148"/>
      <c r="AT414" s="143" t="s">
        <v>135</v>
      </c>
      <c r="AU414" s="143" t="s">
        <v>86</v>
      </c>
      <c r="AV414" s="12" t="s">
        <v>86</v>
      </c>
      <c r="AW414" s="12" t="s">
        <v>36</v>
      </c>
      <c r="AX414" s="12" t="s">
        <v>76</v>
      </c>
      <c r="AY414" s="143" t="s">
        <v>124</v>
      </c>
    </row>
    <row r="415" spans="2:65" s="14" customFormat="1" ht="10.5">
      <c r="B415" s="155"/>
      <c r="D415" s="142" t="s">
        <v>135</v>
      </c>
      <c r="E415" s="156" t="s">
        <v>28</v>
      </c>
      <c r="F415" s="157" t="s">
        <v>151</v>
      </c>
      <c r="H415" s="158">
        <v>104.4</v>
      </c>
      <c r="I415" s="159"/>
      <c r="L415" s="155"/>
      <c r="M415" s="160"/>
      <c r="T415" s="161"/>
      <c r="AT415" s="156" t="s">
        <v>135</v>
      </c>
      <c r="AU415" s="156" t="s">
        <v>86</v>
      </c>
      <c r="AV415" s="14" t="s">
        <v>131</v>
      </c>
      <c r="AW415" s="14" t="s">
        <v>36</v>
      </c>
      <c r="AX415" s="14" t="s">
        <v>84</v>
      </c>
      <c r="AY415" s="156" t="s">
        <v>124</v>
      </c>
    </row>
    <row r="416" spans="2:65" s="1" customFormat="1" ht="22.25" customHeight="1">
      <c r="B416" s="33"/>
      <c r="C416" s="124" t="s">
        <v>570</v>
      </c>
      <c r="D416" s="124" t="s">
        <v>126</v>
      </c>
      <c r="E416" s="125" t="s">
        <v>571</v>
      </c>
      <c r="F416" s="126" t="s">
        <v>572</v>
      </c>
      <c r="G416" s="127" t="s">
        <v>178</v>
      </c>
      <c r="H416" s="128">
        <v>1114.3</v>
      </c>
      <c r="I416" s="129"/>
      <c r="J416" s="130">
        <f>ROUND(I416*H416,2)</f>
        <v>0</v>
      </c>
      <c r="K416" s="126" t="s">
        <v>130</v>
      </c>
      <c r="L416" s="33"/>
      <c r="M416" s="131" t="s">
        <v>28</v>
      </c>
      <c r="N416" s="132" t="s">
        <v>47</v>
      </c>
      <c r="P416" s="133">
        <f>O416*H416</f>
        <v>0</v>
      </c>
      <c r="Q416" s="133">
        <v>6.4999999999999997E-4</v>
      </c>
      <c r="R416" s="133">
        <f>Q416*H416</f>
        <v>0.72429499999999991</v>
      </c>
      <c r="S416" s="133">
        <v>0</v>
      </c>
      <c r="T416" s="134">
        <f>S416*H416</f>
        <v>0</v>
      </c>
      <c r="AR416" s="135" t="s">
        <v>131</v>
      </c>
      <c r="AT416" s="135" t="s">
        <v>126</v>
      </c>
      <c r="AU416" s="135" t="s">
        <v>86</v>
      </c>
      <c r="AY416" s="18" t="s">
        <v>124</v>
      </c>
      <c r="BE416" s="136">
        <f>IF(N416="základní",J416,0)</f>
        <v>0</v>
      </c>
      <c r="BF416" s="136">
        <f>IF(N416="snížená",J416,0)</f>
        <v>0</v>
      </c>
      <c r="BG416" s="136">
        <f>IF(N416="zákl. přenesená",J416,0)</f>
        <v>0</v>
      </c>
      <c r="BH416" s="136">
        <f>IF(N416="sníž. přenesená",J416,0)</f>
        <v>0</v>
      </c>
      <c r="BI416" s="136">
        <f>IF(N416="nulová",J416,0)</f>
        <v>0</v>
      </c>
      <c r="BJ416" s="18" t="s">
        <v>84</v>
      </c>
      <c r="BK416" s="136">
        <f>ROUND(I416*H416,2)</f>
        <v>0</v>
      </c>
      <c r="BL416" s="18" t="s">
        <v>131</v>
      </c>
      <c r="BM416" s="135" t="s">
        <v>573</v>
      </c>
    </row>
    <row r="417" spans="2:65" s="1" customFormat="1" ht="10.5">
      <c r="B417" s="33"/>
      <c r="D417" s="137" t="s">
        <v>133</v>
      </c>
      <c r="F417" s="138" t="s">
        <v>574</v>
      </c>
      <c r="I417" s="139"/>
      <c r="L417" s="33"/>
      <c r="M417" s="140"/>
      <c r="T417" s="54"/>
      <c r="AT417" s="18" t="s">
        <v>133</v>
      </c>
      <c r="AU417" s="18" t="s">
        <v>86</v>
      </c>
    </row>
    <row r="418" spans="2:65" s="12" customFormat="1" ht="10.5">
      <c r="B418" s="141"/>
      <c r="D418" s="142" t="s">
        <v>135</v>
      </c>
      <c r="E418" s="143" t="s">
        <v>28</v>
      </c>
      <c r="F418" s="144" t="s">
        <v>575</v>
      </c>
      <c r="H418" s="145">
        <v>488.7</v>
      </c>
      <c r="I418" s="146"/>
      <c r="L418" s="141"/>
      <c r="M418" s="147"/>
      <c r="T418" s="148"/>
      <c r="AT418" s="143" t="s">
        <v>135</v>
      </c>
      <c r="AU418" s="143" t="s">
        <v>86</v>
      </c>
      <c r="AV418" s="12" t="s">
        <v>86</v>
      </c>
      <c r="AW418" s="12" t="s">
        <v>36</v>
      </c>
      <c r="AX418" s="12" t="s">
        <v>76</v>
      </c>
      <c r="AY418" s="143" t="s">
        <v>124</v>
      </c>
    </row>
    <row r="419" spans="2:65" s="12" customFormat="1" ht="10.5">
      <c r="B419" s="141"/>
      <c r="D419" s="142" t="s">
        <v>135</v>
      </c>
      <c r="E419" s="143" t="s">
        <v>28</v>
      </c>
      <c r="F419" s="144" t="s">
        <v>576</v>
      </c>
      <c r="H419" s="145">
        <v>506.8</v>
      </c>
      <c r="I419" s="146"/>
      <c r="L419" s="141"/>
      <c r="M419" s="147"/>
      <c r="T419" s="148"/>
      <c r="AT419" s="143" t="s">
        <v>135</v>
      </c>
      <c r="AU419" s="143" t="s">
        <v>86</v>
      </c>
      <c r="AV419" s="12" t="s">
        <v>86</v>
      </c>
      <c r="AW419" s="12" t="s">
        <v>36</v>
      </c>
      <c r="AX419" s="12" t="s">
        <v>76</v>
      </c>
      <c r="AY419" s="143" t="s">
        <v>124</v>
      </c>
    </row>
    <row r="420" spans="2:65" s="12" customFormat="1" ht="10.5">
      <c r="B420" s="141"/>
      <c r="D420" s="142" t="s">
        <v>135</v>
      </c>
      <c r="E420" s="143" t="s">
        <v>28</v>
      </c>
      <c r="F420" s="144" t="s">
        <v>577</v>
      </c>
      <c r="H420" s="145">
        <v>118.8</v>
      </c>
      <c r="I420" s="146"/>
      <c r="L420" s="141"/>
      <c r="M420" s="147"/>
      <c r="T420" s="148"/>
      <c r="AT420" s="143" t="s">
        <v>135</v>
      </c>
      <c r="AU420" s="143" t="s">
        <v>86</v>
      </c>
      <c r="AV420" s="12" t="s">
        <v>86</v>
      </c>
      <c r="AW420" s="12" t="s">
        <v>36</v>
      </c>
      <c r="AX420" s="12" t="s">
        <v>76</v>
      </c>
      <c r="AY420" s="143" t="s">
        <v>124</v>
      </c>
    </row>
    <row r="421" spans="2:65" s="14" customFormat="1" ht="10.5">
      <c r="B421" s="155"/>
      <c r="D421" s="142" t="s">
        <v>135</v>
      </c>
      <c r="E421" s="156" t="s">
        <v>28</v>
      </c>
      <c r="F421" s="157" t="s">
        <v>151</v>
      </c>
      <c r="H421" s="158">
        <v>1114.3</v>
      </c>
      <c r="I421" s="159"/>
      <c r="L421" s="155"/>
      <c r="M421" s="160"/>
      <c r="T421" s="161"/>
      <c r="AT421" s="156" t="s">
        <v>135</v>
      </c>
      <c r="AU421" s="156" t="s">
        <v>86</v>
      </c>
      <c r="AV421" s="14" t="s">
        <v>131</v>
      </c>
      <c r="AW421" s="14" t="s">
        <v>36</v>
      </c>
      <c r="AX421" s="14" t="s">
        <v>84</v>
      </c>
      <c r="AY421" s="156" t="s">
        <v>124</v>
      </c>
    </row>
    <row r="422" spans="2:65" s="1" customFormat="1" ht="22.25" customHeight="1">
      <c r="B422" s="33"/>
      <c r="C422" s="124" t="s">
        <v>578</v>
      </c>
      <c r="D422" s="124" t="s">
        <v>126</v>
      </c>
      <c r="E422" s="125" t="s">
        <v>579</v>
      </c>
      <c r="F422" s="126" t="s">
        <v>580</v>
      </c>
      <c r="G422" s="127" t="s">
        <v>178</v>
      </c>
      <c r="H422" s="128">
        <v>268.39999999999998</v>
      </c>
      <c r="I422" s="129"/>
      <c r="J422" s="130">
        <f>ROUND(I422*H422,2)</f>
        <v>0</v>
      </c>
      <c r="K422" s="126" t="s">
        <v>130</v>
      </c>
      <c r="L422" s="33"/>
      <c r="M422" s="131" t="s">
        <v>28</v>
      </c>
      <c r="N422" s="132" t="s">
        <v>47</v>
      </c>
      <c r="P422" s="133">
        <f>O422*H422</f>
        <v>0</v>
      </c>
      <c r="Q422" s="133">
        <v>3.8000000000000002E-4</v>
      </c>
      <c r="R422" s="133">
        <f>Q422*H422</f>
        <v>0.101992</v>
      </c>
      <c r="S422" s="133">
        <v>0</v>
      </c>
      <c r="T422" s="134">
        <f>S422*H422</f>
        <v>0</v>
      </c>
      <c r="AR422" s="135" t="s">
        <v>131</v>
      </c>
      <c r="AT422" s="135" t="s">
        <v>126</v>
      </c>
      <c r="AU422" s="135" t="s">
        <v>86</v>
      </c>
      <c r="AY422" s="18" t="s">
        <v>124</v>
      </c>
      <c r="BE422" s="136">
        <f>IF(N422="základní",J422,0)</f>
        <v>0</v>
      </c>
      <c r="BF422" s="136">
        <f>IF(N422="snížená",J422,0)</f>
        <v>0</v>
      </c>
      <c r="BG422" s="136">
        <f>IF(N422="zákl. přenesená",J422,0)</f>
        <v>0</v>
      </c>
      <c r="BH422" s="136">
        <f>IF(N422="sníž. přenesená",J422,0)</f>
        <v>0</v>
      </c>
      <c r="BI422" s="136">
        <f>IF(N422="nulová",J422,0)</f>
        <v>0</v>
      </c>
      <c r="BJ422" s="18" t="s">
        <v>84</v>
      </c>
      <c r="BK422" s="136">
        <f>ROUND(I422*H422,2)</f>
        <v>0</v>
      </c>
      <c r="BL422" s="18" t="s">
        <v>131</v>
      </c>
      <c r="BM422" s="135" t="s">
        <v>581</v>
      </c>
    </row>
    <row r="423" spans="2:65" s="1" customFormat="1" ht="10.5">
      <c r="B423" s="33"/>
      <c r="D423" s="137" t="s">
        <v>133</v>
      </c>
      <c r="F423" s="138" t="s">
        <v>582</v>
      </c>
      <c r="I423" s="139"/>
      <c r="L423" s="33"/>
      <c r="M423" s="140"/>
      <c r="T423" s="54"/>
      <c r="AT423" s="18" t="s">
        <v>133</v>
      </c>
      <c r="AU423" s="18" t="s">
        <v>86</v>
      </c>
    </row>
    <row r="424" spans="2:65" s="12" customFormat="1" ht="10.5">
      <c r="B424" s="141"/>
      <c r="D424" s="142" t="s">
        <v>135</v>
      </c>
      <c r="E424" s="143" t="s">
        <v>28</v>
      </c>
      <c r="F424" s="144" t="s">
        <v>583</v>
      </c>
      <c r="H424" s="145">
        <v>250.3</v>
      </c>
      <c r="I424" s="146"/>
      <c r="L424" s="141"/>
      <c r="M424" s="147"/>
      <c r="T424" s="148"/>
      <c r="AT424" s="143" t="s">
        <v>135</v>
      </c>
      <c r="AU424" s="143" t="s">
        <v>86</v>
      </c>
      <c r="AV424" s="12" t="s">
        <v>86</v>
      </c>
      <c r="AW424" s="12" t="s">
        <v>36</v>
      </c>
      <c r="AX424" s="12" t="s">
        <v>76</v>
      </c>
      <c r="AY424" s="143" t="s">
        <v>124</v>
      </c>
    </row>
    <row r="425" spans="2:65" s="12" customFormat="1" ht="10.5">
      <c r="B425" s="141"/>
      <c r="D425" s="142" t="s">
        <v>135</v>
      </c>
      <c r="E425" s="143" t="s">
        <v>28</v>
      </c>
      <c r="F425" s="144" t="s">
        <v>584</v>
      </c>
      <c r="H425" s="145">
        <v>18.100000000000001</v>
      </c>
      <c r="I425" s="146"/>
      <c r="L425" s="141"/>
      <c r="M425" s="147"/>
      <c r="T425" s="148"/>
      <c r="AT425" s="143" t="s">
        <v>135</v>
      </c>
      <c r="AU425" s="143" t="s">
        <v>86</v>
      </c>
      <c r="AV425" s="12" t="s">
        <v>86</v>
      </c>
      <c r="AW425" s="12" t="s">
        <v>36</v>
      </c>
      <c r="AX425" s="12" t="s">
        <v>76</v>
      </c>
      <c r="AY425" s="143" t="s">
        <v>124</v>
      </c>
    </row>
    <row r="426" spans="2:65" s="14" customFormat="1" ht="10.5">
      <c r="B426" s="155"/>
      <c r="D426" s="142" t="s">
        <v>135</v>
      </c>
      <c r="E426" s="156" t="s">
        <v>28</v>
      </c>
      <c r="F426" s="157" t="s">
        <v>151</v>
      </c>
      <c r="H426" s="158">
        <v>268.39999999999998</v>
      </c>
      <c r="I426" s="159"/>
      <c r="L426" s="155"/>
      <c r="M426" s="160"/>
      <c r="T426" s="161"/>
      <c r="AT426" s="156" t="s">
        <v>135</v>
      </c>
      <c r="AU426" s="156" t="s">
        <v>86</v>
      </c>
      <c r="AV426" s="14" t="s">
        <v>131</v>
      </c>
      <c r="AW426" s="14" t="s">
        <v>36</v>
      </c>
      <c r="AX426" s="14" t="s">
        <v>84</v>
      </c>
      <c r="AY426" s="156" t="s">
        <v>124</v>
      </c>
    </row>
    <row r="427" spans="2:65" s="1" customFormat="1" ht="22.25" customHeight="1">
      <c r="B427" s="33"/>
      <c r="C427" s="124" t="s">
        <v>585</v>
      </c>
      <c r="D427" s="124" t="s">
        <v>126</v>
      </c>
      <c r="E427" s="125" t="s">
        <v>586</v>
      </c>
      <c r="F427" s="126" t="s">
        <v>587</v>
      </c>
      <c r="G427" s="127" t="s">
        <v>129</v>
      </c>
      <c r="H427" s="128">
        <v>65.599999999999994</v>
      </c>
      <c r="I427" s="129"/>
      <c r="J427" s="130">
        <f>ROUND(I427*H427,2)</f>
        <v>0</v>
      </c>
      <c r="K427" s="126" t="s">
        <v>130</v>
      </c>
      <c r="L427" s="33"/>
      <c r="M427" s="131" t="s">
        <v>28</v>
      </c>
      <c r="N427" s="132" t="s">
        <v>47</v>
      </c>
      <c r="P427" s="133">
        <f>O427*H427</f>
        <v>0</v>
      </c>
      <c r="Q427" s="133">
        <v>2.5999999999999999E-3</v>
      </c>
      <c r="R427" s="133">
        <f>Q427*H427</f>
        <v>0.17055999999999999</v>
      </c>
      <c r="S427" s="133">
        <v>0</v>
      </c>
      <c r="T427" s="134">
        <f>S427*H427</f>
        <v>0</v>
      </c>
      <c r="AR427" s="135" t="s">
        <v>131</v>
      </c>
      <c r="AT427" s="135" t="s">
        <v>126</v>
      </c>
      <c r="AU427" s="135" t="s">
        <v>86</v>
      </c>
      <c r="AY427" s="18" t="s">
        <v>124</v>
      </c>
      <c r="BE427" s="136">
        <f>IF(N427="základní",J427,0)</f>
        <v>0</v>
      </c>
      <c r="BF427" s="136">
        <f>IF(N427="snížená",J427,0)</f>
        <v>0</v>
      </c>
      <c r="BG427" s="136">
        <f>IF(N427="zákl. přenesená",J427,0)</f>
        <v>0</v>
      </c>
      <c r="BH427" s="136">
        <f>IF(N427="sníž. přenesená",J427,0)</f>
        <v>0</v>
      </c>
      <c r="BI427" s="136">
        <f>IF(N427="nulová",J427,0)</f>
        <v>0</v>
      </c>
      <c r="BJ427" s="18" t="s">
        <v>84</v>
      </c>
      <c r="BK427" s="136">
        <f>ROUND(I427*H427,2)</f>
        <v>0</v>
      </c>
      <c r="BL427" s="18" t="s">
        <v>131</v>
      </c>
      <c r="BM427" s="135" t="s">
        <v>588</v>
      </c>
    </row>
    <row r="428" spans="2:65" s="1" customFormat="1" ht="10.5">
      <c r="B428" s="33"/>
      <c r="D428" s="137" t="s">
        <v>133</v>
      </c>
      <c r="F428" s="138" t="s">
        <v>589</v>
      </c>
      <c r="I428" s="139"/>
      <c r="L428" s="33"/>
      <c r="M428" s="140"/>
      <c r="T428" s="54"/>
      <c r="AT428" s="18" t="s">
        <v>133</v>
      </c>
      <c r="AU428" s="18" t="s">
        <v>86</v>
      </c>
    </row>
    <row r="429" spans="2:65" s="13" customFormat="1" ht="10.5">
      <c r="B429" s="149"/>
      <c r="D429" s="142" t="s">
        <v>135</v>
      </c>
      <c r="E429" s="150" t="s">
        <v>28</v>
      </c>
      <c r="F429" s="151" t="s">
        <v>590</v>
      </c>
      <c r="H429" s="150" t="s">
        <v>28</v>
      </c>
      <c r="I429" s="152"/>
      <c r="L429" s="149"/>
      <c r="M429" s="153"/>
      <c r="T429" s="154"/>
      <c r="AT429" s="150" t="s">
        <v>135</v>
      </c>
      <c r="AU429" s="150" t="s">
        <v>86</v>
      </c>
      <c r="AV429" s="13" t="s">
        <v>84</v>
      </c>
      <c r="AW429" s="13" t="s">
        <v>36</v>
      </c>
      <c r="AX429" s="13" t="s">
        <v>76</v>
      </c>
      <c r="AY429" s="150" t="s">
        <v>124</v>
      </c>
    </row>
    <row r="430" spans="2:65" s="12" customFormat="1" ht="10.5">
      <c r="B430" s="141"/>
      <c r="D430" s="142" t="s">
        <v>135</v>
      </c>
      <c r="E430" s="143" t="s">
        <v>28</v>
      </c>
      <c r="F430" s="144" t="s">
        <v>591</v>
      </c>
      <c r="H430" s="145">
        <v>53.6</v>
      </c>
      <c r="I430" s="146"/>
      <c r="L430" s="141"/>
      <c r="M430" s="147"/>
      <c r="T430" s="148"/>
      <c r="AT430" s="143" t="s">
        <v>135</v>
      </c>
      <c r="AU430" s="143" t="s">
        <v>86</v>
      </c>
      <c r="AV430" s="12" t="s">
        <v>86</v>
      </c>
      <c r="AW430" s="12" t="s">
        <v>36</v>
      </c>
      <c r="AX430" s="12" t="s">
        <v>76</v>
      </c>
      <c r="AY430" s="143" t="s">
        <v>124</v>
      </c>
    </row>
    <row r="431" spans="2:65" s="13" customFormat="1" ht="10.5">
      <c r="B431" s="149"/>
      <c r="D431" s="142" t="s">
        <v>135</v>
      </c>
      <c r="E431" s="150" t="s">
        <v>28</v>
      </c>
      <c r="F431" s="151" t="s">
        <v>592</v>
      </c>
      <c r="H431" s="150" t="s">
        <v>28</v>
      </c>
      <c r="I431" s="152"/>
      <c r="L431" s="149"/>
      <c r="M431" s="153"/>
      <c r="T431" s="154"/>
      <c r="AT431" s="150" t="s">
        <v>135</v>
      </c>
      <c r="AU431" s="150" t="s">
        <v>86</v>
      </c>
      <c r="AV431" s="13" t="s">
        <v>84</v>
      </c>
      <c r="AW431" s="13" t="s">
        <v>36</v>
      </c>
      <c r="AX431" s="13" t="s">
        <v>76</v>
      </c>
      <c r="AY431" s="150" t="s">
        <v>124</v>
      </c>
    </row>
    <row r="432" spans="2:65" s="12" customFormat="1" ht="10.5">
      <c r="B432" s="141"/>
      <c r="D432" s="142" t="s">
        <v>135</v>
      </c>
      <c r="E432" s="143" t="s">
        <v>28</v>
      </c>
      <c r="F432" s="144" t="s">
        <v>593</v>
      </c>
      <c r="H432" s="145">
        <v>12</v>
      </c>
      <c r="I432" s="146"/>
      <c r="L432" s="141"/>
      <c r="M432" s="147"/>
      <c r="T432" s="148"/>
      <c r="AT432" s="143" t="s">
        <v>135</v>
      </c>
      <c r="AU432" s="143" t="s">
        <v>86</v>
      </c>
      <c r="AV432" s="12" t="s">
        <v>86</v>
      </c>
      <c r="AW432" s="12" t="s">
        <v>36</v>
      </c>
      <c r="AX432" s="12" t="s">
        <v>76</v>
      </c>
      <c r="AY432" s="143" t="s">
        <v>124</v>
      </c>
    </row>
    <row r="433" spans="2:65" s="14" customFormat="1" ht="10.5">
      <c r="B433" s="155"/>
      <c r="D433" s="142" t="s">
        <v>135</v>
      </c>
      <c r="E433" s="156" t="s">
        <v>28</v>
      </c>
      <c r="F433" s="157" t="s">
        <v>151</v>
      </c>
      <c r="H433" s="158">
        <v>65.599999999999994</v>
      </c>
      <c r="I433" s="159"/>
      <c r="L433" s="155"/>
      <c r="M433" s="160"/>
      <c r="T433" s="161"/>
      <c r="AT433" s="156" t="s">
        <v>135</v>
      </c>
      <c r="AU433" s="156" t="s">
        <v>86</v>
      </c>
      <c r="AV433" s="14" t="s">
        <v>131</v>
      </c>
      <c r="AW433" s="14" t="s">
        <v>36</v>
      </c>
      <c r="AX433" s="14" t="s">
        <v>84</v>
      </c>
      <c r="AY433" s="156" t="s">
        <v>124</v>
      </c>
    </row>
    <row r="434" spans="2:65" s="1" customFormat="1" ht="24.75" customHeight="1">
      <c r="B434" s="33"/>
      <c r="C434" s="124" t="s">
        <v>594</v>
      </c>
      <c r="D434" s="124" t="s">
        <v>126</v>
      </c>
      <c r="E434" s="125" t="s">
        <v>595</v>
      </c>
      <c r="F434" s="126" t="s">
        <v>596</v>
      </c>
      <c r="G434" s="127" t="s">
        <v>178</v>
      </c>
      <c r="H434" s="128">
        <v>2199.3000000000002</v>
      </c>
      <c r="I434" s="129"/>
      <c r="J434" s="130">
        <f>ROUND(I434*H434,2)</f>
        <v>0</v>
      </c>
      <c r="K434" s="126" t="s">
        <v>130</v>
      </c>
      <c r="L434" s="33"/>
      <c r="M434" s="131" t="s">
        <v>28</v>
      </c>
      <c r="N434" s="132" t="s">
        <v>47</v>
      </c>
      <c r="P434" s="133">
        <f>O434*H434</f>
        <v>0</v>
      </c>
      <c r="Q434" s="133">
        <v>0</v>
      </c>
      <c r="R434" s="133">
        <f>Q434*H434</f>
        <v>0</v>
      </c>
      <c r="S434" s="133">
        <v>0</v>
      </c>
      <c r="T434" s="134">
        <f>S434*H434</f>
        <v>0</v>
      </c>
      <c r="AR434" s="135" t="s">
        <v>131</v>
      </c>
      <c r="AT434" s="135" t="s">
        <v>126</v>
      </c>
      <c r="AU434" s="135" t="s">
        <v>86</v>
      </c>
      <c r="AY434" s="18" t="s">
        <v>124</v>
      </c>
      <c r="BE434" s="136">
        <f>IF(N434="základní",J434,0)</f>
        <v>0</v>
      </c>
      <c r="BF434" s="136">
        <f>IF(N434="snížená",J434,0)</f>
        <v>0</v>
      </c>
      <c r="BG434" s="136">
        <f>IF(N434="zákl. přenesená",J434,0)</f>
        <v>0</v>
      </c>
      <c r="BH434" s="136">
        <f>IF(N434="sníž. přenesená",J434,0)</f>
        <v>0</v>
      </c>
      <c r="BI434" s="136">
        <f>IF(N434="nulová",J434,0)</f>
        <v>0</v>
      </c>
      <c r="BJ434" s="18" t="s">
        <v>84</v>
      </c>
      <c r="BK434" s="136">
        <f>ROUND(I434*H434,2)</f>
        <v>0</v>
      </c>
      <c r="BL434" s="18" t="s">
        <v>131</v>
      </c>
      <c r="BM434" s="135" t="s">
        <v>597</v>
      </c>
    </row>
    <row r="435" spans="2:65" s="1" customFormat="1" ht="10.5">
      <c r="B435" s="33"/>
      <c r="D435" s="137" t="s">
        <v>133</v>
      </c>
      <c r="F435" s="138" t="s">
        <v>598</v>
      </c>
      <c r="I435" s="139"/>
      <c r="L435" s="33"/>
      <c r="M435" s="140"/>
      <c r="T435" s="54"/>
      <c r="AT435" s="18" t="s">
        <v>133</v>
      </c>
      <c r="AU435" s="18" t="s">
        <v>86</v>
      </c>
    </row>
    <row r="436" spans="2:65" s="12" customFormat="1" ht="10.5">
      <c r="B436" s="141"/>
      <c r="D436" s="142" t="s">
        <v>135</v>
      </c>
      <c r="E436" s="143" t="s">
        <v>28</v>
      </c>
      <c r="F436" s="144" t="s">
        <v>599</v>
      </c>
      <c r="H436" s="145">
        <v>2199.3000000000002</v>
      </c>
      <c r="I436" s="146"/>
      <c r="L436" s="141"/>
      <c r="M436" s="147"/>
      <c r="T436" s="148"/>
      <c r="AT436" s="143" t="s">
        <v>135</v>
      </c>
      <c r="AU436" s="143" t="s">
        <v>86</v>
      </c>
      <c r="AV436" s="12" t="s">
        <v>86</v>
      </c>
      <c r="AW436" s="12" t="s">
        <v>36</v>
      </c>
      <c r="AX436" s="12" t="s">
        <v>84</v>
      </c>
      <c r="AY436" s="143" t="s">
        <v>124</v>
      </c>
    </row>
    <row r="437" spans="2:65" s="1" customFormat="1" ht="24.75" customHeight="1">
      <c r="B437" s="33"/>
      <c r="C437" s="124" t="s">
        <v>600</v>
      </c>
      <c r="D437" s="124" t="s">
        <v>126</v>
      </c>
      <c r="E437" s="125" t="s">
        <v>601</v>
      </c>
      <c r="F437" s="126" t="s">
        <v>602</v>
      </c>
      <c r="G437" s="127" t="s">
        <v>129</v>
      </c>
      <c r="H437" s="128">
        <v>65.599999999999994</v>
      </c>
      <c r="I437" s="129"/>
      <c r="J437" s="130">
        <f>ROUND(I437*H437,2)</f>
        <v>0</v>
      </c>
      <c r="K437" s="126" t="s">
        <v>130</v>
      </c>
      <c r="L437" s="33"/>
      <c r="M437" s="131" t="s">
        <v>28</v>
      </c>
      <c r="N437" s="132" t="s">
        <v>47</v>
      </c>
      <c r="P437" s="133">
        <f>O437*H437</f>
        <v>0</v>
      </c>
      <c r="Q437" s="133">
        <v>1.0000000000000001E-5</v>
      </c>
      <c r="R437" s="133">
        <f>Q437*H437</f>
        <v>6.5600000000000001E-4</v>
      </c>
      <c r="S437" s="133">
        <v>0</v>
      </c>
      <c r="T437" s="134">
        <f>S437*H437</f>
        <v>0</v>
      </c>
      <c r="AR437" s="135" t="s">
        <v>131</v>
      </c>
      <c r="AT437" s="135" t="s">
        <v>126</v>
      </c>
      <c r="AU437" s="135" t="s">
        <v>86</v>
      </c>
      <c r="AY437" s="18" t="s">
        <v>124</v>
      </c>
      <c r="BE437" s="136">
        <f>IF(N437="základní",J437,0)</f>
        <v>0</v>
      </c>
      <c r="BF437" s="136">
        <f>IF(N437="snížená",J437,0)</f>
        <v>0</v>
      </c>
      <c r="BG437" s="136">
        <f>IF(N437="zákl. přenesená",J437,0)</f>
        <v>0</v>
      </c>
      <c r="BH437" s="136">
        <f>IF(N437="sníž. přenesená",J437,0)</f>
        <v>0</v>
      </c>
      <c r="BI437" s="136">
        <f>IF(N437="nulová",J437,0)</f>
        <v>0</v>
      </c>
      <c r="BJ437" s="18" t="s">
        <v>84</v>
      </c>
      <c r="BK437" s="136">
        <f>ROUND(I437*H437,2)</f>
        <v>0</v>
      </c>
      <c r="BL437" s="18" t="s">
        <v>131</v>
      </c>
      <c r="BM437" s="135" t="s">
        <v>603</v>
      </c>
    </row>
    <row r="438" spans="2:65" s="1" customFormat="1" ht="10.5">
      <c r="B438" s="33"/>
      <c r="D438" s="137" t="s">
        <v>133</v>
      </c>
      <c r="F438" s="138" t="s">
        <v>604</v>
      </c>
      <c r="I438" s="139"/>
      <c r="L438" s="33"/>
      <c r="M438" s="140"/>
      <c r="T438" s="54"/>
      <c r="AT438" s="18" t="s">
        <v>133</v>
      </c>
      <c r="AU438" s="18" t="s">
        <v>86</v>
      </c>
    </row>
    <row r="439" spans="2:65" s="12" customFormat="1" ht="10.5">
      <c r="B439" s="141"/>
      <c r="D439" s="142" t="s">
        <v>135</v>
      </c>
      <c r="E439" s="143" t="s">
        <v>28</v>
      </c>
      <c r="F439" s="144" t="s">
        <v>605</v>
      </c>
      <c r="H439" s="145">
        <v>65.599999999999994</v>
      </c>
      <c r="I439" s="146"/>
      <c r="L439" s="141"/>
      <c r="M439" s="147"/>
      <c r="T439" s="148"/>
      <c r="AT439" s="143" t="s">
        <v>135</v>
      </c>
      <c r="AU439" s="143" t="s">
        <v>86</v>
      </c>
      <c r="AV439" s="12" t="s">
        <v>86</v>
      </c>
      <c r="AW439" s="12" t="s">
        <v>36</v>
      </c>
      <c r="AX439" s="12" t="s">
        <v>84</v>
      </c>
      <c r="AY439" s="143" t="s">
        <v>124</v>
      </c>
    </row>
    <row r="440" spans="2:65" s="1" customFormat="1" ht="24.75" customHeight="1">
      <c r="B440" s="33"/>
      <c r="C440" s="124" t="s">
        <v>606</v>
      </c>
      <c r="D440" s="124" t="s">
        <v>126</v>
      </c>
      <c r="E440" s="125" t="s">
        <v>607</v>
      </c>
      <c r="F440" s="126" t="s">
        <v>608</v>
      </c>
      <c r="G440" s="127" t="s">
        <v>178</v>
      </c>
      <c r="H440" s="128">
        <v>1643.6</v>
      </c>
      <c r="I440" s="129"/>
      <c r="J440" s="130">
        <f>ROUND(I440*H440,2)</f>
        <v>0</v>
      </c>
      <c r="K440" s="126" t="s">
        <v>130</v>
      </c>
      <c r="L440" s="33"/>
      <c r="M440" s="131" t="s">
        <v>28</v>
      </c>
      <c r="N440" s="132" t="s">
        <v>47</v>
      </c>
      <c r="P440" s="133">
        <f>O440*H440</f>
        <v>0</v>
      </c>
      <c r="Q440" s="133">
        <v>0.15540000000000001</v>
      </c>
      <c r="R440" s="133">
        <f>Q440*H440</f>
        <v>255.41543999999999</v>
      </c>
      <c r="S440" s="133">
        <v>0</v>
      </c>
      <c r="T440" s="134">
        <f>S440*H440</f>
        <v>0</v>
      </c>
      <c r="AR440" s="135" t="s">
        <v>131</v>
      </c>
      <c r="AT440" s="135" t="s">
        <v>126</v>
      </c>
      <c r="AU440" s="135" t="s">
        <v>86</v>
      </c>
      <c r="AY440" s="18" t="s">
        <v>124</v>
      </c>
      <c r="BE440" s="136">
        <f>IF(N440="základní",J440,0)</f>
        <v>0</v>
      </c>
      <c r="BF440" s="136">
        <f>IF(N440="snížená",J440,0)</f>
        <v>0</v>
      </c>
      <c r="BG440" s="136">
        <f>IF(N440="zákl. přenesená",J440,0)</f>
        <v>0</v>
      </c>
      <c r="BH440" s="136">
        <f>IF(N440="sníž. přenesená",J440,0)</f>
        <v>0</v>
      </c>
      <c r="BI440" s="136">
        <f>IF(N440="nulová",J440,0)</f>
        <v>0</v>
      </c>
      <c r="BJ440" s="18" t="s">
        <v>84</v>
      </c>
      <c r="BK440" s="136">
        <f>ROUND(I440*H440,2)</f>
        <v>0</v>
      </c>
      <c r="BL440" s="18" t="s">
        <v>131</v>
      </c>
      <c r="BM440" s="135" t="s">
        <v>609</v>
      </c>
    </row>
    <row r="441" spans="2:65" s="1" customFormat="1" ht="10.5">
      <c r="B441" s="33"/>
      <c r="D441" s="137" t="s">
        <v>133</v>
      </c>
      <c r="F441" s="138" t="s">
        <v>610</v>
      </c>
      <c r="I441" s="139"/>
      <c r="L441" s="33"/>
      <c r="M441" s="140"/>
      <c r="T441" s="54"/>
      <c r="AT441" s="18" t="s">
        <v>133</v>
      </c>
      <c r="AU441" s="18" t="s">
        <v>86</v>
      </c>
    </row>
    <row r="442" spans="2:65" s="13" customFormat="1" ht="10.5">
      <c r="B442" s="149"/>
      <c r="D442" s="142" t="s">
        <v>135</v>
      </c>
      <c r="E442" s="150" t="s">
        <v>28</v>
      </c>
      <c r="F442" s="151" t="s">
        <v>611</v>
      </c>
      <c r="H442" s="150" t="s">
        <v>28</v>
      </c>
      <c r="I442" s="152"/>
      <c r="L442" s="149"/>
      <c r="M442" s="153"/>
      <c r="T442" s="154"/>
      <c r="AT442" s="150" t="s">
        <v>135</v>
      </c>
      <c r="AU442" s="150" t="s">
        <v>86</v>
      </c>
      <c r="AV442" s="13" t="s">
        <v>84</v>
      </c>
      <c r="AW442" s="13" t="s">
        <v>36</v>
      </c>
      <c r="AX442" s="13" t="s">
        <v>76</v>
      </c>
      <c r="AY442" s="150" t="s">
        <v>124</v>
      </c>
    </row>
    <row r="443" spans="2:65" s="12" customFormat="1" ht="10.5">
      <c r="B443" s="141"/>
      <c r="D443" s="142" t="s">
        <v>135</v>
      </c>
      <c r="E443" s="143" t="s">
        <v>28</v>
      </c>
      <c r="F443" s="144" t="s">
        <v>612</v>
      </c>
      <c r="H443" s="145">
        <v>168.1</v>
      </c>
      <c r="I443" s="146"/>
      <c r="L443" s="141"/>
      <c r="M443" s="147"/>
      <c r="T443" s="148"/>
      <c r="AT443" s="143" t="s">
        <v>135</v>
      </c>
      <c r="AU443" s="143" t="s">
        <v>86</v>
      </c>
      <c r="AV443" s="12" t="s">
        <v>86</v>
      </c>
      <c r="AW443" s="12" t="s">
        <v>36</v>
      </c>
      <c r="AX443" s="12" t="s">
        <v>76</v>
      </c>
      <c r="AY443" s="143" t="s">
        <v>124</v>
      </c>
    </row>
    <row r="444" spans="2:65" s="13" customFormat="1" ht="10.5">
      <c r="B444" s="149"/>
      <c r="D444" s="142" t="s">
        <v>135</v>
      </c>
      <c r="E444" s="150" t="s">
        <v>28</v>
      </c>
      <c r="F444" s="151" t="s">
        <v>613</v>
      </c>
      <c r="H444" s="150" t="s">
        <v>28</v>
      </c>
      <c r="I444" s="152"/>
      <c r="L444" s="149"/>
      <c r="M444" s="153"/>
      <c r="T444" s="154"/>
      <c r="AT444" s="150" t="s">
        <v>135</v>
      </c>
      <c r="AU444" s="150" t="s">
        <v>86</v>
      </c>
      <c r="AV444" s="13" t="s">
        <v>84</v>
      </c>
      <c r="AW444" s="13" t="s">
        <v>36</v>
      </c>
      <c r="AX444" s="13" t="s">
        <v>76</v>
      </c>
      <c r="AY444" s="150" t="s">
        <v>124</v>
      </c>
    </row>
    <row r="445" spans="2:65" s="12" customFormat="1" ht="10.5">
      <c r="B445" s="141"/>
      <c r="D445" s="142" t="s">
        <v>135</v>
      </c>
      <c r="E445" s="143" t="s">
        <v>28</v>
      </c>
      <c r="F445" s="144" t="s">
        <v>184</v>
      </c>
      <c r="H445" s="145">
        <v>1220</v>
      </c>
      <c r="I445" s="146"/>
      <c r="L445" s="141"/>
      <c r="M445" s="147"/>
      <c r="T445" s="148"/>
      <c r="AT445" s="143" t="s">
        <v>135</v>
      </c>
      <c r="AU445" s="143" t="s">
        <v>86</v>
      </c>
      <c r="AV445" s="12" t="s">
        <v>86</v>
      </c>
      <c r="AW445" s="12" t="s">
        <v>36</v>
      </c>
      <c r="AX445" s="12" t="s">
        <v>76</v>
      </c>
      <c r="AY445" s="143" t="s">
        <v>124</v>
      </c>
    </row>
    <row r="446" spans="2:65" s="15" customFormat="1" ht="10.5">
      <c r="B446" s="162"/>
      <c r="D446" s="142" t="s">
        <v>135</v>
      </c>
      <c r="E446" s="163" t="s">
        <v>28</v>
      </c>
      <c r="F446" s="164" t="s">
        <v>237</v>
      </c>
      <c r="H446" s="165">
        <v>1388.1</v>
      </c>
      <c r="I446" s="166"/>
      <c r="L446" s="162"/>
      <c r="M446" s="167"/>
      <c r="T446" s="168"/>
      <c r="AT446" s="163" t="s">
        <v>135</v>
      </c>
      <c r="AU446" s="163" t="s">
        <v>86</v>
      </c>
      <c r="AV446" s="15" t="s">
        <v>143</v>
      </c>
      <c r="AW446" s="15" t="s">
        <v>36</v>
      </c>
      <c r="AX446" s="15" t="s">
        <v>76</v>
      </c>
      <c r="AY446" s="163" t="s">
        <v>124</v>
      </c>
    </row>
    <row r="447" spans="2:65" s="13" customFormat="1" ht="10.5">
      <c r="B447" s="149"/>
      <c r="D447" s="142" t="s">
        <v>135</v>
      </c>
      <c r="E447" s="150" t="s">
        <v>28</v>
      </c>
      <c r="F447" s="151" t="s">
        <v>614</v>
      </c>
      <c r="H447" s="150" t="s">
        <v>28</v>
      </c>
      <c r="I447" s="152"/>
      <c r="L447" s="149"/>
      <c r="M447" s="153"/>
      <c r="T447" s="154"/>
      <c r="AT447" s="150" t="s">
        <v>135</v>
      </c>
      <c r="AU447" s="150" t="s">
        <v>86</v>
      </c>
      <c r="AV447" s="13" t="s">
        <v>84</v>
      </c>
      <c r="AW447" s="13" t="s">
        <v>36</v>
      </c>
      <c r="AX447" s="13" t="s">
        <v>76</v>
      </c>
      <c r="AY447" s="150" t="s">
        <v>124</v>
      </c>
    </row>
    <row r="448" spans="2:65" s="12" customFormat="1" ht="10.5">
      <c r="B448" s="141"/>
      <c r="D448" s="142" t="s">
        <v>135</v>
      </c>
      <c r="E448" s="143" t="s">
        <v>28</v>
      </c>
      <c r="F448" s="144" t="s">
        <v>615</v>
      </c>
      <c r="H448" s="145">
        <v>255.5</v>
      </c>
      <c r="I448" s="146"/>
      <c r="L448" s="141"/>
      <c r="M448" s="147"/>
      <c r="T448" s="148"/>
      <c r="AT448" s="143" t="s">
        <v>135</v>
      </c>
      <c r="AU448" s="143" t="s">
        <v>86</v>
      </c>
      <c r="AV448" s="12" t="s">
        <v>86</v>
      </c>
      <c r="AW448" s="12" t="s">
        <v>36</v>
      </c>
      <c r="AX448" s="12" t="s">
        <v>76</v>
      </c>
      <c r="AY448" s="143" t="s">
        <v>124</v>
      </c>
    </row>
    <row r="449" spans="2:65" s="15" customFormat="1" ht="10.5">
      <c r="B449" s="162"/>
      <c r="D449" s="142" t="s">
        <v>135</v>
      </c>
      <c r="E449" s="163" t="s">
        <v>28</v>
      </c>
      <c r="F449" s="164" t="s">
        <v>237</v>
      </c>
      <c r="H449" s="165">
        <v>255.5</v>
      </c>
      <c r="I449" s="166"/>
      <c r="L449" s="162"/>
      <c r="M449" s="167"/>
      <c r="T449" s="168"/>
      <c r="AT449" s="163" t="s">
        <v>135</v>
      </c>
      <c r="AU449" s="163" t="s">
        <v>86</v>
      </c>
      <c r="AV449" s="15" t="s">
        <v>143</v>
      </c>
      <c r="AW449" s="15" t="s">
        <v>36</v>
      </c>
      <c r="AX449" s="15" t="s">
        <v>76</v>
      </c>
      <c r="AY449" s="163" t="s">
        <v>124</v>
      </c>
    </row>
    <row r="450" spans="2:65" s="14" customFormat="1" ht="10.5">
      <c r="B450" s="155"/>
      <c r="D450" s="142" t="s">
        <v>135</v>
      </c>
      <c r="E450" s="156" t="s">
        <v>28</v>
      </c>
      <c r="F450" s="157" t="s">
        <v>151</v>
      </c>
      <c r="H450" s="158">
        <v>1643.6</v>
      </c>
      <c r="I450" s="159"/>
      <c r="L450" s="155"/>
      <c r="M450" s="160"/>
      <c r="T450" s="161"/>
      <c r="AT450" s="156" t="s">
        <v>135</v>
      </c>
      <c r="AU450" s="156" t="s">
        <v>86</v>
      </c>
      <c r="AV450" s="14" t="s">
        <v>131</v>
      </c>
      <c r="AW450" s="14" t="s">
        <v>36</v>
      </c>
      <c r="AX450" s="14" t="s">
        <v>84</v>
      </c>
      <c r="AY450" s="156" t="s">
        <v>124</v>
      </c>
    </row>
    <row r="451" spans="2:65" s="1" customFormat="1" ht="15.75" customHeight="1">
      <c r="B451" s="33"/>
      <c r="C451" s="169" t="s">
        <v>616</v>
      </c>
      <c r="D451" s="169" t="s">
        <v>245</v>
      </c>
      <c r="E451" s="170" t="s">
        <v>617</v>
      </c>
      <c r="F451" s="171" t="s">
        <v>618</v>
      </c>
      <c r="G451" s="172" t="s">
        <v>178</v>
      </c>
      <c r="H451" s="173">
        <v>1401.981</v>
      </c>
      <c r="I451" s="174"/>
      <c r="J451" s="175">
        <f>ROUND(I451*H451,2)</f>
        <v>0</v>
      </c>
      <c r="K451" s="171" t="s">
        <v>130</v>
      </c>
      <c r="L451" s="176"/>
      <c r="M451" s="177" t="s">
        <v>28</v>
      </c>
      <c r="N451" s="178" t="s">
        <v>47</v>
      </c>
      <c r="P451" s="133">
        <f>O451*H451</f>
        <v>0</v>
      </c>
      <c r="Q451" s="133">
        <v>0.08</v>
      </c>
      <c r="R451" s="133">
        <f>Q451*H451</f>
        <v>112.15848</v>
      </c>
      <c r="S451" s="133">
        <v>0</v>
      </c>
      <c r="T451" s="134">
        <f>S451*H451</f>
        <v>0</v>
      </c>
      <c r="AR451" s="135" t="s">
        <v>185</v>
      </c>
      <c r="AT451" s="135" t="s">
        <v>245</v>
      </c>
      <c r="AU451" s="135" t="s">
        <v>86</v>
      </c>
      <c r="AY451" s="18" t="s">
        <v>124</v>
      </c>
      <c r="BE451" s="136">
        <f>IF(N451="základní",J451,0)</f>
        <v>0</v>
      </c>
      <c r="BF451" s="136">
        <f>IF(N451="snížená",J451,0)</f>
        <v>0</v>
      </c>
      <c r="BG451" s="136">
        <f>IF(N451="zákl. přenesená",J451,0)</f>
        <v>0</v>
      </c>
      <c r="BH451" s="136">
        <f>IF(N451="sníž. přenesená",J451,0)</f>
        <v>0</v>
      </c>
      <c r="BI451" s="136">
        <f>IF(N451="nulová",J451,0)</f>
        <v>0</v>
      </c>
      <c r="BJ451" s="18" t="s">
        <v>84</v>
      </c>
      <c r="BK451" s="136">
        <f>ROUND(I451*H451,2)</f>
        <v>0</v>
      </c>
      <c r="BL451" s="18" t="s">
        <v>131</v>
      </c>
      <c r="BM451" s="135" t="s">
        <v>619</v>
      </c>
    </row>
    <row r="452" spans="2:65" s="12" customFormat="1" ht="10.5">
      <c r="B452" s="141"/>
      <c r="D452" s="142" t="s">
        <v>135</v>
      </c>
      <c r="E452" s="143" t="s">
        <v>28</v>
      </c>
      <c r="F452" s="144" t="s">
        <v>620</v>
      </c>
      <c r="H452" s="145">
        <v>1401.981</v>
      </c>
      <c r="I452" s="146"/>
      <c r="L452" s="141"/>
      <c r="M452" s="147"/>
      <c r="T452" s="148"/>
      <c r="AT452" s="143" t="s">
        <v>135</v>
      </c>
      <c r="AU452" s="143" t="s">
        <v>86</v>
      </c>
      <c r="AV452" s="12" t="s">
        <v>86</v>
      </c>
      <c r="AW452" s="12" t="s">
        <v>36</v>
      </c>
      <c r="AX452" s="12" t="s">
        <v>84</v>
      </c>
      <c r="AY452" s="143" t="s">
        <v>124</v>
      </c>
    </row>
    <row r="453" spans="2:65" s="1" customFormat="1" ht="15.75" customHeight="1">
      <c r="B453" s="33"/>
      <c r="C453" s="169" t="s">
        <v>621</v>
      </c>
      <c r="D453" s="169" t="s">
        <v>245</v>
      </c>
      <c r="E453" s="170" t="s">
        <v>622</v>
      </c>
      <c r="F453" s="171" t="s">
        <v>623</v>
      </c>
      <c r="G453" s="172" t="s">
        <v>178</v>
      </c>
      <c r="H453" s="173">
        <v>258.05500000000001</v>
      </c>
      <c r="I453" s="174"/>
      <c r="J453" s="175">
        <f>ROUND(I453*H453,2)</f>
        <v>0</v>
      </c>
      <c r="K453" s="171" t="s">
        <v>130</v>
      </c>
      <c r="L453" s="176"/>
      <c r="M453" s="177" t="s">
        <v>28</v>
      </c>
      <c r="N453" s="178" t="s">
        <v>47</v>
      </c>
      <c r="P453" s="133">
        <f>O453*H453</f>
        <v>0</v>
      </c>
      <c r="Q453" s="133">
        <v>5.6120000000000003E-2</v>
      </c>
      <c r="R453" s="133">
        <f>Q453*H453</f>
        <v>14.4820466</v>
      </c>
      <c r="S453" s="133">
        <v>0</v>
      </c>
      <c r="T453" s="134">
        <f>S453*H453</f>
        <v>0</v>
      </c>
      <c r="AR453" s="135" t="s">
        <v>185</v>
      </c>
      <c r="AT453" s="135" t="s">
        <v>245</v>
      </c>
      <c r="AU453" s="135" t="s">
        <v>86</v>
      </c>
      <c r="AY453" s="18" t="s">
        <v>124</v>
      </c>
      <c r="BE453" s="136">
        <f>IF(N453="základní",J453,0)</f>
        <v>0</v>
      </c>
      <c r="BF453" s="136">
        <f>IF(N453="snížená",J453,0)</f>
        <v>0</v>
      </c>
      <c r="BG453" s="136">
        <f>IF(N453="zákl. přenesená",J453,0)</f>
        <v>0</v>
      </c>
      <c r="BH453" s="136">
        <f>IF(N453="sníž. přenesená",J453,0)</f>
        <v>0</v>
      </c>
      <c r="BI453" s="136">
        <f>IF(N453="nulová",J453,0)</f>
        <v>0</v>
      </c>
      <c r="BJ453" s="18" t="s">
        <v>84</v>
      </c>
      <c r="BK453" s="136">
        <f>ROUND(I453*H453,2)</f>
        <v>0</v>
      </c>
      <c r="BL453" s="18" t="s">
        <v>131</v>
      </c>
      <c r="BM453" s="135" t="s">
        <v>624</v>
      </c>
    </row>
    <row r="454" spans="2:65" s="12" customFormat="1" ht="10.5">
      <c r="B454" s="141"/>
      <c r="D454" s="142" t="s">
        <v>135</v>
      </c>
      <c r="E454" s="143" t="s">
        <v>28</v>
      </c>
      <c r="F454" s="144" t="s">
        <v>625</v>
      </c>
      <c r="H454" s="145">
        <v>258.05500000000001</v>
      </c>
      <c r="I454" s="146"/>
      <c r="L454" s="141"/>
      <c r="M454" s="147"/>
      <c r="T454" s="148"/>
      <c r="AT454" s="143" t="s">
        <v>135</v>
      </c>
      <c r="AU454" s="143" t="s">
        <v>86</v>
      </c>
      <c r="AV454" s="12" t="s">
        <v>86</v>
      </c>
      <c r="AW454" s="12" t="s">
        <v>36</v>
      </c>
      <c r="AX454" s="12" t="s">
        <v>84</v>
      </c>
      <c r="AY454" s="143" t="s">
        <v>124</v>
      </c>
    </row>
    <row r="455" spans="2:65" s="1" customFormat="1" ht="24.75" customHeight="1">
      <c r="B455" s="33"/>
      <c r="C455" s="124" t="s">
        <v>626</v>
      </c>
      <c r="D455" s="124" t="s">
        <v>126</v>
      </c>
      <c r="E455" s="125" t="s">
        <v>627</v>
      </c>
      <c r="F455" s="126" t="s">
        <v>628</v>
      </c>
      <c r="G455" s="127" t="s">
        <v>178</v>
      </c>
      <c r="H455" s="128">
        <v>19.600000000000001</v>
      </c>
      <c r="I455" s="129"/>
      <c r="J455" s="130">
        <f>ROUND(I455*H455,2)</f>
        <v>0</v>
      </c>
      <c r="K455" s="126" t="s">
        <v>130</v>
      </c>
      <c r="L455" s="33"/>
      <c r="M455" s="131" t="s">
        <v>28</v>
      </c>
      <c r="N455" s="132" t="s">
        <v>47</v>
      </c>
      <c r="P455" s="133">
        <f>O455*H455</f>
        <v>0</v>
      </c>
      <c r="Q455" s="133">
        <v>0.10095</v>
      </c>
      <c r="R455" s="133">
        <f>Q455*H455</f>
        <v>1.97862</v>
      </c>
      <c r="S455" s="133">
        <v>0</v>
      </c>
      <c r="T455" s="134">
        <f>S455*H455</f>
        <v>0</v>
      </c>
      <c r="AR455" s="135" t="s">
        <v>131</v>
      </c>
      <c r="AT455" s="135" t="s">
        <v>126</v>
      </c>
      <c r="AU455" s="135" t="s">
        <v>86</v>
      </c>
      <c r="AY455" s="18" t="s">
        <v>124</v>
      </c>
      <c r="BE455" s="136">
        <f>IF(N455="základní",J455,0)</f>
        <v>0</v>
      </c>
      <c r="BF455" s="136">
        <f>IF(N455="snížená",J455,0)</f>
        <v>0</v>
      </c>
      <c r="BG455" s="136">
        <f>IF(N455="zákl. přenesená",J455,0)</f>
        <v>0</v>
      </c>
      <c r="BH455" s="136">
        <f>IF(N455="sníž. přenesená",J455,0)</f>
        <v>0</v>
      </c>
      <c r="BI455" s="136">
        <f>IF(N455="nulová",J455,0)</f>
        <v>0</v>
      </c>
      <c r="BJ455" s="18" t="s">
        <v>84</v>
      </c>
      <c r="BK455" s="136">
        <f>ROUND(I455*H455,2)</f>
        <v>0</v>
      </c>
      <c r="BL455" s="18" t="s">
        <v>131</v>
      </c>
      <c r="BM455" s="135" t="s">
        <v>629</v>
      </c>
    </row>
    <row r="456" spans="2:65" s="1" customFormat="1" ht="10.5">
      <c r="B456" s="33"/>
      <c r="D456" s="137" t="s">
        <v>133</v>
      </c>
      <c r="F456" s="138" t="s">
        <v>630</v>
      </c>
      <c r="I456" s="139"/>
      <c r="L456" s="33"/>
      <c r="M456" s="140"/>
      <c r="T456" s="54"/>
      <c r="AT456" s="18" t="s">
        <v>133</v>
      </c>
      <c r="AU456" s="18" t="s">
        <v>86</v>
      </c>
    </row>
    <row r="457" spans="2:65" s="12" customFormat="1" ht="10.5">
      <c r="B457" s="141"/>
      <c r="D457" s="142" t="s">
        <v>135</v>
      </c>
      <c r="E457" s="143" t="s">
        <v>28</v>
      </c>
      <c r="F457" s="144" t="s">
        <v>631</v>
      </c>
      <c r="H457" s="145">
        <v>19.600000000000001</v>
      </c>
      <c r="I457" s="146"/>
      <c r="L457" s="141"/>
      <c r="M457" s="147"/>
      <c r="T457" s="148"/>
      <c r="AT457" s="143" t="s">
        <v>135</v>
      </c>
      <c r="AU457" s="143" t="s">
        <v>86</v>
      </c>
      <c r="AV457" s="12" t="s">
        <v>86</v>
      </c>
      <c r="AW457" s="12" t="s">
        <v>36</v>
      </c>
      <c r="AX457" s="12" t="s">
        <v>84</v>
      </c>
      <c r="AY457" s="143" t="s">
        <v>124</v>
      </c>
    </row>
    <row r="458" spans="2:65" s="1" customFormat="1" ht="15.75" customHeight="1">
      <c r="B458" s="33"/>
      <c r="C458" s="169" t="s">
        <v>632</v>
      </c>
      <c r="D458" s="169" t="s">
        <v>245</v>
      </c>
      <c r="E458" s="170" t="s">
        <v>633</v>
      </c>
      <c r="F458" s="171" t="s">
        <v>634</v>
      </c>
      <c r="G458" s="172" t="s">
        <v>178</v>
      </c>
      <c r="H458" s="173">
        <v>19.795999999999999</v>
      </c>
      <c r="I458" s="174"/>
      <c r="J458" s="175">
        <f>ROUND(I458*H458,2)</f>
        <v>0</v>
      </c>
      <c r="K458" s="171" t="s">
        <v>130</v>
      </c>
      <c r="L458" s="176"/>
      <c r="M458" s="177" t="s">
        <v>28</v>
      </c>
      <c r="N458" s="178" t="s">
        <v>47</v>
      </c>
      <c r="P458" s="133">
        <f>O458*H458</f>
        <v>0</v>
      </c>
      <c r="Q458" s="133">
        <v>2.1999999999999999E-2</v>
      </c>
      <c r="R458" s="133">
        <f>Q458*H458</f>
        <v>0.43551199999999995</v>
      </c>
      <c r="S458" s="133">
        <v>0</v>
      </c>
      <c r="T458" s="134">
        <f>S458*H458</f>
        <v>0</v>
      </c>
      <c r="AR458" s="135" t="s">
        <v>185</v>
      </c>
      <c r="AT458" s="135" t="s">
        <v>245</v>
      </c>
      <c r="AU458" s="135" t="s">
        <v>86</v>
      </c>
      <c r="AY458" s="18" t="s">
        <v>124</v>
      </c>
      <c r="BE458" s="136">
        <f>IF(N458="základní",J458,0)</f>
        <v>0</v>
      </c>
      <c r="BF458" s="136">
        <f>IF(N458="snížená",J458,0)</f>
        <v>0</v>
      </c>
      <c r="BG458" s="136">
        <f>IF(N458="zákl. přenesená",J458,0)</f>
        <v>0</v>
      </c>
      <c r="BH458" s="136">
        <f>IF(N458="sníž. přenesená",J458,0)</f>
        <v>0</v>
      </c>
      <c r="BI458" s="136">
        <f>IF(N458="nulová",J458,0)</f>
        <v>0</v>
      </c>
      <c r="BJ458" s="18" t="s">
        <v>84</v>
      </c>
      <c r="BK458" s="136">
        <f>ROUND(I458*H458,2)</f>
        <v>0</v>
      </c>
      <c r="BL458" s="18" t="s">
        <v>131</v>
      </c>
      <c r="BM458" s="135" t="s">
        <v>635</v>
      </c>
    </row>
    <row r="459" spans="2:65" s="12" customFormat="1" ht="10.5">
      <c r="B459" s="141"/>
      <c r="D459" s="142" t="s">
        <v>135</v>
      </c>
      <c r="E459" s="143" t="s">
        <v>28</v>
      </c>
      <c r="F459" s="144" t="s">
        <v>636</v>
      </c>
      <c r="H459" s="145">
        <v>19.795999999999999</v>
      </c>
      <c r="I459" s="146"/>
      <c r="L459" s="141"/>
      <c r="M459" s="147"/>
      <c r="T459" s="148"/>
      <c r="AT459" s="143" t="s">
        <v>135</v>
      </c>
      <c r="AU459" s="143" t="s">
        <v>86</v>
      </c>
      <c r="AV459" s="12" t="s">
        <v>86</v>
      </c>
      <c r="AW459" s="12" t="s">
        <v>36</v>
      </c>
      <c r="AX459" s="12" t="s">
        <v>84</v>
      </c>
      <c r="AY459" s="143" t="s">
        <v>124</v>
      </c>
    </row>
    <row r="460" spans="2:65" s="1" customFormat="1" ht="24.75" customHeight="1">
      <c r="B460" s="33"/>
      <c r="C460" s="124" t="s">
        <v>637</v>
      </c>
      <c r="D460" s="124" t="s">
        <v>126</v>
      </c>
      <c r="E460" s="125" t="s">
        <v>638</v>
      </c>
      <c r="F460" s="126" t="s">
        <v>639</v>
      </c>
      <c r="G460" s="127" t="s">
        <v>178</v>
      </c>
      <c r="H460" s="128">
        <v>96.4</v>
      </c>
      <c r="I460" s="129"/>
      <c r="J460" s="130">
        <f>ROUND(I460*H460,2)</f>
        <v>0</v>
      </c>
      <c r="K460" s="126" t="s">
        <v>130</v>
      </c>
      <c r="L460" s="33"/>
      <c r="M460" s="131" t="s">
        <v>28</v>
      </c>
      <c r="N460" s="132" t="s">
        <v>47</v>
      </c>
      <c r="P460" s="133">
        <f>O460*H460</f>
        <v>0</v>
      </c>
      <c r="Q460" s="133">
        <v>0.20646999999999999</v>
      </c>
      <c r="R460" s="133">
        <f>Q460*H460</f>
        <v>19.903707999999998</v>
      </c>
      <c r="S460" s="133">
        <v>0</v>
      </c>
      <c r="T460" s="134">
        <f>S460*H460</f>
        <v>0</v>
      </c>
      <c r="AR460" s="135" t="s">
        <v>131</v>
      </c>
      <c r="AT460" s="135" t="s">
        <v>126</v>
      </c>
      <c r="AU460" s="135" t="s">
        <v>86</v>
      </c>
      <c r="AY460" s="18" t="s">
        <v>124</v>
      </c>
      <c r="BE460" s="136">
        <f>IF(N460="základní",J460,0)</f>
        <v>0</v>
      </c>
      <c r="BF460" s="136">
        <f>IF(N460="snížená",J460,0)</f>
        <v>0</v>
      </c>
      <c r="BG460" s="136">
        <f>IF(N460="zákl. přenesená",J460,0)</f>
        <v>0</v>
      </c>
      <c r="BH460" s="136">
        <f>IF(N460="sníž. přenesená",J460,0)</f>
        <v>0</v>
      </c>
      <c r="BI460" s="136">
        <f>IF(N460="nulová",J460,0)</f>
        <v>0</v>
      </c>
      <c r="BJ460" s="18" t="s">
        <v>84</v>
      </c>
      <c r="BK460" s="136">
        <f>ROUND(I460*H460,2)</f>
        <v>0</v>
      </c>
      <c r="BL460" s="18" t="s">
        <v>131</v>
      </c>
      <c r="BM460" s="135" t="s">
        <v>640</v>
      </c>
    </row>
    <row r="461" spans="2:65" s="1" customFormat="1" ht="10.5">
      <c r="B461" s="33"/>
      <c r="D461" s="137" t="s">
        <v>133</v>
      </c>
      <c r="F461" s="138" t="s">
        <v>641</v>
      </c>
      <c r="I461" s="139"/>
      <c r="L461" s="33"/>
      <c r="M461" s="140"/>
      <c r="T461" s="54"/>
      <c r="AT461" s="18" t="s">
        <v>133</v>
      </c>
      <c r="AU461" s="18" t="s">
        <v>86</v>
      </c>
    </row>
    <row r="462" spans="2:65" s="12" customFormat="1" ht="10.5">
      <c r="B462" s="141"/>
      <c r="D462" s="142" t="s">
        <v>135</v>
      </c>
      <c r="E462" s="143" t="s">
        <v>28</v>
      </c>
      <c r="F462" s="144" t="s">
        <v>642</v>
      </c>
      <c r="H462" s="145">
        <v>96.4</v>
      </c>
      <c r="I462" s="146"/>
      <c r="L462" s="141"/>
      <c r="M462" s="147"/>
      <c r="T462" s="148"/>
      <c r="AT462" s="143" t="s">
        <v>135</v>
      </c>
      <c r="AU462" s="143" t="s">
        <v>86</v>
      </c>
      <c r="AV462" s="12" t="s">
        <v>86</v>
      </c>
      <c r="AW462" s="12" t="s">
        <v>36</v>
      </c>
      <c r="AX462" s="12" t="s">
        <v>84</v>
      </c>
      <c r="AY462" s="143" t="s">
        <v>124</v>
      </c>
    </row>
    <row r="463" spans="2:65" s="1" customFormat="1" ht="15.75" customHeight="1">
      <c r="B463" s="33"/>
      <c r="C463" s="169" t="s">
        <v>643</v>
      </c>
      <c r="D463" s="169" t="s">
        <v>245</v>
      </c>
      <c r="E463" s="170" t="s">
        <v>644</v>
      </c>
      <c r="F463" s="171" t="s">
        <v>645</v>
      </c>
      <c r="G463" s="172" t="s">
        <v>178</v>
      </c>
      <c r="H463" s="173">
        <v>97.364000000000004</v>
      </c>
      <c r="I463" s="174"/>
      <c r="J463" s="175">
        <f>ROUND(I463*H463,2)</f>
        <v>0</v>
      </c>
      <c r="K463" s="171" t="s">
        <v>130</v>
      </c>
      <c r="L463" s="176"/>
      <c r="M463" s="177" t="s">
        <v>28</v>
      </c>
      <c r="N463" s="178" t="s">
        <v>47</v>
      </c>
      <c r="P463" s="133">
        <f>O463*H463</f>
        <v>0</v>
      </c>
      <c r="Q463" s="133">
        <v>0.15</v>
      </c>
      <c r="R463" s="133">
        <f>Q463*H463</f>
        <v>14.6046</v>
      </c>
      <c r="S463" s="133">
        <v>0</v>
      </c>
      <c r="T463" s="134">
        <f>S463*H463</f>
        <v>0</v>
      </c>
      <c r="AR463" s="135" t="s">
        <v>185</v>
      </c>
      <c r="AT463" s="135" t="s">
        <v>245</v>
      </c>
      <c r="AU463" s="135" t="s">
        <v>86</v>
      </c>
      <c r="AY463" s="18" t="s">
        <v>124</v>
      </c>
      <c r="BE463" s="136">
        <f>IF(N463="základní",J463,0)</f>
        <v>0</v>
      </c>
      <c r="BF463" s="136">
        <f>IF(N463="snížená",J463,0)</f>
        <v>0</v>
      </c>
      <c r="BG463" s="136">
        <f>IF(N463="zákl. přenesená",J463,0)</f>
        <v>0</v>
      </c>
      <c r="BH463" s="136">
        <f>IF(N463="sníž. přenesená",J463,0)</f>
        <v>0</v>
      </c>
      <c r="BI463" s="136">
        <f>IF(N463="nulová",J463,0)</f>
        <v>0</v>
      </c>
      <c r="BJ463" s="18" t="s">
        <v>84</v>
      </c>
      <c r="BK463" s="136">
        <f>ROUND(I463*H463,2)</f>
        <v>0</v>
      </c>
      <c r="BL463" s="18" t="s">
        <v>131</v>
      </c>
      <c r="BM463" s="135" t="s">
        <v>646</v>
      </c>
    </row>
    <row r="464" spans="2:65" s="12" customFormat="1" ht="10.5">
      <c r="B464" s="141"/>
      <c r="D464" s="142" t="s">
        <v>135</v>
      </c>
      <c r="E464" s="143" t="s">
        <v>28</v>
      </c>
      <c r="F464" s="144" t="s">
        <v>647</v>
      </c>
      <c r="H464" s="145">
        <v>97.364000000000004</v>
      </c>
      <c r="I464" s="146"/>
      <c r="L464" s="141"/>
      <c r="M464" s="147"/>
      <c r="T464" s="148"/>
      <c r="AT464" s="143" t="s">
        <v>135</v>
      </c>
      <c r="AU464" s="143" t="s">
        <v>86</v>
      </c>
      <c r="AV464" s="12" t="s">
        <v>86</v>
      </c>
      <c r="AW464" s="12" t="s">
        <v>36</v>
      </c>
      <c r="AX464" s="12" t="s">
        <v>84</v>
      </c>
      <c r="AY464" s="143" t="s">
        <v>124</v>
      </c>
    </row>
    <row r="465" spans="2:65" s="1" customFormat="1" ht="33.4" customHeight="1">
      <c r="B465" s="33"/>
      <c r="C465" s="124" t="s">
        <v>648</v>
      </c>
      <c r="D465" s="124" t="s">
        <v>126</v>
      </c>
      <c r="E465" s="125" t="s">
        <v>649</v>
      </c>
      <c r="F465" s="126" t="s">
        <v>650</v>
      </c>
      <c r="G465" s="127" t="s">
        <v>178</v>
      </c>
      <c r="H465" s="128">
        <v>384.2</v>
      </c>
      <c r="I465" s="129"/>
      <c r="J465" s="130">
        <f>ROUND(I465*H465,2)</f>
        <v>0</v>
      </c>
      <c r="K465" s="126" t="s">
        <v>130</v>
      </c>
      <c r="L465" s="33"/>
      <c r="M465" s="131" t="s">
        <v>28</v>
      </c>
      <c r="N465" s="132" t="s">
        <v>47</v>
      </c>
      <c r="P465" s="133">
        <f>O465*H465</f>
        <v>0</v>
      </c>
      <c r="Q465" s="133">
        <v>3.4000000000000002E-4</v>
      </c>
      <c r="R465" s="133">
        <f>Q465*H465</f>
        <v>0.13062799999999999</v>
      </c>
      <c r="S465" s="133">
        <v>0</v>
      </c>
      <c r="T465" s="134">
        <f>S465*H465</f>
        <v>0</v>
      </c>
      <c r="AR465" s="135" t="s">
        <v>131</v>
      </c>
      <c r="AT465" s="135" t="s">
        <v>126</v>
      </c>
      <c r="AU465" s="135" t="s">
        <v>86</v>
      </c>
      <c r="AY465" s="18" t="s">
        <v>124</v>
      </c>
      <c r="BE465" s="136">
        <f>IF(N465="základní",J465,0)</f>
        <v>0</v>
      </c>
      <c r="BF465" s="136">
        <f>IF(N465="snížená",J465,0)</f>
        <v>0</v>
      </c>
      <c r="BG465" s="136">
        <f>IF(N465="zákl. přenesená",J465,0)</f>
        <v>0</v>
      </c>
      <c r="BH465" s="136">
        <f>IF(N465="sníž. přenesená",J465,0)</f>
        <v>0</v>
      </c>
      <c r="BI465" s="136">
        <f>IF(N465="nulová",J465,0)</f>
        <v>0</v>
      </c>
      <c r="BJ465" s="18" t="s">
        <v>84</v>
      </c>
      <c r="BK465" s="136">
        <f>ROUND(I465*H465,2)</f>
        <v>0</v>
      </c>
      <c r="BL465" s="18" t="s">
        <v>131</v>
      </c>
      <c r="BM465" s="135" t="s">
        <v>651</v>
      </c>
    </row>
    <row r="466" spans="2:65" s="1" customFormat="1" ht="10.5">
      <c r="B466" s="33"/>
      <c r="D466" s="137" t="s">
        <v>133</v>
      </c>
      <c r="F466" s="138" t="s">
        <v>652</v>
      </c>
      <c r="I466" s="139"/>
      <c r="L466" s="33"/>
      <c r="M466" s="140"/>
      <c r="T466" s="54"/>
      <c r="AT466" s="18" t="s">
        <v>133</v>
      </c>
      <c r="AU466" s="18" t="s">
        <v>86</v>
      </c>
    </row>
    <row r="467" spans="2:65" s="13" customFormat="1" ht="10.5">
      <c r="B467" s="149"/>
      <c r="D467" s="142" t="s">
        <v>135</v>
      </c>
      <c r="E467" s="150" t="s">
        <v>28</v>
      </c>
      <c r="F467" s="151" t="s">
        <v>653</v>
      </c>
      <c r="H467" s="150" t="s">
        <v>28</v>
      </c>
      <c r="I467" s="152"/>
      <c r="L467" s="149"/>
      <c r="M467" s="153"/>
      <c r="T467" s="154"/>
      <c r="AT467" s="150" t="s">
        <v>135</v>
      </c>
      <c r="AU467" s="150" t="s">
        <v>86</v>
      </c>
      <c r="AV467" s="13" t="s">
        <v>84</v>
      </c>
      <c r="AW467" s="13" t="s">
        <v>36</v>
      </c>
      <c r="AX467" s="13" t="s">
        <v>76</v>
      </c>
      <c r="AY467" s="150" t="s">
        <v>124</v>
      </c>
    </row>
    <row r="468" spans="2:65" s="12" customFormat="1" ht="10.5">
      <c r="B468" s="141"/>
      <c r="D468" s="142" t="s">
        <v>135</v>
      </c>
      <c r="E468" s="143" t="s">
        <v>28</v>
      </c>
      <c r="F468" s="144" t="s">
        <v>654</v>
      </c>
      <c r="H468" s="145">
        <v>161.19999999999999</v>
      </c>
      <c r="I468" s="146"/>
      <c r="L468" s="141"/>
      <c r="M468" s="147"/>
      <c r="T468" s="148"/>
      <c r="AT468" s="143" t="s">
        <v>135</v>
      </c>
      <c r="AU468" s="143" t="s">
        <v>86</v>
      </c>
      <c r="AV468" s="12" t="s">
        <v>86</v>
      </c>
      <c r="AW468" s="12" t="s">
        <v>36</v>
      </c>
      <c r="AX468" s="12" t="s">
        <v>76</v>
      </c>
      <c r="AY468" s="143" t="s">
        <v>124</v>
      </c>
    </row>
    <row r="469" spans="2:65" s="13" customFormat="1" ht="10.5">
      <c r="B469" s="149"/>
      <c r="D469" s="142" t="s">
        <v>135</v>
      </c>
      <c r="E469" s="150" t="s">
        <v>28</v>
      </c>
      <c r="F469" s="151" t="s">
        <v>655</v>
      </c>
      <c r="H469" s="150" t="s">
        <v>28</v>
      </c>
      <c r="I469" s="152"/>
      <c r="L469" s="149"/>
      <c r="M469" s="153"/>
      <c r="T469" s="154"/>
      <c r="AT469" s="150" t="s">
        <v>135</v>
      </c>
      <c r="AU469" s="150" t="s">
        <v>86</v>
      </c>
      <c r="AV469" s="13" t="s">
        <v>84</v>
      </c>
      <c r="AW469" s="13" t="s">
        <v>36</v>
      </c>
      <c r="AX469" s="13" t="s">
        <v>76</v>
      </c>
      <c r="AY469" s="150" t="s">
        <v>124</v>
      </c>
    </row>
    <row r="470" spans="2:65" s="12" customFormat="1" ht="10.5">
      <c r="B470" s="141"/>
      <c r="D470" s="142" t="s">
        <v>135</v>
      </c>
      <c r="E470" s="143" t="s">
        <v>28</v>
      </c>
      <c r="F470" s="144" t="s">
        <v>656</v>
      </c>
      <c r="H470" s="145">
        <v>18</v>
      </c>
      <c r="I470" s="146"/>
      <c r="L470" s="141"/>
      <c r="M470" s="147"/>
      <c r="T470" s="148"/>
      <c r="AT470" s="143" t="s">
        <v>135</v>
      </c>
      <c r="AU470" s="143" t="s">
        <v>86</v>
      </c>
      <c r="AV470" s="12" t="s">
        <v>86</v>
      </c>
      <c r="AW470" s="12" t="s">
        <v>36</v>
      </c>
      <c r="AX470" s="12" t="s">
        <v>76</v>
      </c>
      <c r="AY470" s="143" t="s">
        <v>124</v>
      </c>
    </row>
    <row r="471" spans="2:65" s="13" customFormat="1" ht="10.5">
      <c r="B471" s="149"/>
      <c r="D471" s="142" t="s">
        <v>135</v>
      </c>
      <c r="E471" s="150" t="s">
        <v>28</v>
      </c>
      <c r="F471" s="151" t="s">
        <v>657</v>
      </c>
      <c r="H471" s="150" t="s">
        <v>28</v>
      </c>
      <c r="I471" s="152"/>
      <c r="L471" s="149"/>
      <c r="M471" s="153"/>
      <c r="T471" s="154"/>
      <c r="AT471" s="150" t="s">
        <v>135</v>
      </c>
      <c r="AU471" s="150" t="s">
        <v>86</v>
      </c>
      <c r="AV471" s="13" t="s">
        <v>84</v>
      </c>
      <c r="AW471" s="13" t="s">
        <v>36</v>
      </c>
      <c r="AX471" s="13" t="s">
        <v>76</v>
      </c>
      <c r="AY471" s="150" t="s">
        <v>124</v>
      </c>
    </row>
    <row r="472" spans="2:65" s="12" customFormat="1" ht="10.5">
      <c r="B472" s="141"/>
      <c r="D472" s="142" t="s">
        <v>135</v>
      </c>
      <c r="E472" s="143" t="s">
        <v>28</v>
      </c>
      <c r="F472" s="144" t="s">
        <v>490</v>
      </c>
      <c r="H472" s="145">
        <v>58</v>
      </c>
      <c r="I472" s="146"/>
      <c r="L472" s="141"/>
      <c r="M472" s="147"/>
      <c r="T472" s="148"/>
      <c r="AT472" s="143" t="s">
        <v>135</v>
      </c>
      <c r="AU472" s="143" t="s">
        <v>86</v>
      </c>
      <c r="AV472" s="12" t="s">
        <v>86</v>
      </c>
      <c r="AW472" s="12" t="s">
        <v>36</v>
      </c>
      <c r="AX472" s="12" t="s">
        <v>76</v>
      </c>
      <c r="AY472" s="143" t="s">
        <v>124</v>
      </c>
    </row>
    <row r="473" spans="2:65" s="13" customFormat="1" ht="10.5">
      <c r="B473" s="149"/>
      <c r="D473" s="142" t="s">
        <v>135</v>
      </c>
      <c r="E473" s="150" t="s">
        <v>28</v>
      </c>
      <c r="F473" s="151" t="s">
        <v>658</v>
      </c>
      <c r="H473" s="150" t="s">
        <v>28</v>
      </c>
      <c r="I473" s="152"/>
      <c r="L473" s="149"/>
      <c r="M473" s="153"/>
      <c r="T473" s="154"/>
      <c r="AT473" s="150" t="s">
        <v>135</v>
      </c>
      <c r="AU473" s="150" t="s">
        <v>86</v>
      </c>
      <c r="AV473" s="13" t="s">
        <v>84</v>
      </c>
      <c r="AW473" s="13" t="s">
        <v>36</v>
      </c>
      <c r="AX473" s="13" t="s">
        <v>76</v>
      </c>
      <c r="AY473" s="150" t="s">
        <v>124</v>
      </c>
    </row>
    <row r="474" spans="2:65" s="12" customFormat="1" ht="10.5">
      <c r="B474" s="141"/>
      <c r="D474" s="142" t="s">
        <v>135</v>
      </c>
      <c r="E474" s="143" t="s">
        <v>28</v>
      </c>
      <c r="F474" s="144" t="s">
        <v>659</v>
      </c>
      <c r="H474" s="145">
        <v>147</v>
      </c>
      <c r="I474" s="146"/>
      <c r="L474" s="141"/>
      <c r="M474" s="147"/>
      <c r="T474" s="148"/>
      <c r="AT474" s="143" t="s">
        <v>135</v>
      </c>
      <c r="AU474" s="143" t="s">
        <v>86</v>
      </c>
      <c r="AV474" s="12" t="s">
        <v>86</v>
      </c>
      <c r="AW474" s="12" t="s">
        <v>36</v>
      </c>
      <c r="AX474" s="12" t="s">
        <v>76</v>
      </c>
      <c r="AY474" s="143" t="s">
        <v>124</v>
      </c>
    </row>
    <row r="475" spans="2:65" s="14" customFormat="1" ht="10.5">
      <c r="B475" s="155"/>
      <c r="D475" s="142" t="s">
        <v>135</v>
      </c>
      <c r="E475" s="156" t="s">
        <v>28</v>
      </c>
      <c r="F475" s="157" t="s">
        <v>151</v>
      </c>
      <c r="H475" s="158">
        <v>384.2</v>
      </c>
      <c r="I475" s="159"/>
      <c r="L475" s="155"/>
      <c r="M475" s="160"/>
      <c r="T475" s="161"/>
      <c r="AT475" s="156" t="s">
        <v>135</v>
      </c>
      <c r="AU475" s="156" t="s">
        <v>86</v>
      </c>
      <c r="AV475" s="14" t="s">
        <v>131</v>
      </c>
      <c r="AW475" s="14" t="s">
        <v>36</v>
      </c>
      <c r="AX475" s="14" t="s">
        <v>84</v>
      </c>
      <c r="AY475" s="156" t="s">
        <v>124</v>
      </c>
    </row>
    <row r="476" spans="2:65" s="1" customFormat="1" ht="24.75" customHeight="1">
      <c r="B476" s="33"/>
      <c r="C476" s="124" t="s">
        <v>660</v>
      </c>
      <c r="D476" s="124" t="s">
        <v>126</v>
      </c>
      <c r="E476" s="125" t="s">
        <v>661</v>
      </c>
      <c r="F476" s="126" t="s">
        <v>662</v>
      </c>
      <c r="G476" s="127" t="s">
        <v>178</v>
      </c>
      <c r="H476" s="128">
        <v>384.2</v>
      </c>
      <c r="I476" s="129"/>
      <c r="J476" s="130">
        <f>ROUND(I476*H476,2)</f>
        <v>0</v>
      </c>
      <c r="K476" s="126" t="s">
        <v>130</v>
      </c>
      <c r="L476" s="33"/>
      <c r="M476" s="131" t="s">
        <v>28</v>
      </c>
      <c r="N476" s="132" t="s">
        <v>47</v>
      </c>
      <c r="P476" s="133">
        <f>O476*H476</f>
        <v>0</v>
      </c>
      <c r="Q476" s="133">
        <v>0</v>
      </c>
      <c r="R476" s="133">
        <f>Q476*H476</f>
        <v>0</v>
      </c>
      <c r="S476" s="133">
        <v>0</v>
      </c>
      <c r="T476" s="134">
        <f>S476*H476</f>
        <v>0</v>
      </c>
      <c r="AR476" s="135" t="s">
        <v>131</v>
      </c>
      <c r="AT476" s="135" t="s">
        <v>126</v>
      </c>
      <c r="AU476" s="135" t="s">
        <v>86</v>
      </c>
      <c r="AY476" s="18" t="s">
        <v>124</v>
      </c>
      <c r="BE476" s="136">
        <f>IF(N476="základní",J476,0)</f>
        <v>0</v>
      </c>
      <c r="BF476" s="136">
        <f>IF(N476="snížená",J476,0)</f>
        <v>0</v>
      </c>
      <c r="BG476" s="136">
        <f>IF(N476="zákl. přenesená",J476,0)</f>
        <v>0</v>
      </c>
      <c r="BH476" s="136">
        <f>IF(N476="sníž. přenesená",J476,0)</f>
        <v>0</v>
      </c>
      <c r="BI476" s="136">
        <f>IF(N476="nulová",J476,0)</f>
        <v>0</v>
      </c>
      <c r="BJ476" s="18" t="s">
        <v>84</v>
      </c>
      <c r="BK476" s="136">
        <f>ROUND(I476*H476,2)</f>
        <v>0</v>
      </c>
      <c r="BL476" s="18" t="s">
        <v>131</v>
      </c>
      <c r="BM476" s="135" t="s">
        <v>663</v>
      </c>
    </row>
    <row r="477" spans="2:65" s="1" customFormat="1" ht="10.5">
      <c r="B477" s="33"/>
      <c r="D477" s="137" t="s">
        <v>133</v>
      </c>
      <c r="F477" s="138" t="s">
        <v>664</v>
      </c>
      <c r="I477" s="139"/>
      <c r="L477" s="33"/>
      <c r="M477" s="140"/>
      <c r="T477" s="54"/>
      <c r="AT477" s="18" t="s">
        <v>133</v>
      </c>
      <c r="AU477" s="18" t="s">
        <v>86</v>
      </c>
    </row>
    <row r="478" spans="2:65" s="13" customFormat="1" ht="10.5">
      <c r="B478" s="149"/>
      <c r="D478" s="142" t="s">
        <v>135</v>
      </c>
      <c r="E478" s="150" t="s">
        <v>28</v>
      </c>
      <c r="F478" s="151" t="s">
        <v>653</v>
      </c>
      <c r="H478" s="150" t="s">
        <v>28</v>
      </c>
      <c r="I478" s="152"/>
      <c r="L478" s="149"/>
      <c r="M478" s="153"/>
      <c r="T478" s="154"/>
      <c r="AT478" s="150" t="s">
        <v>135</v>
      </c>
      <c r="AU478" s="150" t="s">
        <v>86</v>
      </c>
      <c r="AV478" s="13" t="s">
        <v>84</v>
      </c>
      <c r="AW478" s="13" t="s">
        <v>36</v>
      </c>
      <c r="AX478" s="13" t="s">
        <v>76</v>
      </c>
      <c r="AY478" s="150" t="s">
        <v>124</v>
      </c>
    </row>
    <row r="479" spans="2:65" s="12" customFormat="1" ht="10.5">
      <c r="B479" s="141"/>
      <c r="D479" s="142" t="s">
        <v>135</v>
      </c>
      <c r="E479" s="143" t="s">
        <v>28</v>
      </c>
      <c r="F479" s="144" t="s">
        <v>654</v>
      </c>
      <c r="H479" s="145">
        <v>161.19999999999999</v>
      </c>
      <c r="I479" s="146"/>
      <c r="L479" s="141"/>
      <c r="M479" s="147"/>
      <c r="T479" s="148"/>
      <c r="AT479" s="143" t="s">
        <v>135</v>
      </c>
      <c r="AU479" s="143" t="s">
        <v>86</v>
      </c>
      <c r="AV479" s="12" t="s">
        <v>86</v>
      </c>
      <c r="AW479" s="12" t="s">
        <v>36</v>
      </c>
      <c r="AX479" s="12" t="s">
        <v>76</v>
      </c>
      <c r="AY479" s="143" t="s">
        <v>124</v>
      </c>
    </row>
    <row r="480" spans="2:65" s="13" customFormat="1" ht="10.5">
      <c r="B480" s="149"/>
      <c r="D480" s="142" t="s">
        <v>135</v>
      </c>
      <c r="E480" s="150" t="s">
        <v>28</v>
      </c>
      <c r="F480" s="151" t="s">
        <v>655</v>
      </c>
      <c r="H480" s="150" t="s">
        <v>28</v>
      </c>
      <c r="I480" s="152"/>
      <c r="L480" s="149"/>
      <c r="M480" s="153"/>
      <c r="T480" s="154"/>
      <c r="AT480" s="150" t="s">
        <v>135</v>
      </c>
      <c r="AU480" s="150" t="s">
        <v>86</v>
      </c>
      <c r="AV480" s="13" t="s">
        <v>84</v>
      </c>
      <c r="AW480" s="13" t="s">
        <v>36</v>
      </c>
      <c r="AX480" s="13" t="s">
        <v>76</v>
      </c>
      <c r="AY480" s="150" t="s">
        <v>124</v>
      </c>
    </row>
    <row r="481" spans="2:65" s="12" customFormat="1" ht="10.5">
      <c r="B481" s="141"/>
      <c r="D481" s="142" t="s">
        <v>135</v>
      </c>
      <c r="E481" s="143" t="s">
        <v>28</v>
      </c>
      <c r="F481" s="144" t="s">
        <v>656</v>
      </c>
      <c r="H481" s="145">
        <v>18</v>
      </c>
      <c r="I481" s="146"/>
      <c r="L481" s="141"/>
      <c r="M481" s="147"/>
      <c r="T481" s="148"/>
      <c r="AT481" s="143" t="s">
        <v>135</v>
      </c>
      <c r="AU481" s="143" t="s">
        <v>86</v>
      </c>
      <c r="AV481" s="12" t="s">
        <v>86</v>
      </c>
      <c r="AW481" s="12" t="s">
        <v>36</v>
      </c>
      <c r="AX481" s="12" t="s">
        <v>76</v>
      </c>
      <c r="AY481" s="143" t="s">
        <v>124</v>
      </c>
    </row>
    <row r="482" spans="2:65" s="13" customFormat="1" ht="10.5">
      <c r="B482" s="149"/>
      <c r="D482" s="142" t="s">
        <v>135</v>
      </c>
      <c r="E482" s="150" t="s">
        <v>28</v>
      </c>
      <c r="F482" s="151" t="s">
        <v>657</v>
      </c>
      <c r="H482" s="150" t="s">
        <v>28</v>
      </c>
      <c r="I482" s="152"/>
      <c r="L482" s="149"/>
      <c r="M482" s="153"/>
      <c r="T482" s="154"/>
      <c r="AT482" s="150" t="s">
        <v>135</v>
      </c>
      <c r="AU482" s="150" t="s">
        <v>86</v>
      </c>
      <c r="AV482" s="13" t="s">
        <v>84</v>
      </c>
      <c r="AW482" s="13" t="s">
        <v>36</v>
      </c>
      <c r="AX482" s="13" t="s">
        <v>76</v>
      </c>
      <c r="AY482" s="150" t="s">
        <v>124</v>
      </c>
    </row>
    <row r="483" spans="2:65" s="12" customFormat="1" ht="10.5">
      <c r="B483" s="141"/>
      <c r="D483" s="142" t="s">
        <v>135</v>
      </c>
      <c r="E483" s="143" t="s">
        <v>28</v>
      </c>
      <c r="F483" s="144" t="s">
        <v>490</v>
      </c>
      <c r="H483" s="145">
        <v>58</v>
      </c>
      <c r="I483" s="146"/>
      <c r="L483" s="141"/>
      <c r="M483" s="147"/>
      <c r="T483" s="148"/>
      <c r="AT483" s="143" t="s">
        <v>135</v>
      </c>
      <c r="AU483" s="143" t="s">
        <v>86</v>
      </c>
      <c r="AV483" s="12" t="s">
        <v>86</v>
      </c>
      <c r="AW483" s="12" t="s">
        <v>36</v>
      </c>
      <c r="AX483" s="12" t="s">
        <v>76</v>
      </c>
      <c r="AY483" s="143" t="s">
        <v>124</v>
      </c>
    </row>
    <row r="484" spans="2:65" s="13" customFormat="1" ht="10.5">
      <c r="B484" s="149"/>
      <c r="D484" s="142" t="s">
        <v>135</v>
      </c>
      <c r="E484" s="150" t="s">
        <v>28</v>
      </c>
      <c r="F484" s="151" t="s">
        <v>658</v>
      </c>
      <c r="H484" s="150" t="s">
        <v>28</v>
      </c>
      <c r="I484" s="152"/>
      <c r="L484" s="149"/>
      <c r="M484" s="153"/>
      <c r="T484" s="154"/>
      <c r="AT484" s="150" t="s">
        <v>135</v>
      </c>
      <c r="AU484" s="150" t="s">
        <v>86</v>
      </c>
      <c r="AV484" s="13" t="s">
        <v>84</v>
      </c>
      <c r="AW484" s="13" t="s">
        <v>36</v>
      </c>
      <c r="AX484" s="13" t="s">
        <v>76</v>
      </c>
      <c r="AY484" s="150" t="s">
        <v>124</v>
      </c>
    </row>
    <row r="485" spans="2:65" s="12" customFormat="1" ht="10.5">
      <c r="B485" s="141"/>
      <c r="D485" s="142" t="s">
        <v>135</v>
      </c>
      <c r="E485" s="143" t="s">
        <v>28</v>
      </c>
      <c r="F485" s="144" t="s">
        <v>659</v>
      </c>
      <c r="H485" s="145">
        <v>147</v>
      </c>
      <c r="I485" s="146"/>
      <c r="L485" s="141"/>
      <c r="M485" s="147"/>
      <c r="T485" s="148"/>
      <c r="AT485" s="143" t="s">
        <v>135</v>
      </c>
      <c r="AU485" s="143" t="s">
        <v>86</v>
      </c>
      <c r="AV485" s="12" t="s">
        <v>86</v>
      </c>
      <c r="AW485" s="12" t="s">
        <v>36</v>
      </c>
      <c r="AX485" s="12" t="s">
        <v>76</v>
      </c>
      <c r="AY485" s="143" t="s">
        <v>124</v>
      </c>
    </row>
    <row r="486" spans="2:65" s="14" customFormat="1" ht="10.5">
      <c r="B486" s="155"/>
      <c r="D486" s="142" t="s">
        <v>135</v>
      </c>
      <c r="E486" s="156" t="s">
        <v>28</v>
      </c>
      <c r="F486" s="157" t="s">
        <v>151</v>
      </c>
      <c r="H486" s="158">
        <v>384.2</v>
      </c>
      <c r="I486" s="159"/>
      <c r="L486" s="155"/>
      <c r="M486" s="160"/>
      <c r="T486" s="161"/>
      <c r="AT486" s="156" t="s">
        <v>135</v>
      </c>
      <c r="AU486" s="156" t="s">
        <v>86</v>
      </c>
      <c r="AV486" s="14" t="s">
        <v>131</v>
      </c>
      <c r="AW486" s="14" t="s">
        <v>36</v>
      </c>
      <c r="AX486" s="14" t="s">
        <v>84</v>
      </c>
      <c r="AY486" s="156" t="s">
        <v>124</v>
      </c>
    </row>
    <row r="487" spans="2:65" s="1" customFormat="1" ht="15.75" customHeight="1">
      <c r="B487" s="33"/>
      <c r="C487" s="124" t="s">
        <v>665</v>
      </c>
      <c r="D487" s="124" t="s">
        <v>126</v>
      </c>
      <c r="E487" s="125" t="s">
        <v>666</v>
      </c>
      <c r="F487" s="126" t="s">
        <v>667</v>
      </c>
      <c r="G487" s="127" t="s">
        <v>178</v>
      </c>
      <c r="H487" s="128">
        <v>161.19999999999999</v>
      </c>
      <c r="I487" s="129"/>
      <c r="J487" s="130">
        <f>ROUND(I487*H487,2)</f>
        <v>0</v>
      </c>
      <c r="K487" s="126" t="s">
        <v>130</v>
      </c>
      <c r="L487" s="33"/>
      <c r="M487" s="131" t="s">
        <v>28</v>
      </c>
      <c r="N487" s="132" t="s">
        <v>47</v>
      </c>
      <c r="P487" s="133">
        <f>O487*H487</f>
        <v>0</v>
      </c>
      <c r="Q487" s="133">
        <v>0</v>
      </c>
      <c r="R487" s="133">
        <f>Q487*H487</f>
        <v>0</v>
      </c>
      <c r="S487" s="133">
        <v>0</v>
      </c>
      <c r="T487" s="134">
        <f>S487*H487</f>
        <v>0</v>
      </c>
      <c r="AR487" s="135" t="s">
        <v>131</v>
      </c>
      <c r="AT487" s="135" t="s">
        <v>126</v>
      </c>
      <c r="AU487" s="135" t="s">
        <v>86</v>
      </c>
      <c r="AY487" s="18" t="s">
        <v>124</v>
      </c>
      <c r="BE487" s="136">
        <f>IF(N487="základní",J487,0)</f>
        <v>0</v>
      </c>
      <c r="BF487" s="136">
        <f>IF(N487="snížená",J487,0)</f>
        <v>0</v>
      </c>
      <c r="BG487" s="136">
        <f>IF(N487="zákl. přenesená",J487,0)</f>
        <v>0</v>
      </c>
      <c r="BH487" s="136">
        <f>IF(N487="sníž. přenesená",J487,0)</f>
        <v>0</v>
      </c>
      <c r="BI487" s="136">
        <f>IF(N487="nulová",J487,0)</f>
        <v>0</v>
      </c>
      <c r="BJ487" s="18" t="s">
        <v>84</v>
      </c>
      <c r="BK487" s="136">
        <f>ROUND(I487*H487,2)</f>
        <v>0</v>
      </c>
      <c r="BL487" s="18" t="s">
        <v>131</v>
      </c>
      <c r="BM487" s="135" t="s">
        <v>668</v>
      </c>
    </row>
    <row r="488" spans="2:65" s="1" customFormat="1" ht="10.5">
      <c r="B488" s="33"/>
      <c r="D488" s="137" t="s">
        <v>133</v>
      </c>
      <c r="F488" s="138" t="s">
        <v>669</v>
      </c>
      <c r="I488" s="139"/>
      <c r="L488" s="33"/>
      <c r="M488" s="140"/>
      <c r="T488" s="54"/>
      <c r="AT488" s="18" t="s">
        <v>133</v>
      </c>
      <c r="AU488" s="18" t="s">
        <v>86</v>
      </c>
    </row>
    <row r="489" spans="2:65" s="13" customFormat="1" ht="10.5">
      <c r="B489" s="149"/>
      <c r="D489" s="142" t="s">
        <v>135</v>
      </c>
      <c r="E489" s="150" t="s">
        <v>28</v>
      </c>
      <c r="F489" s="151" t="s">
        <v>670</v>
      </c>
      <c r="H489" s="150" t="s">
        <v>28</v>
      </c>
      <c r="I489" s="152"/>
      <c r="L489" s="149"/>
      <c r="M489" s="153"/>
      <c r="T489" s="154"/>
      <c r="AT489" s="150" t="s">
        <v>135</v>
      </c>
      <c r="AU489" s="150" t="s">
        <v>86</v>
      </c>
      <c r="AV489" s="13" t="s">
        <v>84</v>
      </c>
      <c r="AW489" s="13" t="s">
        <v>36</v>
      </c>
      <c r="AX489" s="13" t="s">
        <v>76</v>
      </c>
      <c r="AY489" s="150" t="s">
        <v>124</v>
      </c>
    </row>
    <row r="490" spans="2:65" s="12" customFormat="1" ht="10.5">
      <c r="B490" s="141"/>
      <c r="D490" s="142" t="s">
        <v>135</v>
      </c>
      <c r="E490" s="143" t="s">
        <v>28</v>
      </c>
      <c r="F490" s="144" t="s">
        <v>671</v>
      </c>
      <c r="H490" s="145">
        <v>161.19999999999999</v>
      </c>
      <c r="I490" s="146"/>
      <c r="L490" s="141"/>
      <c r="M490" s="147"/>
      <c r="T490" s="148"/>
      <c r="AT490" s="143" t="s">
        <v>135</v>
      </c>
      <c r="AU490" s="143" t="s">
        <v>86</v>
      </c>
      <c r="AV490" s="12" t="s">
        <v>86</v>
      </c>
      <c r="AW490" s="12" t="s">
        <v>36</v>
      </c>
      <c r="AX490" s="12" t="s">
        <v>76</v>
      </c>
      <c r="AY490" s="143" t="s">
        <v>124</v>
      </c>
    </row>
    <row r="491" spans="2:65" s="14" customFormat="1" ht="10.5">
      <c r="B491" s="155"/>
      <c r="D491" s="142" t="s">
        <v>135</v>
      </c>
      <c r="E491" s="156" t="s">
        <v>28</v>
      </c>
      <c r="F491" s="157" t="s">
        <v>151</v>
      </c>
      <c r="H491" s="158">
        <v>161.19999999999999</v>
      </c>
      <c r="I491" s="159"/>
      <c r="L491" s="155"/>
      <c r="M491" s="160"/>
      <c r="T491" s="161"/>
      <c r="AT491" s="156" t="s">
        <v>135</v>
      </c>
      <c r="AU491" s="156" t="s">
        <v>86</v>
      </c>
      <c r="AV491" s="14" t="s">
        <v>131</v>
      </c>
      <c r="AW491" s="14" t="s">
        <v>36</v>
      </c>
      <c r="AX491" s="14" t="s">
        <v>84</v>
      </c>
      <c r="AY491" s="156" t="s">
        <v>124</v>
      </c>
    </row>
    <row r="492" spans="2:65" s="1" customFormat="1" ht="15.75" customHeight="1">
      <c r="B492" s="33"/>
      <c r="C492" s="124" t="s">
        <v>672</v>
      </c>
      <c r="D492" s="124" t="s">
        <v>126</v>
      </c>
      <c r="E492" s="125" t="s">
        <v>673</v>
      </c>
      <c r="F492" s="126" t="s">
        <v>674</v>
      </c>
      <c r="G492" s="127" t="s">
        <v>178</v>
      </c>
      <c r="H492" s="128">
        <v>223</v>
      </c>
      <c r="I492" s="129"/>
      <c r="J492" s="130">
        <f>ROUND(I492*H492,2)</f>
        <v>0</v>
      </c>
      <c r="K492" s="126" t="s">
        <v>130</v>
      </c>
      <c r="L492" s="33"/>
      <c r="M492" s="131" t="s">
        <v>28</v>
      </c>
      <c r="N492" s="132" t="s">
        <v>47</v>
      </c>
      <c r="P492" s="133">
        <f>O492*H492</f>
        <v>0</v>
      </c>
      <c r="Q492" s="133">
        <v>0</v>
      </c>
      <c r="R492" s="133">
        <f>Q492*H492</f>
        <v>0</v>
      </c>
      <c r="S492" s="133">
        <v>0</v>
      </c>
      <c r="T492" s="134">
        <f>S492*H492</f>
        <v>0</v>
      </c>
      <c r="AR492" s="135" t="s">
        <v>131</v>
      </c>
      <c r="AT492" s="135" t="s">
        <v>126</v>
      </c>
      <c r="AU492" s="135" t="s">
        <v>86</v>
      </c>
      <c r="AY492" s="18" t="s">
        <v>124</v>
      </c>
      <c r="BE492" s="136">
        <f>IF(N492="základní",J492,0)</f>
        <v>0</v>
      </c>
      <c r="BF492" s="136">
        <f>IF(N492="snížená",J492,0)</f>
        <v>0</v>
      </c>
      <c r="BG492" s="136">
        <f>IF(N492="zákl. přenesená",J492,0)</f>
        <v>0</v>
      </c>
      <c r="BH492" s="136">
        <f>IF(N492="sníž. přenesená",J492,0)</f>
        <v>0</v>
      </c>
      <c r="BI492" s="136">
        <f>IF(N492="nulová",J492,0)</f>
        <v>0</v>
      </c>
      <c r="BJ492" s="18" t="s">
        <v>84</v>
      </c>
      <c r="BK492" s="136">
        <f>ROUND(I492*H492,2)</f>
        <v>0</v>
      </c>
      <c r="BL492" s="18" t="s">
        <v>131</v>
      </c>
      <c r="BM492" s="135" t="s">
        <v>675</v>
      </c>
    </row>
    <row r="493" spans="2:65" s="1" customFormat="1" ht="10.5">
      <c r="B493" s="33"/>
      <c r="D493" s="137" t="s">
        <v>133</v>
      </c>
      <c r="F493" s="138" t="s">
        <v>676</v>
      </c>
      <c r="I493" s="139"/>
      <c r="L493" s="33"/>
      <c r="M493" s="140"/>
      <c r="T493" s="54"/>
      <c r="AT493" s="18" t="s">
        <v>133</v>
      </c>
      <c r="AU493" s="18" t="s">
        <v>86</v>
      </c>
    </row>
    <row r="494" spans="2:65" s="13" customFormat="1" ht="10.5">
      <c r="B494" s="149"/>
      <c r="D494" s="142" t="s">
        <v>135</v>
      </c>
      <c r="E494" s="150" t="s">
        <v>28</v>
      </c>
      <c r="F494" s="151" t="s">
        <v>655</v>
      </c>
      <c r="H494" s="150" t="s">
        <v>28</v>
      </c>
      <c r="I494" s="152"/>
      <c r="L494" s="149"/>
      <c r="M494" s="153"/>
      <c r="T494" s="154"/>
      <c r="AT494" s="150" t="s">
        <v>135</v>
      </c>
      <c r="AU494" s="150" t="s">
        <v>86</v>
      </c>
      <c r="AV494" s="13" t="s">
        <v>84</v>
      </c>
      <c r="AW494" s="13" t="s">
        <v>36</v>
      </c>
      <c r="AX494" s="13" t="s">
        <v>76</v>
      </c>
      <c r="AY494" s="150" t="s">
        <v>124</v>
      </c>
    </row>
    <row r="495" spans="2:65" s="12" customFormat="1" ht="10.5">
      <c r="B495" s="141"/>
      <c r="D495" s="142" t="s">
        <v>135</v>
      </c>
      <c r="E495" s="143" t="s">
        <v>28</v>
      </c>
      <c r="F495" s="144" t="s">
        <v>656</v>
      </c>
      <c r="H495" s="145">
        <v>18</v>
      </c>
      <c r="I495" s="146"/>
      <c r="L495" s="141"/>
      <c r="M495" s="147"/>
      <c r="T495" s="148"/>
      <c r="AT495" s="143" t="s">
        <v>135</v>
      </c>
      <c r="AU495" s="143" t="s">
        <v>86</v>
      </c>
      <c r="AV495" s="12" t="s">
        <v>86</v>
      </c>
      <c r="AW495" s="12" t="s">
        <v>36</v>
      </c>
      <c r="AX495" s="12" t="s">
        <v>76</v>
      </c>
      <c r="AY495" s="143" t="s">
        <v>124</v>
      </c>
    </row>
    <row r="496" spans="2:65" s="13" customFormat="1" ht="10.5">
      <c r="B496" s="149"/>
      <c r="D496" s="142" t="s">
        <v>135</v>
      </c>
      <c r="E496" s="150" t="s">
        <v>28</v>
      </c>
      <c r="F496" s="151" t="s">
        <v>657</v>
      </c>
      <c r="H496" s="150" t="s">
        <v>28</v>
      </c>
      <c r="I496" s="152"/>
      <c r="L496" s="149"/>
      <c r="M496" s="153"/>
      <c r="T496" s="154"/>
      <c r="AT496" s="150" t="s">
        <v>135</v>
      </c>
      <c r="AU496" s="150" t="s">
        <v>86</v>
      </c>
      <c r="AV496" s="13" t="s">
        <v>84</v>
      </c>
      <c r="AW496" s="13" t="s">
        <v>36</v>
      </c>
      <c r="AX496" s="13" t="s">
        <v>76</v>
      </c>
      <c r="AY496" s="150" t="s">
        <v>124</v>
      </c>
    </row>
    <row r="497" spans="2:65" s="12" customFormat="1" ht="10.5">
      <c r="B497" s="141"/>
      <c r="D497" s="142" t="s">
        <v>135</v>
      </c>
      <c r="E497" s="143" t="s">
        <v>28</v>
      </c>
      <c r="F497" s="144" t="s">
        <v>490</v>
      </c>
      <c r="H497" s="145">
        <v>58</v>
      </c>
      <c r="I497" s="146"/>
      <c r="L497" s="141"/>
      <c r="M497" s="147"/>
      <c r="T497" s="148"/>
      <c r="AT497" s="143" t="s">
        <v>135</v>
      </c>
      <c r="AU497" s="143" t="s">
        <v>86</v>
      </c>
      <c r="AV497" s="12" t="s">
        <v>86</v>
      </c>
      <c r="AW497" s="12" t="s">
        <v>36</v>
      </c>
      <c r="AX497" s="12" t="s">
        <v>76</v>
      </c>
      <c r="AY497" s="143" t="s">
        <v>124</v>
      </c>
    </row>
    <row r="498" spans="2:65" s="13" customFormat="1" ht="10.5">
      <c r="B498" s="149"/>
      <c r="D498" s="142" t="s">
        <v>135</v>
      </c>
      <c r="E498" s="150" t="s">
        <v>28</v>
      </c>
      <c r="F498" s="151" t="s">
        <v>677</v>
      </c>
      <c r="H498" s="150" t="s">
        <v>28</v>
      </c>
      <c r="I498" s="152"/>
      <c r="L498" s="149"/>
      <c r="M498" s="153"/>
      <c r="T498" s="154"/>
      <c r="AT498" s="150" t="s">
        <v>135</v>
      </c>
      <c r="AU498" s="150" t="s">
        <v>86</v>
      </c>
      <c r="AV498" s="13" t="s">
        <v>84</v>
      </c>
      <c r="AW498" s="13" t="s">
        <v>36</v>
      </c>
      <c r="AX498" s="13" t="s">
        <v>76</v>
      </c>
      <c r="AY498" s="150" t="s">
        <v>124</v>
      </c>
    </row>
    <row r="499" spans="2:65" s="12" customFormat="1" ht="10.5">
      <c r="B499" s="141"/>
      <c r="D499" s="142" t="s">
        <v>135</v>
      </c>
      <c r="E499" s="143" t="s">
        <v>28</v>
      </c>
      <c r="F499" s="144" t="s">
        <v>678</v>
      </c>
      <c r="H499" s="145">
        <v>88.8</v>
      </c>
      <c r="I499" s="146"/>
      <c r="L499" s="141"/>
      <c r="M499" s="147"/>
      <c r="T499" s="148"/>
      <c r="AT499" s="143" t="s">
        <v>135</v>
      </c>
      <c r="AU499" s="143" t="s">
        <v>86</v>
      </c>
      <c r="AV499" s="12" t="s">
        <v>86</v>
      </c>
      <c r="AW499" s="12" t="s">
        <v>36</v>
      </c>
      <c r="AX499" s="12" t="s">
        <v>76</v>
      </c>
      <c r="AY499" s="143" t="s">
        <v>124</v>
      </c>
    </row>
    <row r="500" spans="2:65" s="12" customFormat="1" ht="10.5">
      <c r="B500" s="141"/>
      <c r="D500" s="142" t="s">
        <v>135</v>
      </c>
      <c r="E500" s="143" t="s">
        <v>28</v>
      </c>
      <c r="F500" s="144" t="s">
        <v>679</v>
      </c>
      <c r="H500" s="145">
        <v>58.2</v>
      </c>
      <c r="I500" s="146"/>
      <c r="L500" s="141"/>
      <c r="M500" s="147"/>
      <c r="T500" s="148"/>
      <c r="AT500" s="143" t="s">
        <v>135</v>
      </c>
      <c r="AU500" s="143" t="s">
        <v>86</v>
      </c>
      <c r="AV500" s="12" t="s">
        <v>86</v>
      </c>
      <c r="AW500" s="12" t="s">
        <v>36</v>
      </c>
      <c r="AX500" s="12" t="s">
        <v>76</v>
      </c>
      <c r="AY500" s="143" t="s">
        <v>124</v>
      </c>
    </row>
    <row r="501" spans="2:65" s="14" customFormat="1" ht="10.5">
      <c r="B501" s="155"/>
      <c r="D501" s="142" t="s">
        <v>135</v>
      </c>
      <c r="E501" s="156" t="s">
        <v>28</v>
      </c>
      <c r="F501" s="157" t="s">
        <v>151</v>
      </c>
      <c r="H501" s="158">
        <v>223</v>
      </c>
      <c r="I501" s="159"/>
      <c r="L501" s="155"/>
      <c r="M501" s="160"/>
      <c r="T501" s="161"/>
      <c r="AT501" s="156" t="s">
        <v>135</v>
      </c>
      <c r="AU501" s="156" t="s">
        <v>86</v>
      </c>
      <c r="AV501" s="14" t="s">
        <v>131</v>
      </c>
      <c r="AW501" s="14" t="s">
        <v>36</v>
      </c>
      <c r="AX501" s="14" t="s">
        <v>84</v>
      </c>
      <c r="AY501" s="156" t="s">
        <v>124</v>
      </c>
    </row>
    <row r="502" spans="2:65" s="1" customFormat="1" ht="33.4" customHeight="1">
      <c r="B502" s="33"/>
      <c r="C502" s="124" t="s">
        <v>680</v>
      </c>
      <c r="D502" s="124" t="s">
        <v>126</v>
      </c>
      <c r="E502" s="125" t="s">
        <v>681</v>
      </c>
      <c r="F502" s="126" t="s">
        <v>682</v>
      </c>
      <c r="G502" s="127" t="s">
        <v>446</v>
      </c>
      <c r="H502" s="128">
        <v>3</v>
      </c>
      <c r="I502" s="129"/>
      <c r="J502" s="130">
        <f>ROUND(I502*H502,2)</f>
        <v>0</v>
      </c>
      <c r="K502" s="126" t="s">
        <v>130</v>
      </c>
      <c r="L502" s="33"/>
      <c r="M502" s="131" t="s">
        <v>28</v>
      </c>
      <c r="N502" s="132" t="s">
        <v>47</v>
      </c>
      <c r="P502" s="133">
        <f>O502*H502</f>
        <v>0</v>
      </c>
      <c r="Q502" s="133">
        <v>0</v>
      </c>
      <c r="R502" s="133">
        <f>Q502*H502</f>
        <v>0</v>
      </c>
      <c r="S502" s="133">
        <v>8.2000000000000003E-2</v>
      </c>
      <c r="T502" s="134">
        <f>S502*H502</f>
        <v>0.246</v>
      </c>
      <c r="AR502" s="135" t="s">
        <v>131</v>
      </c>
      <c r="AT502" s="135" t="s">
        <v>126</v>
      </c>
      <c r="AU502" s="135" t="s">
        <v>86</v>
      </c>
      <c r="AY502" s="18" t="s">
        <v>124</v>
      </c>
      <c r="BE502" s="136">
        <f>IF(N502="základní",J502,0)</f>
        <v>0</v>
      </c>
      <c r="BF502" s="136">
        <f>IF(N502="snížená",J502,0)</f>
        <v>0</v>
      </c>
      <c r="BG502" s="136">
        <f>IF(N502="zákl. přenesená",J502,0)</f>
        <v>0</v>
      </c>
      <c r="BH502" s="136">
        <f>IF(N502="sníž. přenesená",J502,0)</f>
        <v>0</v>
      </c>
      <c r="BI502" s="136">
        <f>IF(N502="nulová",J502,0)</f>
        <v>0</v>
      </c>
      <c r="BJ502" s="18" t="s">
        <v>84</v>
      </c>
      <c r="BK502" s="136">
        <f>ROUND(I502*H502,2)</f>
        <v>0</v>
      </c>
      <c r="BL502" s="18" t="s">
        <v>131</v>
      </c>
      <c r="BM502" s="135" t="s">
        <v>683</v>
      </c>
    </row>
    <row r="503" spans="2:65" s="1" customFormat="1" ht="10.5">
      <c r="B503" s="33"/>
      <c r="D503" s="137" t="s">
        <v>133</v>
      </c>
      <c r="F503" s="138" t="s">
        <v>684</v>
      </c>
      <c r="I503" s="139"/>
      <c r="L503" s="33"/>
      <c r="M503" s="140"/>
      <c r="T503" s="54"/>
      <c r="AT503" s="18" t="s">
        <v>133</v>
      </c>
      <c r="AU503" s="18" t="s">
        <v>86</v>
      </c>
    </row>
    <row r="504" spans="2:65" s="13" customFormat="1" ht="10.5">
      <c r="B504" s="149"/>
      <c r="D504" s="142" t="s">
        <v>135</v>
      </c>
      <c r="E504" s="150" t="s">
        <v>28</v>
      </c>
      <c r="F504" s="151" t="s">
        <v>685</v>
      </c>
      <c r="H504" s="150" t="s">
        <v>28</v>
      </c>
      <c r="I504" s="152"/>
      <c r="L504" s="149"/>
      <c r="M504" s="153"/>
      <c r="T504" s="154"/>
      <c r="AT504" s="150" t="s">
        <v>135</v>
      </c>
      <c r="AU504" s="150" t="s">
        <v>86</v>
      </c>
      <c r="AV504" s="13" t="s">
        <v>84</v>
      </c>
      <c r="AW504" s="13" t="s">
        <v>36</v>
      </c>
      <c r="AX504" s="13" t="s">
        <v>76</v>
      </c>
      <c r="AY504" s="150" t="s">
        <v>124</v>
      </c>
    </row>
    <row r="505" spans="2:65" s="12" customFormat="1" ht="10.5">
      <c r="B505" s="141"/>
      <c r="D505" s="142" t="s">
        <v>135</v>
      </c>
      <c r="E505" s="143" t="s">
        <v>28</v>
      </c>
      <c r="F505" s="144" t="s">
        <v>86</v>
      </c>
      <c r="H505" s="145">
        <v>2</v>
      </c>
      <c r="I505" s="146"/>
      <c r="L505" s="141"/>
      <c r="M505" s="147"/>
      <c r="T505" s="148"/>
      <c r="AT505" s="143" t="s">
        <v>135</v>
      </c>
      <c r="AU505" s="143" t="s">
        <v>86</v>
      </c>
      <c r="AV505" s="12" t="s">
        <v>86</v>
      </c>
      <c r="AW505" s="12" t="s">
        <v>36</v>
      </c>
      <c r="AX505" s="12" t="s">
        <v>76</v>
      </c>
      <c r="AY505" s="143" t="s">
        <v>124</v>
      </c>
    </row>
    <row r="506" spans="2:65" s="13" customFormat="1" ht="10.5">
      <c r="B506" s="149"/>
      <c r="D506" s="142" t="s">
        <v>135</v>
      </c>
      <c r="E506" s="150" t="s">
        <v>28</v>
      </c>
      <c r="F506" s="151" t="s">
        <v>686</v>
      </c>
      <c r="H506" s="150" t="s">
        <v>28</v>
      </c>
      <c r="I506" s="152"/>
      <c r="L506" s="149"/>
      <c r="M506" s="153"/>
      <c r="T506" s="154"/>
      <c r="AT506" s="150" t="s">
        <v>135</v>
      </c>
      <c r="AU506" s="150" t="s">
        <v>86</v>
      </c>
      <c r="AV506" s="13" t="s">
        <v>84</v>
      </c>
      <c r="AW506" s="13" t="s">
        <v>36</v>
      </c>
      <c r="AX506" s="13" t="s">
        <v>76</v>
      </c>
      <c r="AY506" s="150" t="s">
        <v>124</v>
      </c>
    </row>
    <row r="507" spans="2:65" s="12" customFormat="1" ht="10.5">
      <c r="B507" s="141"/>
      <c r="D507" s="142" t="s">
        <v>135</v>
      </c>
      <c r="E507" s="143" t="s">
        <v>28</v>
      </c>
      <c r="F507" s="144" t="s">
        <v>84</v>
      </c>
      <c r="H507" s="145">
        <v>1</v>
      </c>
      <c r="I507" s="146"/>
      <c r="L507" s="141"/>
      <c r="M507" s="147"/>
      <c r="T507" s="148"/>
      <c r="AT507" s="143" t="s">
        <v>135</v>
      </c>
      <c r="AU507" s="143" t="s">
        <v>86</v>
      </c>
      <c r="AV507" s="12" t="s">
        <v>86</v>
      </c>
      <c r="AW507" s="12" t="s">
        <v>36</v>
      </c>
      <c r="AX507" s="12" t="s">
        <v>76</v>
      </c>
      <c r="AY507" s="143" t="s">
        <v>124</v>
      </c>
    </row>
    <row r="508" spans="2:65" s="14" customFormat="1" ht="10.5">
      <c r="B508" s="155"/>
      <c r="D508" s="142" t="s">
        <v>135</v>
      </c>
      <c r="E508" s="156" t="s">
        <v>28</v>
      </c>
      <c r="F508" s="157" t="s">
        <v>151</v>
      </c>
      <c r="H508" s="158">
        <v>3</v>
      </c>
      <c r="I508" s="159"/>
      <c r="L508" s="155"/>
      <c r="M508" s="160"/>
      <c r="T508" s="161"/>
      <c r="AT508" s="156" t="s">
        <v>135</v>
      </c>
      <c r="AU508" s="156" t="s">
        <v>86</v>
      </c>
      <c r="AV508" s="14" t="s">
        <v>131</v>
      </c>
      <c r="AW508" s="14" t="s">
        <v>36</v>
      </c>
      <c r="AX508" s="14" t="s">
        <v>84</v>
      </c>
      <c r="AY508" s="156" t="s">
        <v>124</v>
      </c>
    </row>
    <row r="509" spans="2:65" s="1" customFormat="1" ht="33.4" customHeight="1">
      <c r="B509" s="33"/>
      <c r="C509" s="124" t="s">
        <v>687</v>
      </c>
      <c r="D509" s="124" t="s">
        <v>126</v>
      </c>
      <c r="E509" s="125" t="s">
        <v>688</v>
      </c>
      <c r="F509" s="126" t="s">
        <v>689</v>
      </c>
      <c r="G509" s="127" t="s">
        <v>129</v>
      </c>
      <c r="H509" s="128">
        <v>18.55</v>
      </c>
      <c r="I509" s="129"/>
      <c r="J509" s="130">
        <f>ROUND(I509*H509,2)</f>
        <v>0</v>
      </c>
      <c r="K509" s="126" t="s">
        <v>130</v>
      </c>
      <c r="L509" s="33"/>
      <c r="M509" s="131" t="s">
        <v>28</v>
      </c>
      <c r="N509" s="132" t="s">
        <v>47</v>
      </c>
      <c r="P509" s="133">
        <f>O509*H509</f>
        <v>0</v>
      </c>
      <c r="Q509" s="133">
        <v>0</v>
      </c>
      <c r="R509" s="133">
        <f>Q509*H509</f>
        <v>0</v>
      </c>
      <c r="S509" s="133">
        <v>0</v>
      </c>
      <c r="T509" s="134">
        <f>S509*H509</f>
        <v>0</v>
      </c>
      <c r="AR509" s="135" t="s">
        <v>131</v>
      </c>
      <c r="AT509" s="135" t="s">
        <v>126</v>
      </c>
      <c r="AU509" s="135" t="s">
        <v>86</v>
      </c>
      <c r="AY509" s="18" t="s">
        <v>124</v>
      </c>
      <c r="BE509" s="136">
        <f>IF(N509="základní",J509,0)</f>
        <v>0</v>
      </c>
      <c r="BF509" s="136">
        <f>IF(N509="snížená",J509,0)</f>
        <v>0</v>
      </c>
      <c r="BG509" s="136">
        <f>IF(N509="zákl. přenesená",J509,0)</f>
        <v>0</v>
      </c>
      <c r="BH509" s="136">
        <f>IF(N509="sníž. přenesená",J509,0)</f>
        <v>0</v>
      </c>
      <c r="BI509" s="136">
        <f>IF(N509="nulová",J509,0)</f>
        <v>0</v>
      </c>
      <c r="BJ509" s="18" t="s">
        <v>84</v>
      </c>
      <c r="BK509" s="136">
        <f>ROUND(I509*H509,2)</f>
        <v>0</v>
      </c>
      <c r="BL509" s="18" t="s">
        <v>131</v>
      </c>
      <c r="BM509" s="135" t="s">
        <v>690</v>
      </c>
    </row>
    <row r="510" spans="2:65" s="1" customFormat="1" ht="10.5">
      <c r="B510" s="33"/>
      <c r="D510" s="137" t="s">
        <v>133</v>
      </c>
      <c r="F510" s="138" t="s">
        <v>691</v>
      </c>
      <c r="I510" s="139"/>
      <c r="L510" s="33"/>
      <c r="M510" s="140"/>
      <c r="T510" s="54"/>
      <c r="AT510" s="18" t="s">
        <v>133</v>
      </c>
      <c r="AU510" s="18" t="s">
        <v>86</v>
      </c>
    </row>
    <row r="511" spans="2:65" s="12" customFormat="1" ht="10.5">
      <c r="B511" s="141"/>
      <c r="D511" s="142" t="s">
        <v>135</v>
      </c>
      <c r="E511" s="143" t="s">
        <v>28</v>
      </c>
      <c r="F511" s="144" t="s">
        <v>692</v>
      </c>
      <c r="H511" s="145">
        <v>18.55</v>
      </c>
      <c r="I511" s="146"/>
      <c r="L511" s="141"/>
      <c r="M511" s="147"/>
      <c r="T511" s="148"/>
      <c r="AT511" s="143" t="s">
        <v>135</v>
      </c>
      <c r="AU511" s="143" t="s">
        <v>86</v>
      </c>
      <c r="AV511" s="12" t="s">
        <v>86</v>
      </c>
      <c r="AW511" s="12" t="s">
        <v>36</v>
      </c>
      <c r="AX511" s="12" t="s">
        <v>84</v>
      </c>
      <c r="AY511" s="143" t="s">
        <v>124</v>
      </c>
    </row>
    <row r="512" spans="2:65" s="11" customFormat="1" ht="22.75" customHeight="1">
      <c r="B512" s="112"/>
      <c r="D512" s="113" t="s">
        <v>75</v>
      </c>
      <c r="E512" s="122" t="s">
        <v>693</v>
      </c>
      <c r="F512" s="122" t="s">
        <v>694</v>
      </c>
      <c r="I512" s="115"/>
      <c r="J512" s="123">
        <f>BK512</f>
        <v>0</v>
      </c>
      <c r="L512" s="112"/>
      <c r="M512" s="117"/>
      <c r="P512" s="118">
        <f>SUM(P513:P582)</f>
        <v>0</v>
      </c>
      <c r="R512" s="118">
        <f>SUM(R513:R582)</f>
        <v>0</v>
      </c>
      <c r="T512" s="119">
        <f>SUM(T513:T582)</f>
        <v>0</v>
      </c>
      <c r="AR512" s="113" t="s">
        <v>84</v>
      </c>
      <c r="AT512" s="120" t="s">
        <v>75</v>
      </c>
      <c r="AU512" s="120" t="s">
        <v>84</v>
      </c>
      <c r="AY512" s="113" t="s">
        <v>124</v>
      </c>
      <c r="BK512" s="121">
        <f>SUM(BK513:BK582)</f>
        <v>0</v>
      </c>
    </row>
    <row r="513" spans="2:65" s="1" customFormat="1" ht="24.75" customHeight="1">
      <c r="B513" s="33"/>
      <c r="C513" s="124" t="s">
        <v>695</v>
      </c>
      <c r="D513" s="124" t="s">
        <v>126</v>
      </c>
      <c r="E513" s="125" t="s">
        <v>696</v>
      </c>
      <c r="F513" s="126" t="s">
        <v>697</v>
      </c>
      <c r="G513" s="127" t="s">
        <v>222</v>
      </c>
      <c r="H513" s="128">
        <v>2848.6080000000002</v>
      </c>
      <c r="I513" s="129"/>
      <c r="J513" s="130">
        <f>ROUND(I513*H513,2)</f>
        <v>0</v>
      </c>
      <c r="K513" s="126" t="s">
        <v>130</v>
      </c>
      <c r="L513" s="33"/>
      <c r="M513" s="131" t="s">
        <v>28</v>
      </c>
      <c r="N513" s="132" t="s">
        <v>47</v>
      </c>
      <c r="P513" s="133">
        <f>O513*H513</f>
        <v>0</v>
      </c>
      <c r="Q513" s="133">
        <v>0</v>
      </c>
      <c r="R513" s="133">
        <f>Q513*H513</f>
        <v>0</v>
      </c>
      <c r="S513" s="133">
        <v>0</v>
      </c>
      <c r="T513" s="134">
        <f>S513*H513</f>
        <v>0</v>
      </c>
      <c r="AR513" s="135" t="s">
        <v>131</v>
      </c>
      <c r="AT513" s="135" t="s">
        <v>126</v>
      </c>
      <c r="AU513" s="135" t="s">
        <v>86</v>
      </c>
      <c r="AY513" s="18" t="s">
        <v>124</v>
      </c>
      <c r="BE513" s="136">
        <f>IF(N513="základní",J513,0)</f>
        <v>0</v>
      </c>
      <c r="BF513" s="136">
        <f>IF(N513="snížená",J513,0)</f>
        <v>0</v>
      </c>
      <c r="BG513" s="136">
        <f>IF(N513="zákl. přenesená",J513,0)</f>
        <v>0</v>
      </c>
      <c r="BH513" s="136">
        <f>IF(N513="sníž. přenesená",J513,0)</f>
        <v>0</v>
      </c>
      <c r="BI513" s="136">
        <f>IF(N513="nulová",J513,0)</f>
        <v>0</v>
      </c>
      <c r="BJ513" s="18" t="s">
        <v>84</v>
      </c>
      <c r="BK513" s="136">
        <f>ROUND(I513*H513,2)</f>
        <v>0</v>
      </c>
      <c r="BL513" s="18" t="s">
        <v>131</v>
      </c>
      <c r="BM513" s="135" t="s">
        <v>698</v>
      </c>
    </row>
    <row r="514" spans="2:65" s="1" customFormat="1" ht="10.5">
      <c r="B514" s="33"/>
      <c r="D514" s="137" t="s">
        <v>133</v>
      </c>
      <c r="F514" s="138" t="s">
        <v>699</v>
      </c>
      <c r="I514" s="139"/>
      <c r="L514" s="33"/>
      <c r="M514" s="140"/>
      <c r="T514" s="54"/>
      <c r="AT514" s="18" t="s">
        <v>133</v>
      </c>
      <c r="AU514" s="18" t="s">
        <v>86</v>
      </c>
    </row>
    <row r="515" spans="2:65" s="13" customFormat="1" ht="10.5">
      <c r="B515" s="149"/>
      <c r="D515" s="142" t="s">
        <v>135</v>
      </c>
      <c r="E515" s="150" t="s">
        <v>28</v>
      </c>
      <c r="F515" s="151" t="s">
        <v>700</v>
      </c>
      <c r="H515" s="150" t="s">
        <v>28</v>
      </c>
      <c r="I515" s="152"/>
      <c r="L515" s="149"/>
      <c r="M515" s="153"/>
      <c r="T515" s="154"/>
      <c r="AT515" s="150" t="s">
        <v>135</v>
      </c>
      <c r="AU515" s="150" t="s">
        <v>86</v>
      </c>
      <c r="AV515" s="13" t="s">
        <v>84</v>
      </c>
      <c r="AW515" s="13" t="s">
        <v>36</v>
      </c>
      <c r="AX515" s="13" t="s">
        <v>76</v>
      </c>
      <c r="AY515" s="150" t="s">
        <v>124</v>
      </c>
    </row>
    <row r="516" spans="2:65" s="13" customFormat="1" ht="10.5">
      <c r="B516" s="149"/>
      <c r="D516" s="142" t="s">
        <v>135</v>
      </c>
      <c r="E516" s="150" t="s">
        <v>28</v>
      </c>
      <c r="F516" s="151" t="s">
        <v>701</v>
      </c>
      <c r="H516" s="150" t="s">
        <v>28</v>
      </c>
      <c r="I516" s="152"/>
      <c r="L516" s="149"/>
      <c r="M516" s="153"/>
      <c r="T516" s="154"/>
      <c r="AT516" s="150" t="s">
        <v>135</v>
      </c>
      <c r="AU516" s="150" t="s">
        <v>86</v>
      </c>
      <c r="AV516" s="13" t="s">
        <v>84</v>
      </c>
      <c r="AW516" s="13" t="s">
        <v>36</v>
      </c>
      <c r="AX516" s="13" t="s">
        <v>76</v>
      </c>
      <c r="AY516" s="150" t="s">
        <v>124</v>
      </c>
    </row>
    <row r="517" spans="2:65" s="12" customFormat="1" ht="10.5">
      <c r="B517" s="141"/>
      <c r="D517" s="142" t="s">
        <v>135</v>
      </c>
      <c r="E517" s="143" t="s">
        <v>28</v>
      </c>
      <c r="F517" s="144" t="s">
        <v>702</v>
      </c>
      <c r="H517" s="145">
        <v>2767.8690000000001</v>
      </c>
      <c r="I517" s="146"/>
      <c r="L517" s="141"/>
      <c r="M517" s="147"/>
      <c r="T517" s="148"/>
      <c r="AT517" s="143" t="s">
        <v>135</v>
      </c>
      <c r="AU517" s="143" t="s">
        <v>86</v>
      </c>
      <c r="AV517" s="12" t="s">
        <v>86</v>
      </c>
      <c r="AW517" s="12" t="s">
        <v>36</v>
      </c>
      <c r="AX517" s="12" t="s">
        <v>76</v>
      </c>
      <c r="AY517" s="143" t="s">
        <v>124</v>
      </c>
    </row>
    <row r="518" spans="2:65" s="13" customFormat="1" ht="10.5">
      <c r="B518" s="149"/>
      <c r="D518" s="142" t="s">
        <v>135</v>
      </c>
      <c r="E518" s="150" t="s">
        <v>28</v>
      </c>
      <c r="F518" s="151" t="s">
        <v>703</v>
      </c>
      <c r="H518" s="150" t="s">
        <v>28</v>
      </c>
      <c r="I518" s="152"/>
      <c r="L518" s="149"/>
      <c r="M518" s="153"/>
      <c r="T518" s="154"/>
      <c r="AT518" s="150" t="s">
        <v>135</v>
      </c>
      <c r="AU518" s="150" t="s">
        <v>86</v>
      </c>
      <c r="AV518" s="13" t="s">
        <v>84</v>
      </c>
      <c r="AW518" s="13" t="s">
        <v>36</v>
      </c>
      <c r="AX518" s="13" t="s">
        <v>76</v>
      </c>
      <c r="AY518" s="150" t="s">
        <v>124</v>
      </c>
    </row>
    <row r="519" spans="2:65" s="12" customFormat="1" ht="10.5">
      <c r="B519" s="141"/>
      <c r="D519" s="142" t="s">
        <v>135</v>
      </c>
      <c r="E519" s="143" t="s">
        <v>28</v>
      </c>
      <c r="F519" s="144" t="s">
        <v>704</v>
      </c>
      <c r="H519" s="145">
        <v>49.959000000000003</v>
      </c>
      <c r="I519" s="146"/>
      <c r="L519" s="141"/>
      <c r="M519" s="147"/>
      <c r="T519" s="148"/>
      <c r="AT519" s="143" t="s">
        <v>135</v>
      </c>
      <c r="AU519" s="143" t="s">
        <v>86</v>
      </c>
      <c r="AV519" s="12" t="s">
        <v>86</v>
      </c>
      <c r="AW519" s="12" t="s">
        <v>36</v>
      </c>
      <c r="AX519" s="12" t="s">
        <v>76</v>
      </c>
      <c r="AY519" s="143" t="s">
        <v>124</v>
      </c>
    </row>
    <row r="520" spans="2:65" s="13" customFormat="1" ht="10.5">
      <c r="B520" s="149"/>
      <c r="D520" s="142" t="s">
        <v>135</v>
      </c>
      <c r="E520" s="150" t="s">
        <v>28</v>
      </c>
      <c r="F520" s="151" t="s">
        <v>705</v>
      </c>
      <c r="H520" s="150" t="s">
        <v>28</v>
      </c>
      <c r="I520" s="152"/>
      <c r="L520" s="149"/>
      <c r="M520" s="153"/>
      <c r="T520" s="154"/>
      <c r="AT520" s="150" t="s">
        <v>135</v>
      </c>
      <c r="AU520" s="150" t="s">
        <v>86</v>
      </c>
      <c r="AV520" s="13" t="s">
        <v>84</v>
      </c>
      <c r="AW520" s="13" t="s">
        <v>36</v>
      </c>
      <c r="AX520" s="13" t="s">
        <v>76</v>
      </c>
      <c r="AY520" s="150" t="s">
        <v>124</v>
      </c>
    </row>
    <row r="521" spans="2:65" s="12" customFormat="1" ht="10.5">
      <c r="B521" s="141"/>
      <c r="D521" s="142" t="s">
        <v>135</v>
      </c>
      <c r="E521" s="143" t="s">
        <v>28</v>
      </c>
      <c r="F521" s="144" t="s">
        <v>706</v>
      </c>
      <c r="H521" s="145">
        <v>2.4300000000000002</v>
      </c>
      <c r="I521" s="146"/>
      <c r="L521" s="141"/>
      <c r="M521" s="147"/>
      <c r="T521" s="148"/>
      <c r="AT521" s="143" t="s">
        <v>135</v>
      </c>
      <c r="AU521" s="143" t="s">
        <v>86</v>
      </c>
      <c r="AV521" s="12" t="s">
        <v>86</v>
      </c>
      <c r="AW521" s="12" t="s">
        <v>36</v>
      </c>
      <c r="AX521" s="12" t="s">
        <v>76</v>
      </c>
      <c r="AY521" s="143" t="s">
        <v>124</v>
      </c>
    </row>
    <row r="522" spans="2:65" s="13" customFormat="1" ht="10.5">
      <c r="B522" s="149"/>
      <c r="D522" s="142" t="s">
        <v>135</v>
      </c>
      <c r="E522" s="150" t="s">
        <v>28</v>
      </c>
      <c r="F522" s="151" t="s">
        <v>707</v>
      </c>
      <c r="H522" s="150" t="s">
        <v>28</v>
      </c>
      <c r="I522" s="152"/>
      <c r="L522" s="149"/>
      <c r="M522" s="153"/>
      <c r="T522" s="154"/>
      <c r="AT522" s="150" t="s">
        <v>135</v>
      </c>
      <c r="AU522" s="150" t="s">
        <v>86</v>
      </c>
      <c r="AV522" s="13" t="s">
        <v>84</v>
      </c>
      <c r="AW522" s="13" t="s">
        <v>36</v>
      </c>
      <c r="AX522" s="13" t="s">
        <v>76</v>
      </c>
      <c r="AY522" s="150" t="s">
        <v>124</v>
      </c>
    </row>
    <row r="523" spans="2:65" s="12" customFormat="1" ht="10.5">
      <c r="B523" s="141"/>
      <c r="D523" s="142" t="s">
        <v>135</v>
      </c>
      <c r="E523" s="143" t="s">
        <v>28</v>
      </c>
      <c r="F523" s="144" t="s">
        <v>708</v>
      </c>
      <c r="H523" s="145">
        <v>10.35</v>
      </c>
      <c r="I523" s="146"/>
      <c r="L523" s="141"/>
      <c r="M523" s="147"/>
      <c r="T523" s="148"/>
      <c r="AT523" s="143" t="s">
        <v>135</v>
      </c>
      <c r="AU523" s="143" t="s">
        <v>86</v>
      </c>
      <c r="AV523" s="12" t="s">
        <v>86</v>
      </c>
      <c r="AW523" s="12" t="s">
        <v>36</v>
      </c>
      <c r="AX523" s="12" t="s">
        <v>76</v>
      </c>
      <c r="AY523" s="143" t="s">
        <v>124</v>
      </c>
    </row>
    <row r="524" spans="2:65" s="13" customFormat="1" ht="10.5">
      <c r="B524" s="149"/>
      <c r="D524" s="142" t="s">
        <v>135</v>
      </c>
      <c r="E524" s="150" t="s">
        <v>28</v>
      </c>
      <c r="F524" s="151" t="s">
        <v>709</v>
      </c>
      <c r="H524" s="150" t="s">
        <v>28</v>
      </c>
      <c r="I524" s="152"/>
      <c r="L524" s="149"/>
      <c r="M524" s="153"/>
      <c r="T524" s="154"/>
      <c r="AT524" s="150" t="s">
        <v>135</v>
      </c>
      <c r="AU524" s="150" t="s">
        <v>86</v>
      </c>
      <c r="AV524" s="13" t="s">
        <v>84</v>
      </c>
      <c r="AW524" s="13" t="s">
        <v>36</v>
      </c>
      <c r="AX524" s="13" t="s">
        <v>76</v>
      </c>
      <c r="AY524" s="150" t="s">
        <v>124</v>
      </c>
    </row>
    <row r="525" spans="2:65" s="12" customFormat="1" ht="10.5">
      <c r="B525" s="141"/>
      <c r="D525" s="142" t="s">
        <v>135</v>
      </c>
      <c r="E525" s="143" t="s">
        <v>28</v>
      </c>
      <c r="F525" s="144" t="s">
        <v>710</v>
      </c>
      <c r="H525" s="145">
        <v>18</v>
      </c>
      <c r="I525" s="146"/>
      <c r="L525" s="141"/>
      <c r="M525" s="147"/>
      <c r="T525" s="148"/>
      <c r="AT525" s="143" t="s">
        <v>135</v>
      </c>
      <c r="AU525" s="143" t="s">
        <v>86</v>
      </c>
      <c r="AV525" s="12" t="s">
        <v>86</v>
      </c>
      <c r="AW525" s="12" t="s">
        <v>36</v>
      </c>
      <c r="AX525" s="12" t="s">
        <v>76</v>
      </c>
      <c r="AY525" s="143" t="s">
        <v>124</v>
      </c>
    </row>
    <row r="526" spans="2:65" s="14" customFormat="1" ht="10.5">
      <c r="B526" s="155"/>
      <c r="D526" s="142" t="s">
        <v>135</v>
      </c>
      <c r="E526" s="156" t="s">
        <v>28</v>
      </c>
      <c r="F526" s="157" t="s">
        <v>151</v>
      </c>
      <c r="H526" s="158">
        <v>2848.6080000000002</v>
      </c>
      <c r="I526" s="159"/>
      <c r="L526" s="155"/>
      <c r="M526" s="160"/>
      <c r="T526" s="161"/>
      <c r="AT526" s="156" t="s">
        <v>135</v>
      </c>
      <c r="AU526" s="156" t="s">
        <v>86</v>
      </c>
      <c r="AV526" s="14" t="s">
        <v>131</v>
      </c>
      <c r="AW526" s="14" t="s">
        <v>36</v>
      </c>
      <c r="AX526" s="14" t="s">
        <v>84</v>
      </c>
      <c r="AY526" s="156" t="s">
        <v>124</v>
      </c>
    </row>
    <row r="527" spans="2:65" s="1" customFormat="1" ht="22.25" customHeight="1">
      <c r="B527" s="33"/>
      <c r="C527" s="124" t="s">
        <v>711</v>
      </c>
      <c r="D527" s="124" t="s">
        <v>126</v>
      </c>
      <c r="E527" s="125" t="s">
        <v>712</v>
      </c>
      <c r="F527" s="126" t="s">
        <v>713</v>
      </c>
      <c r="G527" s="127" t="s">
        <v>222</v>
      </c>
      <c r="H527" s="128">
        <v>318.67200000000003</v>
      </c>
      <c r="I527" s="129"/>
      <c r="J527" s="130">
        <f>ROUND(I527*H527,2)</f>
        <v>0</v>
      </c>
      <c r="K527" s="126" t="s">
        <v>130</v>
      </c>
      <c r="L527" s="33"/>
      <c r="M527" s="131" t="s">
        <v>28</v>
      </c>
      <c r="N527" s="132" t="s">
        <v>47</v>
      </c>
      <c r="P527" s="133">
        <f>O527*H527</f>
        <v>0</v>
      </c>
      <c r="Q527" s="133">
        <v>0</v>
      </c>
      <c r="R527" s="133">
        <f>Q527*H527</f>
        <v>0</v>
      </c>
      <c r="S527" s="133">
        <v>0</v>
      </c>
      <c r="T527" s="134">
        <f>S527*H527</f>
        <v>0</v>
      </c>
      <c r="AR527" s="135" t="s">
        <v>131</v>
      </c>
      <c r="AT527" s="135" t="s">
        <v>126</v>
      </c>
      <c r="AU527" s="135" t="s">
        <v>86</v>
      </c>
      <c r="AY527" s="18" t="s">
        <v>124</v>
      </c>
      <c r="BE527" s="136">
        <f>IF(N527="základní",J527,0)</f>
        <v>0</v>
      </c>
      <c r="BF527" s="136">
        <f>IF(N527="snížená",J527,0)</f>
        <v>0</v>
      </c>
      <c r="BG527" s="136">
        <f>IF(N527="zákl. přenesená",J527,0)</f>
        <v>0</v>
      </c>
      <c r="BH527" s="136">
        <f>IF(N527="sníž. přenesená",J527,0)</f>
        <v>0</v>
      </c>
      <c r="BI527" s="136">
        <f>IF(N527="nulová",J527,0)</f>
        <v>0</v>
      </c>
      <c r="BJ527" s="18" t="s">
        <v>84</v>
      </c>
      <c r="BK527" s="136">
        <f>ROUND(I527*H527,2)</f>
        <v>0</v>
      </c>
      <c r="BL527" s="18" t="s">
        <v>131</v>
      </c>
      <c r="BM527" s="135" t="s">
        <v>714</v>
      </c>
    </row>
    <row r="528" spans="2:65" s="1" customFormat="1" ht="10.5">
      <c r="B528" s="33"/>
      <c r="D528" s="137" t="s">
        <v>133</v>
      </c>
      <c r="F528" s="138" t="s">
        <v>715</v>
      </c>
      <c r="I528" s="139"/>
      <c r="L528" s="33"/>
      <c r="M528" s="140"/>
      <c r="T528" s="54"/>
      <c r="AT528" s="18" t="s">
        <v>133</v>
      </c>
      <c r="AU528" s="18" t="s">
        <v>86</v>
      </c>
    </row>
    <row r="529" spans="2:65" s="13" customFormat="1" ht="10.5">
      <c r="B529" s="149"/>
      <c r="D529" s="142" t="s">
        <v>135</v>
      </c>
      <c r="E529" s="150" t="s">
        <v>28</v>
      </c>
      <c r="F529" s="151" t="s">
        <v>701</v>
      </c>
      <c r="H529" s="150" t="s">
        <v>28</v>
      </c>
      <c r="I529" s="152"/>
      <c r="L529" s="149"/>
      <c r="M529" s="153"/>
      <c r="T529" s="154"/>
      <c r="AT529" s="150" t="s">
        <v>135</v>
      </c>
      <c r="AU529" s="150" t="s">
        <v>86</v>
      </c>
      <c r="AV529" s="13" t="s">
        <v>84</v>
      </c>
      <c r="AW529" s="13" t="s">
        <v>36</v>
      </c>
      <c r="AX529" s="13" t="s">
        <v>76</v>
      </c>
      <c r="AY529" s="150" t="s">
        <v>124</v>
      </c>
    </row>
    <row r="530" spans="2:65" s="12" customFormat="1" ht="10.5">
      <c r="B530" s="141"/>
      <c r="D530" s="142" t="s">
        <v>135</v>
      </c>
      <c r="E530" s="143" t="s">
        <v>28</v>
      </c>
      <c r="F530" s="144" t="s">
        <v>716</v>
      </c>
      <c r="H530" s="145">
        <v>307.541</v>
      </c>
      <c r="I530" s="146"/>
      <c r="L530" s="141"/>
      <c r="M530" s="147"/>
      <c r="T530" s="148"/>
      <c r="AT530" s="143" t="s">
        <v>135</v>
      </c>
      <c r="AU530" s="143" t="s">
        <v>86</v>
      </c>
      <c r="AV530" s="12" t="s">
        <v>86</v>
      </c>
      <c r="AW530" s="12" t="s">
        <v>36</v>
      </c>
      <c r="AX530" s="12" t="s">
        <v>76</v>
      </c>
      <c r="AY530" s="143" t="s">
        <v>124</v>
      </c>
    </row>
    <row r="531" spans="2:65" s="13" customFormat="1" ht="10.5">
      <c r="B531" s="149"/>
      <c r="D531" s="142" t="s">
        <v>135</v>
      </c>
      <c r="E531" s="150" t="s">
        <v>28</v>
      </c>
      <c r="F531" s="151" t="s">
        <v>717</v>
      </c>
      <c r="H531" s="150" t="s">
        <v>28</v>
      </c>
      <c r="I531" s="152"/>
      <c r="L531" s="149"/>
      <c r="M531" s="153"/>
      <c r="T531" s="154"/>
      <c r="AT531" s="150" t="s">
        <v>135</v>
      </c>
      <c r="AU531" s="150" t="s">
        <v>86</v>
      </c>
      <c r="AV531" s="13" t="s">
        <v>84</v>
      </c>
      <c r="AW531" s="13" t="s">
        <v>36</v>
      </c>
      <c r="AX531" s="13" t="s">
        <v>76</v>
      </c>
      <c r="AY531" s="150" t="s">
        <v>124</v>
      </c>
    </row>
    <row r="532" spans="2:65" s="12" customFormat="1" ht="10.5">
      <c r="B532" s="141"/>
      <c r="D532" s="142" t="s">
        <v>135</v>
      </c>
      <c r="E532" s="143" t="s">
        <v>28</v>
      </c>
      <c r="F532" s="144" t="s">
        <v>718</v>
      </c>
      <c r="H532" s="145">
        <v>5.5510000000000002</v>
      </c>
      <c r="I532" s="146"/>
      <c r="L532" s="141"/>
      <c r="M532" s="147"/>
      <c r="T532" s="148"/>
      <c r="AT532" s="143" t="s">
        <v>135</v>
      </c>
      <c r="AU532" s="143" t="s">
        <v>86</v>
      </c>
      <c r="AV532" s="12" t="s">
        <v>86</v>
      </c>
      <c r="AW532" s="12" t="s">
        <v>36</v>
      </c>
      <c r="AX532" s="12" t="s">
        <v>76</v>
      </c>
      <c r="AY532" s="143" t="s">
        <v>124</v>
      </c>
    </row>
    <row r="533" spans="2:65" s="13" customFormat="1" ht="10.5">
      <c r="B533" s="149"/>
      <c r="D533" s="142" t="s">
        <v>135</v>
      </c>
      <c r="E533" s="150" t="s">
        <v>28</v>
      </c>
      <c r="F533" s="151" t="s">
        <v>719</v>
      </c>
      <c r="H533" s="150" t="s">
        <v>28</v>
      </c>
      <c r="I533" s="152"/>
      <c r="L533" s="149"/>
      <c r="M533" s="153"/>
      <c r="T533" s="154"/>
      <c r="AT533" s="150" t="s">
        <v>135</v>
      </c>
      <c r="AU533" s="150" t="s">
        <v>86</v>
      </c>
      <c r="AV533" s="13" t="s">
        <v>84</v>
      </c>
      <c r="AW533" s="13" t="s">
        <v>36</v>
      </c>
      <c r="AX533" s="13" t="s">
        <v>76</v>
      </c>
      <c r="AY533" s="150" t="s">
        <v>124</v>
      </c>
    </row>
    <row r="534" spans="2:65" s="12" customFormat="1" ht="10.5">
      <c r="B534" s="141"/>
      <c r="D534" s="142" t="s">
        <v>135</v>
      </c>
      <c r="E534" s="143" t="s">
        <v>28</v>
      </c>
      <c r="F534" s="144" t="s">
        <v>720</v>
      </c>
      <c r="H534" s="145">
        <v>2.4300000000000002</v>
      </c>
      <c r="I534" s="146"/>
      <c r="L534" s="141"/>
      <c r="M534" s="147"/>
      <c r="T534" s="148"/>
      <c r="AT534" s="143" t="s">
        <v>135</v>
      </c>
      <c r="AU534" s="143" t="s">
        <v>86</v>
      </c>
      <c r="AV534" s="12" t="s">
        <v>86</v>
      </c>
      <c r="AW534" s="12" t="s">
        <v>36</v>
      </c>
      <c r="AX534" s="12" t="s">
        <v>76</v>
      </c>
      <c r="AY534" s="143" t="s">
        <v>124</v>
      </c>
    </row>
    <row r="535" spans="2:65" s="13" customFormat="1" ht="10.5">
      <c r="B535" s="149"/>
      <c r="D535" s="142" t="s">
        <v>135</v>
      </c>
      <c r="E535" s="150" t="s">
        <v>28</v>
      </c>
      <c r="F535" s="151" t="s">
        <v>707</v>
      </c>
      <c r="H535" s="150" t="s">
        <v>28</v>
      </c>
      <c r="I535" s="152"/>
      <c r="L535" s="149"/>
      <c r="M535" s="153"/>
      <c r="T535" s="154"/>
      <c r="AT535" s="150" t="s">
        <v>135</v>
      </c>
      <c r="AU535" s="150" t="s">
        <v>86</v>
      </c>
      <c r="AV535" s="13" t="s">
        <v>84</v>
      </c>
      <c r="AW535" s="13" t="s">
        <v>36</v>
      </c>
      <c r="AX535" s="13" t="s">
        <v>76</v>
      </c>
      <c r="AY535" s="150" t="s">
        <v>124</v>
      </c>
    </row>
    <row r="536" spans="2:65" s="12" customFormat="1" ht="10.5">
      <c r="B536" s="141"/>
      <c r="D536" s="142" t="s">
        <v>135</v>
      </c>
      <c r="E536" s="143" t="s">
        <v>28</v>
      </c>
      <c r="F536" s="144" t="s">
        <v>721</v>
      </c>
      <c r="H536" s="145">
        <v>1.1499999999999999</v>
      </c>
      <c r="I536" s="146"/>
      <c r="L536" s="141"/>
      <c r="M536" s="147"/>
      <c r="T536" s="148"/>
      <c r="AT536" s="143" t="s">
        <v>135</v>
      </c>
      <c r="AU536" s="143" t="s">
        <v>86</v>
      </c>
      <c r="AV536" s="12" t="s">
        <v>86</v>
      </c>
      <c r="AW536" s="12" t="s">
        <v>36</v>
      </c>
      <c r="AX536" s="12" t="s">
        <v>76</v>
      </c>
      <c r="AY536" s="143" t="s">
        <v>124</v>
      </c>
    </row>
    <row r="537" spans="2:65" s="13" customFormat="1" ht="10.5">
      <c r="B537" s="149"/>
      <c r="D537" s="142" t="s">
        <v>135</v>
      </c>
      <c r="E537" s="150" t="s">
        <v>28</v>
      </c>
      <c r="F537" s="151" t="s">
        <v>709</v>
      </c>
      <c r="H537" s="150" t="s">
        <v>28</v>
      </c>
      <c r="I537" s="152"/>
      <c r="L537" s="149"/>
      <c r="M537" s="153"/>
      <c r="T537" s="154"/>
      <c r="AT537" s="150" t="s">
        <v>135</v>
      </c>
      <c r="AU537" s="150" t="s">
        <v>86</v>
      </c>
      <c r="AV537" s="13" t="s">
        <v>84</v>
      </c>
      <c r="AW537" s="13" t="s">
        <v>36</v>
      </c>
      <c r="AX537" s="13" t="s">
        <v>76</v>
      </c>
      <c r="AY537" s="150" t="s">
        <v>124</v>
      </c>
    </row>
    <row r="538" spans="2:65" s="12" customFormat="1" ht="10.5">
      <c r="B538" s="141"/>
      <c r="D538" s="142" t="s">
        <v>135</v>
      </c>
      <c r="E538" s="143" t="s">
        <v>28</v>
      </c>
      <c r="F538" s="144" t="s">
        <v>86</v>
      </c>
      <c r="H538" s="145">
        <v>2</v>
      </c>
      <c r="I538" s="146"/>
      <c r="L538" s="141"/>
      <c r="M538" s="147"/>
      <c r="T538" s="148"/>
      <c r="AT538" s="143" t="s">
        <v>135</v>
      </c>
      <c r="AU538" s="143" t="s">
        <v>86</v>
      </c>
      <c r="AV538" s="12" t="s">
        <v>86</v>
      </c>
      <c r="AW538" s="12" t="s">
        <v>36</v>
      </c>
      <c r="AX538" s="12" t="s">
        <v>76</v>
      </c>
      <c r="AY538" s="143" t="s">
        <v>124</v>
      </c>
    </row>
    <row r="539" spans="2:65" s="14" customFormat="1" ht="10.5">
      <c r="B539" s="155"/>
      <c r="D539" s="142" t="s">
        <v>135</v>
      </c>
      <c r="E539" s="156" t="s">
        <v>28</v>
      </c>
      <c r="F539" s="157" t="s">
        <v>151</v>
      </c>
      <c r="H539" s="158">
        <v>318.67200000000003</v>
      </c>
      <c r="I539" s="159"/>
      <c r="L539" s="155"/>
      <c r="M539" s="160"/>
      <c r="T539" s="161"/>
      <c r="AT539" s="156" t="s">
        <v>135</v>
      </c>
      <c r="AU539" s="156" t="s">
        <v>86</v>
      </c>
      <c r="AV539" s="14" t="s">
        <v>131</v>
      </c>
      <c r="AW539" s="14" t="s">
        <v>36</v>
      </c>
      <c r="AX539" s="14" t="s">
        <v>84</v>
      </c>
      <c r="AY539" s="156" t="s">
        <v>124</v>
      </c>
    </row>
    <row r="540" spans="2:65" s="1" customFormat="1" ht="24.75" customHeight="1">
      <c r="B540" s="33"/>
      <c r="C540" s="124" t="s">
        <v>722</v>
      </c>
      <c r="D540" s="124" t="s">
        <v>126</v>
      </c>
      <c r="E540" s="125" t="s">
        <v>723</v>
      </c>
      <c r="F540" s="126" t="s">
        <v>724</v>
      </c>
      <c r="G540" s="127" t="s">
        <v>222</v>
      </c>
      <c r="H540" s="128">
        <v>5297.2790000000005</v>
      </c>
      <c r="I540" s="129"/>
      <c r="J540" s="130">
        <f>ROUND(I540*H540,2)</f>
        <v>0</v>
      </c>
      <c r="K540" s="126" t="s">
        <v>130</v>
      </c>
      <c r="L540" s="33"/>
      <c r="M540" s="131" t="s">
        <v>28</v>
      </c>
      <c r="N540" s="132" t="s">
        <v>47</v>
      </c>
      <c r="P540" s="133">
        <f>O540*H540</f>
        <v>0</v>
      </c>
      <c r="Q540" s="133">
        <v>0</v>
      </c>
      <c r="R540" s="133">
        <f>Q540*H540</f>
        <v>0</v>
      </c>
      <c r="S540" s="133">
        <v>0</v>
      </c>
      <c r="T540" s="134">
        <f>S540*H540</f>
        <v>0</v>
      </c>
      <c r="AR540" s="135" t="s">
        <v>131</v>
      </c>
      <c r="AT540" s="135" t="s">
        <v>126</v>
      </c>
      <c r="AU540" s="135" t="s">
        <v>86</v>
      </c>
      <c r="AY540" s="18" t="s">
        <v>124</v>
      </c>
      <c r="BE540" s="136">
        <f>IF(N540="základní",J540,0)</f>
        <v>0</v>
      </c>
      <c r="BF540" s="136">
        <f>IF(N540="snížená",J540,0)</f>
        <v>0</v>
      </c>
      <c r="BG540" s="136">
        <f>IF(N540="zákl. přenesená",J540,0)</f>
        <v>0</v>
      </c>
      <c r="BH540" s="136">
        <f>IF(N540="sníž. přenesená",J540,0)</f>
        <v>0</v>
      </c>
      <c r="BI540" s="136">
        <f>IF(N540="nulová",J540,0)</f>
        <v>0</v>
      </c>
      <c r="BJ540" s="18" t="s">
        <v>84</v>
      </c>
      <c r="BK540" s="136">
        <f>ROUND(I540*H540,2)</f>
        <v>0</v>
      </c>
      <c r="BL540" s="18" t="s">
        <v>131</v>
      </c>
      <c r="BM540" s="135" t="s">
        <v>725</v>
      </c>
    </row>
    <row r="541" spans="2:65" s="1" customFormat="1" ht="10.5">
      <c r="B541" s="33"/>
      <c r="D541" s="137" t="s">
        <v>133</v>
      </c>
      <c r="F541" s="138" t="s">
        <v>726</v>
      </c>
      <c r="I541" s="139"/>
      <c r="L541" s="33"/>
      <c r="M541" s="140"/>
      <c r="T541" s="54"/>
      <c r="AT541" s="18" t="s">
        <v>133</v>
      </c>
      <c r="AU541" s="18" t="s">
        <v>86</v>
      </c>
    </row>
    <row r="542" spans="2:65" s="13" customFormat="1" ht="10.5">
      <c r="B542" s="149"/>
      <c r="D542" s="142" t="s">
        <v>135</v>
      </c>
      <c r="E542" s="150" t="s">
        <v>28</v>
      </c>
      <c r="F542" s="151" t="s">
        <v>727</v>
      </c>
      <c r="H542" s="150" t="s">
        <v>28</v>
      </c>
      <c r="I542" s="152"/>
      <c r="L542" s="149"/>
      <c r="M542" s="153"/>
      <c r="T542" s="154"/>
      <c r="AT542" s="150" t="s">
        <v>135</v>
      </c>
      <c r="AU542" s="150" t="s">
        <v>86</v>
      </c>
      <c r="AV542" s="13" t="s">
        <v>84</v>
      </c>
      <c r="AW542" s="13" t="s">
        <v>36</v>
      </c>
      <c r="AX542" s="13" t="s">
        <v>76</v>
      </c>
      <c r="AY542" s="150" t="s">
        <v>124</v>
      </c>
    </row>
    <row r="543" spans="2:65" s="12" customFormat="1" ht="10.5">
      <c r="B543" s="141"/>
      <c r="D543" s="142" t="s">
        <v>135</v>
      </c>
      <c r="E543" s="143" t="s">
        <v>28</v>
      </c>
      <c r="F543" s="144" t="s">
        <v>728</v>
      </c>
      <c r="H543" s="145">
        <v>2564.047</v>
      </c>
      <c r="I543" s="146"/>
      <c r="L543" s="141"/>
      <c r="M543" s="147"/>
      <c r="T543" s="148"/>
      <c r="AT543" s="143" t="s">
        <v>135</v>
      </c>
      <c r="AU543" s="143" t="s">
        <v>86</v>
      </c>
      <c r="AV543" s="12" t="s">
        <v>86</v>
      </c>
      <c r="AW543" s="12" t="s">
        <v>36</v>
      </c>
      <c r="AX543" s="12" t="s">
        <v>76</v>
      </c>
      <c r="AY543" s="143" t="s">
        <v>124</v>
      </c>
    </row>
    <row r="544" spans="2:65" s="13" customFormat="1" ht="10.5">
      <c r="B544" s="149"/>
      <c r="D544" s="142" t="s">
        <v>135</v>
      </c>
      <c r="E544" s="150" t="s">
        <v>28</v>
      </c>
      <c r="F544" s="151" t="s">
        <v>729</v>
      </c>
      <c r="H544" s="150" t="s">
        <v>28</v>
      </c>
      <c r="I544" s="152"/>
      <c r="L544" s="149"/>
      <c r="M544" s="153"/>
      <c r="T544" s="154"/>
      <c r="AT544" s="150" t="s">
        <v>135</v>
      </c>
      <c r="AU544" s="150" t="s">
        <v>86</v>
      </c>
      <c r="AV544" s="13" t="s">
        <v>84</v>
      </c>
      <c r="AW544" s="13" t="s">
        <v>36</v>
      </c>
      <c r="AX544" s="13" t="s">
        <v>76</v>
      </c>
      <c r="AY544" s="150" t="s">
        <v>124</v>
      </c>
    </row>
    <row r="545" spans="2:65" s="12" customFormat="1" ht="10.5">
      <c r="B545" s="141"/>
      <c r="D545" s="142" t="s">
        <v>135</v>
      </c>
      <c r="E545" s="143" t="s">
        <v>28</v>
      </c>
      <c r="F545" s="144" t="s">
        <v>730</v>
      </c>
      <c r="H545" s="145">
        <v>2.3929999999999998</v>
      </c>
      <c r="I545" s="146"/>
      <c r="L545" s="141"/>
      <c r="M545" s="147"/>
      <c r="T545" s="148"/>
      <c r="AT545" s="143" t="s">
        <v>135</v>
      </c>
      <c r="AU545" s="143" t="s">
        <v>86</v>
      </c>
      <c r="AV545" s="12" t="s">
        <v>86</v>
      </c>
      <c r="AW545" s="12" t="s">
        <v>36</v>
      </c>
      <c r="AX545" s="12" t="s">
        <v>76</v>
      </c>
      <c r="AY545" s="143" t="s">
        <v>124</v>
      </c>
    </row>
    <row r="546" spans="2:65" s="13" customFormat="1" ht="10.5">
      <c r="B546" s="149"/>
      <c r="D546" s="142" t="s">
        <v>135</v>
      </c>
      <c r="E546" s="150" t="s">
        <v>28</v>
      </c>
      <c r="F546" s="151" t="s">
        <v>731</v>
      </c>
      <c r="H546" s="150" t="s">
        <v>28</v>
      </c>
      <c r="I546" s="152"/>
      <c r="L546" s="149"/>
      <c r="M546" s="153"/>
      <c r="T546" s="154"/>
      <c r="AT546" s="150" t="s">
        <v>135</v>
      </c>
      <c r="AU546" s="150" t="s">
        <v>86</v>
      </c>
      <c r="AV546" s="13" t="s">
        <v>84</v>
      </c>
      <c r="AW546" s="13" t="s">
        <v>36</v>
      </c>
      <c r="AX546" s="13" t="s">
        <v>76</v>
      </c>
      <c r="AY546" s="150" t="s">
        <v>124</v>
      </c>
    </row>
    <row r="547" spans="2:65" s="12" customFormat="1" ht="10.5">
      <c r="B547" s="141"/>
      <c r="D547" s="142" t="s">
        <v>135</v>
      </c>
      <c r="E547" s="143" t="s">
        <v>28</v>
      </c>
      <c r="F547" s="144" t="s">
        <v>732</v>
      </c>
      <c r="H547" s="145">
        <v>2730.8389999999999</v>
      </c>
      <c r="I547" s="146"/>
      <c r="L547" s="141"/>
      <c r="M547" s="147"/>
      <c r="T547" s="148"/>
      <c r="AT547" s="143" t="s">
        <v>135</v>
      </c>
      <c r="AU547" s="143" t="s">
        <v>86</v>
      </c>
      <c r="AV547" s="12" t="s">
        <v>86</v>
      </c>
      <c r="AW547" s="12" t="s">
        <v>36</v>
      </c>
      <c r="AX547" s="12" t="s">
        <v>76</v>
      </c>
      <c r="AY547" s="143" t="s">
        <v>124</v>
      </c>
    </row>
    <row r="548" spans="2:65" s="14" customFormat="1" ht="10.5">
      <c r="B548" s="155"/>
      <c r="D548" s="142" t="s">
        <v>135</v>
      </c>
      <c r="E548" s="156" t="s">
        <v>28</v>
      </c>
      <c r="F548" s="157" t="s">
        <v>151</v>
      </c>
      <c r="H548" s="158">
        <v>5297.2790000000005</v>
      </c>
      <c r="I548" s="159"/>
      <c r="L548" s="155"/>
      <c r="M548" s="160"/>
      <c r="T548" s="161"/>
      <c r="AT548" s="156" t="s">
        <v>135</v>
      </c>
      <c r="AU548" s="156" t="s">
        <v>86</v>
      </c>
      <c r="AV548" s="14" t="s">
        <v>131</v>
      </c>
      <c r="AW548" s="14" t="s">
        <v>36</v>
      </c>
      <c r="AX548" s="14" t="s">
        <v>84</v>
      </c>
      <c r="AY548" s="156" t="s">
        <v>124</v>
      </c>
    </row>
    <row r="549" spans="2:65" s="1" customFormat="1" ht="24.75" customHeight="1">
      <c r="B549" s="33"/>
      <c r="C549" s="124" t="s">
        <v>733</v>
      </c>
      <c r="D549" s="124" t="s">
        <v>126</v>
      </c>
      <c r="E549" s="125" t="s">
        <v>734</v>
      </c>
      <c r="F549" s="126" t="s">
        <v>735</v>
      </c>
      <c r="G549" s="127" t="s">
        <v>222</v>
      </c>
      <c r="H549" s="128">
        <v>47675.510999999999</v>
      </c>
      <c r="I549" s="129"/>
      <c r="J549" s="130">
        <f>ROUND(I549*H549,2)</f>
        <v>0</v>
      </c>
      <c r="K549" s="126" t="s">
        <v>130</v>
      </c>
      <c r="L549" s="33"/>
      <c r="M549" s="131" t="s">
        <v>28</v>
      </c>
      <c r="N549" s="132" t="s">
        <v>47</v>
      </c>
      <c r="P549" s="133">
        <f>O549*H549</f>
        <v>0</v>
      </c>
      <c r="Q549" s="133">
        <v>0</v>
      </c>
      <c r="R549" s="133">
        <f>Q549*H549</f>
        <v>0</v>
      </c>
      <c r="S549" s="133">
        <v>0</v>
      </c>
      <c r="T549" s="134">
        <f>S549*H549</f>
        <v>0</v>
      </c>
      <c r="AR549" s="135" t="s">
        <v>131</v>
      </c>
      <c r="AT549" s="135" t="s">
        <v>126</v>
      </c>
      <c r="AU549" s="135" t="s">
        <v>86</v>
      </c>
      <c r="AY549" s="18" t="s">
        <v>124</v>
      </c>
      <c r="BE549" s="136">
        <f>IF(N549="základní",J549,0)</f>
        <v>0</v>
      </c>
      <c r="BF549" s="136">
        <f>IF(N549="snížená",J549,0)</f>
        <v>0</v>
      </c>
      <c r="BG549" s="136">
        <f>IF(N549="zákl. přenesená",J549,0)</f>
        <v>0</v>
      </c>
      <c r="BH549" s="136">
        <f>IF(N549="sníž. přenesená",J549,0)</f>
        <v>0</v>
      </c>
      <c r="BI549" s="136">
        <f>IF(N549="nulová",J549,0)</f>
        <v>0</v>
      </c>
      <c r="BJ549" s="18" t="s">
        <v>84</v>
      </c>
      <c r="BK549" s="136">
        <f>ROUND(I549*H549,2)</f>
        <v>0</v>
      </c>
      <c r="BL549" s="18" t="s">
        <v>131</v>
      </c>
      <c r="BM549" s="135" t="s">
        <v>736</v>
      </c>
    </row>
    <row r="550" spans="2:65" s="1" customFormat="1" ht="10.5">
      <c r="B550" s="33"/>
      <c r="D550" s="137" t="s">
        <v>133</v>
      </c>
      <c r="F550" s="138" t="s">
        <v>737</v>
      </c>
      <c r="I550" s="139"/>
      <c r="L550" s="33"/>
      <c r="M550" s="140"/>
      <c r="T550" s="54"/>
      <c r="AT550" s="18" t="s">
        <v>133</v>
      </c>
      <c r="AU550" s="18" t="s">
        <v>86</v>
      </c>
    </row>
    <row r="551" spans="2:65" s="13" customFormat="1" ht="10.5">
      <c r="B551" s="149"/>
      <c r="D551" s="142" t="s">
        <v>135</v>
      </c>
      <c r="E551" s="150" t="s">
        <v>28</v>
      </c>
      <c r="F551" s="151" t="s">
        <v>738</v>
      </c>
      <c r="H551" s="150" t="s">
        <v>28</v>
      </c>
      <c r="I551" s="152"/>
      <c r="L551" s="149"/>
      <c r="M551" s="153"/>
      <c r="T551" s="154"/>
      <c r="AT551" s="150" t="s">
        <v>135</v>
      </c>
      <c r="AU551" s="150" t="s">
        <v>86</v>
      </c>
      <c r="AV551" s="13" t="s">
        <v>84</v>
      </c>
      <c r="AW551" s="13" t="s">
        <v>36</v>
      </c>
      <c r="AX551" s="13" t="s">
        <v>76</v>
      </c>
      <c r="AY551" s="150" t="s">
        <v>124</v>
      </c>
    </row>
    <row r="552" spans="2:65" s="13" customFormat="1" ht="10.5">
      <c r="B552" s="149"/>
      <c r="D552" s="142" t="s">
        <v>135</v>
      </c>
      <c r="E552" s="150" t="s">
        <v>28</v>
      </c>
      <c r="F552" s="151" t="s">
        <v>739</v>
      </c>
      <c r="H552" s="150" t="s">
        <v>28</v>
      </c>
      <c r="I552" s="152"/>
      <c r="L552" s="149"/>
      <c r="M552" s="153"/>
      <c r="T552" s="154"/>
      <c r="AT552" s="150" t="s">
        <v>135</v>
      </c>
      <c r="AU552" s="150" t="s">
        <v>86</v>
      </c>
      <c r="AV552" s="13" t="s">
        <v>84</v>
      </c>
      <c r="AW552" s="13" t="s">
        <v>36</v>
      </c>
      <c r="AX552" s="13" t="s">
        <v>76</v>
      </c>
      <c r="AY552" s="150" t="s">
        <v>124</v>
      </c>
    </row>
    <row r="553" spans="2:65" s="12" customFormat="1" ht="10.5">
      <c r="B553" s="141"/>
      <c r="D553" s="142" t="s">
        <v>135</v>
      </c>
      <c r="E553" s="143" t="s">
        <v>28</v>
      </c>
      <c r="F553" s="144" t="s">
        <v>740</v>
      </c>
      <c r="H553" s="145">
        <v>23097.96</v>
      </c>
      <c r="I553" s="146"/>
      <c r="L553" s="141"/>
      <c r="M553" s="147"/>
      <c r="T553" s="148"/>
      <c r="AT553" s="143" t="s">
        <v>135</v>
      </c>
      <c r="AU553" s="143" t="s">
        <v>86</v>
      </c>
      <c r="AV553" s="12" t="s">
        <v>86</v>
      </c>
      <c r="AW553" s="12" t="s">
        <v>36</v>
      </c>
      <c r="AX553" s="12" t="s">
        <v>76</v>
      </c>
      <c r="AY553" s="143" t="s">
        <v>124</v>
      </c>
    </row>
    <row r="554" spans="2:65" s="13" customFormat="1" ht="10.5">
      <c r="B554" s="149"/>
      <c r="D554" s="142" t="s">
        <v>135</v>
      </c>
      <c r="E554" s="150" t="s">
        <v>28</v>
      </c>
      <c r="F554" s="151" t="s">
        <v>741</v>
      </c>
      <c r="H554" s="150" t="s">
        <v>28</v>
      </c>
      <c r="I554" s="152"/>
      <c r="L554" s="149"/>
      <c r="M554" s="153"/>
      <c r="T554" s="154"/>
      <c r="AT554" s="150" t="s">
        <v>135</v>
      </c>
      <c r="AU554" s="150" t="s">
        <v>86</v>
      </c>
      <c r="AV554" s="13" t="s">
        <v>84</v>
      </c>
      <c r="AW554" s="13" t="s">
        <v>36</v>
      </c>
      <c r="AX554" s="13" t="s">
        <v>76</v>
      </c>
      <c r="AY554" s="150" t="s">
        <v>124</v>
      </c>
    </row>
    <row r="555" spans="2:65" s="13" customFormat="1" ht="10.5">
      <c r="B555" s="149"/>
      <c r="D555" s="142" t="s">
        <v>135</v>
      </c>
      <c r="E555" s="150" t="s">
        <v>28</v>
      </c>
      <c r="F555" s="151" t="s">
        <v>731</v>
      </c>
      <c r="H555" s="150" t="s">
        <v>28</v>
      </c>
      <c r="I555" s="152"/>
      <c r="L555" s="149"/>
      <c r="M555" s="153"/>
      <c r="T555" s="154"/>
      <c r="AT555" s="150" t="s">
        <v>135</v>
      </c>
      <c r="AU555" s="150" t="s">
        <v>86</v>
      </c>
      <c r="AV555" s="13" t="s">
        <v>84</v>
      </c>
      <c r="AW555" s="13" t="s">
        <v>36</v>
      </c>
      <c r="AX555" s="13" t="s">
        <v>76</v>
      </c>
      <c r="AY555" s="150" t="s">
        <v>124</v>
      </c>
    </row>
    <row r="556" spans="2:65" s="12" customFormat="1" ht="10.5">
      <c r="B556" s="141"/>
      <c r="D556" s="142" t="s">
        <v>135</v>
      </c>
      <c r="E556" s="143" t="s">
        <v>28</v>
      </c>
      <c r="F556" s="144" t="s">
        <v>742</v>
      </c>
      <c r="H556" s="145">
        <v>24577.550999999999</v>
      </c>
      <c r="I556" s="146"/>
      <c r="L556" s="141"/>
      <c r="M556" s="147"/>
      <c r="T556" s="148"/>
      <c r="AT556" s="143" t="s">
        <v>135</v>
      </c>
      <c r="AU556" s="143" t="s">
        <v>86</v>
      </c>
      <c r="AV556" s="12" t="s">
        <v>86</v>
      </c>
      <c r="AW556" s="12" t="s">
        <v>36</v>
      </c>
      <c r="AX556" s="12" t="s">
        <v>76</v>
      </c>
      <c r="AY556" s="143" t="s">
        <v>124</v>
      </c>
    </row>
    <row r="557" spans="2:65" s="14" customFormat="1" ht="10.5">
      <c r="B557" s="155"/>
      <c r="D557" s="142" t="s">
        <v>135</v>
      </c>
      <c r="E557" s="156" t="s">
        <v>28</v>
      </c>
      <c r="F557" s="157" t="s">
        <v>151</v>
      </c>
      <c r="H557" s="158">
        <v>47675.510999999999</v>
      </c>
      <c r="I557" s="159"/>
      <c r="L557" s="155"/>
      <c r="M557" s="160"/>
      <c r="T557" s="161"/>
      <c r="AT557" s="156" t="s">
        <v>135</v>
      </c>
      <c r="AU557" s="156" t="s">
        <v>86</v>
      </c>
      <c r="AV557" s="14" t="s">
        <v>131</v>
      </c>
      <c r="AW557" s="14" t="s">
        <v>36</v>
      </c>
      <c r="AX557" s="14" t="s">
        <v>84</v>
      </c>
      <c r="AY557" s="156" t="s">
        <v>124</v>
      </c>
    </row>
    <row r="558" spans="2:65" s="1" customFormat="1" ht="24.75" customHeight="1">
      <c r="B558" s="33"/>
      <c r="C558" s="124" t="s">
        <v>743</v>
      </c>
      <c r="D558" s="124" t="s">
        <v>126</v>
      </c>
      <c r="E558" s="125" t="s">
        <v>744</v>
      </c>
      <c r="F558" s="126" t="s">
        <v>745</v>
      </c>
      <c r="G558" s="127" t="s">
        <v>222</v>
      </c>
      <c r="H558" s="128">
        <v>298.69400000000002</v>
      </c>
      <c r="I558" s="129"/>
      <c r="J558" s="130">
        <f>ROUND(I558*H558,2)</f>
        <v>0</v>
      </c>
      <c r="K558" s="126" t="s">
        <v>130</v>
      </c>
      <c r="L558" s="33"/>
      <c r="M558" s="131" t="s">
        <v>28</v>
      </c>
      <c r="N558" s="132" t="s">
        <v>47</v>
      </c>
      <c r="P558" s="133">
        <f>O558*H558</f>
        <v>0</v>
      </c>
      <c r="Q558" s="133">
        <v>0</v>
      </c>
      <c r="R558" s="133">
        <f>Q558*H558</f>
        <v>0</v>
      </c>
      <c r="S558" s="133">
        <v>0</v>
      </c>
      <c r="T558" s="134">
        <f>S558*H558</f>
        <v>0</v>
      </c>
      <c r="AR558" s="135" t="s">
        <v>131</v>
      </c>
      <c r="AT558" s="135" t="s">
        <v>126</v>
      </c>
      <c r="AU558" s="135" t="s">
        <v>86</v>
      </c>
      <c r="AY558" s="18" t="s">
        <v>124</v>
      </c>
      <c r="BE558" s="136">
        <f>IF(N558="základní",J558,0)</f>
        <v>0</v>
      </c>
      <c r="BF558" s="136">
        <f>IF(N558="snížená",J558,0)</f>
        <v>0</v>
      </c>
      <c r="BG558" s="136">
        <f>IF(N558="zákl. přenesená",J558,0)</f>
        <v>0</v>
      </c>
      <c r="BH558" s="136">
        <f>IF(N558="sníž. přenesená",J558,0)</f>
        <v>0</v>
      </c>
      <c r="BI558" s="136">
        <f>IF(N558="nulová",J558,0)</f>
        <v>0</v>
      </c>
      <c r="BJ558" s="18" t="s">
        <v>84</v>
      </c>
      <c r="BK558" s="136">
        <f>ROUND(I558*H558,2)</f>
        <v>0</v>
      </c>
      <c r="BL558" s="18" t="s">
        <v>131</v>
      </c>
      <c r="BM558" s="135" t="s">
        <v>746</v>
      </c>
    </row>
    <row r="559" spans="2:65" s="1" customFormat="1" ht="10.5">
      <c r="B559" s="33"/>
      <c r="D559" s="137" t="s">
        <v>133</v>
      </c>
      <c r="F559" s="138" t="s">
        <v>747</v>
      </c>
      <c r="I559" s="139"/>
      <c r="L559" s="33"/>
      <c r="M559" s="140"/>
      <c r="T559" s="54"/>
      <c r="AT559" s="18" t="s">
        <v>133</v>
      </c>
      <c r="AU559" s="18" t="s">
        <v>86</v>
      </c>
    </row>
    <row r="560" spans="2:65" s="13" customFormat="1" ht="10.5">
      <c r="B560" s="149"/>
      <c r="D560" s="142" t="s">
        <v>135</v>
      </c>
      <c r="E560" s="150" t="s">
        <v>28</v>
      </c>
      <c r="F560" s="151" t="s">
        <v>748</v>
      </c>
      <c r="H560" s="150" t="s">
        <v>28</v>
      </c>
      <c r="I560" s="152"/>
      <c r="L560" s="149"/>
      <c r="M560" s="153"/>
      <c r="T560" s="154"/>
      <c r="AT560" s="150" t="s">
        <v>135</v>
      </c>
      <c r="AU560" s="150" t="s">
        <v>86</v>
      </c>
      <c r="AV560" s="13" t="s">
        <v>84</v>
      </c>
      <c r="AW560" s="13" t="s">
        <v>36</v>
      </c>
      <c r="AX560" s="13" t="s">
        <v>76</v>
      </c>
      <c r="AY560" s="150" t="s">
        <v>124</v>
      </c>
    </row>
    <row r="561" spans="2:65" s="12" customFormat="1" ht="10.5">
      <c r="B561" s="141"/>
      <c r="D561" s="142" t="s">
        <v>135</v>
      </c>
      <c r="E561" s="143" t="s">
        <v>28</v>
      </c>
      <c r="F561" s="144" t="s">
        <v>749</v>
      </c>
      <c r="H561" s="145">
        <v>298.69400000000002</v>
      </c>
      <c r="I561" s="146"/>
      <c r="L561" s="141"/>
      <c r="M561" s="147"/>
      <c r="T561" s="148"/>
      <c r="AT561" s="143" t="s">
        <v>135</v>
      </c>
      <c r="AU561" s="143" t="s">
        <v>86</v>
      </c>
      <c r="AV561" s="12" t="s">
        <v>86</v>
      </c>
      <c r="AW561" s="12" t="s">
        <v>36</v>
      </c>
      <c r="AX561" s="12" t="s">
        <v>76</v>
      </c>
      <c r="AY561" s="143" t="s">
        <v>124</v>
      </c>
    </row>
    <row r="562" spans="2:65" s="14" customFormat="1" ht="10.5">
      <c r="B562" s="155"/>
      <c r="D562" s="142" t="s">
        <v>135</v>
      </c>
      <c r="E562" s="156" t="s">
        <v>28</v>
      </c>
      <c r="F562" s="157" t="s">
        <v>151</v>
      </c>
      <c r="H562" s="158">
        <v>298.69400000000002</v>
      </c>
      <c r="I562" s="159"/>
      <c r="L562" s="155"/>
      <c r="M562" s="160"/>
      <c r="T562" s="161"/>
      <c r="AT562" s="156" t="s">
        <v>135</v>
      </c>
      <c r="AU562" s="156" t="s">
        <v>86</v>
      </c>
      <c r="AV562" s="14" t="s">
        <v>131</v>
      </c>
      <c r="AW562" s="14" t="s">
        <v>36</v>
      </c>
      <c r="AX562" s="14" t="s">
        <v>84</v>
      </c>
      <c r="AY562" s="156" t="s">
        <v>124</v>
      </c>
    </row>
    <row r="563" spans="2:65" s="1" customFormat="1" ht="24.75" customHeight="1">
      <c r="B563" s="33"/>
      <c r="C563" s="124" t="s">
        <v>750</v>
      </c>
      <c r="D563" s="124" t="s">
        <v>126</v>
      </c>
      <c r="E563" s="125" t="s">
        <v>751</v>
      </c>
      <c r="F563" s="126" t="s">
        <v>735</v>
      </c>
      <c r="G563" s="127" t="s">
        <v>222</v>
      </c>
      <c r="H563" s="128">
        <v>2688.2460000000001</v>
      </c>
      <c r="I563" s="129"/>
      <c r="J563" s="130">
        <f>ROUND(I563*H563,2)</f>
        <v>0</v>
      </c>
      <c r="K563" s="126" t="s">
        <v>130</v>
      </c>
      <c r="L563" s="33"/>
      <c r="M563" s="131" t="s">
        <v>28</v>
      </c>
      <c r="N563" s="132" t="s">
        <v>47</v>
      </c>
      <c r="P563" s="133">
        <f>O563*H563</f>
        <v>0</v>
      </c>
      <c r="Q563" s="133">
        <v>0</v>
      </c>
      <c r="R563" s="133">
        <f>Q563*H563</f>
        <v>0</v>
      </c>
      <c r="S563" s="133">
        <v>0</v>
      </c>
      <c r="T563" s="134">
        <f>S563*H563</f>
        <v>0</v>
      </c>
      <c r="AR563" s="135" t="s">
        <v>131</v>
      </c>
      <c r="AT563" s="135" t="s">
        <v>126</v>
      </c>
      <c r="AU563" s="135" t="s">
        <v>86</v>
      </c>
      <c r="AY563" s="18" t="s">
        <v>124</v>
      </c>
      <c r="BE563" s="136">
        <f>IF(N563="základní",J563,0)</f>
        <v>0</v>
      </c>
      <c r="BF563" s="136">
        <f>IF(N563="snížená",J563,0)</f>
        <v>0</v>
      </c>
      <c r="BG563" s="136">
        <f>IF(N563="zákl. přenesená",J563,0)</f>
        <v>0</v>
      </c>
      <c r="BH563" s="136">
        <f>IF(N563="sníž. přenesená",J563,0)</f>
        <v>0</v>
      </c>
      <c r="BI563" s="136">
        <f>IF(N563="nulová",J563,0)</f>
        <v>0</v>
      </c>
      <c r="BJ563" s="18" t="s">
        <v>84</v>
      </c>
      <c r="BK563" s="136">
        <f>ROUND(I563*H563,2)</f>
        <v>0</v>
      </c>
      <c r="BL563" s="18" t="s">
        <v>131</v>
      </c>
      <c r="BM563" s="135" t="s">
        <v>752</v>
      </c>
    </row>
    <row r="564" spans="2:65" s="1" customFormat="1" ht="10.5">
      <c r="B564" s="33"/>
      <c r="D564" s="137" t="s">
        <v>133</v>
      </c>
      <c r="F564" s="138" t="s">
        <v>753</v>
      </c>
      <c r="I564" s="139"/>
      <c r="L564" s="33"/>
      <c r="M564" s="140"/>
      <c r="T564" s="54"/>
      <c r="AT564" s="18" t="s">
        <v>133</v>
      </c>
      <c r="AU564" s="18" t="s">
        <v>86</v>
      </c>
    </row>
    <row r="565" spans="2:65" s="13" customFormat="1" ht="10.5">
      <c r="B565" s="149"/>
      <c r="D565" s="142" t="s">
        <v>135</v>
      </c>
      <c r="E565" s="150" t="s">
        <v>28</v>
      </c>
      <c r="F565" s="151" t="s">
        <v>741</v>
      </c>
      <c r="H565" s="150" t="s">
        <v>28</v>
      </c>
      <c r="I565" s="152"/>
      <c r="L565" s="149"/>
      <c r="M565" s="153"/>
      <c r="T565" s="154"/>
      <c r="AT565" s="150" t="s">
        <v>135</v>
      </c>
      <c r="AU565" s="150" t="s">
        <v>86</v>
      </c>
      <c r="AV565" s="13" t="s">
        <v>84</v>
      </c>
      <c r="AW565" s="13" t="s">
        <v>36</v>
      </c>
      <c r="AX565" s="13" t="s">
        <v>76</v>
      </c>
      <c r="AY565" s="150" t="s">
        <v>124</v>
      </c>
    </row>
    <row r="566" spans="2:65" s="13" customFormat="1" ht="10.5">
      <c r="B566" s="149"/>
      <c r="D566" s="142" t="s">
        <v>135</v>
      </c>
      <c r="E566" s="150" t="s">
        <v>28</v>
      </c>
      <c r="F566" s="151" t="s">
        <v>754</v>
      </c>
      <c r="H566" s="150" t="s">
        <v>28</v>
      </c>
      <c r="I566" s="152"/>
      <c r="L566" s="149"/>
      <c r="M566" s="153"/>
      <c r="T566" s="154"/>
      <c r="AT566" s="150" t="s">
        <v>135</v>
      </c>
      <c r="AU566" s="150" t="s">
        <v>86</v>
      </c>
      <c r="AV566" s="13" t="s">
        <v>84</v>
      </c>
      <c r="AW566" s="13" t="s">
        <v>36</v>
      </c>
      <c r="AX566" s="13" t="s">
        <v>76</v>
      </c>
      <c r="AY566" s="150" t="s">
        <v>124</v>
      </c>
    </row>
    <row r="567" spans="2:65" s="12" customFormat="1" ht="10.5">
      <c r="B567" s="141"/>
      <c r="D567" s="142" t="s">
        <v>135</v>
      </c>
      <c r="E567" s="143" t="s">
        <v>28</v>
      </c>
      <c r="F567" s="144" t="s">
        <v>755</v>
      </c>
      <c r="H567" s="145">
        <v>2688.2460000000001</v>
      </c>
      <c r="I567" s="146"/>
      <c r="L567" s="141"/>
      <c r="M567" s="147"/>
      <c r="T567" s="148"/>
      <c r="AT567" s="143" t="s">
        <v>135</v>
      </c>
      <c r="AU567" s="143" t="s">
        <v>86</v>
      </c>
      <c r="AV567" s="12" t="s">
        <v>86</v>
      </c>
      <c r="AW567" s="12" t="s">
        <v>36</v>
      </c>
      <c r="AX567" s="12" t="s">
        <v>76</v>
      </c>
      <c r="AY567" s="143" t="s">
        <v>124</v>
      </c>
    </row>
    <row r="568" spans="2:65" s="14" customFormat="1" ht="10.5">
      <c r="B568" s="155"/>
      <c r="D568" s="142" t="s">
        <v>135</v>
      </c>
      <c r="E568" s="156" t="s">
        <v>28</v>
      </c>
      <c r="F568" s="157" t="s">
        <v>151</v>
      </c>
      <c r="H568" s="158">
        <v>2688.2460000000001</v>
      </c>
      <c r="I568" s="159"/>
      <c r="L568" s="155"/>
      <c r="M568" s="160"/>
      <c r="T568" s="161"/>
      <c r="AT568" s="156" t="s">
        <v>135</v>
      </c>
      <c r="AU568" s="156" t="s">
        <v>86</v>
      </c>
      <c r="AV568" s="14" t="s">
        <v>131</v>
      </c>
      <c r="AW568" s="14" t="s">
        <v>36</v>
      </c>
      <c r="AX568" s="14" t="s">
        <v>84</v>
      </c>
      <c r="AY568" s="156" t="s">
        <v>124</v>
      </c>
    </row>
    <row r="569" spans="2:65" s="1" customFormat="1" ht="24.75" customHeight="1">
      <c r="B569" s="33"/>
      <c r="C569" s="124" t="s">
        <v>756</v>
      </c>
      <c r="D569" s="124" t="s">
        <v>126</v>
      </c>
      <c r="E569" s="125" t="s">
        <v>757</v>
      </c>
      <c r="F569" s="126" t="s">
        <v>758</v>
      </c>
      <c r="G569" s="127" t="s">
        <v>222</v>
      </c>
      <c r="H569" s="128">
        <v>314.24200000000002</v>
      </c>
      <c r="I569" s="129"/>
      <c r="J569" s="130">
        <f>ROUND(I569*H569,2)</f>
        <v>0</v>
      </c>
      <c r="K569" s="126" t="s">
        <v>28</v>
      </c>
      <c r="L569" s="33"/>
      <c r="M569" s="131" t="s">
        <v>28</v>
      </c>
      <c r="N569" s="132" t="s">
        <v>47</v>
      </c>
      <c r="P569" s="133">
        <f>O569*H569</f>
        <v>0</v>
      </c>
      <c r="Q569" s="133">
        <v>0</v>
      </c>
      <c r="R569" s="133">
        <f>Q569*H569</f>
        <v>0</v>
      </c>
      <c r="S569" s="133">
        <v>0</v>
      </c>
      <c r="T569" s="134">
        <f>S569*H569</f>
        <v>0</v>
      </c>
      <c r="AR569" s="135" t="s">
        <v>131</v>
      </c>
      <c r="AT569" s="135" t="s">
        <v>126</v>
      </c>
      <c r="AU569" s="135" t="s">
        <v>86</v>
      </c>
      <c r="AY569" s="18" t="s">
        <v>124</v>
      </c>
      <c r="BE569" s="136">
        <f>IF(N569="základní",J569,0)</f>
        <v>0</v>
      </c>
      <c r="BF569" s="136">
        <f>IF(N569="snížená",J569,0)</f>
        <v>0</v>
      </c>
      <c r="BG569" s="136">
        <f>IF(N569="zákl. přenesená",J569,0)</f>
        <v>0</v>
      </c>
      <c r="BH569" s="136">
        <f>IF(N569="sníž. přenesená",J569,0)</f>
        <v>0</v>
      </c>
      <c r="BI569" s="136">
        <f>IF(N569="nulová",J569,0)</f>
        <v>0</v>
      </c>
      <c r="BJ569" s="18" t="s">
        <v>84</v>
      </c>
      <c r="BK569" s="136">
        <f>ROUND(I569*H569,2)</f>
        <v>0</v>
      </c>
      <c r="BL569" s="18" t="s">
        <v>131</v>
      </c>
      <c r="BM569" s="135" t="s">
        <v>759</v>
      </c>
    </row>
    <row r="570" spans="2:65" s="13" customFormat="1" ht="10.5">
      <c r="B570" s="149"/>
      <c r="D570" s="142" t="s">
        <v>135</v>
      </c>
      <c r="E570" s="150" t="s">
        <v>28</v>
      </c>
      <c r="F570" s="151" t="s">
        <v>760</v>
      </c>
      <c r="H570" s="150" t="s">
        <v>28</v>
      </c>
      <c r="I570" s="152"/>
      <c r="L570" s="149"/>
      <c r="M570" s="153"/>
      <c r="T570" s="154"/>
      <c r="AT570" s="150" t="s">
        <v>135</v>
      </c>
      <c r="AU570" s="150" t="s">
        <v>86</v>
      </c>
      <c r="AV570" s="13" t="s">
        <v>84</v>
      </c>
      <c r="AW570" s="13" t="s">
        <v>36</v>
      </c>
      <c r="AX570" s="13" t="s">
        <v>76</v>
      </c>
      <c r="AY570" s="150" t="s">
        <v>124</v>
      </c>
    </row>
    <row r="571" spans="2:65" s="12" customFormat="1" ht="10.5">
      <c r="B571" s="141"/>
      <c r="D571" s="142" t="s">
        <v>135</v>
      </c>
      <c r="E571" s="143" t="s">
        <v>28</v>
      </c>
      <c r="F571" s="144" t="s">
        <v>716</v>
      </c>
      <c r="H571" s="145">
        <v>307.541</v>
      </c>
      <c r="I571" s="146"/>
      <c r="L571" s="141"/>
      <c r="M571" s="147"/>
      <c r="T571" s="148"/>
      <c r="AT571" s="143" t="s">
        <v>135</v>
      </c>
      <c r="AU571" s="143" t="s">
        <v>86</v>
      </c>
      <c r="AV571" s="12" t="s">
        <v>86</v>
      </c>
      <c r="AW571" s="12" t="s">
        <v>36</v>
      </c>
      <c r="AX571" s="12" t="s">
        <v>76</v>
      </c>
      <c r="AY571" s="143" t="s">
        <v>124</v>
      </c>
    </row>
    <row r="572" spans="2:65" s="13" customFormat="1" ht="10.5">
      <c r="B572" s="149"/>
      <c r="D572" s="142" t="s">
        <v>135</v>
      </c>
      <c r="E572" s="150" t="s">
        <v>28</v>
      </c>
      <c r="F572" s="151" t="s">
        <v>717</v>
      </c>
      <c r="H572" s="150" t="s">
        <v>28</v>
      </c>
      <c r="I572" s="152"/>
      <c r="L572" s="149"/>
      <c r="M572" s="153"/>
      <c r="T572" s="154"/>
      <c r="AT572" s="150" t="s">
        <v>135</v>
      </c>
      <c r="AU572" s="150" t="s">
        <v>86</v>
      </c>
      <c r="AV572" s="13" t="s">
        <v>84</v>
      </c>
      <c r="AW572" s="13" t="s">
        <v>36</v>
      </c>
      <c r="AX572" s="13" t="s">
        <v>76</v>
      </c>
      <c r="AY572" s="150" t="s">
        <v>124</v>
      </c>
    </row>
    <row r="573" spans="2:65" s="12" customFormat="1" ht="10.5">
      <c r="B573" s="141"/>
      <c r="D573" s="142" t="s">
        <v>135</v>
      </c>
      <c r="E573" s="143" t="s">
        <v>28</v>
      </c>
      <c r="F573" s="144" t="s">
        <v>718</v>
      </c>
      <c r="H573" s="145">
        <v>5.5510000000000002</v>
      </c>
      <c r="I573" s="146"/>
      <c r="L573" s="141"/>
      <c r="M573" s="147"/>
      <c r="T573" s="148"/>
      <c r="AT573" s="143" t="s">
        <v>135</v>
      </c>
      <c r="AU573" s="143" t="s">
        <v>86</v>
      </c>
      <c r="AV573" s="12" t="s">
        <v>86</v>
      </c>
      <c r="AW573" s="12" t="s">
        <v>36</v>
      </c>
      <c r="AX573" s="12" t="s">
        <v>76</v>
      </c>
      <c r="AY573" s="143" t="s">
        <v>124</v>
      </c>
    </row>
    <row r="574" spans="2:65" s="13" customFormat="1" ht="10.5">
      <c r="B574" s="149"/>
      <c r="D574" s="142" t="s">
        <v>135</v>
      </c>
      <c r="E574" s="150" t="s">
        <v>28</v>
      </c>
      <c r="F574" s="151" t="s">
        <v>761</v>
      </c>
      <c r="H574" s="150" t="s">
        <v>28</v>
      </c>
      <c r="I574" s="152"/>
      <c r="L574" s="149"/>
      <c r="M574" s="153"/>
      <c r="T574" s="154"/>
      <c r="AT574" s="150" t="s">
        <v>135</v>
      </c>
      <c r="AU574" s="150" t="s">
        <v>86</v>
      </c>
      <c r="AV574" s="13" t="s">
        <v>84</v>
      </c>
      <c r="AW574" s="13" t="s">
        <v>36</v>
      </c>
      <c r="AX574" s="13" t="s">
        <v>76</v>
      </c>
      <c r="AY574" s="150" t="s">
        <v>124</v>
      </c>
    </row>
    <row r="575" spans="2:65" s="12" customFormat="1" ht="10.5">
      <c r="B575" s="141"/>
      <c r="D575" s="142" t="s">
        <v>135</v>
      </c>
      <c r="E575" s="143" t="s">
        <v>28</v>
      </c>
      <c r="F575" s="144" t="s">
        <v>721</v>
      </c>
      <c r="H575" s="145">
        <v>1.1499999999999999</v>
      </c>
      <c r="I575" s="146"/>
      <c r="L575" s="141"/>
      <c r="M575" s="147"/>
      <c r="T575" s="148"/>
      <c r="AT575" s="143" t="s">
        <v>135</v>
      </c>
      <c r="AU575" s="143" t="s">
        <v>86</v>
      </c>
      <c r="AV575" s="12" t="s">
        <v>86</v>
      </c>
      <c r="AW575" s="12" t="s">
        <v>36</v>
      </c>
      <c r="AX575" s="12" t="s">
        <v>76</v>
      </c>
      <c r="AY575" s="143" t="s">
        <v>124</v>
      </c>
    </row>
    <row r="576" spans="2:65" s="14" customFormat="1" ht="10.5">
      <c r="B576" s="155"/>
      <c r="D576" s="142" t="s">
        <v>135</v>
      </c>
      <c r="E576" s="156" t="s">
        <v>28</v>
      </c>
      <c r="F576" s="157" t="s">
        <v>151</v>
      </c>
      <c r="H576" s="158">
        <v>314.24200000000002</v>
      </c>
      <c r="I576" s="159"/>
      <c r="L576" s="155"/>
      <c r="M576" s="160"/>
      <c r="T576" s="161"/>
      <c r="AT576" s="156" t="s">
        <v>135</v>
      </c>
      <c r="AU576" s="156" t="s">
        <v>86</v>
      </c>
      <c r="AV576" s="14" t="s">
        <v>131</v>
      </c>
      <c r="AW576" s="14" t="s">
        <v>36</v>
      </c>
      <c r="AX576" s="14" t="s">
        <v>84</v>
      </c>
      <c r="AY576" s="156" t="s">
        <v>124</v>
      </c>
    </row>
    <row r="577" spans="2:65" s="1" customFormat="1" ht="24.75" customHeight="1">
      <c r="B577" s="33"/>
      <c r="C577" s="124" t="s">
        <v>762</v>
      </c>
      <c r="D577" s="124" t="s">
        <v>126</v>
      </c>
      <c r="E577" s="125" t="s">
        <v>763</v>
      </c>
      <c r="F577" s="126" t="s">
        <v>764</v>
      </c>
      <c r="G577" s="127" t="s">
        <v>222</v>
      </c>
      <c r="H577" s="128">
        <v>2566.44</v>
      </c>
      <c r="I577" s="129"/>
      <c r="J577" s="130">
        <f>ROUND(I577*H577,2)</f>
        <v>0</v>
      </c>
      <c r="K577" s="126" t="s">
        <v>28</v>
      </c>
      <c r="L577" s="33"/>
      <c r="M577" s="131" t="s">
        <v>28</v>
      </c>
      <c r="N577" s="132" t="s">
        <v>47</v>
      </c>
      <c r="P577" s="133">
        <f>O577*H577</f>
        <v>0</v>
      </c>
      <c r="Q577" s="133">
        <v>0</v>
      </c>
      <c r="R577" s="133">
        <f>Q577*H577</f>
        <v>0</v>
      </c>
      <c r="S577" s="133">
        <v>0</v>
      </c>
      <c r="T577" s="134">
        <f>S577*H577</f>
        <v>0</v>
      </c>
      <c r="AR577" s="135" t="s">
        <v>131</v>
      </c>
      <c r="AT577" s="135" t="s">
        <v>126</v>
      </c>
      <c r="AU577" s="135" t="s">
        <v>86</v>
      </c>
      <c r="AY577" s="18" t="s">
        <v>124</v>
      </c>
      <c r="BE577" s="136">
        <f>IF(N577="základní",J577,0)</f>
        <v>0</v>
      </c>
      <c r="BF577" s="136">
        <f>IF(N577="snížená",J577,0)</f>
        <v>0</v>
      </c>
      <c r="BG577" s="136">
        <f>IF(N577="zákl. přenesená",J577,0)</f>
        <v>0</v>
      </c>
      <c r="BH577" s="136">
        <f>IF(N577="sníž. přenesená",J577,0)</f>
        <v>0</v>
      </c>
      <c r="BI577" s="136">
        <f>IF(N577="nulová",J577,0)</f>
        <v>0</v>
      </c>
      <c r="BJ577" s="18" t="s">
        <v>84</v>
      </c>
      <c r="BK577" s="136">
        <f>ROUND(I577*H577,2)</f>
        <v>0</v>
      </c>
      <c r="BL577" s="18" t="s">
        <v>131</v>
      </c>
      <c r="BM577" s="135" t="s">
        <v>765</v>
      </c>
    </row>
    <row r="578" spans="2:65" s="12" customFormat="1" ht="10.5">
      <c r="B578" s="141"/>
      <c r="D578" s="142" t="s">
        <v>135</v>
      </c>
      <c r="E578" s="143" t="s">
        <v>28</v>
      </c>
      <c r="F578" s="144" t="s">
        <v>766</v>
      </c>
      <c r="H578" s="145">
        <v>2566.44</v>
      </c>
      <c r="I578" s="146"/>
      <c r="L578" s="141"/>
      <c r="M578" s="147"/>
      <c r="T578" s="148"/>
      <c r="AT578" s="143" t="s">
        <v>135</v>
      </c>
      <c r="AU578" s="143" t="s">
        <v>86</v>
      </c>
      <c r="AV578" s="12" t="s">
        <v>86</v>
      </c>
      <c r="AW578" s="12" t="s">
        <v>36</v>
      </c>
      <c r="AX578" s="12" t="s">
        <v>84</v>
      </c>
      <c r="AY578" s="143" t="s">
        <v>124</v>
      </c>
    </row>
    <row r="579" spans="2:65" s="1" customFormat="1" ht="15.75" customHeight="1">
      <c r="B579" s="33"/>
      <c r="C579" s="124" t="s">
        <v>767</v>
      </c>
      <c r="D579" s="124" t="s">
        <v>126</v>
      </c>
      <c r="E579" s="125" t="s">
        <v>768</v>
      </c>
      <c r="F579" s="126" t="s">
        <v>769</v>
      </c>
      <c r="G579" s="127" t="s">
        <v>770</v>
      </c>
      <c r="H579" s="128">
        <v>2000</v>
      </c>
      <c r="I579" s="129"/>
      <c r="J579" s="130">
        <f>ROUND(I579*H579,2)</f>
        <v>0</v>
      </c>
      <c r="K579" s="126" t="s">
        <v>28</v>
      </c>
      <c r="L579" s="33"/>
      <c r="M579" s="131" t="s">
        <v>28</v>
      </c>
      <c r="N579" s="132" t="s">
        <v>47</v>
      </c>
      <c r="P579" s="133">
        <f>O579*H579</f>
        <v>0</v>
      </c>
      <c r="Q579" s="133">
        <v>0</v>
      </c>
      <c r="R579" s="133">
        <f>Q579*H579</f>
        <v>0</v>
      </c>
      <c r="S579" s="133">
        <v>0</v>
      </c>
      <c r="T579" s="134">
        <f>S579*H579</f>
        <v>0</v>
      </c>
      <c r="AR579" s="135" t="s">
        <v>131</v>
      </c>
      <c r="AT579" s="135" t="s">
        <v>126</v>
      </c>
      <c r="AU579" s="135" t="s">
        <v>86</v>
      </c>
      <c r="AY579" s="18" t="s">
        <v>124</v>
      </c>
      <c r="BE579" s="136">
        <f>IF(N579="základní",J579,0)</f>
        <v>0</v>
      </c>
      <c r="BF579" s="136">
        <f>IF(N579="snížená",J579,0)</f>
        <v>0</v>
      </c>
      <c r="BG579" s="136">
        <f>IF(N579="zákl. přenesená",J579,0)</f>
        <v>0</v>
      </c>
      <c r="BH579" s="136">
        <f>IF(N579="sníž. přenesená",J579,0)</f>
        <v>0</v>
      </c>
      <c r="BI579" s="136">
        <f>IF(N579="nulová",J579,0)</f>
        <v>0</v>
      </c>
      <c r="BJ579" s="18" t="s">
        <v>84</v>
      </c>
      <c r="BK579" s="136">
        <f>ROUND(I579*H579,2)</f>
        <v>0</v>
      </c>
      <c r="BL579" s="18" t="s">
        <v>131</v>
      </c>
      <c r="BM579" s="135" t="s">
        <v>771</v>
      </c>
    </row>
    <row r="580" spans="2:65" s="13" customFormat="1" ht="10.5">
      <c r="B580" s="149"/>
      <c r="D580" s="142" t="s">
        <v>135</v>
      </c>
      <c r="E580" s="150" t="s">
        <v>28</v>
      </c>
      <c r="F580" s="151" t="s">
        <v>772</v>
      </c>
      <c r="H580" s="150" t="s">
        <v>28</v>
      </c>
      <c r="I580" s="152"/>
      <c r="L580" s="149"/>
      <c r="M580" s="153"/>
      <c r="T580" s="154"/>
      <c r="AT580" s="150" t="s">
        <v>135</v>
      </c>
      <c r="AU580" s="150" t="s">
        <v>86</v>
      </c>
      <c r="AV580" s="13" t="s">
        <v>84</v>
      </c>
      <c r="AW580" s="13" t="s">
        <v>36</v>
      </c>
      <c r="AX580" s="13" t="s">
        <v>76</v>
      </c>
      <c r="AY580" s="150" t="s">
        <v>124</v>
      </c>
    </row>
    <row r="581" spans="2:65" s="12" customFormat="1" ht="10.5">
      <c r="B581" s="141"/>
      <c r="D581" s="142" t="s">
        <v>135</v>
      </c>
      <c r="E581" s="143" t="s">
        <v>28</v>
      </c>
      <c r="F581" s="144" t="s">
        <v>773</v>
      </c>
      <c r="H581" s="145">
        <v>2000</v>
      </c>
      <c r="I581" s="146"/>
      <c r="L581" s="141"/>
      <c r="M581" s="147"/>
      <c r="T581" s="148"/>
      <c r="AT581" s="143" t="s">
        <v>135</v>
      </c>
      <c r="AU581" s="143" t="s">
        <v>86</v>
      </c>
      <c r="AV581" s="12" t="s">
        <v>86</v>
      </c>
      <c r="AW581" s="12" t="s">
        <v>36</v>
      </c>
      <c r="AX581" s="12" t="s">
        <v>76</v>
      </c>
      <c r="AY581" s="143" t="s">
        <v>124</v>
      </c>
    </row>
    <row r="582" spans="2:65" s="14" customFormat="1" ht="10.5">
      <c r="B582" s="155"/>
      <c r="D582" s="142" t="s">
        <v>135</v>
      </c>
      <c r="E582" s="156" t="s">
        <v>28</v>
      </c>
      <c r="F582" s="157" t="s">
        <v>151</v>
      </c>
      <c r="H582" s="158">
        <v>2000</v>
      </c>
      <c r="I582" s="159"/>
      <c r="L582" s="155"/>
      <c r="M582" s="160"/>
      <c r="T582" s="161"/>
      <c r="AT582" s="156" t="s">
        <v>135</v>
      </c>
      <c r="AU582" s="156" t="s">
        <v>86</v>
      </c>
      <c r="AV582" s="14" t="s">
        <v>131</v>
      </c>
      <c r="AW582" s="14" t="s">
        <v>36</v>
      </c>
      <c r="AX582" s="14" t="s">
        <v>84</v>
      </c>
      <c r="AY582" s="156" t="s">
        <v>124</v>
      </c>
    </row>
    <row r="583" spans="2:65" s="11" customFormat="1" ht="22.75" customHeight="1">
      <c r="B583" s="112"/>
      <c r="D583" s="113" t="s">
        <v>75</v>
      </c>
      <c r="E583" s="122" t="s">
        <v>774</v>
      </c>
      <c r="F583" s="122" t="s">
        <v>775</v>
      </c>
      <c r="I583" s="115"/>
      <c r="J583" s="123">
        <f>BK583</f>
        <v>0</v>
      </c>
      <c r="L583" s="112"/>
      <c r="M583" s="117"/>
      <c r="P583" s="118">
        <f>SUM(P584:P585)</f>
        <v>0</v>
      </c>
      <c r="R583" s="118">
        <f>SUM(R584:R585)</f>
        <v>0</v>
      </c>
      <c r="T583" s="119">
        <f>SUM(T584:T585)</f>
        <v>0</v>
      </c>
      <c r="AR583" s="113" t="s">
        <v>84</v>
      </c>
      <c r="AT583" s="120" t="s">
        <v>75</v>
      </c>
      <c r="AU583" s="120" t="s">
        <v>84</v>
      </c>
      <c r="AY583" s="113" t="s">
        <v>124</v>
      </c>
      <c r="BK583" s="121">
        <f>SUM(BK584:BK585)</f>
        <v>0</v>
      </c>
    </row>
    <row r="584" spans="2:65" s="1" customFormat="1" ht="24.75" customHeight="1">
      <c r="B584" s="33"/>
      <c r="C584" s="124" t="s">
        <v>776</v>
      </c>
      <c r="D584" s="124" t="s">
        <v>126</v>
      </c>
      <c r="E584" s="125" t="s">
        <v>777</v>
      </c>
      <c r="F584" s="126" t="s">
        <v>778</v>
      </c>
      <c r="G584" s="127" t="s">
        <v>222</v>
      </c>
      <c r="H584" s="128">
        <v>490.577</v>
      </c>
      <c r="I584" s="129"/>
      <c r="J584" s="130">
        <f>ROUND(I584*H584,2)</f>
        <v>0</v>
      </c>
      <c r="K584" s="126" t="s">
        <v>130</v>
      </c>
      <c r="L584" s="33"/>
      <c r="M584" s="131" t="s">
        <v>28</v>
      </c>
      <c r="N584" s="132" t="s">
        <v>47</v>
      </c>
      <c r="P584" s="133">
        <f>O584*H584</f>
        <v>0</v>
      </c>
      <c r="Q584" s="133">
        <v>0</v>
      </c>
      <c r="R584" s="133">
        <f>Q584*H584</f>
        <v>0</v>
      </c>
      <c r="S584" s="133">
        <v>0</v>
      </c>
      <c r="T584" s="134">
        <f>S584*H584</f>
        <v>0</v>
      </c>
      <c r="AR584" s="135" t="s">
        <v>131</v>
      </c>
      <c r="AT584" s="135" t="s">
        <v>126</v>
      </c>
      <c r="AU584" s="135" t="s">
        <v>86</v>
      </c>
      <c r="AY584" s="18" t="s">
        <v>124</v>
      </c>
      <c r="BE584" s="136">
        <f>IF(N584="základní",J584,0)</f>
        <v>0</v>
      </c>
      <c r="BF584" s="136">
        <f>IF(N584="snížená",J584,0)</f>
        <v>0</v>
      </c>
      <c r="BG584" s="136">
        <f>IF(N584="zákl. přenesená",J584,0)</f>
        <v>0</v>
      </c>
      <c r="BH584" s="136">
        <f>IF(N584="sníž. přenesená",J584,0)</f>
        <v>0</v>
      </c>
      <c r="BI584" s="136">
        <f>IF(N584="nulová",J584,0)</f>
        <v>0</v>
      </c>
      <c r="BJ584" s="18" t="s">
        <v>84</v>
      </c>
      <c r="BK584" s="136">
        <f>ROUND(I584*H584,2)</f>
        <v>0</v>
      </c>
      <c r="BL584" s="18" t="s">
        <v>131</v>
      </c>
      <c r="BM584" s="135" t="s">
        <v>779</v>
      </c>
    </row>
    <row r="585" spans="2:65" s="1" customFormat="1" ht="10.5">
      <c r="B585" s="33"/>
      <c r="D585" s="137" t="s">
        <v>133</v>
      </c>
      <c r="F585" s="138" t="s">
        <v>780</v>
      </c>
      <c r="I585" s="139"/>
      <c r="L585" s="33"/>
      <c r="M585" s="140"/>
      <c r="T585" s="54"/>
      <c r="AT585" s="18" t="s">
        <v>133</v>
      </c>
      <c r="AU585" s="18" t="s">
        <v>86</v>
      </c>
    </row>
    <row r="586" spans="2:65" s="11" customFormat="1" ht="25.85" customHeight="1">
      <c r="B586" s="112"/>
      <c r="D586" s="113" t="s">
        <v>75</v>
      </c>
      <c r="E586" s="114" t="s">
        <v>245</v>
      </c>
      <c r="F586" s="114" t="s">
        <v>781</v>
      </c>
      <c r="I586" s="115"/>
      <c r="J586" s="116">
        <f>BK586</f>
        <v>0</v>
      </c>
      <c r="L586" s="112"/>
      <c r="M586" s="117"/>
      <c r="P586" s="118">
        <f>P587</f>
        <v>0</v>
      </c>
      <c r="R586" s="118">
        <f>R587</f>
        <v>1.0341590000000001</v>
      </c>
      <c r="T586" s="119">
        <f>T587</f>
        <v>0</v>
      </c>
      <c r="AR586" s="113" t="s">
        <v>143</v>
      </c>
      <c r="AT586" s="120" t="s">
        <v>75</v>
      </c>
      <c r="AU586" s="120" t="s">
        <v>76</v>
      </c>
      <c r="AY586" s="113" t="s">
        <v>124</v>
      </c>
      <c r="BK586" s="121">
        <f>BK587</f>
        <v>0</v>
      </c>
    </row>
    <row r="587" spans="2:65" s="11" customFormat="1" ht="22.75" customHeight="1">
      <c r="B587" s="112"/>
      <c r="D587" s="113" t="s">
        <v>75</v>
      </c>
      <c r="E587" s="122" t="s">
        <v>782</v>
      </c>
      <c r="F587" s="122" t="s">
        <v>783</v>
      </c>
      <c r="I587" s="115"/>
      <c r="J587" s="123">
        <f>BK587</f>
        <v>0</v>
      </c>
      <c r="L587" s="112"/>
      <c r="M587" s="117"/>
      <c r="P587" s="118">
        <f>SUM(P588:P625)</f>
        <v>0</v>
      </c>
      <c r="R587" s="118">
        <f>SUM(R588:R625)</f>
        <v>1.0341590000000001</v>
      </c>
      <c r="T587" s="119">
        <f>SUM(T588:T625)</f>
        <v>0</v>
      </c>
      <c r="AR587" s="113" t="s">
        <v>143</v>
      </c>
      <c r="AT587" s="120" t="s">
        <v>75</v>
      </c>
      <c r="AU587" s="120" t="s">
        <v>84</v>
      </c>
      <c r="AY587" s="113" t="s">
        <v>124</v>
      </c>
      <c r="BK587" s="121">
        <f>SUM(BK588:BK625)</f>
        <v>0</v>
      </c>
    </row>
    <row r="588" spans="2:65" s="1" customFormat="1" ht="33.4" customHeight="1">
      <c r="B588" s="33"/>
      <c r="C588" s="124" t="s">
        <v>784</v>
      </c>
      <c r="D588" s="124" t="s">
        <v>126</v>
      </c>
      <c r="E588" s="125" t="s">
        <v>785</v>
      </c>
      <c r="F588" s="126" t="s">
        <v>786</v>
      </c>
      <c r="G588" s="127" t="s">
        <v>195</v>
      </c>
      <c r="H588" s="128">
        <v>0.96</v>
      </c>
      <c r="I588" s="129"/>
      <c r="J588" s="130">
        <f>ROUND(I588*H588,2)</f>
        <v>0</v>
      </c>
      <c r="K588" s="126" t="s">
        <v>130</v>
      </c>
      <c r="L588" s="33"/>
      <c r="M588" s="131" t="s">
        <v>28</v>
      </c>
      <c r="N588" s="132" t="s">
        <v>47</v>
      </c>
      <c r="P588" s="133">
        <f>O588*H588</f>
        <v>0</v>
      </c>
      <c r="Q588" s="133">
        <v>0</v>
      </c>
      <c r="R588" s="133">
        <f>Q588*H588</f>
        <v>0</v>
      </c>
      <c r="S588" s="133">
        <v>0</v>
      </c>
      <c r="T588" s="134">
        <f>S588*H588</f>
        <v>0</v>
      </c>
      <c r="AR588" s="135" t="s">
        <v>519</v>
      </c>
      <c r="AT588" s="135" t="s">
        <v>126</v>
      </c>
      <c r="AU588" s="135" t="s">
        <v>86</v>
      </c>
      <c r="AY588" s="18" t="s">
        <v>124</v>
      </c>
      <c r="BE588" s="136">
        <f>IF(N588="základní",J588,0)</f>
        <v>0</v>
      </c>
      <c r="BF588" s="136">
        <f>IF(N588="snížená",J588,0)</f>
        <v>0</v>
      </c>
      <c r="BG588" s="136">
        <f>IF(N588="zákl. přenesená",J588,0)</f>
        <v>0</v>
      </c>
      <c r="BH588" s="136">
        <f>IF(N588="sníž. přenesená",J588,0)</f>
        <v>0</v>
      </c>
      <c r="BI588" s="136">
        <f>IF(N588="nulová",J588,0)</f>
        <v>0</v>
      </c>
      <c r="BJ588" s="18" t="s">
        <v>84</v>
      </c>
      <c r="BK588" s="136">
        <f>ROUND(I588*H588,2)</f>
        <v>0</v>
      </c>
      <c r="BL588" s="18" t="s">
        <v>519</v>
      </c>
      <c r="BM588" s="135" t="s">
        <v>787</v>
      </c>
    </row>
    <row r="589" spans="2:65" s="1" customFormat="1" ht="10.5">
      <c r="B589" s="33"/>
      <c r="D589" s="137" t="s">
        <v>133</v>
      </c>
      <c r="F589" s="138" t="s">
        <v>788</v>
      </c>
      <c r="I589" s="139"/>
      <c r="L589" s="33"/>
      <c r="M589" s="140"/>
      <c r="T589" s="54"/>
      <c r="AT589" s="18" t="s">
        <v>133</v>
      </c>
      <c r="AU589" s="18" t="s">
        <v>86</v>
      </c>
    </row>
    <row r="590" spans="2:65" s="12" customFormat="1" ht="10.5">
      <c r="B590" s="141"/>
      <c r="D590" s="142" t="s">
        <v>135</v>
      </c>
      <c r="E590" s="143" t="s">
        <v>28</v>
      </c>
      <c r="F590" s="144" t="s">
        <v>789</v>
      </c>
      <c r="H590" s="145">
        <v>0.96</v>
      </c>
      <c r="I590" s="146"/>
      <c r="L590" s="141"/>
      <c r="M590" s="147"/>
      <c r="T590" s="148"/>
      <c r="AT590" s="143" t="s">
        <v>135</v>
      </c>
      <c r="AU590" s="143" t="s">
        <v>86</v>
      </c>
      <c r="AV590" s="12" t="s">
        <v>86</v>
      </c>
      <c r="AW590" s="12" t="s">
        <v>36</v>
      </c>
      <c r="AX590" s="12" t="s">
        <v>84</v>
      </c>
      <c r="AY590" s="143" t="s">
        <v>124</v>
      </c>
    </row>
    <row r="591" spans="2:65" s="1" customFormat="1" ht="38.15" customHeight="1">
      <c r="B591" s="33"/>
      <c r="C591" s="124" t="s">
        <v>790</v>
      </c>
      <c r="D591" s="124" t="s">
        <v>126</v>
      </c>
      <c r="E591" s="125" t="s">
        <v>791</v>
      </c>
      <c r="F591" s="126" t="s">
        <v>792</v>
      </c>
      <c r="G591" s="127" t="s">
        <v>178</v>
      </c>
      <c r="H591" s="128">
        <v>23</v>
      </c>
      <c r="I591" s="129"/>
      <c r="J591" s="130">
        <f>ROUND(I591*H591,2)</f>
        <v>0</v>
      </c>
      <c r="K591" s="126" t="s">
        <v>130</v>
      </c>
      <c r="L591" s="33"/>
      <c r="M591" s="131" t="s">
        <v>28</v>
      </c>
      <c r="N591" s="132" t="s">
        <v>47</v>
      </c>
      <c r="P591" s="133">
        <f>O591*H591</f>
        <v>0</v>
      </c>
      <c r="Q591" s="133">
        <v>0</v>
      </c>
      <c r="R591" s="133">
        <f>Q591*H591</f>
        <v>0</v>
      </c>
      <c r="S591" s="133">
        <v>0</v>
      </c>
      <c r="T591" s="134">
        <f>S591*H591</f>
        <v>0</v>
      </c>
      <c r="AR591" s="135" t="s">
        <v>519</v>
      </c>
      <c r="AT591" s="135" t="s">
        <v>126</v>
      </c>
      <c r="AU591" s="135" t="s">
        <v>86</v>
      </c>
      <c r="AY591" s="18" t="s">
        <v>124</v>
      </c>
      <c r="BE591" s="136">
        <f>IF(N591="základní",J591,0)</f>
        <v>0</v>
      </c>
      <c r="BF591" s="136">
        <f>IF(N591="snížená",J591,0)</f>
        <v>0</v>
      </c>
      <c r="BG591" s="136">
        <f>IF(N591="zákl. přenesená",J591,0)</f>
        <v>0</v>
      </c>
      <c r="BH591" s="136">
        <f>IF(N591="sníž. přenesená",J591,0)</f>
        <v>0</v>
      </c>
      <c r="BI591" s="136">
        <f>IF(N591="nulová",J591,0)</f>
        <v>0</v>
      </c>
      <c r="BJ591" s="18" t="s">
        <v>84</v>
      </c>
      <c r="BK591" s="136">
        <f>ROUND(I591*H591,2)</f>
        <v>0</v>
      </c>
      <c r="BL591" s="18" t="s">
        <v>519</v>
      </c>
      <c r="BM591" s="135" t="s">
        <v>793</v>
      </c>
    </row>
    <row r="592" spans="2:65" s="1" customFormat="1" ht="10.5">
      <c r="B592" s="33"/>
      <c r="D592" s="137" t="s">
        <v>133</v>
      </c>
      <c r="F592" s="138" t="s">
        <v>794</v>
      </c>
      <c r="I592" s="139"/>
      <c r="L592" s="33"/>
      <c r="M592" s="140"/>
      <c r="T592" s="54"/>
      <c r="AT592" s="18" t="s">
        <v>133</v>
      </c>
      <c r="AU592" s="18" t="s">
        <v>86</v>
      </c>
    </row>
    <row r="593" spans="2:65" s="13" customFormat="1" ht="10.5">
      <c r="B593" s="149"/>
      <c r="D593" s="142" t="s">
        <v>135</v>
      </c>
      <c r="E593" s="150" t="s">
        <v>28</v>
      </c>
      <c r="F593" s="151" t="s">
        <v>795</v>
      </c>
      <c r="H593" s="150" t="s">
        <v>28</v>
      </c>
      <c r="I593" s="152"/>
      <c r="L593" s="149"/>
      <c r="M593" s="153"/>
      <c r="T593" s="154"/>
      <c r="AT593" s="150" t="s">
        <v>135</v>
      </c>
      <c r="AU593" s="150" t="s">
        <v>86</v>
      </c>
      <c r="AV593" s="13" t="s">
        <v>84</v>
      </c>
      <c r="AW593" s="13" t="s">
        <v>36</v>
      </c>
      <c r="AX593" s="13" t="s">
        <v>76</v>
      </c>
      <c r="AY593" s="150" t="s">
        <v>124</v>
      </c>
    </row>
    <row r="594" spans="2:65" s="12" customFormat="1" ht="10.5">
      <c r="B594" s="141"/>
      <c r="D594" s="142" t="s">
        <v>135</v>
      </c>
      <c r="E594" s="143" t="s">
        <v>28</v>
      </c>
      <c r="F594" s="144" t="s">
        <v>796</v>
      </c>
      <c r="H594" s="145">
        <v>23</v>
      </c>
      <c r="I594" s="146"/>
      <c r="L594" s="141"/>
      <c r="M594" s="147"/>
      <c r="T594" s="148"/>
      <c r="AT594" s="143" t="s">
        <v>135</v>
      </c>
      <c r="AU594" s="143" t="s">
        <v>86</v>
      </c>
      <c r="AV594" s="12" t="s">
        <v>86</v>
      </c>
      <c r="AW594" s="12" t="s">
        <v>36</v>
      </c>
      <c r="AX594" s="12" t="s">
        <v>84</v>
      </c>
      <c r="AY594" s="143" t="s">
        <v>124</v>
      </c>
    </row>
    <row r="595" spans="2:65" s="1" customFormat="1" ht="38.15" customHeight="1">
      <c r="B595" s="33"/>
      <c r="C595" s="124" t="s">
        <v>797</v>
      </c>
      <c r="D595" s="124" t="s">
        <v>126</v>
      </c>
      <c r="E595" s="125" t="s">
        <v>798</v>
      </c>
      <c r="F595" s="126" t="s">
        <v>799</v>
      </c>
      <c r="G595" s="127" t="s">
        <v>178</v>
      </c>
      <c r="H595" s="128">
        <v>130</v>
      </c>
      <c r="I595" s="129"/>
      <c r="J595" s="130">
        <f>ROUND(I595*H595,2)</f>
        <v>0</v>
      </c>
      <c r="K595" s="126" t="s">
        <v>130</v>
      </c>
      <c r="L595" s="33"/>
      <c r="M595" s="131" t="s">
        <v>28</v>
      </c>
      <c r="N595" s="132" t="s">
        <v>47</v>
      </c>
      <c r="P595" s="133">
        <f>O595*H595</f>
        <v>0</v>
      </c>
      <c r="Q595" s="133">
        <v>0</v>
      </c>
      <c r="R595" s="133">
        <f>Q595*H595</f>
        <v>0</v>
      </c>
      <c r="S595" s="133">
        <v>0</v>
      </c>
      <c r="T595" s="134">
        <f>S595*H595</f>
        <v>0</v>
      </c>
      <c r="AR595" s="135" t="s">
        <v>519</v>
      </c>
      <c r="AT595" s="135" t="s">
        <v>126</v>
      </c>
      <c r="AU595" s="135" t="s">
        <v>86</v>
      </c>
      <c r="AY595" s="18" t="s">
        <v>124</v>
      </c>
      <c r="BE595" s="136">
        <f>IF(N595="základní",J595,0)</f>
        <v>0</v>
      </c>
      <c r="BF595" s="136">
        <f>IF(N595="snížená",J595,0)</f>
        <v>0</v>
      </c>
      <c r="BG595" s="136">
        <f>IF(N595="zákl. přenesená",J595,0)</f>
        <v>0</v>
      </c>
      <c r="BH595" s="136">
        <f>IF(N595="sníž. přenesená",J595,0)</f>
        <v>0</v>
      </c>
      <c r="BI595" s="136">
        <f>IF(N595="nulová",J595,0)</f>
        <v>0</v>
      </c>
      <c r="BJ595" s="18" t="s">
        <v>84</v>
      </c>
      <c r="BK595" s="136">
        <f>ROUND(I595*H595,2)</f>
        <v>0</v>
      </c>
      <c r="BL595" s="18" t="s">
        <v>519</v>
      </c>
      <c r="BM595" s="135" t="s">
        <v>800</v>
      </c>
    </row>
    <row r="596" spans="2:65" s="1" customFormat="1" ht="10.5">
      <c r="B596" s="33"/>
      <c r="D596" s="137" t="s">
        <v>133</v>
      </c>
      <c r="F596" s="138" t="s">
        <v>801</v>
      </c>
      <c r="I596" s="139"/>
      <c r="L596" s="33"/>
      <c r="M596" s="140"/>
      <c r="T596" s="54"/>
      <c r="AT596" s="18" t="s">
        <v>133</v>
      </c>
      <c r="AU596" s="18" t="s">
        <v>86</v>
      </c>
    </row>
    <row r="597" spans="2:65" s="13" customFormat="1" ht="10.5">
      <c r="B597" s="149"/>
      <c r="D597" s="142" t="s">
        <v>135</v>
      </c>
      <c r="E597" s="150" t="s">
        <v>28</v>
      </c>
      <c r="F597" s="151" t="s">
        <v>802</v>
      </c>
      <c r="H597" s="150" t="s">
        <v>28</v>
      </c>
      <c r="I597" s="152"/>
      <c r="L597" s="149"/>
      <c r="M597" s="153"/>
      <c r="T597" s="154"/>
      <c r="AT597" s="150" t="s">
        <v>135</v>
      </c>
      <c r="AU597" s="150" t="s">
        <v>86</v>
      </c>
      <c r="AV597" s="13" t="s">
        <v>84</v>
      </c>
      <c r="AW597" s="13" t="s">
        <v>36</v>
      </c>
      <c r="AX597" s="13" t="s">
        <v>76</v>
      </c>
      <c r="AY597" s="150" t="s">
        <v>124</v>
      </c>
    </row>
    <row r="598" spans="2:65" s="12" customFormat="1" ht="10.5">
      <c r="B598" s="141"/>
      <c r="D598" s="142" t="s">
        <v>135</v>
      </c>
      <c r="E598" s="143" t="s">
        <v>28</v>
      </c>
      <c r="F598" s="144" t="s">
        <v>803</v>
      </c>
      <c r="H598" s="145">
        <v>130</v>
      </c>
      <c r="I598" s="146"/>
      <c r="L598" s="141"/>
      <c r="M598" s="147"/>
      <c r="T598" s="148"/>
      <c r="AT598" s="143" t="s">
        <v>135</v>
      </c>
      <c r="AU598" s="143" t="s">
        <v>86</v>
      </c>
      <c r="AV598" s="12" t="s">
        <v>86</v>
      </c>
      <c r="AW598" s="12" t="s">
        <v>36</v>
      </c>
      <c r="AX598" s="12" t="s">
        <v>84</v>
      </c>
      <c r="AY598" s="143" t="s">
        <v>124</v>
      </c>
    </row>
    <row r="599" spans="2:65" s="1" customFormat="1" ht="24.75" customHeight="1">
      <c r="B599" s="33"/>
      <c r="C599" s="124" t="s">
        <v>804</v>
      </c>
      <c r="D599" s="124" t="s">
        <v>126</v>
      </c>
      <c r="E599" s="125" t="s">
        <v>805</v>
      </c>
      <c r="F599" s="126" t="s">
        <v>806</v>
      </c>
      <c r="G599" s="127" t="s">
        <v>178</v>
      </c>
      <c r="H599" s="128">
        <v>153</v>
      </c>
      <c r="I599" s="129"/>
      <c r="J599" s="130">
        <f>ROUND(I599*H599,2)</f>
        <v>0</v>
      </c>
      <c r="K599" s="126" t="s">
        <v>130</v>
      </c>
      <c r="L599" s="33"/>
      <c r="M599" s="131" t="s">
        <v>28</v>
      </c>
      <c r="N599" s="132" t="s">
        <v>47</v>
      </c>
      <c r="P599" s="133">
        <f>O599*H599</f>
        <v>0</v>
      </c>
      <c r="Q599" s="133">
        <v>0</v>
      </c>
      <c r="R599" s="133">
        <f>Q599*H599</f>
        <v>0</v>
      </c>
      <c r="S599" s="133">
        <v>0</v>
      </c>
      <c r="T599" s="134">
        <f>S599*H599</f>
        <v>0</v>
      </c>
      <c r="AR599" s="135" t="s">
        <v>519</v>
      </c>
      <c r="AT599" s="135" t="s">
        <v>126</v>
      </c>
      <c r="AU599" s="135" t="s">
        <v>86</v>
      </c>
      <c r="AY599" s="18" t="s">
        <v>124</v>
      </c>
      <c r="BE599" s="136">
        <f>IF(N599="základní",J599,0)</f>
        <v>0</v>
      </c>
      <c r="BF599" s="136">
        <f>IF(N599="snížená",J599,0)</f>
        <v>0</v>
      </c>
      <c r="BG599" s="136">
        <f>IF(N599="zákl. přenesená",J599,0)</f>
        <v>0</v>
      </c>
      <c r="BH599" s="136">
        <f>IF(N599="sníž. přenesená",J599,0)</f>
        <v>0</v>
      </c>
      <c r="BI599" s="136">
        <f>IF(N599="nulová",J599,0)</f>
        <v>0</v>
      </c>
      <c r="BJ599" s="18" t="s">
        <v>84</v>
      </c>
      <c r="BK599" s="136">
        <f>ROUND(I599*H599,2)</f>
        <v>0</v>
      </c>
      <c r="BL599" s="18" t="s">
        <v>519</v>
      </c>
      <c r="BM599" s="135" t="s">
        <v>807</v>
      </c>
    </row>
    <row r="600" spans="2:65" s="1" customFormat="1" ht="10.5">
      <c r="B600" s="33"/>
      <c r="D600" s="137" t="s">
        <v>133</v>
      </c>
      <c r="F600" s="138" t="s">
        <v>808</v>
      </c>
      <c r="I600" s="139"/>
      <c r="L600" s="33"/>
      <c r="M600" s="140"/>
      <c r="T600" s="54"/>
      <c r="AT600" s="18" t="s">
        <v>133</v>
      </c>
      <c r="AU600" s="18" t="s">
        <v>86</v>
      </c>
    </row>
    <row r="601" spans="2:65" s="12" customFormat="1" ht="10.5">
      <c r="B601" s="141"/>
      <c r="D601" s="142" t="s">
        <v>135</v>
      </c>
      <c r="E601" s="143" t="s">
        <v>28</v>
      </c>
      <c r="F601" s="144" t="s">
        <v>288</v>
      </c>
      <c r="H601" s="145">
        <v>23</v>
      </c>
      <c r="I601" s="146"/>
      <c r="L601" s="141"/>
      <c r="M601" s="147"/>
      <c r="T601" s="148"/>
      <c r="AT601" s="143" t="s">
        <v>135</v>
      </c>
      <c r="AU601" s="143" t="s">
        <v>86</v>
      </c>
      <c r="AV601" s="12" t="s">
        <v>86</v>
      </c>
      <c r="AW601" s="12" t="s">
        <v>36</v>
      </c>
      <c r="AX601" s="12" t="s">
        <v>76</v>
      </c>
      <c r="AY601" s="143" t="s">
        <v>124</v>
      </c>
    </row>
    <row r="602" spans="2:65" s="12" customFormat="1" ht="10.5">
      <c r="B602" s="141"/>
      <c r="D602" s="142" t="s">
        <v>135</v>
      </c>
      <c r="E602" s="143" t="s">
        <v>28</v>
      </c>
      <c r="F602" s="144" t="s">
        <v>809</v>
      </c>
      <c r="H602" s="145">
        <v>130</v>
      </c>
      <c r="I602" s="146"/>
      <c r="L602" s="141"/>
      <c r="M602" s="147"/>
      <c r="T602" s="148"/>
      <c r="AT602" s="143" t="s">
        <v>135</v>
      </c>
      <c r="AU602" s="143" t="s">
        <v>86</v>
      </c>
      <c r="AV602" s="12" t="s">
        <v>86</v>
      </c>
      <c r="AW602" s="12" t="s">
        <v>36</v>
      </c>
      <c r="AX602" s="12" t="s">
        <v>76</v>
      </c>
      <c r="AY602" s="143" t="s">
        <v>124</v>
      </c>
    </row>
    <row r="603" spans="2:65" s="14" customFormat="1" ht="10.5">
      <c r="B603" s="155"/>
      <c r="D603" s="142" t="s">
        <v>135</v>
      </c>
      <c r="E603" s="156" t="s">
        <v>28</v>
      </c>
      <c r="F603" s="157" t="s">
        <v>151</v>
      </c>
      <c r="H603" s="158">
        <v>153</v>
      </c>
      <c r="I603" s="159"/>
      <c r="L603" s="155"/>
      <c r="M603" s="160"/>
      <c r="T603" s="161"/>
      <c r="AT603" s="156" t="s">
        <v>135</v>
      </c>
      <c r="AU603" s="156" t="s">
        <v>86</v>
      </c>
      <c r="AV603" s="14" t="s">
        <v>131</v>
      </c>
      <c r="AW603" s="14" t="s">
        <v>36</v>
      </c>
      <c r="AX603" s="14" t="s">
        <v>84</v>
      </c>
      <c r="AY603" s="156" t="s">
        <v>124</v>
      </c>
    </row>
    <row r="604" spans="2:65" s="1" customFormat="1" ht="22.25" customHeight="1">
      <c r="B604" s="33"/>
      <c r="C604" s="124" t="s">
        <v>810</v>
      </c>
      <c r="D604" s="124" t="s">
        <v>126</v>
      </c>
      <c r="E604" s="125" t="s">
        <v>811</v>
      </c>
      <c r="F604" s="126" t="s">
        <v>812</v>
      </c>
      <c r="G604" s="127" t="s">
        <v>178</v>
      </c>
      <c r="H604" s="128">
        <v>190</v>
      </c>
      <c r="I604" s="129"/>
      <c r="J604" s="130">
        <f>ROUND(I604*H604,2)</f>
        <v>0</v>
      </c>
      <c r="K604" s="126" t="s">
        <v>130</v>
      </c>
      <c r="L604" s="33"/>
      <c r="M604" s="131" t="s">
        <v>28</v>
      </c>
      <c r="N604" s="132" t="s">
        <v>47</v>
      </c>
      <c r="P604" s="133">
        <f>O604*H604</f>
        <v>0</v>
      </c>
      <c r="Q604" s="133">
        <v>0</v>
      </c>
      <c r="R604" s="133">
        <f>Q604*H604</f>
        <v>0</v>
      </c>
      <c r="S604" s="133">
        <v>0</v>
      </c>
      <c r="T604" s="134">
        <f>S604*H604</f>
        <v>0</v>
      </c>
      <c r="AR604" s="135" t="s">
        <v>519</v>
      </c>
      <c r="AT604" s="135" t="s">
        <v>126</v>
      </c>
      <c r="AU604" s="135" t="s">
        <v>86</v>
      </c>
      <c r="AY604" s="18" t="s">
        <v>124</v>
      </c>
      <c r="BE604" s="136">
        <f>IF(N604="základní",J604,0)</f>
        <v>0</v>
      </c>
      <c r="BF604" s="136">
        <f>IF(N604="snížená",J604,0)</f>
        <v>0</v>
      </c>
      <c r="BG604" s="136">
        <f>IF(N604="zákl. přenesená",J604,0)</f>
        <v>0</v>
      </c>
      <c r="BH604" s="136">
        <f>IF(N604="sníž. přenesená",J604,0)</f>
        <v>0</v>
      </c>
      <c r="BI604" s="136">
        <f>IF(N604="nulová",J604,0)</f>
        <v>0</v>
      </c>
      <c r="BJ604" s="18" t="s">
        <v>84</v>
      </c>
      <c r="BK604" s="136">
        <f>ROUND(I604*H604,2)</f>
        <v>0</v>
      </c>
      <c r="BL604" s="18" t="s">
        <v>519</v>
      </c>
      <c r="BM604" s="135" t="s">
        <v>813</v>
      </c>
    </row>
    <row r="605" spans="2:65" s="1" customFormat="1" ht="10.5">
      <c r="B605" s="33"/>
      <c r="D605" s="137" t="s">
        <v>133</v>
      </c>
      <c r="F605" s="138" t="s">
        <v>814</v>
      </c>
      <c r="I605" s="139"/>
      <c r="L605" s="33"/>
      <c r="M605" s="140"/>
      <c r="T605" s="54"/>
      <c r="AT605" s="18" t="s">
        <v>133</v>
      </c>
      <c r="AU605" s="18" t="s">
        <v>86</v>
      </c>
    </row>
    <row r="606" spans="2:65" s="12" customFormat="1" ht="10.5">
      <c r="B606" s="141"/>
      <c r="D606" s="142" t="s">
        <v>135</v>
      </c>
      <c r="E606" s="143" t="s">
        <v>28</v>
      </c>
      <c r="F606" s="144" t="s">
        <v>815</v>
      </c>
      <c r="H606" s="145">
        <v>190</v>
      </c>
      <c r="I606" s="146"/>
      <c r="L606" s="141"/>
      <c r="M606" s="147"/>
      <c r="T606" s="148"/>
      <c r="AT606" s="143" t="s">
        <v>135</v>
      </c>
      <c r="AU606" s="143" t="s">
        <v>86</v>
      </c>
      <c r="AV606" s="12" t="s">
        <v>86</v>
      </c>
      <c r="AW606" s="12" t="s">
        <v>36</v>
      </c>
      <c r="AX606" s="12" t="s">
        <v>84</v>
      </c>
      <c r="AY606" s="143" t="s">
        <v>124</v>
      </c>
    </row>
    <row r="607" spans="2:65" s="1" customFormat="1" ht="15.75" customHeight="1">
      <c r="B607" s="33"/>
      <c r="C607" s="169" t="s">
        <v>816</v>
      </c>
      <c r="D607" s="169" t="s">
        <v>245</v>
      </c>
      <c r="E607" s="170" t="s">
        <v>817</v>
      </c>
      <c r="F607" s="171" t="s">
        <v>818</v>
      </c>
      <c r="G607" s="172" t="s">
        <v>178</v>
      </c>
      <c r="H607" s="173">
        <v>191.9</v>
      </c>
      <c r="I607" s="174"/>
      <c r="J607" s="175">
        <f>ROUND(I607*H607,2)</f>
        <v>0</v>
      </c>
      <c r="K607" s="171" t="s">
        <v>28</v>
      </c>
      <c r="L607" s="176"/>
      <c r="M607" s="177" t="s">
        <v>28</v>
      </c>
      <c r="N607" s="178" t="s">
        <v>47</v>
      </c>
      <c r="P607" s="133">
        <f>O607*H607</f>
        <v>0</v>
      </c>
      <c r="Q607" s="133">
        <v>1.9000000000000001E-4</v>
      </c>
      <c r="R607" s="133">
        <f>Q607*H607</f>
        <v>3.6461E-2</v>
      </c>
      <c r="S607" s="133">
        <v>0</v>
      </c>
      <c r="T607" s="134">
        <f>S607*H607</f>
        <v>0</v>
      </c>
      <c r="AR607" s="135" t="s">
        <v>819</v>
      </c>
      <c r="AT607" s="135" t="s">
        <v>245</v>
      </c>
      <c r="AU607" s="135" t="s">
        <v>86</v>
      </c>
      <c r="AY607" s="18" t="s">
        <v>124</v>
      </c>
      <c r="BE607" s="136">
        <f>IF(N607="základní",J607,0)</f>
        <v>0</v>
      </c>
      <c r="BF607" s="136">
        <f>IF(N607="snížená",J607,0)</f>
        <v>0</v>
      </c>
      <c r="BG607" s="136">
        <f>IF(N607="zákl. přenesená",J607,0)</f>
        <v>0</v>
      </c>
      <c r="BH607" s="136">
        <f>IF(N607="sníž. přenesená",J607,0)</f>
        <v>0</v>
      </c>
      <c r="BI607" s="136">
        <f>IF(N607="nulová",J607,0)</f>
        <v>0</v>
      </c>
      <c r="BJ607" s="18" t="s">
        <v>84</v>
      </c>
      <c r="BK607" s="136">
        <f>ROUND(I607*H607,2)</f>
        <v>0</v>
      </c>
      <c r="BL607" s="18" t="s">
        <v>819</v>
      </c>
      <c r="BM607" s="135" t="s">
        <v>820</v>
      </c>
    </row>
    <row r="608" spans="2:65" s="12" customFormat="1" ht="10.5">
      <c r="B608" s="141"/>
      <c r="D608" s="142" t="s">
        <v>135</v>
      </c>
      <c r="E608" s="143" t="s">
        <v>28</v>
      </c>
      <c r="F608" s="144" t="s">
        <v>821</v>
      </c>
      <c r="H608" s="145">
        <v>191.9</v>
      </c>
      <c r="I608" s="146"/>
      <c r="L608" s="141"/>
      <c r="M608" s="147"/>
      <c r="T608" s="148"/>
      <c r="AT608" s="143" t="s">
        <v>135</v>
      </c>
      <c r="AU608" s="143" t="s">
        <v>86</v>
      </c>
      <c r="AV608" s="12" t="s">
        <v>86</v>
      </c>
      <c r="AW608" s="12" t="s">
        <v>36</v>
      </c>
      <c r="AX608" s="12" t="s">
        <v>84</v>
      </c>
      <c r="AY608" s="143" t="s">
        <v>124</v>
      </c>
    </row>
    <row r="609" spans="2:65" s="1" customFormat="1" ht="24.75" customHeight="1">
      <c r="B609" s="33"/>
      <c r="C609" s="124" t="s">
        <v>822</v>
      </c>
      <c r="D609" s="124" t="s">
        <v>126</v>
      </c>
      <c r="E609" s="125" t="s">
        <v>823</v>
      </c>
      <c r="F609" s="126" t="s">
        <v>824</v>
      </c>
      <c r="G609" s="127" t="s">
        <v>178</v>
      </c>
      <c r="H609" s="128">
        <v>236</v>
      </c>
      <c r="I609" s="129"/>
      <c r="J609" s="130">
        <f>ROUND(I609*H609,2)</f>
        <v>0</v>
      </c>
      <c r="K609" s="126" t="s">
        <v>130</v>
      </c>
      <c r="L609" s="33"/>
      <c r="M609" s="131" t="s">
        <v>28</v>
      </c>
      <c r="N609" s="132" t="s">
        <v>47</v>
      </c>
      <c r="P609" s="133">
        <f>O609*H609</f>
        <v>0</v>
      </c>
      <c r="Q609" s="133">
        <v>0</v>
      </c>
      <c r="R609" s="133">
        <f>Q609*H609</f>
        <v>0</v>
      </c>
      <c r="S609" s="133">
        <v>0</v>
      </c>
      <c r="T609" s="134">
        <f>S609*H609</f>
        <v>0</v>
      </c>
      <c r="AR609" s="135" t="s">
        <v>519</v>
      </c>
      <c r="AT609" s="135" t="s">
        <v>126</v>
      </c>
      <c r="AU609" s="135" t="s">
        <v>86</v>
      </c>
      <c r="AY609" s="18" t="s">
        <v>124</v>
      </c>
      <c r="BE609" s="136">
        <f>IF(N609="základní",J609,0)</f>
        <v>0</v>
      </c>
      <c r="BF609" s="136">
        <f>IF(N609="snížená",J609,0)</f>
        <v>0</v>
      </c>
      <c r="BG609" s="136">
        <f>IF(N609="zákl. přenesená",J609,0)</f>
        <v>0</v>
      </c>
      <c r="BH609" s="136">
        <f>IF(N609="sníž. přenesená",J609,0)</f>
        <v>0</v>
      </c>
      <c r="BI609" s="136">
        <f>IF(N609="nulová",J609,0)</f>
        <v>0</v>
      </c>
      <c r="BJ609" s="18" t="s">
        <v>84</v>
      </c>
      <c r="BK609" s="136">
        <f>ROUND(I609*H609,2)</f>
        <v>0</v>
      </c>
      <c r="BL609" s="18" t="s">
        <v>519</v>
      </c>
      <c r="BM609" s="135" t="s">
        <v>825</v>
      </c>
    </row>
    <row r="610" spans="2:65" s="1" customFormat="1" ht="10.5">
      <c r="B610" s="33"/>
      <c r="D610" s="137" t="s">
        <v>133</v>
      </c>
      <c r="F610" s="138" t="s">
        <v>826</v>
      </c>
      <c r="I610" s="139"/>
      <c r="L610" s="33"/>
      <c r="M610" s="140"/>
      <c r="T610" s="54"/>
      <c r="AT610" s="18" t="s">
        <v>133</v>
      </c>
      <c r="AU610" s="18" t="s">
        <v>86</v>
      </c>
    </row>
    <row r="611" spans="2:65" s="12" customFormat="1" ht="10.5">
      <c r="B611" s="141"/>
      <c r="D611" s="142" t="s">
        <v>135</v>
      </c>
      <c r="E611" s="143" t="s">
        <v>28</v>
      </c>
      <c r="F611" s="144" t="s">
        <v>827</v>
      </c>
      <c r="H611" s="145">
        <v>46</v>
      </c>
      <c r="I611" s="146"/>
      <c r="L611" s="141"/>
      <c r="M611" s="147"/>
      <c r="T611" s="148"/>
      <c r="AT611" s="143" t="s">
        <v>135</v>
      </c>
      <c r="AU611" s="143" t="s">
        <v>86</v>
      </c>
      <c r="AV611" s="12" t="s">
        <v>86</v>
      </c>
      <c r="AW611" s="12" t="s">
        <v>36</v>
      </c>
      <c r="AX611" s="12" t="s">
        <v>76</v>
      </c>
      <c r="AY611" s="143" t="s">
        <v>124</v>
      </c>
    </row>
    <row r="612" spans="2:65" s="12" customFormat="1" ht="10.5">
      <c r="B612" s="141"/>
      <c r="D612" s="142" t="s">
        <v>135</v>
      </c>
      <c r="E612" s="143" t="s">
        <v>28</v>
      </c>
      <c r="F612" s="144" t="s">
        <v>815</v>
      </c>
      <c r="H612" s="145">
        <v>190</v>
      </c>
      <c r="I612" s="146"/>
      <c r="L612" s="141"/>
      <c r="M612" s="147"/>
      <c r="T612" s="148"/>
      <c r="AT612" s="143" t="s">
        <v>135</v>
      </c>
      <c r="AU612" s="143" t="s">
        <v>86</v>
      </c>
      <c r="AV612" s="12" t="s">
        <v>86</v>
      </c>
      <c r="AW612" s="12" t="s">
        <v>36</v>
      </c>
      <c r="AX612" s="12" t="s">
        <v>76</v>
      </c>
      <c r="AY612" s="143" t="s">
        <v>124</v>
      </c>
    </row>
    <row r="613" spans="2:65" s="14" customFormat="1" ht="10.5">
      <c r="B613" s="155"/>
      <c r="D613" s="142" t="s">
        <v>135</v>
      </c>
      <c r="E613" s="156" t="s">
        <v>28</v>
      </c>
      <c r="F613" s="157" t="s">
        <v>151</v>
      </c>
      <c r="H613" s="158">
        <v>236</v>
      </c>
      <c r="I613" s="159"/>
      <c r="L613" s="155"/>
      <c r="M613" s="160"/>
      <c r="T613" s="161"/>
      <c r="AT613" s="156" t="s">
        <v>135</v>
      </c>
      <c r="AU613" s="156" t="s">
        <v>86</v>
      </c>
      <c r="AV613" s="14" t="s">
        <v>131</v>
      </c>
      <c r="AW613" s="14" t="s">
        <v>36</v>
      </c>
      <c r="AX613" s="14" t="s">
        <v>84</v>
      </c>
      <c r="AY613" s="156" t="s">
        <v>124</v>
      </c>
    </row>
    <row r="614" spans="2:65" s="1" customFormat="1" ht="15.75" customHeight="1">
      <c r="B614" s="33"/>
      <c r="C614" s="169" t="s">
        <v>828</v>
      </c>
      <c r="D614" s="169" t="s">
        <v>245</v>
      </c>
      <c r="E614" s="170" t="s">
        <v>829</v>
      </c>
      <c r="F614" s="171" t="s">
        <v>830</v>
      </c>
      <c r="G614" s="172" t="s">
        <v>178</v>
      </c>
      <c r="H614" s="173">
        <v>238.36</v>
      </c>
      <c r="I614" s="174"/>
      <c r="J614" s="175">
        <f>ROUND(I614*H614,2)</f>
        <v>0</v>
      </c>
      <c r="K614" s="171" t="s">
        <v>28</v>
      </c>
      <c r="L614" s="176"/>
      <c r="M614" s="177" t="s">
        <v>28</v>
      </c>
      <c r="N614" s="178" t="s">
        <v>47</v>
      </c>
      <c r="P614" s="133">
        <f>O614*H614</f>
        <v>0</v>
      </c>
      <c r="Q614" s="133">
        <v>5.5000000000000003E-4</v>
      </c>
      <c r="R614" s="133">
        <f>Q614*H614</f>
        <v>0.13109800000000002</v>
      </c>
      <c r="S614" s="133">
        <v>0</v>
      </c>
      <c r="T614" s="134">
        <f>S614*H614</f>
        <v>0</v>
      </c>
      <c r="AR614" s="135" t="s">
        <v>819</v>
      </c>
      <c r="AT614" s="135" t="s">
        <v>245</v>
      </c>
      <c r="AU614" s="135" t="s">
        <v>86</v>
      </c>
      <c r="AY614" s="18" t="s">
        <v>124</v>
      </c>
      <c r="BE614" s="136">
        <f>IF(N614="základní",J614,0)</f>
        <v>0</v>
      </c>
      <c r="BF614" s="136">
        <f>IF(N614="snížená",J614,0)</f>
        <v>0</v>
      </c>
      <c r="BG614" s="136">
        <f>IF(N614="zákl. přenesená",J614,0)</f>
        <v>0</v>
      </c>
      <c r="BH614" s="136">
        <f>IF(N614="sníž. přenesená",J614,0)</f>
        <v>0</v>
      </c>
      <c r="BI614" s="136">
        <f>IF(N614="nulová",J614,0)</f>
        <v>0</v>
      </c>
      <c r="BJ614" s="18" t="s">
        <v>84</v>
      </c>
      <c r="BK614" s="136">
        <f>ROUND(I614*H614,2)</f>
        <v>0</v>
      </c>
      <c r="BL614" s="18" t="s">
        <v>819</v>
      </c>
      <c r="BM614" s="135" t="s">
        <v>831</v>
      </c>
    </row>
    <row r="615" spans="2:65" s="12" customFormat="1" ht="10.5">
      <c r="B615" s="141"/>
      <c r="D615" s="142" t="s">
        <v>135</v>
      </c>
      <c r="E615" s="143" t="s">
        <v>28</v>
      </c>
      <c r="F615" s="144" t="s">
        <v>832</v>
      </c>
      <c r="H615" s="145">
        <v>238.36</v>
      </c>
      <c r="I615" s="146"/>
      <c r="L615" s="141"/>
      <c r="M615" s="147"/>
      <c r="T615" s="148"/>
      <c r="AT615" s="143" t="s">
        <v>135</v>
      </c>
      <c r="AU615" s="143" t="s">
        <v>86</v>
      </c>
      <c r="AV615" s="12" t="s">
        <v>86</v>
      </c>
      <c r="AW615" s="12" t="s">
        <v>36</v>
      </c>
      <c r="AX615" s="12" t="s">
        <v>84</v>
      </c>
      <c r="AY615" s="143" t="s">
        <v>124</v>
      </c>
    </row>
    <row r="616" spans="2:65" s="1" customFormat="1" ht="24.75" customHeight="1">
      <c r="B616" s="33"/>
      <c r="C616" s="124" t="s">
        <v>833</v>
      </c>
      <c r="D616" s="124" t="s">
        <v>126</v>
      </c>
      <c r="E616" s="125" t="s">
        <v>834</v>
      </c>
      <c r="F616" s="126" t="s">
        <v>835</v>
      </c>
      <c r="G616" s="127" t="s">
        <v>446</v>
      </c>
      <c r="H616" s="128">
        <v>2</v>
      </c>
      <c r="I616" s="129"/>
      <c r="J616" s="130">
        <f>ROUND(I616*H616,2)</f>
        <v>0</v>
      </c>
      <c r="K616" s="126" t="s">
        <v>130</v>
      </c>
      <c r="L616" s="33"/>
      <c r="M616" s="131" t="s">
        <v>28</v>
      </c>
      <c r="N616" s="132" t="s">
        <v>47</v>
      </c>
      <c r="P616" s="133">
        <f>O616*H616</f>
        <v>0</v>
      </c>
      <c r="Q616" s="133">
        <v>0.37430000000000002</v>
      </c>
      <c r="R616" s="133">
        <f>Q616*H616</f>
        <v>0.74860000000000004</v>
      </c>
      <c r="S616" s="133">
        <v>0</v>
      </c>
      <c r="T616" s="134">
        <f>S616*H616</f>
        <v>0</v>
      </c>
      <c r="AR616" s="135" t="s">
        <v>519</v>
      </c>
      <c r="AT616" s="135" t="s">
        <v>126</v>
      </c>
      <c r="AU616" s="135" t="s">
        <v>86</v>
      </c>
      <c r="AY616" s="18" t="s">
        <v>124</v>
      </c>
      <c r="BE616" s="136">
        <f>IF(N616="základní",J616,0)</f>
        <v>0</v>
      </c>
      <c r="BF616" s="136">
        <f>IF(N616="snížená",J616,0)</f>
        <v>0</v>
      </c>
      <c r="BG616" s="136">
        <f>IF(N616="zákl. přenesená",J616,0)</f>
        <v>0</v>
      </c>
      <c r="BH616" s="136">
        <f>IF(N616="sníž. přenesená",J616,0)</f>
        <v>0</v>
      </c>
      <c r="BI616" s="136">
        <f>IF(N616="nulová",J616,0)</f>
        <v>0</v>
      </c>
      <c r="BJ616" s="18" t="s">
        <v>84</v>
      </c>
      <c r="BK616" s="136">
        <f>ROUND(I616*H616,2)</f>
        <v>0</v>
      </c>
      <c r="BL616" s="18" t="s">
        <v>519</v>
      </c>
      <c r="BM616" s="135" t="s">
        <v>836</v>
      </c>
    </row>
    <row r="617" spans="2:65" s="1" customFormat="1" ht="10.5">
      <c r="B617" s="33"/>
      <c r="D617" s="137" t="s">
        <v>133</v>
      </c>
      <c r="F617" s="138" t="s">
        <v>837</v>
      </c>
      <c r="I617" s="139"/>
      <c r="L617" s="33"/>
      <c r="M617" s="140"/>
      <c r="T617" s="54"/>
      <c r="AT617" s="18" t="s">
        <v>133</v>
      </c>
      <c r="AU617" s="18" t="s">
        <v>86</v>
      </c>
    </row>
    <row r="618" spans="2:65" s="12" customFormat="1" ht="10.5">
      <c r="B618" s="141"/>
      <c r="D618" s="142" t="s">
        <v>135</v>
      </c>
      <c r="E618" s="143" t="s">
        <v>28</v>
      </c>
      <c r="F618" s="144" t="s">
        <v>86</v>
      </c>
      <c r="H618" s="145">
        <v>2</v>
      </c>
      <c r="I618" s="146"/>
      <c r="L618" s="141"/>
      <c r="M618" s="147"/>
      <c r="T618" s="148"/>
      <c r="AT618" s="143" t="s">
        <v>135</v>
      </c>
      <c r="AU618" s="143" t="s">
        <v>86</v>
      </c>
      <c r="AV618" s="12" t="s">
        <v>86</v>
      </c>
      <c r="AW618" s="12" t="s">
        <v>36</v>
      </c>
      <c r="AX618" s="12" t="s">
        <v>84</v>
      </c>
      <c r="AY618" s="143" t="s">
        <v>124</v>
      </c>
    </row>
    <row r="619" spans="2:65" s="1" customFormat="1" ht="15.75" customHeight="1">
      <c r="B619" s="33"/>
      <c r="C619" s="169" t="s">
        <v>838</v>
      </c>
      <c r="D619" s="169" t="s">
        <v>245</v>
      </c>
      <c r="E619" s="170" t="s">
        <v>839</v>
      </c>
      <c r="F619" s="171" t="s">
        <v>840</v>
      </c>
      <c r="G619" s="172" t="s">
        <v>446</v>
      </c>
      <c r="H619" s="173">
        <v>2</v>
      </c>
      <c r="I619" s="174"/>
      <c r="J619" s="175">
        <f>ROUND(I619*H619,2)</f>
        <v>0</v>
      </c>
      <c r="K619" s="171" t="s">
        <v>28</v>
      </c>
      <c r="L619" s="176"/>
      <c r="M619" s="177" t="s">
        <v>28</v>
      </c>
      <c r="N619" s="178" t="s">
        <v>47</v>
      </c>
      <c r="P619" s="133">
        <f>O619*H619</f>
        <v>0</v>
      </c>
      <c r="Q619" s="133">
        <v>5.8999999999999997E-2</v>
      </c>
      <c r="R619" s="133">
        <f>Q619*H619</f>
        <v>0.11799999999999999</v>
      </c>
      <c r="S619" s="133">
        <v>0</v>
      </c>
      <c r="T619" s="134">
        <f>S619*H619</f>
        <v>0</v>
      </c>
      <c r="AR619" s="135" t="s">
        <v>819</v>
      </c>
      <c r="AT619" s="135" t="s">
        <v>245</v>
      </c>
      <c r="AU619" s="135" t="s">
        <v>86</v>
      </c>
      <c r="AY619" s="18" t="s">
        <v>124</v>
      </c>
      <c r="BE619" s="136">
        <f>IF(N619="základní",J619,0)</f>
        <v>0</v>
      </c>
      <c r="BF619" s="136">
        <f>IF(N619="snížená",J619,0)</f>
        <v>0</v>
      </c>
      <c r="BG619" s="136">
        <f>IF(N619="zákl. přenesená",J619,0)</f>
        <v>0</v>
      </c>
      <c r="BH619" s="136">
        <f>IF(N619="sníž. přenesená",J619,0)</f>
        <v>0</v>
      </c>
      <c r="BI619" s="136">
        <f>IF(N619="nulová",J619,0)</f>
        <v>0</v>
      </c>
      <c r="BJ619" s="18" t="s">
        <v>84</v>
      </c>
      <c r="BK619" s="136">
        <f>ROUND(I619*H619,2)</f>
        <v>0</v>
      </c>
      <c r="BL619" s="18" t="s">
        <v>819</v>
      </c>
      <c r="BM619" s="135" t="s">
        <v>841</v>
      </c>
    </row>
    <row r="620" spans="2:65" s="12" customFormat="1" ht="10.5">
      <c r="B620" s="141"/>
      <c r="D620" s="142" t="s">
        <v>135</v>
      </c>
      <c r="E620" s="143" t="s">
        <v>28</v>
      </c>
      <c r="F620" s="144" t="s">
        <v>86</v>
      </c>
      <c r="H620" s="145">
        <v>2</v>
      </c>
      <c r="I620" s="146"/>
      <c r="L620" s="141"/>
      <c r="M620" s="147"/>
      <c r="T620" s="148"/>
      <c r="AT620" s="143" t="s">
        <v>135</v>
      </c>
      <c r="AU620" s="143" t="s">
        <v>86</v>
      </c>
      <c r="AV620" s="12" t="s">
        <v>86</v>
      </c>
      <c r="AW620" s="12" t="s">
        <v>36</v>
      </c>
      <c r="AX620" s="12" t="s">
        <v>84</v>
      </c>
      <c r="AY620" s="143" t="s">
        <v>124</v>
      </c>
    </row>
    <row r="621" spans="2:65" s="1" customFormat="1" ht="33.4" customHeight="1">
      <c r="B621" s="33"/>
      <c r="C621" s="124" t="s">
        <v>842</v>
      </c>
      <c r="D621" s="124" t="s">
        <v>126</v>
      </c>
      <c r="E621" s="125" t="s">
        <v>843</v>
      </c>
      <c r="F621" s="126" t="s">
        <v>844</v>
      </c>
      <c r="G621" s="127" t="s">
        <v>195</v>
      </c>
      <c r="H621" s="128">
        <v>57.75</v>
      </c>
      <c r="I621" s="129"/>
      <c r="J621" s="130">
        <f>ROUND(I621*H621,2)</f>
        <v>0</v>
      </c>
      <c r="K621" s="126" t="s">
        <v>130</v>
      </c>
      <c r="L621" s="33"/>
      <c r="M621" s="131" t="s">
        <v>28</v>
      </c>
      <c r="N621" s="132" t="s">
        <v>47</v>
      </c>
      <c r="P621" s="133">
        <f>O621*H621</f>
        <v>0</v>
      </c>
      <c r="Q621" s="133">
        <v>0</v>
      </c>
      <c r="R621" s="133">
        <f>Q621*H621</f>
        <v>0</v>
      </c>
      <c r="S621" s="133">
        <v>0</v>
      </c>
      <c r="T621" s="134">
        <f>S621*H621</f>
        <v>0</v>
      </c>
      <c r="AR621" s="135" t="s">
        <v>519</v>
      </c>
      <c r="AT621" s="135" t="s">
        <v>126</v>
      </c>
      <c r="AU621" s="135" t="s">
        <v>86</v>
      </c>
      <c r="AY621" s="18" t="s">
        <v>124</v>
      </c>
      <c r="BE621" s="136">
        <f>IF(N621="základní",J621,0)</f>
        <v>0</v>
      </c>
      <c r="BF621" s="136">
        <f>IF(N621="snížená",J621,0)</f>
        <v>0</v>
      </c>
      <c r="BG621" s="136">
        <f>IF(N621="zákl. přenesená",J621,0)</f>
        <v>0</v>
      </c>
      <c r="BH621" s="136">
        <f>IF(N621="sníž. přenesená",J621,0)</f>
        <v>0</v>
      </c>
      <c r="BI621" s="136">
        <f>IF(N621="nulová",J621,0)</f>
        <v>0</v>
      </c>
      <c r="BJ621" s="18" t="s">
        <v>84</v>
      </c>
      <c r="BK621" s="136">
        <f>ROUND(I621*H621,2)</f>
        <v>0</v>
      </c>
      <c r="BL621" s="18" t="s">
        <v>519</v>
      </c>
      <c r="BM621" s="135" t="s">
        <v>845</v>
      </c>
    </row>
    <row r="622" spans="2:65" s="1" customFormat="1" ht="10.5">
      <c r="B622" s="33"/>
      <c r="D622" s="137" t="s">
        <v>133</v>
      </c>
      <c r="F622" s="138" t="s">
        <v>846</v>
      </c>
      <c r="I622" s="139"/>
      <c r="L622" s="33"/>
      <c r="M622" s="140"/>
      <c r="T622" s="54"/>
      <c r="AT622" s="18" t="s">
        <v>133</v>
      </c>
      <c r="AU622" s="18" t="s">
        <v>86</v>
      </c>
    </row>
    <row r="623" spans="2:65" s="12" customFormat="1" ht="10.5">
      <c r="B623" s="141"/>
      <c r="D623" s="142" t="s">
        <v>135</v>
      </c>
      <c r="E623" s="143" t="s">
        <v>28</v>
      </c>
      <c r="F623" s="144" t="s">
        <v>847</v>
      </c>
      <c r="H623" s="145">
        <v>5.75</v>
      </c>
      <c r="I623" s="146"/>
      <c r="L623" s="141"/>
      <c r="M623" s="147"/>
      <c r="T623" s="148"/>
      <c r="AT623" s="143" t="s">
        <v>135</v>
      </c>
      <c r="AU623" s="143" t="s">
        <v>86</v>
      </c>
      <c r="AV623" s="12" t="s">
        <v>86</v>
      </c>
      <c r="AW623" s="12" t="s">
        <v>36</v>
      </c>
      <c r="AX623" s="12" t="s">
        <v>76</v>
      </c>
      <c r="AY623" s="143" t="s">
        <v>124</v>
      </c>
    </row>
    <row r="624" spans="2:65" s="12" customFormat="1" ht="10.5">
      <c r="B624" s="141"/>
      <c r="D624" s="142" t="s">
        <v>135</v>
      </c>
      <c r="E624" s="143" t="s">
        <v>28</v>
      </c>
      <c r="F624" s="144" t="s">
        <v>848</v>
      </c>
      <c r="H624" s="145">
        <v>52</v>
      </c>
      <c r="I624" s="146"/>
      <c r="L624" s="141"/>
      <c r="M624" s="147"/>
      <c r="T624" s="148"/>
      <c r="AT624" s="143" t="s">
        <v>135</v>
      </c>
      <c r="AU624" s="143" t="s">
        <v>86</v>
      </c>
      <c r="AV624" s="12" t="s">
        <v>86</v>
      </c>
      <c r="AW624" s="12" t="s">
        <v>36</v>
      </c>
      <c r="AX624" s="12" t="s">
        <v>76</v>
      </c>
      <c r="AY624" s="143" t="s">
        <v>124</v>
      </c>
    </row>
    <row r="625" spans="2:65" s="14" customFormat="1" ht="10.5">
      <c r="B625" s="155"/>
      <c r="D625" s="142" t="s">
        <v>135</v>
      </c>
      <c r="E625" s="156" t="s">
        <v>28</v>
      </c>
      <c r="F625" s="157" t="s">
        <v>151</v>
      </c>
      <c r="H625" s="158">
        <v>57.75</v>
      </c>
      <c r="I625" s="159"/>
      <c r="L625" s="155"/>
      <c r="M625" s="160"/>
      <c r="T625" s="161"/>
      <c r="AT625" s="156" t="s">
        <v>135</v>
      </c>
      <c r="AU625" s="156" t="s">
        <v>86</v>
      </c>
      <c r="AV625" s="14" t="s">
        <v>131</v>
      </c>
      <c r="AW625" s="14" t="s">
        <v>36</v>
      </c>
      <c r="AX625" s="14" t="s">
        <v>84</v>
      </c>
      <c r="AY625" s="156" t="s">
        <v>124</v>
      </c>
    </row>
    <row r="626" spans="2:65" s="11" customFormat="1" ht="25.85" customHeight="1">
      <c r="B626" s="112"/>
      <c r="D626" s="113" t="s">
        <v>75</v>
      </c>
      <c r="E626" s="114" t="s">
        <v>849</v>
      </c>
      <c r="F626" s="114" t="s">
        <v>850</v>
      </c>
      <c r="I626" s="115"/>
      <c r="J626" s="116">
        <f>BK626</f>
        <v>0</v>
      </c>
      <c r="L626" s="112"/>
      <c r="M626" s="117"/>
      <c r="P626" s="118">
        <f>P627+P634+P641</f>
        <v>0</v>
      </c>
      <c r="R626" s="118">
        <f>R627+R634+R641</f>
        <v>0</v>
      </c>
      <c r="T626" s="119">
        <f>T627+T634+T641</f>
        <v>0</v>
      </c>
      <c r="AR626" s="113" t="s">
        <v>156</v>
      </c>
      <c r="AT626" s="120" t="s">
        <v>75</v>
      </c>
      <c r="AU626" s="120" t="s">
        <v>76</v>
      </c>
      <c r="AY626" s="113" t="s">
        <v>124</v>
      </c>
      <c r="BK626" s="121">
        <f>BK627+BK634+BK641</f>
        <v>0</v>
      </c>
    </row>
    <row r="627" spans="2:65" s="11" customFormat="1" ht="22.75" customHeight="1">
      <c r="B627" s="112"/>
      <c r="D627" s="113" t="s">
        <v>75</v>
      </c>
      <c r="E627" s="122" t="s">
        <v>851</v>
      </c>
      <c r="F627" s="122" t="s">
        <v>852</v>
      </c>
      <c r="I627" s="115"/>
      <c r="J627" s="123">
        <f>BK627</f>
        <v>0</v>
      </c>
      <c r="L627" s="112"/>
      <c r="M627" s="117"/>
      <c r="P627" s="118">
        <f>SUM(P628:P633)</f>
        <v>0</v>
      </c>
      <c r="R627" s="118">
        <f>SUM(R628:R633)</f>
        <v>0</v>
      </c>
      <c r="T627" s="119">
        <f>SUM(T628:T633)</f>
        <v>0</v>
      </c>
      <c r="AR627" s="113" t="s">
        <v>156</v>
      </c>
      <c r="AT627" s="120" t="s">
        <v>75</v>
      </c>
      <c r="AU627" s="120" t="s">
        <v>84</v>
      </c>
      <c r="AY627" s="113" t="s">
        <v>124</v>
      </c>
      <c r="BK627" s="121">
        <f>SUM(BK628:BK633)</f>
        <v>0</v>
      </c>
    </row>
    <row r="628" spans="2:65" s="1" customFormat="1" ht="15.75" customHeight="1">
      <c r="B628" s="33"/>
      <c r="C628" s="124" t="s">
        <v>853</v>
      </c>
      <c r="D628" s="124" t="s">
        <v>126</v>
      </c>
      <c r="E628" s="125" t="s">
        <v>854</v>
      </c>
      <c r="F628" s="126" t="s">
        <v>855</v>
      </c>
      <c r="G628" s="127" t="s">
        <v>856</v>
      </c>
      <c r="H628" s="128">
        <v>1</v>
      </c>
      <c r="I628" s="129"/>
      <c r="J628" s="130">
        <f>ROUND(I628*H628,2)</f>
        <v>0</v>
      </c>
      <c r="K628" s="126" t="s">
        <v>28</v>
      </c>
      <c r="L628" s="33"/>
      <c r="M628" s="131" t="s">
        <v>28</v>
      </c>
      <c r="N628" s="132" t="s">
        <v>47</v>
      </c>
      <c r="P628" s="133">
        <f>O628*H628</f>
        <v>0</v>
      </c>
      <c r="Q628" s="133">
        <v>0</v>
      </c>
      <c r="R628" s="133">
        <f>Q628*H628</f>
        <v>0</v>
      </c>
      <c r="S628" s="133">
        <v>0</v>
      </c>
      <c r="T628" s="134">
        <f>S628*H628</f>
        <v>0</v>
      </c>
      <c r="AR628" s="135" t="s">
        <v>857</v>
      </c>
      <c r="AT628" s="135" t="s">
        <v>126</v>
      </c>
      <c r="AU628" s="135" t="s">
        <v>86</v>
      </c>
      <c r="AY628" s="18" t="s">
        <v>124</v>
      </c>
      <c r="BE628" s="136">
        <f>IF(N628="základní",J628,0)</f>
        <v>0</v>
      </c>
      <c r="BF628" s="136">
        <f>IF(N628="snížená",J628,0)</f>
        <v>0</v>
      </c>
      <c r="BG628" s="136">
        <f>IF(N628="zákl. přenesená",J628,0)</f>
        <v>0</v>
      </c>
      <c r="BH628" s="136">
        <f>IF(N628="sníž. přenesená",J628,0)</f>
        <v>0</v>
      </c>
      <c r="BI628" s="136">
        <f>IF(N628="nulová",J628,0)</f>
        <v>0</v>
      </c>
      <c r="BJ628" s="18" t="s">
        <v>84</v>
      </c>
      <c r="BK628" s="136">
        <f>ROUND(I628*H628,2)</f>
        <v>0</v>
      </c>
      <c r="BL628" s="18" t="s">
        <v>857</v>
      </c>
      <c r="BM628" s="135" t="s">
        <v>858</v>
      </c>
    </row>
    <row r="629" spans="2:65" s="12" customFormat="1" ht="10.5">
      <c r="B629" s="141"/>
      <c r="D629" s="142" t="s">
        <v>135</v>
      </c>
      <c r="E629" s="143" t="s">
        <v>28</v>
      </c>
      <c r="F629" s="144" t="s">
        <v>84</v>
      </c>
      <c r="H629" s="145">
        <v>1</v>
      </c>
      <c r="I629" s="146"/>
      <c r="L629" s="141"/>
      <c r="M629" s="147"/>
      <c r="T629" s="148"/>
      <c r="AT629" s="143" t="s">
        <v>135</v>
      </c>
      <c r="AU629" s="143" t="s">
        <v>86</v>
      </c>
      <c r="AV629" s="12" t="s">
        <v>86</v>
      </c>
      <c r="AW629" s="12" t="s">
        <v>36</v>
      </c>
      <c r="AX629" s="12" t="s">
        <v>84</v>
      </c>
      <c r="AY629" s="143" t="s">
        <v>124</v>
      </c>
    </row>
    <row r="630" spans="2:65" s="1" customFormat="1" ht="15.75" customHeight="1">
      <c r="B630" s="33"/>
      <c r="C630" s="124" t="s">
        <v>859</v>
      </c>
      <c r="D630" s="124" t="s">
        <v>126</v>
      </c>
      <c r="E630" s="125" t="s">
        <v>860</v>
      </c>
      <c r="F630" s="126" t="s">
        <v>861</v>
      </c>
      <c r="G630" s="127" t="s">
        <v>856</v>
      </c>
      <c r="H630" s="128">
        <v>1</v>
      </c>
      <c r="I630" s="129"/>
      <c r="J630" s="130">
        <f>ROUND(I630*H630,2)</f>
        <v>0</v>
      </c>
      <c r="K630" s="126" t="s">
        <v>28</v>
      </c>
      <c r="L630" s="33"/>
      <c r="M630" s="131" t="s">
        <v>28</v>
      </c>
      <c r="N630" s="132" t="s">
        <v>47</v>
      </c>
      <c r="P630" s="133">
        <f>O630*H630</f>
        <v>0</v>
      </c>
      <c r="Q630" s="133">
        <v>0</v>
      </c>
      <c r="R630" s="133">
        <f>Q630*H630</f>
        <v>0</v>
      </c>
      <c r="S630" s="133">
        <v>0</v>
      </c>
      <c r="T630" s="134">
        <f>S630*H630</f>
        <v>0</v>
      </c>
      <c r="AR630" s="135" t="s">
        <v>857</v>
      </c>
      <c r="AT630" s="135" t="s">
        <v>126</v>
      </c>
      <c r="AU630" s="135" t="s">
        <v>86</v>
      </c>
      <c r="AY630" s="18" t="s">
        <v>124</v>
      </c>
      <c r="BE630" s="136">
        <f>IF(N630="základní",J630,0)</f>
        <v>0</v>
      </c>
      <c r="BF630" s="136">
        <f>IF(N630="snížená",J630,0)</f>
        <v>0</v>
      </c>
      <c r="BG630" s="136">
        <f>IF(N630="zákl. přenesená",J630,0)</f>
        <v>0</v>
      </c>
      <c r="BH630" s="136">
        <f>IF(N630="sníž. přenesená",J630,0)</f>
        <v>0</v>
      </c>
      <c r="BI630" s="136">
        <f>IF(N630="nulová",J630,0)</f>
        <v>0</v>
      </c>
      <c r="BJ630" s="18" t="s">
        <v>84</v>
      </c>
      <c r="BK630" s="136">
        <f>ROUND(I630*H630,2)</f>
        <v>0</v>
      </c>
      <c r="BL630" s="18" t="s">
        <v>857</v>
      </c>
      <c r="BM630" s="135" t="s">
        <v>862</v>
      </c>
    </row>
    <row r="631" spans="2:65" s="12" customFormat="1" ht="10.5">
      <c r="B631" s="141"/>
      <c r="D631" s="142" t="s">
        <v>135</v>
      </c>
      <c r="E631" s="143" t="s">
        <v>28</v>
      </c>
      <c r="F631" s="144" t="s">
        <v>84</v>
      </c>
      <c r="H631" s="145">
        <v>1</v>
      </c>
      <c r="I631" s="146"/>
      <c r="L631" s="141"/>
      <c r="M631" s="147"/>
      <c r="T631" s="148"/>
      <c r="AT631" s="143" t="s">
        <v>135</v>
      </c>
      <c r="AU631" s="143" t="s">
        <v>86</v>
      </c>
      <c r="AV631" s="12" t="s">
        <v>86</v>
      </c>
      <c r="AW631" s="12" t="s">
        <v>36</v>
      </c>
      <c r="AX631" s="12" t="s">
        <v>84</v>
      </c>
      <c r="AY631" s="143" t="s">
        <v>124</v>
      </c>
    </row>
    <row r="632" spans="2:65" s="1" customFormat="1" ht="15.75" customHeight="1">
      <c r="B632" s="33"/>
      <c r="C632" s="124" t="s">
        <v>863</v>
      </c>
      <c r="D632" s="124" t="s">
        <v>126</v>
      </c>
      <c r="E632" s="125" t="s">
        <v>864</v>
      </c>
      <c r="F632" s="126" t="s">
        <v>865</v>
      </c>
      <c r="G632" s="127" t="s">
        <v>856</v>
      </c>
      <c r="H632" s="128">
        <v>1</v>
      </c>
      <c r="I632" s="129"/>
      <c r="J632" s="130">
        <f>ROUND(I632*H632,2)</f>
        <v>0</v>
      </c>
      <c r="K632" s="126" t="s">
        <v>28</v>
      </c>
      <c r="L632" s="33"/>
      <c r="M632" s="131" t="s">
        <v>28</v>
      </c>
      <c r="N632" s="132" t="s">
        <v>47</v>
      </c>
      <c r="P632" s="133">
        <f>O632*H632</f>
        <v>0</v>
      </c>
      <c r="Q632" s="133">
        <v>0</v>
      </c>
      <c r="R632" s="133">
        <f>Q632*H632</f>
        <v>0</v>
      </c>
      <c r="S632" s="133">
        <v>0</v>
      </c>
      <c r="T632" s="134">
        <f>S632*H632</f>
        <v>0</v>
      </c>
      <c r="AR632" s="135" t="s">
        <v>857</v>
      </c>
      <c r="AT632" s="135" t="s">
        <v>126</v>
      </c>
      <c r="AU632" s="135" t="s">
        <v>86</v>
      </c>
      <c r="AY632" s="18" t="s">
        <v>124</v>
      </c>
      <c r="BE632" s="136">
        <f>IF(N632="základní",J632,0)</f>
        <v>0</v>
      </c>
      <c r="BF632" s="136">
        <f>IF(N632="snížená",J632,0)</f>
        <v>0</v>
      </c>
      <c r="BG632" s="136">
        <f>IF(N632="zákl. přenesená",J632,0)</f>
        <v>0</v>
      </c>
      <c r="BH632" s="136">
        <f>IF(N632="sníž. přenesená",J632,0)</f>
        <v>0</v>
      </c>
      <c r="BI632" s="136">
        <f>IF(N632="nulová",J632,0)</f>
        <v>0</v>
      </c>
      <c r="BJ632" s="18" t="s">
        <v>84</v>
      </c>
      <c r="BK632" s="136">
        <f>ROUND(I632*H632,2)</f>
        <v>0</v>
      </c>
      <c r="BL632" s="18" t="s">
        <v>857</v>
      </c>
      <c r="BM632" s="135" t="s">
        <v>866</v>
      </c>
    </row>
    <row r="633" spans="2:65" s="12" customFormat="1" ht="10.5">
      <c r="B633" s="141"/>
      <c r="D633" s="142" t="s">
        <v>135</v>
      </c>
      <c r="E633" s="143" t="s">
        <v>28</v>
      </c>
      <c r="F633" s="144" t="s">
        <v>84</v>
      </c>
      <c r="H633" s="145">
        <v>1</v>
      </c>
      <c r="I633" s="146"/>
      <c r="L633" s="141"/>
      <c r="M633" s="147"/>
      <c r="T633" s="148"/>
      <c r="AT633" s="143" t="s">
        <v>135</v>
      </c>
      <c r="AU633" s="143" t="s">
        <v>86</v>
      </c>
      <c r="AV633" s="12" t="s">
        <v>86</v>
      </c>
      <c r="AW633" s="12" t="s">
        <v>36</v>
      </c>
      <c r="AX633" s="12" t="s">
        <v>84</v>
      </c>
      <c r="AY633" s="143" t="s">
        <v>124</v>
      </c>
    </row>
    <row r="634" spans="2:65" s="11" customFormat="1" ht="22.75" customHeight="1">
      <c r="B634" s="112"/>
      <c r="D634" s="113" t="s">
        <v>75</v>
      </c>
      <c r="E634" s="122" t="s">
        <v>867</v>
      </c>
      <c r="F634" s="122" t="s">
        <v>868</v>
      </c>
      <c r="I634" s="115"/>
      <c r="J634" s="123">
        <f>BK634</f>
        <v>0</v>
      </c>
      <c r="L634" s="112"/>
      <c r="M634" s="117"/>
      <c r="P634" s="118">
        <f>SUM(P635:P640)</f>
        <v>0</v>
      </c>
      <c r="R634" s="118">
        <f>SUM(R635:R640)</f>
        <v>0</v>
      </c>
      <c r="T634" s="119">
        <f>SUM(T635:T640)</f>
        <v>0</v>
      </c>
      <c r="AR634" s="113" t="s">
        <v>156</v>
      </c>
      <c r="AT634" s="120" t="s">
        <v>75</v>
      </c>
      <c r="AU634" s="120" t="s">
        <v>84</v>
      </c>
      <c r="AY634" s="113" t="s">
        <v>124</v>
      </c>
      <c r="BK634" s="121">
        <f>SUM(BK635:BK640)</f>
        <v>0</v>
      </c>
    </row>
    <row r="635" spans="2:65" s="1" customFormat="1" ht="24.75" customHeight="1">
      <c r="B635" s="33"/>
      <c r="C635" s="124" t="s">
        <v>869</v>
      </c>
      <c r="D635" s="124" t="s">
        <v>126</v>
      </c>
      <c r="E635" s="125" t="s">
        <v>870</v>
      </c>
      <c r="F635" s="126" t="s">
        <v>871</v>
      </c>
      <c r="G635" s="127" t="s">
        <v>856</v>
      </c>
      <c r="H635" s="128">
        <v>1</v>
      </c>
      <c r="I635" s="129"/>
      <c r="J635" s="130">
        <f>ROUND(I635*H635,2)</f>
        <v>0</v>
      </c>
      <c r="K635" s="126" t="s">
        <v>28</v>
      </c>
      <c r="L635" s="33"/>
      <c r="M635" s="131" t="s">
        <v>28</v>
      </c>
      <c r="N635" s="132" t="s">
        <v>47</v>
      </c>
      <c r="P635" s="133">
        <f>O635*H635</f>
        <v>0</v>
      </c>
      <c r="Q635" s="133">
        <v>0</v>
      </c>
      <c r="R635" s="133">
        <f>Q635*H635</f>
        <v>0</v>
      </c>
      <c r="S635" s="133">
        <v>0</v>
      </c>
      <c r="T635" s="134">
        <f>S635*H635</f>
        <v>0</v>
      </c>
      <c r="AR635" s="135" t="s">
        <v>857</v>
      </c>
      <c r="AT635" s="135" t="s">
        <v>126</v>
      </c>
      <c r="AU635" s="135" t="s">
        <v>86</v>
      </c>
      <c r="AY635" s="18" t="s">
        <v>124</v>
      </c>
      <c r="BE635" s="136">
        <f>IF(N635="základní",J635,0)</f>
        <v>0</v>
      </c>
      <c r="BF635" s="136">
        <f>IF(N635="snížená",J635,0)</f>
        <v>0</v>
      </c>
      <c r="BG635" s="136">
        <f>IF(N635="zákl. přenesená",J635,0)</f>
        <v>0</v>
      </c>
      <c r="BH635" s="136">
        <f>IF(N635="sníž. přenesená",J635,0)</f>
        <v>0</v>
      </c>
      <c r="BI635" s="136">
        <f>IF(N635="nulová",J635,0)</f>
        <v>0</v>
      </c>
      <c r="BJ635" s="18" t="s">
        <v>84</v>
      </c>
      <c r="BK635" s="136">
        <f>ROUND(I635*H635,2)</f>
        <v>0</v>
      </c>
      <c r="BL635" s="18" t="s">
        <v>857</v>
      </c>
      <c r="BM635" s="135" t="s">
        <v>872</v>
      </c>
    </row>
    <row r="636" spans="2:65" s="12" customFormat="1" ht="10.5">
      <c r="B636" s="141"/>
      <c r="D636" s="142" t="s">
        <v>135</v>
      </c>
      <c r="E636" s="143" t="s">
        <v>28</v>
      </c>
      <c r="F636" s="144" t="s">
        <v>84</v>
      </c>
      <c r="H636" s="145">
        <v>1</v>
      </c>
      <c r="I636" s="146"/>
      <c r="L636" s="141"/>
      <c r="M636" s="147"/>
      <c r="T636" s="148"/>
      <c r="AT636" s="143" t="s">
        <v>135</v>
      </c>
      <c r="AU636" s="143" t="s">
        <v>86</v>
      </c>
      <c r="AV636" s="12" t="s">
        <v>86</v>
      </c>
      <c r="AW636" s="12" t="s">
        <v>36</v>
      </c>
      <c r="AX636" s="12" t="s">
        <v>84</v>
      </c>
      <c r="AY636" s="143" t="s">
        <v>124</v>
      </c>
    </row>
    <row r="637" spans="2:65" s="1" customFormat="1" ht="15.75" customHeight="1">
      <c r="B637" s="33"/>
      <c r="C637" s="124" t="s">
        <v>873</v>
      </c>
      <c r="D637" s="124" t="s">
        <v>126</v>
      </c>
      <c r="E637" s="125" t="s">
        <v>874</v>
      </c>
      <c r="F637" s="126" t="s">
        <v>875</v>
      </c>
      <c r="G637" s="127" t="s">
        <v>856</v>
      </c>
      <c r="H637" s="128">
        <v>1</v>
      </c>
      <c r="I637" s="129"/>
      <c r="J637" s="130">
        <f>ROUND(I637*H637,2)</f>
        <v>0</v>
      </c>
      <c r="K637" s="126" t="s">
        <v>28</v>
      </c>
      <c r="L637" s="33"/>
      <c r="M637" s="131" t="s">
        <v>28</v>
      </c>
      <c r="N637" s="132" t="s">
        <v>47</v>
      </c>
      <c r="P637" s="133">
        <f>O637*H637</f>
        <v>0</v>
      </c>
      <c r="Q637" s="133">
        <v>0</v>
      </c>
      <c r="R637" s="133">
        <f>Q637*H637</f>
        <v>0</v>
      </c>
      <c r="S637" s="133">
        <v>0</v>
      </c>
      <c r="T637" s="134">
        <f>S637*H637</f>
        <v>0</v>
      </c>
      <c r="AR637" s="135" t="s">
        <v>857</v>
      </c>
      <c r="AT637" s="135" t="s">
        <v>126</v>
      </c>
      <c r="AU637" s="135" t="s">
        <v>86</v>
      </c>
      <c r="AY637" s="18" t="s">
        <v>124</v>
      </c>
      <c r="BE637" s="136">
        <f>IF(N637="základní",J637,0)</f>
        <v>0</v>
      </c>
      <c r="BF637" s="136">
        <f>IF(N637="snížená",J637,0)</f>
        <v>0</v>
      </c>
      <c r="BG637" s="136">
        <f>IF(N637="zákl. přenesená",J637,0)</f>
        <v>0</v>
      </c>
      <c r="BH637" s="136">
        <f>IF(N637="sníž. přenesená",J637,0)</f>
        <v>0</v>
      </c>
      <c r="BI637" s="136">
        <f>IF(N637="nulová",J637,0)</f>
        <v>0</v>
      </c>
      <c r="BJ637" s="18" t="s">
        <v>84</v>
      </c>
      <c r="BK637" s="136">
        <f>ROUND(I637*H637,2)</f>
        <v>0</v>
      </c>
      <c r="BL637" s="18" t="s">
        <v>857</v>
      </c>
      <c r="BM637" s="135" t="s">
        <v>876</v>
      </c>
    </row>
    <row r="638" spans="2:65" s="12" customFormat="1" ht="10.5">
      <c r="B638" s="141"/>
      <c r="D638" s="142" t="s">
        <v>135</v>
      </c>
      <c r="E638" s="143" t="s">
        <v>28</v>
      </c>
      <c r="F638" s="144" t="s">
        <v>84</v>
      </c>
      <c r="H638" s="145">
        <v>1</v>
      </c>
      <c r="I638" s="146"/>
      <c r="L638" s="141"/>
      <c r="M638" s="147"/>
      <c r="T638" s="148"/>
      <c r="AT638" s="143" t="s">
        <v>135</v>
      </c>
      <c r="AU638" s="143" t="s">
        <v>86</v>
      </c>
      <c r="AV638" s="12" t="s">
        <v>86</v>
      </c>
      <c r="AW638" s="12" t="s">
        <v>36</v>
      </c>
      <c r="AX638" s="12" t="s">
        <v>84</v>
      </c>
      <c r="AY638" s="143" t="s">
        <v>124</v>
      </c>
    </row>
    <row r="639" spans="2:65" s="1" customFormat="1" ht="24.75" customHeight="1">
      <c r="B639" s="33"/>
      <c r="C639" s="124" t="s">
        <v>877</v>
      </c>
      <c r="D639" s="124" t="s">
        <v>126</v>
      </c>
      <c r="E639" s="125" t="s">
        <v>878</v>
      </c>
      <c r="F639" s="126" t="s">
        <v>879</v>
      </c>
      <c r="G639" s="127" t="s">
        <v>856</v>
      </c>
      <c r="H639" s="128">
        <v>1</v>
      </c>
      <c r="I639" s="129"/>
      <c r="J639" s="130">
        <f>ROUND(I639*H639,2)</f>
        <v>0</v>
      </c>
      <c r="K639" s="126" t="s">
        <v>28</v>
      </c>
      <c r="L639" s="33"/>
      <c r="M639" s="131" t="s">
        <v>28</v>
      </c>
      <c r="N639" s="132" t="s">
        <v>47</v>
      </c>
      <c r="P639" s="133">
        <f>O639*H639</f>
        <v>0</v>
      </c>
      <c r="Q639" s="133">
        <v>0</v>
      </c>
      <c r="R639" s="133">
        <f>Q639*H639</f>
        <v>0</v>
      </c>
      <c r="S639" s="133">
        <v>0</v>
      </c>
      <c r="T639" s="134">
        <f>S639*H639</f>
        <v>0</v>
      </c>
      <c r="AR639" s="135" t="s">
        <v>857</v>
      </c>
      <c r="AT639" s="135" t="s">
        <v>126</v>
      </c>
      <c r="AU639" s="135" t="s">
        <v>86</v>
      </c>
      <c r="AY639" s="18" t="s">
        <v>124</v>
      </c>
      <c r="BE639" s="136">
        <f>IF(N639="základní",J639,0)</f>
        <v>0</v>
      </c>
      <c r="BF639" s="136">
        <f>IF(N639="snížená",J639,0)</f>
        <v>0</v>
      </c>
      <c r="BG639" s="136">
        <f>IF(N639="zákl. přenesená",J639,0)</f>
        <v>0</v>
      </c>
      <c r="BH639" s="136">
        <f>IF(N639="sníž. přenesená",J639,0)</f>
        <v>0</v>
      </c>
      <c r="BI639" s="136">
        <f>IF(N639="nulová",J639,0)</f>
        <v>0</v>
      </c>
      <c r="BJ639" s="18" t="s">
        <v>84</v>
      </c>
      <c r="BK639" s="136">
        <f>ROUND(I639*H639,2)</f>
        <v>0</v>
      </c>
      <c r="BL639" s="18" t="s">
        <v>857</v>
      </c>
      <c r="BM639" s="135" t="s">
        <v>880</v>
      </c>
    </row>
    <row r="640" spans="2:65" s="12" customFormat="1" ht="10.5">
      <c r="B640" s="141"/>
      <c r="D640" s="142" t="s">
        <v>135</v>
      </c>
      <c r="E640" s="143" t="s">
        <v>28</v>
      </c>
      <c r="F640" s="144" t="s">
        <v>84</v>
      </c>
      <c r="H640" s="145">
        <v>1</v>
      </c>
      <c r="I640" s="146"/>
      <c r="L640" s="141"/>
      <c r="M640" s="147"/>
      <c r="T640" s="148"/>
      <c r="AT640" s="143" t="s">
        <v>135</v>
      </c>
      <c r="AU640" s="143" t="s">
        <v>86</v>
      </c>
      <c r="AV640" s="12" t="s">
        <v>86</v>
      </c>
      <c r="AW640" s="12" t="s">
        <v>36</v>
      </c>
      <c r="AX640" s="12" t="s">
        <v>84</v>
      </c>
      <c r="AY640" s="143" t="s">
        <v>124</v>
      </c>
    </row>
    <row r="641" spans="2:65" s="11" customFormat="1" ht="22.75" customHeight="1">
      <c r="B641" s="112"/>
      <c r="D641" s="113" t="s">
        <v>75</v>
      </c>
      <c r="E641" s="122" t="s">
        <v>881</v>
      </c>
      <c r="F641" s="122" t="s">
        <v>882</v>
      </c>
      <c r="I641" s="115"/>
      <c r="J641" s="123">
        <f>BK641</f>
        <v>0</v>
      </c>
      <c r="L641" s="112"/>
      <c r="M641" s="117"/>
      <c r="P641" s="118">
        <f>SUM(P642:P649)</f>
        <v>0</v>
      </c>
      <c r="R641" s="118">
        <f>SUM(R642:R649)</f>
        <v>0</v>
      </c>
      <c r="T641" s="119">
        <f>SUM(T642:T649)</f>
        <v>0</v>
      </c>
      <c r="AR641" s="113" t="s">
        <v>156</v>
      </c>
      <c r="AT641" s="120" t="s">
        <v>75</v>
      </c>
      <c r="AU641" s="120" t="s">
        <v>84</v>
      </c>
      <c r="AY641" s="113" t="s">
        <v>124</v>
      </c>
      <c r="BK641" s="121">
        <f>SUM(BK642:BK649)</f>
        <v>0</v>
      </c>
    </row>
    <row r="642" spans="2:65" s="1" customFormat="1" ht="15.75" customHeight="1">
      <c r="B642" s="33"/>
      <c r="C642" s="124" t="s">
        <v>883</v>
      </c>
      <c r="D642" s="124" t="s">
        <v>126</v>
      </c>
      <c r="E642" s="125" t="s">
        <v>884</v>
      </c>
      <c r="F642" s="126" t="s">
        <v>885</v>
      </c>
      <c r="G642" s="127" t="s">
        <v>856</v>
      </c>
      <c r="H642" s="128">
        <v>1</v>
      </c>
      <c r="I642" s="129"/>
      <c r="J642" s="130">
        <f>ROUND(I642*H642,2)</f>
        <v>0</v>
      </c>
      <c r="K642" s="126" t="s">
        <v>28</v>
      </c>
      <c r="L642" s="33"/>
      <c r="M642" s="131" t="s">
        <v>28</v>
      </c>
      <c r="N642" s="132" t="s">
        <v>47</v>
      </c>
      <c r="P642" s="133">
        <f>O642*H642</f>
        <v>0</v>
      </c>
      <c r="Q642" s="133">
        <v>0</v>
      </c>
      <c r="R642" s="133">
        <f>Q642*H642</f>
        <v>0</v>
      </c>
      <c r="S642" s="133">
        <v>0</v>
      </c>
      <c r="T642" s="134">
        <f>S642*H642</f>
        <v>0</v>
      </c>
      <c r="AR642" s="135" t="s">
        <v>857</v>
      </c>
      <c r="AT642" s="135" t="s">
        <v>126</v>
      </c>
      <c r="AU642" s="135" t="s">
        <v>86</v>
      </c>
      <c r="AY642" s="18" t="s">
        <v>124</v>
      </c>
      <c r="BE642" s="136">
        <f>IF(N642="základní",J642,0)</f>
        <v>0</v>
      </c>
      <c r="BF642" s="136">
        <f>IF(N642="snížená",J642,0)</f>
        <v>0</v>
      </c>
      <c r="BG642" s="136">
        <f>IF(N642="zákl. přenesená",J642,0)</f>
        <v>0</v>
      </c>
      <c r="BH642" s="136">
        <f>IF(N642="sníž. přenesená",J642,0)</f>
        <v>0</v>
      </c>
      <c r="BI642" s="136">
        <f>IF(N642="nulová",J642,0)</f>
        <v>0</v>
      </c>
      <c r="BJ642" s="18" t="s">
        <v>84</v>
      </c>
      <c r="BK642" s="136">
        <f>ROUND(I642*H642,2)</f>
        <v>0</v>
      </c>
      <c r="BL642" s="18" t="s">
        <v>857</v>
      </c>
      <c r="BM642" s="135" t="s">
        <v>886</v>
      </c>
    </row>
    <row r="643" spans="2:65" s="12" customFormat="1" ht="10.5">
      <c r="B643" s="141"/>
      <c r="D643" s="142" t="s">
        <v>135</v>
      </c>
      <c r="E643" s="143" t="s">
        <v>28</v>
      </c>
      <c r="F643" s="144" t="s">
        <v>84</v>
      </c>
      <c r="H643" s="145">
        <v>1</v>
      </c>
      <c r="I643" s="146"/>
      <c r="L643" s="141"/>
      <c r="M643" s="147"/>
      <c r="T643" s="148"/>
      <c r="AT643" s="143" t="s">
        <v>135</v>
      </c>
      <c r="AU643" s="143" t="s">
        <v>86</v>
      </c>
      <c r="AV643" s="12" t="s">
        <v>86</v>
      </c>
      <c r="AW643" s="12" t="s">
        <v>36</v>
      </c>
      <c r="AX643" s="12" t="s">
        <v>84</v>
      </c>
      <c r="AY643" s="143" t="s">
        <v>124</v>
      </c>
    </row>
    <row r="644" spans="2:65" s="1" customFormat="1" ht="15.75" customHeight="1">
      <c r="B644" s="33"/>
      <c r="C644" s="124" t="s">
        <v>887</v>
      </c>
      <c r="D644" s="124" t="s">
        <v>126</v>
      </c>
      <c r="E644" s="125" t="s">
        <v>888</v>
      </c>
      <c r="F644" s="126" t="s">
        <v>889</v>
      </c>
      <c r="G644" s="127" t="s">
        <v>856</v>
      </c>
      <c r="H644" s="128">
        <v>1</v>
      </c>
      <c r="I644" s="129"/>
      <c r="J644" s="130">
        <f>ROUND(I644*H644,2)</f>
        <v>0</v>
      </c>
      <c r="K644" s="126" t="s">
        <v>28</v>
      </c>
      <c r="L644" s="33"/>
      <c r="M644" s="131" t="s">
        <v>28</v>
      </c>
      <c r="N644" s="132" t="s">
        <v>47</v>
      </c>
      <c r="P644" s="133">
        <f>O644*H644</f>
        <v>0</v>
      </c>
      <c r="Q644" s="133">
        <v>0</v>
      </c>
      <c r="R644" s="133">
        <f>Q644*H644</f>
        <v>0</v>
      </c>
      <c r="S644" s="133">
        <v>0</v>
      </c>
      <c r="T644" s="134">
        <f>S644*H644</f>
        <v>0</v>
      </c>
      <c r="AR644" s="135" t="s">
        <v>857</v>
      </c>
      <c r="AT644" s="135" t="s">
        <v>126</v>
      </c>
      <c r="AU644" s="135" t="s">
        <v>86</v>
      </c>
      <c r="AY644" s="18" t="s">
        <v>124</v>
      </c>
      <c r="BE644" s="136">
        <f>IF(N644="základní",J644,0)</f>
        <v>0</v>
      </c>
      <c r="BF644" s="136">
        <f>IF(N644="snížená",J644,0)</f>
        <v>0</v>
      </c>
      <c r="BG644" s="136">
        <f>IF(N644="zákl. přenesená",J644,0)</f>
        <v>0</v>
      </c>
      <c r="BH644" s="136">
        <f>IF(N644="sníž. přenesená",J644,0)</f>
        <v>0</v>
      </c>
      <c r="BI644" s="136">
        <f>IF(N644="nulová",J644,0)</f>
        <v>0</v>
      </c>
      <c r="BJ644" s="18" t="s">
        <v>84</v>
      </c>
      <c r="BK644" s="136">
        <f>ROUND(I644*H644,2)</f>
        <v>0</v>
      </c>
      <c r="BL644" s="18" t="s">
        <v>857</v>
      </c>
      <c r="BM644" s="135" t="s">
        <v>890</v>
      </c>
    </row>
    <row r="645" spans="2:65" s="12" customFormat="1" ht="10.5">
      <c r="B645" s="141"/>
      <c r="D645" s="142" t="s">
        <v>135</v>
      </c>
      <c r="E645" s="143" t="s">
        <v>28</v>
      </c>
      <c r="F645" s="144" t="s">
        <v>84</v>
      </c>
      <c r="H645" s="145">
        <v>1</v>
      </c>
      <c r="I645" s="146"/>
      <c r="L645" s="141"/>
      <c r="M645" s="147"/>
      <c r="T645" s="148"/>
      <c r="AT645" s="143" t="s">
        <v>135</v>
      </c>
      <c r="AU645" s="143" t="s">
        <v>86</v>
      </c>
      <c r="AV645" s="12" t="s">
        <v>86</v>
      </c>
      <c r="AW645" s="12" t="s">
        <v>36</v>
      </c>
      <c r="AX645" s="12" t="s">
        <v>84</v>
      </c>
      <c r="AY645" s="143" t="s">
        <v>124</v>
      </c>
    </row>
    <row r="646" spans="2:65" s="1" customFormat="1" ht="15.75" customHeight="1">
      <c r="B646" s="33"/>
      <c r="C646" s="124" t="s">
        <v>891</v>
      </c>
      <c r="D646" s="124" t="s">
        <v>126</v>
      </c>
      <c r="E646" s="125" t="s">
        <v>892</v>
      </c>
      <c r="F646" s="126" t="s">
        <v>893</v>
      </c>
      <c r="G646" s="127" t="s">
        <v>856</v>
      </c>
      <c r="H646" s="128">
        <v>48</v>
      </c>
      <c r="I646" s="129"/>
      <c r="J646" s="130">
        <f>ROUND(I646*H646,2)</f>
        <v>0</v>
      </c>
      <c r="K646" s="126" t="s">
        <v>28</v>
      </c>
      <c r="L646" s="33"/>
      <c r="M646" s="131" t="s">
        <v>28</v>
      </c>
      <c r="N646" s="132" t="s">
        <v>47</v>
      </c>
      <c r="P646" s="133">
        <f>O646*H646</f>
        <v>0</v>
      </c>
      <c r="Q646" s="133">
        <v>0</v>
      </c>
      <c r="R646" s="133">
        <f>Q646*H646</f>
        <v>0</v>
      </c>
      <c r="S646" s="133">
        <v>0</v>
      </c>
      <c r="T646" s="134">
        <f>S646*H646</f>
        <v>0</v>
      </c>
      <c r="AR646" s="135" t="s">
        <v>857</v>
      </c>
      <c r="AT646" s="135" t="s">
        <v>126</v>
      </c>
      <c r="AU646" s="135" t="s">
        <v>86</v>
      </c>
      <c r="AY646" s="18" t="s">
        <v>124</v>
      </c>
      <c r="BE646" s="136">
        <f>IF(N646="základní",J646,0)</f>
        <v>0</v>
      </c>
      <c r="BF646" s="136">
        <f>IF(N646="snížená",J646,0)</f>
        <v>0</v>
      </c>
      <c r="BG646" s="136">
        <f>IF(N646="zákl. přenesená",J646,0)</f>
        <v>0</v>
      </c>
      <c r="BH646" s="136">
        <f>IF(N646="sníž. přenesená",J646,0)</f>
        <v>0</v>
      </c>
      <c r="BI646" s="136">
        <f>IF(N646="nulová",J646,0)</f>
        <v>0</v>
      </c>
      <c r="BJ646" s="18" t="s">
        <v>84</v>
      </c>
      <c r="BK646" s="136">
        <f>ROUND(I646*H646,2)</f>
        <v>0</v>
      </c>
      <c r="BL646" s="18" t="s">
        <v>857</v>
      </c>
      <c r="BM646" s="135" t="s">
        <v>894</v>
      </c>
    </row>
    <row r="647" spans="2:65" s="12" customFormat="1" ht="10.5">
      <c r="B647" s="141"/>
      <c r="D647" s="142" t="s">
        <v>135</v>
      </c>
      <c r="E647" s="143" t="s">
        <v>28</v>
      </c>
      <c r="F647" s="144" t="s">
        <v>443</v>
      </c>
      <c r="H647" s="145">
        <v>48</v>
      </c>
      <c r="I647" s="146"/>
      <c r="L647" s="141"/>
      <c r="M647" s="147"/>
      <c r="T647" s="148"/>
      <c r="AT647" s="143" t="s">
        <v>135</v>
      </c>
      <c r="AU647" s="143" t="s">
        <v>86</v>
      </c>
      <c r="AV647" s="12" t="s">
        <v>86</v>
      </c>
      <c r="AW647" s="12" t="s">
        <v>36</v>
      </c>
      <c r="AX647" s="12" t="s">
        <v>84</v>
      </c>
      <c r="AY647" s="143" t="s">
        <v>124</v>
      </c>
    </row>
    <row r="648" spans="2:65" s="1" customFormat="1" ht="15.75" customHeight="1">
      <c r="B648" s="33"/>
      <c r="C648" s="124" t="s">
        <v>895</v>
      </c>
      <c r="D648" s="124" t="s">
        <v>126</v>
      </c>
      <c r="E648" s="125" t="s">
        <v>896</v>
      </c>
      <c r="F648" s="126" t="s">
        <v>897</v>
      </c>
      <c r="G648" s="127" t="s">
        <v>856</v>
      </c>
      <c r="H648" s="128">
        <v>1</v>
      </c>
      <c r="I648" s="129"/>
      <c r="J648" s="130">
        <f>ROUND(I648*H648,2)</f>
        <v>0</v>
      </c>
      <c r="K648" s="126" t="s">
        <v>28</v>
      </c>
      <c r="L648" s="33"/>
      <c r="M648" s="131" t="s">
        <v>28</v>
      </c>
      <c r="N648" s="132" t="s">
        <v>47</v>
      </c>
      <c r="P648" s="133">
        <f>O648*H648</f>
        <v>0</v>
      </c>
      <c r="Q648" s="133">
        <v>0</v>
      </c>
      <c r="R648" s="133">
        <f>Q648*H648</f>
        <v>0</v>
      </c>
      <c r="S648" s="133">
        <v>0</v>
      </c>
      <c r="T648" s="134">
        <f>S648*H648</f>
        <v>0</v>
      </c>
      <c r="AR648" s="135" t="s">
        <v>857</v>
      </c>
      <c r="AT648" s="135" t="s">
        <v>126</v>
      </c>
      <c r="AU648" s="135" t="s">
        <v>86</v>
      </c>
      <c r="AY648" s="18" t="s">
        <v>124</v>
      </c>
      <c r="BE648" s="136">
        <f>IF(N648="základní",J648,0)</f>
        <v>0</v>
      </c>
      <c r="BF648" s="136">
        <f>IF(N648="snížená",J648,0)</f>
        <v>0</v>
      </c>
      <c r="BG648" s="136">
        <f>IF(N648="zákl. přenesená",J648,0)</f>
        <v>0</v>
      </c>
      <c r="BH648" s="136">
        <f>IF(N648="sníž. přenesená",J648,0)</f>
        <v>0</v>
      </c>
      <c r="BI648" s="136">
        <f>IF(N648="nulová",J648,0)</f>
        <v>0</v>
      </c>
      <c r="BJ648" s="18" t="s">
        <v>84</v>
      </c>
      <c r="BK648" s="136">
        <f>ROUND(I648*H648,2)</f>
        <v>0</v>
      </c>
      <c r="BL648" s="18" t="s">
        <v>857</v>
      </c>
      <c r="BM648" s="135" t="s">
        <v>898</v>
      </c>
    </row>
    <row r="649" spans="2:65" s="12" customFormat="1" ht="10.5">
      <c r="B649" s="141"/>
      <c r="D649" s="142" t="s">
        <v>135</v>
      </c>
      <c r="E649" s="143" t="s">
        <v>28</v>
      </c>
      <c r="F649" s="144" t="s">
        <v>84</v>
      </c>
      <c r="H649" s="145">
        <v>1</v>
      </c>
      <c r="I649" s="146"/>
      <c r="L649" s="141"/>
      <c r="M649" s="179"/>
      <c r="N649" s="180"/>
      <c r="O649" s="180"/>
      <c r="P649" s="180"/>
      <c r="Q649" s="180"/>
      <c r="R649" s="180"/>
      <c r="S649" s="180"/>
      <c r="T649" s="181"/>
      <c r="AT649" s="143" t="s">
        <v>135</v>
      </c>
      <c r="AU649" s="143" t="s">
        <v>86</v>
      </c>
      <c r="AV649" s="12" t="s">
        <v>86</v>
      </c>
      <c r="AW649" s="12" t="s">
        <v>36</v>
      </c>
      <c r="AX649" s="12" t="s">
        <v>84</v>
      </c>
      <c r="AY649" s="143" t="s">
        <v>124</v>
      </c>
    </row>
    <row r="650" spans="2:65" s="1" customFormat="1" ht="6.9" customHeight="1">
      <c r="B650" s="42"/>
      <c r="C650" s="43"/>
      <c r="D650" s="43"/>
      <c r="E650" s="43"/>
      <c r="F650" s="43"/>
      <c r="G650" s="43"/>
      <c r="H650" s="43"/>
      <c r="I650" s="43"/>
      <c r="J650" s="43"/>
      <c r="K650" s="43"/>
      <c r="L650" s="33"/>
    </row>
  </sheetData>
  <sheetProtection algorithmName="SHA-512" hashValue="25P7U476t3QeJl/PyNNtcq9GgKDs5GPM0wsJy48avIGoVd7mIt3duflqWDS+nAlxhopQcCko+AdNWI3V3GHVsg==" saltValue="hK+DCDqsHRs7NlF341WMFGdanBHv1r8ILOLo/C8f0cAKAYlMvJgX+7iTy5bdydOZmcYrvSa0QkuRDRpDBGXa6A==" spinCount="100000" sheet="1" objects="1" scenarios="1" formatColumns="0" formatRows="0" autoFilter="0"/>
  <autoFilter ref="C92:K649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0" r:id="rId2" xr:uid="{00000000-0004-0000-0100-000001000000}"/>
    <hyperlink ref="F104" r:id="rId3" xr:uid="{00000000-0004-0000-0100-000002000000}"/>
    <hyperlink ref="F111" r:id="rId4" xr:uid="{00000000-0004-0000-0100-000003000000}"/>
    <hyperlink ref="F117" r:id="rId5" xr:uid="{00000000-0004-0000-0100-000004000000}"/>
    <hyperlink ref="F127" r:id="rId6" xr:uid="{00000000-0004-0000-0100-000005000000}"/>
    <hyperlink ref="F131" r:id="rId7" xr:uid="{00000000-0004-0000-0100-000006000000}"/>
    <hyperlink ref="F138" r:id="rId8" xr:uid="{00000000-0004-0000-0100-000007000000}"/>
    <hyperlink ref="F143" r:id="rId9" xr:uid="{00000000-0004-0000-0100-000008000000}"/>
    <hyperlink ref="F148" r:id="rId10" xr:uid="{00000000-0004-0000-0100-000009000000}"/>
    <hyperlink ref="F151" r:id="rId11" xr:uid="{00000000-0004-0000-0100-00000A000000}"/>
    <hyperlink ref="F154" r:id="rId12" xr:uid="{00000000-0004-0000-0100-00000B000000}"/>
    <hyperlink ref="F160" r:id="rId13" xr:uid="{00000000-0004-0000-0100-00000C000000}"/>
    <hyperlink ref="F163" r:id="rId14" xr:uid="{00000000-0004-0000-0100-00000D000000}"/>
    <hyperlink ref="F177" r:id="rId15" xr:uid="{00000000-0004-0000-0100-00000E000000}"/>
    <hyperlink ref="F183" r:id="rId16" xr:uid="{00000000-0004-0000-0100-00000F000000}"/>
    <hyperlink ref="F196" r:id="rId17" xr:uid="{00000000-0004-0000-0100-000010000000}"/>
    <hyperlink ref="F204" r:id="rId18" xr:uid="{00000000-0004-0000-0100-000011000000}"/>
    <hyperlink ref="F209" r:id="rId19" xr:uid="{00000000-0004-0000-0100-000012000000}"/>
    <hyperlink ref="F215" r:id="rId20" xr:uid="{00000000-0004-0000-0100-000013000000}"/>
    <hyperlink ref="F219" r:id="rId21" xr:uid="{00000000-0004-0000-0100-000014000000}"/>
    <hyperlink ref="F224" r:id="rId22" xr:uid="{00000000-0004-0000-0100-000015000000}"/>
    <hyperlink ref="F241" r:id="rId23" xr:uid="{00000000-0004-0000-0100-000016000000}"/>
    <hyperlink ref="F254" r:id="rId24" xr:uid="{00000000-0004-0000-0100-000017000000}"/>
    <hyperlink ref="F263" r:id="rId25" xr:uid="{00000000-0004-0000-0100-000018000000}"/>
    <hyperlink ref="F267" r:id="rId26" xr:uid="{00000000-0004-0000-0100-000019000000}"/>
    <hyperlink ref="F274" r:id="rId27" xr:uid="{00000000-0004-0000-0100-00001A000000}"/>
    <hyperlink ref="F279" r:id="rId28" xr:uid="{00000000-0004-0000-0100-00001B000000}"/>
    <hyperlink ref="F284" r:id="rId29" xr:uid="{00000000-0004-0000-0100-00001C000000}"/>
    <hyperlink ref="F288" r:id="rId30" xr:uid="{00000000-0004-0000-0100-00001D000000}"/>
    <hyperlink ref="F297" r:id="rId31" xr:uid="{00000000-0004-0000-0100-00001E000000}"/>
    <hyperlink ref="F301" r:id="rId32" xr:uid="{00000000-0004-0000-0100-00001F000000}"/>
    <hyperlink ref="F310" r:id="rId33" xr:uid="{00000000-0004-0000-0100-000020000000}"/>
    <hyperlink ref="F314" r:id="rId34" xr:uid="{00000000-0004-0000-0100-000021000000}"/>
    <hyperlink ref="F319" r:id="rId35" xr:uid="{00000000-0004-0000-0100-000022000000}"/>
    <hyperlink ref="F326" r:id="rId36" xr:uid="{00000000-0004-0000-0100-000023000000}"/>
    <hyperlink ref="F341" r:id="rId37" xr:uid="{00000000-0004-0000-0100-000024000000}"/>
    <hyperlink ref="F345" r:id="rId38" xr:uid="{00000000-0004-0000-0100-000025000000}"/>
    <hyperlink ref="F350" r:id="rId39" xr:uid="{00000000-0004-0000-0100-000026000000}"/>
    <hyperlink ref="F355" r:id="rId40" xr:uid="{00000000-0004-0000-0100-000027000000}"/>
    <hyperlink ref="F362" r:id="rId41" xr:uid="{00000000-0004-0000-0100-000028000000}"/>
    <hyperlink ref="F365" r:id="rId42" xr:uid="{00000000-0004-0000-0100-000029000000}"/>
    <hyperlink ref="F372" r:id="rId43" xr:uid="{00000000-0004-0000-0100-00002A000000}"/>
    <hyperlink ref="F376" r:id="rId44" xr:uid="{00000000-0004-0000-0100-00002B000000}"/>
    <hyperlink ref="F381" r:id="rId45" xr:uid="{00000000-0004-0000-0100-00002C000000}"/>
    <hyperlink ref="F386" r:id="rId46" xr:uid="{00000000-0004-0000-0100-00002D000000}"/>
    <hyperlink ref="F397" r:id="rId47" xr:uid="{00000000-0004-0000-0100-00002E000000}"/>
    <hyperlink ref="F408" r:id="rId48" xr:uid="{00000000-0004-0000-0100-00002F000000}"/>
    <hyperlink ref="F413" r:id="rId49" xr:uid="{00000000-0004-0000-0100-000030000000}"/>
    <hyperlink ref="F417" r:id="rId50" xr:uid="{00000000-0004-0000-0100-000031000000}"/>
    <hyperlink ref="F423" r:id="rId51" xr:uid="{00000000-0004-0000-0100-000032000000}"/>
    <hyperlink ref="F428" r:id="rId52" xr:uid="{00000000-0004-0000-0100-000033000000}"/>
    <hyperlink ref="F435" r:id="rId53" xr:uid="{00000000-0004-0000-0100-000034000000}"/>
    <hyperlink ref="F438" r:id="rId54" xr:uid="{00000000-0004-0000-0100-000035000000}"/>
    <hyperlink ref="F441" r:id="rId55" xr:uid="{00000000-0004-0000-0100-000036000000}"/>
    <hyperlink ref="F456" r:id="rId56" xr:uid="{00000000-0004-0000-0100-000037000000}"/>
    <hyperlink ref="F461" r:id="rId57" xr:uid="{00000000-0004-0000-0100-000038000000}"/>
    <hyperlink ref="F466" r:id="rId58" xr:uid="{00000000-0004-0000-0100-000039000000}"/>
    <hyperlink ref="F477" r:id="rId59" xr:uid="{00000000-0004-0000-0100-00003A000000}"/>
    <hyperlink ref="F488" r:id="rId60" xr:uid="{00000000-0004-0000-0100-00003B000000}"/>
    <hyperlink ref="F493" r:id="rId61" xr:uid="{00000000-0004-0000-0100-00003C000000}"/>
    <hyperlink ref="F503" r:id="rId62" xr:uid="{00000000-0004-0000-0100-00003D000000}"/>
    <hyperlink ref="F510" r:id="rId63" xr:uid="{00000000-0004-0000-0100-00003E000000}"/>
    <hyperlink ref="F514" r:id="rId64" xr:uid="{00000000-0004-0000-0100-00003F000000}"/>
    <hyperlink ref="F528" r:id="rId65" xr:uid="{00000000-0004-0000-0100-000040000000}"/>
    <hyperlink ref="F541" r:id="rId66" xr:uid="{00000000-0004-0000-0100-000041000000}"/>
    <hyperlink ref="F550" r:id="rId67" xr:uid="{00000000-0004-0000-0100-000042000000}"/>
    <hyperlink ref="F559" r:id="rId68" xr:uid="{00000000-0004-0000-0100-000043000000}"/>
    <hyperlink ref="F564" r:id="rId69" xr:uid="{00000000-0004-0000-0100-000044000000}"/>
    <hyperlink ref="F585" r:id="rId70" xr:uid="{00000000-0004-0000-0100-000045000000}"/>
    <hyperlink ref="F589" r:id="rId71" xr:uid="{00000000-0004-0000-0100-000046000000}"/>
    <hyperlink ref="F592" r:id="rId72" xr:uid="{00000000-0004-0000-0100-000047000000}"/>
    <hyperlink ref="F596" r:id="rId73" xr:uid="{00000000-0004-0000-0100-000048000000}"/>
    <hyperlink ref="F600" r:id="rId74" xr:uid="{00000000-0004-0000-0100-000049000000}"/>
    <hyperlink ref="F605" r:id="rId75" xr:uid="{00000000-0004-0000-0100-00004A000000}"/>
    <hyperlink ref="F610" r:id="rId76" xr:uid="{00000000-0004-0000-0100-00004B000000}"/>
    <hyperlink ref="F617" r:id="rId77" xr:uid="{00000000-0004-0000-0100-00004C000000}"/>
    <hyperlink ref="F622" r:id="rId78" xr:uid="{00000000-0004-0000-0100-00004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0.5"/>
  <cols>
    <col min="1" max="1" width="8.140625" style="182" customWidth="1"/>
    <col min="2" max="2" width="1.5703125" style="182" customWidth="1"/>
    <col min="3" max="4" width="4.85546875" style="182" customWidth="1"/>
    <col min="5" max="5" width="11.5703125" style="182" customWidth="1"/>
    <col min="6" max="6" width="9" style="182" customWidth="1"/>
    <col min="7" max="7" width="4.85546875" style="182" customWidth="1"/>
    <col min="8" max="8" width="77.7109375" style="182" customWidth="1"/>
    <col min="9" max="10" width="19.85546875" style="182" customWidth="1"/>
    <col min="11" max="11" width="1.5703125" style="182" customWidth="1"/>
  </cols>
  <sheetData>
    <row r="1" spans="2:11" customFormat="1" ht="37.5" customHeight="1"/>
    <row r="2" spans="2:11" customFormat="1" ht="7.55" customHeight="1">
      <c r="B2" s="183"/>
      <c r="C2" s="184"/>
      <c r="D2" s="184"/>
      <c r="E2" s="184"/>
      <c r="F2" s="184"/>
      <c r="G2" s="184"/>
      <c r="H2" s="184"/>
      <c r="I2" s="184"/>
      <c r="J2" s="184"/>
      <c r="K2" s="185"/>
    </row>
    <row r="3" spans="2:11" s="16" customFormat="1" ht="45" customHeight="1">
      <c r="B3" s="186"/>
      <c r="C3" s="310" t="s">
        <v>899</v>
      </c>
      <c r="D3" s="310"/>
      <c r="E3" s="310"/>
      <c r="F3" s="310"/>
      <c r="G3" s="310"/>
      <c r="H3" s="310"/>
      <c r="I3" s="310"/>
      <c r="J3" s="310"/>
      <c r="K3" s="187"/>
    </row>
    <row r="4" spans="2:11" customFormat="1" ht="25.55" customHeight="1">
      <c r="B4" s="188"/>
      <c r="C4" s="309" t="s">
        <v>900</v>
      </c>
      <c r="D4" s="309"/>
      <c r="E4" s="309"/>
      <c r="F4" s="309"/>
      <c r="G4" s="309"/>
      <c r="H4" s="309"/>
      <c r="I4" s="309"/>
      <c r="J4" s="309"/>
      <c r="K4" s="189"/>
    </row>
    <row r="5" spans="2:11" customFormat="1" ht="5.25" customHeight="1">
      <c r="B5" s="188"/>
      <c r="C5" s="190"/>
      <c r="D5" s="190"/>
      <c r="E5" s="190"/>
      <c r="F5" s="190"/>
      <c r="G5" s="190"/>
      <c r="H5" s="190"/>
      <c r="I5" s="190"/>
      <c r="J5" s="190"/>
      <c r="K5" s="189"/>
    </row>
    <row r="6" spans="2:11" customFormat="1" ht="15.05" customHeight="1">
      <c r="B6" s="188"/>
      <c r="C6" s="308" t="s">
        <v>901</v>
      </c>
      <c r="D6" s="308"/>
      <c r="E6" s="308"/>
      <c r="F6" s="308"/>
      <c r="G6" s="308"/>
      <c r="H6" s="308"/>
      <c r="I6" s="308"/>
      <c r="J6" s="308"/>
      <c r="K6" s="189"/>
    </row>
    <row r="7" spans="2:11" customFormat="1" ht="15.05" customHeight="1">
      <c r="B7" s="192"/>
      <c r="C7" s="308" t="s">
        <v>902</v>
      </c>
      <c r="D7" s="308"/>
      <c r="E7" s="308"/>
      <c r="F7" s="308"/>
      <c r="G7" s="308"/>
      <c r="H7" s="308"/>
      <c r="I7" s="308"/>
      <c r="J7" s="308"/>
      <c r="K7" s="189"/>
    </row>
    <row r="8" spans="2:11" customFormat="1" ht="12.8" customHeight="1">
      <c r="B8" s="192"/>
      <c r="C8" s="191"/>
      <c r="D8" s="191"/>
      <c r="E8" s="191"/>
      <c r="F8" s="191"/>
      <c r="G8" s="191"/>
      <c r="H8" s="191"/>
      <c r="I8" s="191"/>
      <c r="J8" s="191"/>
      <c r="K8" s="189"/>
    </row>
    <row r="9" spans="2:11" customFormat="1" ht="15.05" customHeight="1">
      <c r="B9" s="192"/>
      <c r="C9" s="308" t="s">
        <v>903</v>
      </c>
      <c r="D9" s="308"/>
      <c r="E9" s="308"/>
      <c r="F9" s="308"/>
      <c r="G9" s="308"/>
      <c r="H9" s="308"/>
      <c r="I9" s="308"/>
      <c r="J9" s="308"/>
      <c r="K9" s="189"/>
    </row>
    <row r="10" spans="2:11" customFormat="1" ht="15.05" customHeight="1">
      <c r="B10" s="192"/>
      <c r="C10" s="191"/>
      <c r="D10" s="308" t="s">
        <v>904</v>
      </c>
      <c r="E10" s="308"/>
      <c r="F10" s="308"/>
      <c r="G10" s="308"/>
      <c r="H10" s="308"/>
      <c r="I10" s="308"/>
      <c r="J10" s="308"/>
      <c r="K10" s="189"/>
    </row>
    <row r="11" spans="2:11" customFormat="1" ht="15.05" customHeight="1">
      <c r="B11" s="192"/>
      <c r="C11" s="193"/>
      <c r="D11" s="308" t="s">
        <v>905</v>
      </c>
      <c r="E11" s="308"/>
      <c r="F11" s="308"/>
      <c r="G11" s="308"/>
      <c r="H11" s="308"/>
      <c r="I11" s="308"/>
      <c r="J11" s="308"/>
      <c r="K11" s="189"/>
    </row>
    <row r="12" spans="2:11" customFormat="1" ht="15.05" customHeight="1">
      <c r="B12" s="192"/>
      <c r="C12" s="193"/>
      <c r="D12" s="191"/>
      <c r="E12" s="191"/>
      <c r="F12" s="191"/>
      <c r="G12" s="191"/>
      <c r="H12" s="191"/>
      <c r="I12" s="191"/>
      <c r="J12" s="191"/>
      <c r="K12" s="189"/>
    </row>
    <row r="13" spans="2:11" customFormat="1" ht="15.05" customHeight="1">
      <c r="B13" s="192"/>
      <c r="C13" s="193"/>
      <c r="D13" s="194" t="s">
        <v>906</v>
      </c>
      <c r="E13" s="191"/>
      <c r="F13" s="191"/>
      <c r="G13" s="191"/>
      <c r="H13" s="191"/>
      <c r="I13" s="191"/>
      <c r="J13" s="191"/>
      <c r="K13" s="189"/>
    </row>
    <row r="14" spans="2:11" customFormat="1" ht="12.8" customHeight="1">
      <c r="B14" s="192"/>
      <c r="C14" s="193"/>
      <c r="D14" s="193"/>
      <c r="E14" s="193"/>
      <c r="F14" s="193"/>
      <c r="G14" s="193"/>
      <c r="H14" s="193"/>
      <c r="I14" s="193"/>
      <c r="J14" s="193"/>
      <c r="K14" s="189"/>
    </row>
    <row r="15" spans="2:11" customFormat="1" ht="15.05" customHeight="1">
      <c r="B15" s="192"/>
      <c r="C15" s="193"/>
      <c r="D15" s="308" t="s">
        <v>907</v>
      </c>
      <c r="E15" s="308"/>
      <c r="F15" s="308"/>
      <c r="G15" s="308"/>
      <c r="H15" s="308"/>
      <c r="I15" s="308"/>
      <c r="J15" s="308"/>
      <c r="K15" s="189"/>
    </row>
    <row r="16" spans="2:11" customFormat="1" ht="15.05" customHeight="1">
      <c r="B16" s="192"/>
      <c r="C16" s="193"/>
      <c r="D16" s="308" t="s">
        <v>908</v>
      </c>
      <c r="E16" s="308"/>
      <c r="F16" s="308"/>
      <c r="G16" s="308"/>
      <c r="H16" s="308"/>
      <c r="I16" s="308"/>
      <c r="J16" s="308"/>
      <c r="K16" s="189"/>
    </row>
    <row r="17" spans="2:11" customFormat="1" ht="15.05" customHeight="1">
      <c r="B17" s="192"/>
      <c r="C17" s="193"/>
      <c r="D17" s="308" t="s">
        <v>909</v>
      </c>
      <c r="E17" s="308"/>
      <c r="F17" s="308"/>
      <c r="G17" s="308"/>
      <c r="H17" s="308"/>
      <c r="I17" s="308"/>
      <c r="J17" s="308"/>
      <c r="K17" s="189"/>
    </row>
    <row r="18" spans="2:11" customFormat="1" ht="15.05" customHeight="1">
      <c r="B18" s="192"/>
      <c r="C18" s="193"/>
      <c r="D18" s="193"/>
      <c r="E18" s="195" t="s">
        <v>910</v>
      </c>
      <c r="F18" s="308" t="s">
        <v>911</v>
      </c>
      <c r="G18" s="308"/>
      <c r="H18" s="308"/>
      <c r="I18" s="308"/>
      <c r="J18" s="308"/>
      <c r="K18" s="189"/>
    </row>
    <row r="19" spans="2:11" customFormat="1" ht="15.05" customHeight="1">
      <c r="B19" s="192"/>
      <c r="C19" s="193"/>
      <c r="D19" s="193"/>
      <c r="E19" s="195" t="s">
        <v>83</v>
      </c>
      <c r="F19" s="308" t="s">
        <v>912</v>
      </c>
      <c r="G19" s="308"/>
      <c r="H19" s="308"/>
      <c r="I19" s="308"/>
      <c r="J19" s="308"/>
      <c r="K19" s="189"/>
    </row>
    <row r="20" spans="2:11" customFormat="1" ht="15.05" customHeight="1">
      <c r="B20" s="192"/>
      <c r="C20" s="193"/>
      <c r="D20" s="193"/>
      <c r="E20" s="195" t="s">
        <v>913</v>
      </c>
      <c r="F20" s="308" t="s">
        <v>914</v>
      </c>
      <c r="G20" s="308"/>
      <c r="H20" s="308"/>
      <c r="I20" s="308"/>
      <c r="J20" s="308"/>
      <c r="K20" s="189"/>
    </row>
    <row r="21" spans="2:11" customFormat="1" ht="15.05" customHeight="1">
      <c r="B21" s="192"/>
      <c r="C21" s="193"/>
      <c r="D21" s="193"/>
      <c r="E21" s="195" t="s">
        <v>915</v>
      </c>
      <c r="F21" s="308" t="s">
        <v>916</v>
      </c>
      <c r="G21" s="308"/>
      <c r="H21" s="308"/>
      <c r="I21" s="308"/>
      <c r="J21" s="308"/>
      <c r="K21" s="189"/>
    </row>
    <row r="22" spans="2:11" customFormat="1" ht="15.05" customHeight="1">
      <c r="B22" s="192"/>
      <c r="C22" s="193"/>
      <c r="D22" s="193"/>
      <c r="E22" s="195" t="s">
        <v>917</v>
      </c>
      <c r="F22" s="308" t="s">
        <v>918</v>
      </c>
      <c r="G22" s="308"/>
      <c r="H22" s="308"/>
      <c r="I22" s="308"/>
      <c r="J22" s="308"/>
      <c r="K22" s="189"/>
    </row>
    <row r="23" spans="2:11" customFormat="1" ht="15.05" customHeight="1">
      <c r="B23" s="192"/>
      <c r="C23" s="193"/>
      <c r="D23" s="193"/>
      <c r="E23" s="195" t="s">
        <v>919</v>
      </c>
      <c r="F23" s="308" t="s">
        <v>920</v>
      </c>
      <c r="G23" s="308"/>
      <c r="H23" s="308"/>
      <c r="I23" s="308"/>
      <c r="J23" s="308"/>
      <c r="K23" s="189"/>
    </row>
    <row r="24" spans="2:11" customFormat="1" ht="12.8" customHeight="1">
      <c r="B24" s="192"/>
      <c r="C24" s="193"/>
      <c r="D24" s="193"/>
      <c r="E24" s="193"/>
      <c r="F24" s="193"/>
      <c r="G24" s="193"/>
      <c r="H24" s="193"/>
      <c r="I24" s="193"/>
      <c r="J24" s="193"/>
      <c r="K24" s="189"/>
    </row>
    <row r="25" spans="2:11" customFormat="1" ht="15.05" customHeight="1">
      <c r="B25" s="192"/>
      <c r="C25" s="308" t="s">
        <v>921</v>
      </c>
      <c r="D25" s="308"/>
      <c r="E25" s="308"/>
      <c r="F25" s="308"/>
      <c r="G25" s="308"/>
      <c r="H25" s="308"/>
      <c r="I25" s="308"/>
      <c r="J25" s="308"/>
      <c r="K25" s="189"/>
    </row>
    <row r="26" spans="2:11" customFormat="1" ht="15.05" customHeight="1">
      <c r="B26" s="192"/>
      <c r="C26" s="308" t="s">
        <v>922</v>
      </c>
      <c r="D26" s="308"/>
      <c r="E26" s="308"/>
      <c r="F26" s="308"/>
      <c r="G26" s="308"/>
      <c r="H26" s="308"/>
      <c r="I26" s="308"/>
      <c r="J26" s="308"/>
      <c r="K26" s="189"/>
    </row>
    <row r="27" spans="2:11" customFormat="1" ht="15.05" customHeight="1">
      <c r="B27" s="192"/>
      <c r="C27" s="191"/>
      <c r="D27" s="308" t="s">
        <v>923</v>
      </c>
      <c r="E27" s="308"/>
      <c r="F27" s="308"/>
      <c r="G27" s="308"/>
      <c r="H27" s="308"/>
      <c r="I27" s="308"/>
      <c r="J27" s="308"/>
      <c r="K27" s="189"/>
    </row>
    <row r="28" spans="2:11" customFormat="1" ht="15.05" customHeight="1">
      <c r="B28" s="192"/>
      <c r="C28" s="193"/>
      <c r="D28" s="308" t="s">
        <v>924</v>
      </c>
      <c r="E28" s="308"/>
      <c r="F28" s="308"/>
      <c r="G28" s="308"/>
      <c r="H28" s="308"/>
      <c r="I28" s="308"/>
      <c r="J28" s="308"/>
      <c r="K28" s="189"/>
    </row>
    <row r="29" spans="2:11" customFormat="1" ht="12.8" customHeight="1">
      <c r="B29" s="192"/>
      <c r="C29" s="193"/>
      <c r="D29" s="193"/>
      <c r="E29" s="193"/>
      <c r="F29" s="193"/>
      <c r="G29" s="193"/>
      <c r="H29" s="193"/>
      <c r="I29" s="193"/>
      <c r="J29" s="193"/>
      <c r="K29" s="189"/>
    </row>
    <row r="30" spans="2:11" customFormat="1" ht="15.05" customHeight="1">
      <c r="B30" s="192"/>
      <c r="C30" s="193"/>
      <c r="D30" s="308" t="s">
        <v>925</v>
      </c>
      <c r="E30" s="308"/>
      <c r="F30" s="308"/>
      <c r="G30" s="308"/>
      <c r="H30" s="308"/>
      <c r="I30" s="308"/>
      <c r="J30" s="308"/>
      <c r="K30" s="189"/>
    </row>
    <row r="31" spans="2:11" customFormat="1" ht="15.05" customHeight="1">
      <c r="B31" s="192"/>
      <c r="C31" s="193"/>
      <c r="D31" s="308" t="s">
        <v>926</v>
      </c>
      <c r="E31" s="308"/>
      <c r="F31" s="308"/>
      <c r="G31" s="308"/>
      <c r="H31" s="308"/>
      <c r="I31" s="308"/>
      <c r="J31" s="308"/>
      <c r="K31" s="189"/>
    </row>
    <row r="32" spans="2:11" customFormat="1" ht="12.8" customHeight="1">
      <c r="B32" s="192"/>
      <c r="C32" s="193"/>
      <c r="D32" s="193"/>
      <c r="E32" s="193"/>
      <c r="F32" s="193"/>
      <c r="G32" s="193"/>
      <c r="H32" s="193"/>
      <c r="I32" s="193"/>
      <c r="J32" s="193"/>
      <c r="K32" s="189"/>
    </row>
    <row r="33" spans="2:11" customFormat="1" ht="15.05" customHeight="1">
      <c r="B33" s="192"/>
      <c r="C33" s="193"/>
      <c r="D33" s="308" t="s">
        <v>927</v>
      </c>
      <c r="E33" s="308"/>
      <c r="F33" s="308"/>
      <c r="G33" s="308"/>
      <c r="H33" s="308"/>
      <c r="I33" s="308"/>
      <c r="J33" s="308"/>
      <c r="K33" s="189"/>
    </row>
    <row r="34" spans="2:11" customFormat="1" ht="15.05" customHeight="1">
      <c r="B34" s="192"/>
      <c r="C34" s="193"/>
      <c r="D34" s="308" t="s">
        <v>928</v>
      </c>
      <c r="E34" s="308"/>
      <c r="F34" s="308"/>
      <c r="G34" s="308"/>
      <c r="H34" s="308"/>
      <c r="I34" s="308"/>
      <c r="J34" s="308"/>
      <c r="K34" s="189"/>
    </row>
    <row r="35" spans="2:11" customFormat="1" ht="15.05" customHeight="1">
      <c r="B35" s="192"/>
      <c r="C35" s="193"/>
      <c r="D35" s="308" t="s">
        <v>929</v>
      </c>
      <c r="E35" s="308"/>
      <c r="F35" s="308"/>
      <c r="G35" s="308"/>
      <c r="H35" s="308"/>
      <c r="I35" s="308"/>
      <c r="J35" s="308"/>
      <c r="K35" s="189"/>
    </row>
    <row r="36" spans="2:11" customFormat="1" ht="15.05" customHeight="1">
      <c r="B36" s="192"/>
      <c r="C36" s="193"/>
      <c r="D36" s="191"/>
      <c r="E36" s="194" t="s">
        <v>110</v>
      </c>
      <c r="F36" s="191"/>
      <c r="G36" s="308" t="s">
        <v>930</v>
      </c>
      <c r="H36" s="308"/>
      <c r="I36" s="308"/>
      <c r="J36" s="308"/>
      <c r="K36" s="189"/>
    </row>
    <row r="37" spans="2:11" customFormat="1" ht="30.8" customHeight="1">
      <c r="B37" s="192"/>
      <c r="C37" s="193"/>
      <c r="D37" s="191"/>
      <c r="E37" s="194" t="s">
        <v>931</v>
      </c>
      <c r="F37" s="191"/>
      <c r="G37" s="308" t="s">
        <v>932</v>
      </c>
      <c r="H37" s="308"/>
      <c r="I37" s="308"/>
      <c r="J37" s="308"/>
      <c r="K37" s="189"/>
    </row>
    <row r="38" spans="2:11" customFormat="1" ht="15.05" customHeight="1">
      <c r="B38" s="192"/>
      <c r="C38" s="193"/>
      <c r="D38" s="191"/>
      <c r="E38" s="194" t="s">
        <v>57</v>
      </c>
      <c r="F38" s="191"/>
      <c r="G38" s="308" t="s">
        <v>933</v>
      </c>
      <c r="H38" s="308"/>
      <c r="I38" s="308"/>
      <c r="J38" s="308"/>
      <c r="K38" s="189"/>
    </row>
    <row r="39" spans="2:11" customFormat="1" ht="15.05" customHeight="1">
      <c r="B39" s="192"/>
      <c r="C39" s="193"/>
      <c r="D39" s="191"/>
      <c r="E39" s="194" t="s">
        <v>58</v>
      </c>
      <c r="F39" s="191"/>
      <c r="G39" s="308" t="s">
        <v>934</v>
      </c>
      <c r="H39" s="308"/>
      <c r="I39" s="308"/>
      <c r="J39" s="308"/>
      <c r="K39" s="189"/>
    </row>
    <row r="40" spans="2:11" customFormat="1" ht="15.05" customHeight="1">
      <c r="B40" s="192"/>
      <c r="C40" s="193"/>
      <c r="D40" s="191"/>
      <c r="E40" s="194" t="s">
        <v>111</v>
      </c>
      <c r="F40" s="191"/>
      <c r="G40" s="308" t="s">
        <v>935</v>
      </c>
      <c r="H40" s="308"/>
      <c r="I40" s="308"/>
      <c r="J40" s="308"/>
      <c r="K40" s="189"/>
    </row>
    <row r="41" spans="2:11" customFormat="1" ht="15.05" customHeight="1">
      <c r="B41" s="192"/>
      <c r="C41" s="193"/>
      <c r="D41" s="191"/>
      <c r="E41" s="194" t="s">
        <v>112</v>
      </c>
      <c r="F41" s="191"/>
      <c r="G41" s="308" t="s">
        <v>936</v>
      </c>
      <c r="H41" s="308"/>
      <c r="I41" s="308"/>
      <c r="J41" s="308"/>
      <c r="K41" s="189"/>
    </row>
    <row r="42" spans="2:11" customFormat="1" ht="15.05" customHeight="1">
      <c r="B42" s="192"/>
      <c r="C42" s="193"/>
      <c r="D42" s="191"/>
      <c r="E42" s="194" t="s">
        <v>937</v>
      </c>
      <c r="F42" s="191"/>
      <c r="G42" s="308" t="s">
        <v>938</v>
      </c>
      <c r="H42" s="308"/>
      <c r="I42" s="308"/>
      <c r="J42" s="308"/>
      <c r="K42" s="189"/>
    </row>
    <row r="43" spans="2:11" customFormat="1" ht="15.05" customHeight="1">
      <c r="B43" s="192"/>
      <c r="C43" s="193"/>
      <c r="D43" s="191"/>
      <c r="E43" s="194"/>
      <c r="F43" s="191"/>
      <c r="G43" s="308" t="s">
        <v>939</v>
      </c>
      <c r="H43" s="308"/>
      <c r="I43" s="308"/>
      <c r="J43" s="308"/>
      <c r="K43" s="189"/>
    </row>
    <row r="44" spans="2:11" customFormat="1" ht="15.05" customHeight="1">
      <c r="B44" s="192"/>
      <c r="C44" s="193"/>
      <c r="D44" s="191"/>
      <c r="E44" s="194" t="s">
        <v>940</v>
      </c>
      <c r="F44" s="191"/>
      <c r="G44" s="308" t="s">
        <v>941</v>
      </c>
      <c r="H44" s="308"/>
      <c r="I44" s="308"/>
      <c r="J44" s="308"/>
      <c r="K44" s="189"/>
    </row>
    <row r="45" spans="2:11" customFormat="1" ht="15.05" customHeight="1">
      <c r="B45" s="192"/>
      <c r="C45" s="193"/>
      <c r="D45" s="191"/>
      <c r="E45" s="194" t="s">
        <v>114</v>
      </c>
      <c r="F45" s="191"/>
      <c r="G45" s="308" t="s">
        <v>942</v>
      </c>
      <c r="H45" s="308"/>
      <c r="I45" s="308"/>
      <c r="J45" s="308"/>
      <c r="K45" s="189"/>
    </row>
    <row r="46" spans="2:11" customFormat="1" ht="12.8" customHeight="1">
      <c r="B46" s="192"/>
      <c r="C46" s="193"/>
      <c r="D46" s="191"/>
      <c r="E46" s="191"/>
      <c r="F46" s="191"/>
      <c r="G46" s="191"/>
      <c r="H46" s="191"/>
      <c r="I46" s="191"/>
      <c r="J46" s="191"/>
      <c r="K46" s="189"/>
    </row>
    <row r="47" spans="2:11" customFormat="1" ht="15.05" customHeight="1">
      <c r="B47" s="192"/>
      <c r="C47" s="193"/>
      <c r="D47" s="308" t="s">
        <v>943</v>
      </c>
      <c r="E47" s="308"/>
      <c r="F47" s="308"/>
      <c r="G47" s="308"/>
      <c r="H47" s="308"/>
      <c r="I47" s="308"/>
      <c r="J47" s="308"/>
      <c r="K47" s="189"/>
    </row>
    <row r="48" spans="2:11" customFormat="1" ht="15.05" customHeight="1">
      <c r="B48" s="192"/>
      <c r="C48" s="193"/>
      <c r="D48" s="193"/>
      <c r="E48" s="308" t="s">
        <v>944</v>
      </c>
      <c r="F48" s="308"/>
      <c r="G48" s="308"/>
      <c r="H48" s="308"/>
      <c r="I48" s="308"/>
      <c r="J48" s="308"/>
      <c r="K48" s="189"/>
    </row>
    <row r="49" spans="2:11" customFormat="1" ht="15.05" customHeight="1">
      <c r="B49" s="192"/>
      <c r="C49" s="193"/>
      <c r="D49" s="193"/>
      <c r="E49" s="308" t="s">
        <v>945</v>
      </c>
      <c r="F49" s="308"/>
      <c r="G49" s="308"/>
      <c r="H49" s="308"/>
      <c r="I49" s="308"/>
      <c r="J49" s="308"/>
      <c r="K49" s="189"/>
    </row>
    <row r="50" spans="2:11" customFormat="1" ht="15.05" customHeight="1">
      <c r="B50" s="192"/>
      <c r="C50" s="193"/>
      <c r="D50" s="193"/>
      <c r="E50" s="308" t="s">
        <v>946</v>
      </c>
      <c r="F50" s="308"/>
      <c r="G50" s="308"/>
      <c r="H50" s="308"/>
      <c r="I50" s="308"/>
      <c r="J50" s="308"/>
      <c r="K50" s="189"/>
    </row>
    <row r="51" spans="2:11" customFormat="1" ht="15.05" customHeight="1">
      <c r="B51" s="192"/>
      <c r="C51" s="193"/>
      <c r="D51" s="308" t="s">
        <v>947</v>
      </c>
      <c r="E51" s="308"/>
      <c r="F51" s="308"/>
      <c r="G51" s="308"/>
      <c r="H51" s="308"/>
      <c r="I51" s="308"/>
      <c r="J51" s="308"/>
      <c r="K51" s="189"/>
    </row>
    <row r="52" spans="2:11" customFormat="1" ht="25.55" customHeight="1">
      <c r="B52" s="188"/>
      <c r="C52" s="309" t="s">
        <v>948</v>
      </c>
      <c r="D52" s="309"/>
      <c r="E52" s="309"/>
      <c r="F52" s="309"/>
      <c r="G52" s="309"/>
      <c r="H52" s="309"/>
      <c r="I52" s="309"/>
      <c r="J52" s="309"/>
      <c r="K52" s="189"/>
    </row>
    <row r="53" spans="2:11" customFormat="1" ht="5.25" customHeight="1">
      <c r="B53" s="188"/>
      <c r="C53" s="190"/>
      <c r="D53" s="190"/>
      <c r="E53" s="190"/>
      <c r="F53" s="190"/>
      <c r="G53" s="190"/>
      <c r="H53" s="190"/>
      <c r="I53" s="190"/>
      <c r="J53" s="190"/>
      <c r="K53" s="189"/>
    </row>
    <row r="54" spans="2:11" customFormat="1" ht="15.05" customHeight="1">
      <c r="B54" s="188"/>
      <c r="C54" s="308" t="s">
        <v>949</v>
      </c>
      <c r="D54" s="308"/>
      <c r="E54" s="308"/>
      <c r="F54" s="308"/>
      <c r="G54" s="308"/>
      <c r="H54" s="308"/>
      <c r="I54" s="308"/>
      <c r="J54" s="308"/>
      <c r="K54" s="189"/>
    </row>
    <row r="55" spans="2:11" customFormat="1" ht="15.05" customHeight="1">
      <c r="B55" s="188"/>
      <c r="C55" s="308" t="s">
        <v>950</v>
      </c>
      <c r="D55" s="308"/>
      <c r="E55" s="308"/>
      <c r="F55" s="308"/>
      <c r="G55" s="308"/>
      <c r="H55" s="308"/>
      <c r="I55" s="308"/>
      <c r="J55" s="308"/>
      <c r="K55" s="189"/>
    </row>
    <row r="56" spans="2:11" customFormat="1" ht="12.8" customHeight="1">
      <c r="B56" s="188"/>
      <c r="C56" s="191"/>
      <c r="D56" s="191"/>
      <c r="E56" s="191"/>
      <c r="F56" s="191"/>
      <c r="G56" s="191"/>
      <c r="H56" s="191"/>
      <c r="I56" s="191"/>
      <c r="J56" s="191"/>
      <c r="K56" s="189"/>
    </row>
    <row r="57" spans="2:11" customFormat="1" ht="15.05" customHeight="1">
      <c r="B57" s="188"/>
      <c r="C57" s="308" t="s">
        <v>951</v>
      </c>
      <c r="D57" s="308"/>
      <c r="E57" s="308"/>
      <c r="F57" s="308"/>
      <c r="G57" s="308"/>
      <c r="H57" s="308"/>
      <c r="I57" s="308"/>
      <c r="J57" s="308"/>
      <c r="K57" s="189"/>
    </row>
    <row r="58" spans="2:11" customFormat="1" ht="15.05" customHeight="1">
      <c r="B58" s="188"/>
      <c r="C58" s="193"/>
      <c r="D58" s="308" t="s">
        <v>952</v>
      </c>
      <c r="E58" s="308"/>
      <c r="F58" s="308"/>
      <c r="G58" s="308"/>
      <c r="H58" s="308"/>
      <c r="I58" s="308"/>
      <c r="J58" s="308"/>
      <c r="K58" s="189"/>
    </row>
    <row r="59" spans="2:11" customFormat="1" ht="15.05" customHeight="1">
      <c r="B59" s="188"/>
      <c r="C59" s="193"/>
      <c r="D59" s="308" t="s">
        <v>953</v>
      </c>
      <c r="E59" s="308"/>
      <c r="F59" s="308"/>
      <c r="G59" s="308"/>
      <c r="H59" s="308"/>
      <c r="I59" s="308"/>
      <c r="J59" s="308"/>
      <c r="K59" s="189"/>
    </row>
    <row r="60" spans="2:11" customFormat="1" ht="15.05" customHeight="1">
      <c r="B60" s="188"/>
      <c r="C60" s="193"/>
      <c r="D60" s="308" t="s">
        <v>954</v>
      </c>
      <c r="E60" s="308"/>
      <c r="F60" s="308"/>
      <c r="G60" s="308"/>
      <c r="H60" s="308"/>
      <c r="I60" s="308"/>
      <c r="J60" s="308"/>
      <c r="K60" s="189"/>
    </row>
    <row r="61" spans="2:11" customFormat="1" ht="15.05" customHeight="1">
      <c r="B61" s="188"/>
      <c r="C61" s="193"/>
      <c r="D61" s="308" t="s">
        <v>955</v>
      </c>
      <c r="E61" s="308"/>
      <c r="F61" s="308"/>
      <c r="G61" s="308"/>
      <c r="H61" s="308"/>
      <c r="I61" s="308"/>
      <c r="J61" s="308"/>
      <c r="K61" s="189"/>
    </row>
    <row r="62" spans="2:11" customFormat="1" ht="15.05" customHeight="1">
      <c r="B62" s="188"/>
      <c r="C62" s="193"/>
      <c r="D62" s="311" t="s">
        <v>956</v>
      </c>
      <c r="E62" s="311"/>
      <c r="F62" s="311"/>
      <c r="G62" s="311"/>
      <c r="H62" s="311"/>
      <c r="I62" s="311"/>
      <c r="J62" s="311"/>
      <c r="K62" s="189"/>
    </row>
    <row r="63" spans="2:11" customFormat="1" ht="15.05" customHeight="1">
      <c r="B63" s="188"/>
      <c r="C63" s="193"/>
      <c r="D63" s="308" t="s">
        <v>957</v>
      </c>
      <c r="E63" s="308"/>
      <c r="F63" s="308"/>
      <c r="G63" s="308"/>
      <c r="H63" s="308"/>
      <c r="I63" s="308"/>
      <c r="J63" s="308"/>
      <c r="K63" s="189"/>
    </row>
    <row r="64" spans="2:11" customFormat="1" ht="12.8" customHeight="1">
      <c r="B64" s="188"/>
      <c r="C64" s="193"/>
      <c r="D64" s="193"/>
      <c r="E64" s="196"/>
      <c r="F64" s="193"/>
      <c r="G64" s="193"/>
      <c r="H64" s="193"/>
      <c r="I64" s="193"/>
      <c r="J64" s="193"/>
      <c r="K64" s="189"/>
    </row>
    <row r="65" spans="2:11" customFormat="1" ht="15.05" customHeight="1">
      <c r="B65" s="188"/>
      <c r="C65" s="193"/>
      <c r="D65" s="308" t="s">
        <v>958</v>
      </c>
      <c r="E65" s="308"/>
      <c r="F65" s="308"/>
      <c r="G65" s="308"/>
      <c r="H65" s="308"/>
      <c r="I65" s="308"/>
      <c r="J65" s="308"/>
      <c r="K65" s="189"/>
    </row>
    <row r="66" spans="2:11" customFormat="1" ht="15.05" customHeight="1">
      <c r="B66" s="188"/>
      <c r="C66" s="193"/>
      <c r="D66" s="311" t="s">
        <v>959</v>
      </c>
      <c r="E66" s="311"/>
      <c r="F66" s="311"/>
      <c r="G66" s="311"/>
      <c r="H66" s="311"/>
      <c r="I66" s="311"/>
      <c r="J66" s="311"/>
      <c r="K66" s="189"/>
    </row>
    <row r="67" spans="2:11" customFormat="1" ht="15.05" customHeight="1">
      <c r="B67" s="188"/>
      <c r="C67" s="193"/>
      <c r="D67" s="308" t="s">
        <v>960</v>
      </c>
      <c r="E67" s="308"/>
      <c r="F67" s="308"/>
      <c r="G67" s="308"/>
      <c r="H67" s="308"/>
      <c r="I67" s="308"/>
      <c r="J67" s="308"/>
      <c r="K67" s="189"/>
    </row>
    <row r="68" spans="2:11" customFormat="1" ht="15.05" customHeight="1">
      <c r="B68" s="188"/>
      <c r="C68" s="193"/>
      <c r="D68" s="308" t="s">
        <v>961</v>
      </c>
      <c r="E68" s="308"/>
      <c r="F68" s="308"/>
      <c r="G68" s="308"/>
      <c r="H68" s="308"/>
      <c r="I68" s="308"/>
      <c r="J68" s="308"/>
      <c r="K68" s="189"/>
    </row>
    <row r="69" spans="2:11" customFormat="1" ht="15.05" customHeight="1">
      <c r="B69" s="188"/>
      <c r="C69" s="193"/>
      <c r="D69" s="308" t="s">
        <v>962</v>
      </c>
      <c r="E69" s="308"/>
      <c r="F69" s="308"/>
      <c r="G69" s="308"/>
      <c r="H69" s="308"/>
      <c r="I69" s="308"/>
      <c r="J69" s="308"/>
      <c r="K69" s="189"/>
    </row>
    <row r="70" spans="2:11" customFormat="1" ht="15.05" customHeight="1">
      <c r="B70" s="188"/>
      <c r="C70" s="193"/>
      <c r="D70" s="308" t="s">
        <v>963</v>
      </c>
      <c r="E70" s="308"/>
      <c r="F70" s="308"/>
      <c r="G70" s="308"/>
      <c r="H70" s="308"/>
      <c r="I70" s="308"/>
      <c r="J70" s="308"/>
      <c r="K70" s="189"/>
    </row>
    <row r="71" spans="2:11" customFormat="1" ht="12.8" customHeight="1">
      <c r="B71" s="197"/>
      <c r="C71" s="198"/>
      <c r="D71" s="198"/>
      <c r="E71" s="198"/>
      <c r="F71" s="198"/>
      <c r="G71" s="198"/>
      <c r="H71" s="198"/>
      <c r="I71" s="198"/>
      <c r="J71" s="198"/>
      <c r="K71" s="199"/>
    </row>
    <row r="72" spans="2:11" customFormat="1" ht="18.850000000000001" customHeight="1">
      <c r="B72" s="200"/>
      <c r="C72" s="200"/>
      <c r="D72" s="200"/>
      <c r="E72" s="200"/>
      <c r="F72" s="200"/>
      <c r="G72" s="200"/>
      <c r="H72" s="200"/>
      <c r="I72" s="200"/>
      <c r="J72" s="200"/>
      <c r="K72" s="201"/>
    </row>
    <row r="73" spans="2:11" customFormat="1" ht="18.850000000000001" customHeight="1">
      <c r="B73" s="201"/>
      <c r="C73" s="201"/>
      <c r="D73" s="201"/>
      <c r="E73" s="201"/>
      <c r="F73" s="201"/>
      <c r="G73" s="201"/>
      <c r="H73" s="201"/>
      <c r="I73" s="201"/>
      <c r="J73" s="201"/>
      <c r="K73" s="201"/>
    </row>
    <row r="74" spans="2:11" customFormat="1" ht="7.55" customHeight="1">
      <c r="B74" s="202"/>
      <c r="C74" s="203"/>
      <c r="D74" s="203"/>
      <c r="E74" s="203"/>
      <c r="F74" s="203"/>
      <c r="G74" s="203"/>
      <c r="H74" s="203"/>
      <c r="I74" s="203"/>
      <c r="J74" s="203"/>
      <c r="K74" s="204"/>
    </row>
    <row r="75" spans="2:11" customFormat="1" ht="45" customHeight="1">
      <c r="B75" s="205"/>
      <c r="C75" s="312" t="s">
        <v>964</v>
      </c>
      <c r="D75" s="312"/>
      <c r="E75" s="312"/>
      <c r="F75" s="312"/>
      <c r="G75" s="312"/>
      <c r="H75" s="312"/>
      <c r="I75" s="312"/>
      <c r="J75" s="312"/>
      <c r="K75" s="206"/>
    </row>
    <row r="76" spans="2:11" customFormat="1" ht="17.2" customHeight="1">
      <c r="B76" s="205"/>
      <c r="C76" s="207" t="s">
        <v>965</v>
      </c>
      <c r="D76" s="207"/>
      <c r="E76" s="207"/>
      <c r="F76" s="207" t="s">
        <v>966</v>
      </c>
      <c r="G76" s="208"/>
      <c r="H76" s="207" t="s">
        <v>58</v>
      </c>
      <c r="I76" s="207" t="s">
        <v>61</v>
      </c>
      <c r="J76" s="207" t="s">
        <v>967</v>
      </c>
      <c r="K76" s="206"/>
    </row>
    <row r="77" spans="2:11" customFormat="1" ht="17.2" customHeight="1">
      <c r="B77" s="205"/>
      <c r="C77" s="209" t="s">
        <v>968</v>
      </c>
      <c r="D77" s="209"/>
      <c r="E77" s="209"/>
      <c r="F77" s="210" t="s">
        <v>969</v>
      </c>
      <c r="G77" s="211"/>
      <c r="H77" s="209"/>
      <c r="I77" s="209"/>
      <c r="J77" s="209" t="s">
        <v>970</v>
      </c>
      <c r="K77" s="206"/>
    </row>
    <row r="78" spans="2:11" customFormat="1" ht="5.25" customHeight="1">
      <c r="B78" s="205"/>
      <c r="C78" s="212"/>
      <c r="D78" s="212"/>
      <c r="E78" s="212"/>
      <c r="F78" s="212"/>
      <c r="G78" s="213"/>
      <c r="H78" s="212"/>
      <c r="I78" s="212"/>
      <c r="J78" s="212"/>
      <c r="K78" s="206"/>
    </row>
    <row r="79" spans="2:11" customFormat="1" ht="15.05" customHeight="1">
      <c r="B79" s="205"/>
      <c r="C79" s="194" t="s">
        <v>57</v>
      </c>
      <c r="D79" s="214"/>
      <c r="E79" s="214"/>
      <c r="F79" s="215" t="s">
        <v>971</v>
      </c>
      <c r="G79" s="216"/>
      <c r="H79" s="194" t="s">
        <v>972</v>
      </c>
      <c r="I79" s="194" t="s">
        <v>973</v>
      </c>
      <c r="J79" s="194">
        <v>20</v>
      </c>
      <c r="K79" s="206"/>
    </row>
    <row r="80" spans="2:11" customFormat="1" ht="15.05" customHeight="1">
      <c r="B80" s="205"/>
      <c r="C80" s="194" t="s">
        <v>974</v>
      </c>
      <c r="D80" s="194"/>
      <c r="E80" s="194"/>
      <c r="F80" s="215" t="s">
        <v>971</v>
      </c>
      <c r="G80" s="216"/>
      <c r="H80" s="194" t="s">
        <v>975</v>
      </c>
      <c r="I80" s="194" t="s">
        <v>973</v>
      </c>
      <c r="J80" s="194">
        <v>120</v>
      </c>
      <c r="K80" s="206"/>
    </row>
    <row r="81" spans="2:11" customFormat="1" ht="15.05" customHeight="1">
      <c r="B81" s="217"/>
      <c r="C81" s="194" t="s">
        <v>976</v>
      </c>
      <c r="D81" s="194"/>
      <c r="E81" s="194"/>
      <c r="F81" s="215" t="s">
        <v>977</v>
      </c>
      <c r="G81" s="216"/>
      <c r="H81" s="194" t="s">
        <v>978</v>
      </c>
      <c r="I81" s="194" t="s">
        <v>973</v>
      </c>
      <c r="J81" s="194">
        <v>50</v>
      </c>
      <c r="K81" s="206"/>
    </row>
    <row r="82" spans="2:11" customFormat="1" ht="15.05" customHeight="1">
      <c r="B82" s="217"/>
      <c r="C82" s="194" t="s">
        <v>979</v>
      </c>
      <c r="D82" s="194"/>
      <c r="E82" s="194"/>
      <c r="F82" s="215" t="s">
        <v>971</v>
      </c>
      <c r="G82" s="216"/>
      <c r="H82" s="194" t="s">
        <v>980</v>
      </c>
      <c r="I82" s="194" t="s">
        <v>981</v>
      </c>
      <c r="J82" s="194"/>
      <c r="K82" s="206"/>
    </row>
    <row r="83" spans="2:11" customFormat="1" ht="15.05" customHeight="1">
      <c r="B83" s="217"/>
      <c r="C83" s="194" t="s">
        <v>982</v>
      </c>
      <c r="D83" s="194"/>
      <c r="E83" s="194"/>
      <c r="F83" s="215" t="s">
        <v>977</v>
      </c>
      <c r="G83" s="194"/>
      <c r="H83" s="194" t="s">
        <v>983</v>
      </c>
      <c r="I83" s="194" t="s">
        <v>973</v>
      </c>
      <c r="J83" s="194">
        <v>15</v>
      </c>
      <c r="K83" s="206"/>
    </row>
    <row r="84" spans="2:11" customFormat="1" ht="15.05" customHeight="1">
      <c r="B84" s="217"/>
      <c r="C84" s="194" t="s">
        <v>984</v>
      </c>
      <c r="D84" s="194"/>
      <c r="E84" s="194"/>
      <c r="F84" s="215" t="s">
        <v>977</v>
      </c>
      <c r="G84" s="194"/>
      <c r="H84" s="194" t="s">
        <v>985</v>
      </c>
      <c r="I84" s="194" t="s">
        <v>973</v>
      </c>
      <c r="J84" s="194">
        <v>15</v>
      </c>
      <c r="K84" s="206"/>
    </row>
    <row r="85" spans="2:11" customFormat="1" ht="15.05" customHeight="1">
      <c r="B85" s="217"/>
      <c r="C85" s="194" t="s">
        <v>986</v>
      </c>
      <c r="D85" s="194"/>
      <c r="E85" s="194"/>
      <c r="F85" s="215" t="s">
        <v>977</v>
      </c>
      <c r="G85" s="194"/>
      <c r="H85" s="194" t="s">
        <v>987</v>
      </c>
      <c r="I85" s="194" t="s">
        <v>973</v>
      </c>
      <c r="J85" s="194">
        <v>20</v>
      </c>
      <c r="K85" s="206"/>
    </row>
    <row r="86" spans="2:11" customFormat="1" ht="15.05" customHeight="1">
      <c r="B86" s="217"/>
      <c r="C86" s="194" t="s">
        <v>988</v>
      </c>
      <c r="D86" s="194"/>
      <c r="E86" s="194"/>
      <c r="F86" s="215" t="s">
        <v>977</v>
      </c>
      <c r="G86" s="194"/>
      <c r="H86" s="194" t="s">
        <v>989</v>
      </c>
      <c r="I86" s="194" t="s">
        <v>973</v>
      </c>
      <c r="J86" s="194">
        <v>20</v>
      </c>
      <c r="K86" s="206"/>
    </row>
    <row r="87" spans="2:11" customFormat="1" ht="15.05" customHeight="1">
      <c r="B87" s="217"/>
      <c r="C87" s="194" t="s">
        <v>990</v>
      </c>
      <c r="D87" s="194"/>
      <c r="E87" s="194"/>
      <c r="F87" s="215" t="s">
        <v>977</v>
      </c>
      <c r="G87" s="216"/>
      <c r="H87" s="194" t="s">
        <v>991</v>
      </c>
      <c r="I87" s="194" t="s">
        <v>973</v>
      </c>
      <c r="J87" s="194">
        <v>50</v>
      </c>
      <c r="K87" s="206"/>
    </row>
    <row r="88" spans="2:11" customFormat="1" ht="15.05" customHeight="1">
      <c r="B88" s="217"/>
      <c r="C88" s="194" t="s">
        <v>992</v>
      </c>
      <c r="D88" s="194"/>
      <c r="E88" s="194"/>
      <c r="F88" s="215" t="s">
        <v>977</v>
      </c>
      <c r="G88" s="216"/>
      <c r="H88" s="194" t="s">
        <v>993</v>
      </c>
      <c r="I88" s="194" t="s">
        <v>973</v>
      </c>
      <c r="J88" s="194">
        <v>20</v>
      </c>
      <c r="K88" s="206"/>
    </row>
    <row r="89" spans="2:11" customFormat="1" ht="15.05" customHeight="1">
      <c r="B89" s="217"/>
      <c r="C89" s="194" t="s">
        <v>994</v>
      </c>
      <c r="D89" s="194"/>
      <c r="E89" s="194"/>
      <c r="F89" s="215" t="s">
        <v>977</v>
      </c>
      <c r="G89" s="216"/>
      <c r="H89" s="194" t="s">
        <v>995</v>
      </c>
      <c r="I89" s="194" t="s">
        <v>973</v>
      </c>
      <c r="J89" s="194">
        <v>20</v>
      </c>
      <c r="K89" s="206"/>
    </row>
    <row r="90" spans="2:11" customFormat="1" ht="15.05" customHeight="1">
      <c r="B90" s="217"/>
      <c r="C90" s="194" t="s">
        <v>996</v>
      </c>
      <c r="D90" s="194"/>
      <c r="E90" s="194"/>
      <c r="F90" s="215" t="s">
        <v>977</v>
      </c>
      <c r="G90" s="216"/>
      <c r="H90" s="194" t="s">
        <v>997</v>
      </c>
      <c r="I90" s="194" t="s">
        <v>973</v>
      </c>
      <c r="J90" s="194">
        <v>50</v>
      </c>
      <c r="K90" s="206"/>
    </row>
    <row r="91" spans="2:11" customFormat="1" ht="15.05" customHeight="1">
      <c r="B91" s="217"/>
      <c r="C91" s="194" t="s">
        <v>998</v>
      </c>
      <c r="D91" s="194"/>
      <c r="E91" s="194"/>
      <c r="F91" s="215" t="s">
        <v>977</v>
      </c>
      <c r="G91" s="216"/>
      <c r="H91" s="194" t="s">
        <v>998</v>
      </c>
      <c r="I91" s="194" t="s">
        <v>973</v>
      </c>
      <c r="J91" s="194">
        <v>50</v>
      </c>
      <c r="K91" s="206"/>
    </row>
    <row r="92" spans="2:11" customFormat="1" ht="15.05" customHeight="1">
      <c r="B92" s="217"/>
      <c r="C92" s="194" t="s">
        <v>999</v>
      </c>
      <c r="D92" s="194"/>
      <c r="E92" s="194"/>
      <c r="F92" s="215" t="s">
        <v>977</v>
      </c>
      <c r="G92" s="216"/>
      <c r="H92" s="194" t="s">
        <v>1000</v>
      </c>
      <c r="I92" s="194" t="s">
        <v>973</v>
      </c>
      <c r="J92" s="194">
        <v>255</v>
      </c>
      <c r="K92" s="206"/>
    </row>
    <row r="93" spans="2:11" customFormat="1" ht="15.05" customHeight="1">
      <c r="B93" s="217"/>
      <c r="C93" s="194" t="s">
        <v>1001</v>
      </c>
      <c r="D93" s="194"/>
      <c r="E93" s="194"/>
      <c r="F93" s="215" t="s">
        <v>971</v>
      </c>
      <c r="G93" s="216"/>
      <c r="H93" s="194" t="s">
        <v>1002</v>
      </c>
      <c r="I93" s="194" t="s">
        <v>1003</v>
      </c>
      <c r="J93" s="194"/>
      <c r="K93" s="206"/>
    </row>
    <row r="94" spans="2:11" customFormat="1" ht="15.05" customHeight="1">
      <c r="B94" s="217"/>
      <c r="C94" s="194" t="s">
        <v>1004</v>
      </c>
      <c r="D94" s="194"/>
      <c r="E94" s="194"/>
      <c r="F94" s="215" t="s">
        <v>971</v>
      </c>
      <c r="G94" s="216"/>
      <c r="H94" s="194" t="s">
        <v>1005</v>
      </c>
      <c r="I94" s="194" t="s">
        <v>1006</v>
      </c>
      <c r="J94" s="194"/>
      <c r="K94" s="206"/>
    </row>
    <row r="95" spans="2:11" customFormat="1" ht="15.05" customHeight="1">
      <c r="B95" s="217"/>
      <c r="C95" s="194" t="s">
        <v>1007</v>
      </c>
      <c r="D95" s="194"/>
      <c r="E95" s="194"/>
      <c r="F95" s="215" t="s">
        <v>971</v>
      </c>
      <c r="G95" s="216"/>
      <c r="H95" s="194" t="s">
        <v>1007</v>
      </c>
      <c r="I95" s="194" t="s">
        <v>1006</v>
      </c>
      <c r="J95" s="194"/>
      <c r="K95" s="206"/>
    </row>
    <row r="96" spans="2:11" customFormat="1" ht="15.05" customHeight="1">
      <c r="B96" s="217"/>
      <c r="C96" s="194" t="s">
        <v>42</v>
      </c>
      <c r="D96" s="194"/>
      <c r="E96" s="194"/>
      <c r="F96" s="215" t="s">
        <v>971</v>
      </c>
      <c r="G96" s="216"/>
      <c r="H96" s="194" t="s">
        <v>1008</v>
      </c>
      <c r="I96" s="194" t="s">
        <v>1006</v>
      </c>
      <c r="J96" s="194"/>
      <c r="K96" s="206"/>
    </row>
    <row r="97" spans="2:11" customFormat="1" ht="15.05" customHeight="1">
      <c r="B97" s="217"/>
      <c r="C97" s="194" t="s">
        <v>52</v>
      </c>
      <c r="D97" s="194"/>
      <c r="E97" s="194"/>
      <c r="F97" s="215" t="s">
        <v>971</v>
      </c>
      <c r="G97" s="216"/>
      <c r="H97" s="194" t="s">
        <v>1009</v>
      </c>
      <c r="I97" s="194" t="s">
        <v>1006</v>
      </c>
      <c r="J97" s="194"/>
      <c r="K97" s="206"/>
    </row>
    <row r="98" spans="2:11" customFormat="1" ht="15.05" customHeight="1">
      <c r="B98" s="218"/>
      <c r="C98" s="219"/>
      <c r="D98" s="219"/>
      <c r="E98" s="219"/>
      <c r="F98" s="219"/>
      <c r="G98" s="219"/>
      <c r="H98" s="219"/>
      <c r="I98" s="219"/>
      <c r="J98" s="219"/>
      <c r="K98" s="220"/>
    </row>
    <row r="99" spans="2:11" customFormat="1" ht="18.850000000000001" customHeight="1">
      <c r="B99" s="221"/>
      <c r="C99" s="222"/>
      <c r="D99" s="222"/>
      <c r="E99" s="222"/>
      <c r="F99" s="222"/>
      <c r="G99" s="222"/>
      <c r="H99" s="222"/>
      <c r="I99" s="222"/>
      <c r="J99" s="222"/>
      <c r="K99" s="221"/>
    </row>
    <row r="100" spans="2:11" customFormat="1" ht="18.850000000000001" customHeight="1"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</row>
    <row r="101" spans="2:11" customFormat="1" ht="7.55" customHeight="1">
      <c r="B101" s="202"/>
      <c r="C101" s="203"/>
      <c r="D101" s="203"/>
      <c r="E101" s="203"/>
      <c r="F101" s="203"/>
      <c r="G101" s="203"/>
      <c r="H101" s="203"/>
      <c r="I101" s="203"/>
      <c r="J101" s="203"/>
      <c r="K101" s="204"/>
    </row>
    <row r="102" spans="2:11" customFormat="1" ht="45" customHeight="1">
      <c r="B102" s="205"/>
      <c r="C102" s="312" t="s">
        <v>1010</v>
      </c>
      <c r="D102" s="312"/>
      <c r="E102" s="312"/>
      <c r="F102" s="312"/>
      <c r="G102" s="312"/>
      <c r="H102" s="312"/>
      <c r="I102" s="312"/>
      <c r="J102" s="312"/>
      <c r="K102" s="206"/>
    </row>
    <row r="103" spans="2:11" customFormat="1" ht="17.2" customHeight="1">
      <c r="B103" s="205"/>
      <c r="C103" s="207" t="s">
        <v>965</v>
      </c>
      <c r="D103" s="207"/>
      <c r="E103" s="207"/>
      <c r="F103" s="207" t="s">
        <v>966</v>
      </c>
      <c r="G103" s="208"/>
      <c r="H103" s="207" t="s">
        <v>58</v>
      </c>
      <c r="I103" s="207" t="s">
        <v>61</v>
      </c>
      <c r="J103" s="207" t="s">
        <v>967</v>
      </c>
      <c r="K103" s="206"/>
    </row>
    <row r="104" spans="2:11" customFormat="1" ht="17.2" customHeight="1">
      <c r="B104" s="205"/>
      <c r="C104" s="209" t="s">
        <v>968</v>
      </c>
      <c r="D104" s="209"/>
      <c r="E104" s="209"/>
      <c r="F104" s="210" t="s">
        <v>969</v>
      </c>
      <c r="G104" s="211"/>
      <c r="H104" s="209"/>
      <c r="I104" s="209"/>
      <c r="J104" s="209" t="s">
        <v>970</v>
      </c>
      <c r="K104" s="206"/>
    </row>
    <row r="105" spans="2:11" customFormat="1" ht="5.25" customHeight="1">
      <c r="B105" s="205"/>
      <c r="C105" s="207"/>
      <c r="D105" s="207"/>
      <c r="E105" s="207"/>
      <c r="F105" s="207"/>
      <c r="G105" s="223"/>
      <c r="H105" s="207"/>
      <c r="I105" s="207"/>
      <c r="J105" s="207"/>
      <c r="K105" s="206"/>
    </row>
    <row r="106" spans="2:11" customFormat="1" ht="15.05" customHeight="1">
      <c r="B106" s="205"/>
      <c r="C106" s="194" t="s">
        <v>57</v>
      </c>
      <c r="D106" s="214"/>
      <c r="E106" s="214"/>
      <c r="F106" s="215" t="s">
        <v>971</v>
      </c>
      <c r="G106" s="194"/>
      <c r="H106" s="194" t="s">
        <v>1011</v>
      </c>
      <c r="I106" s="194" t="s">
        <v>973</v>
      </c>
      <c r="J106" s="194">
        <v>20</v>
      </c>
      <c r="K106" s="206"/>
    </row>
    <row r="107" spans="2:11" customFormat="1" ht="15.05" customHeight="1">
      <c r="B107" s="205"/>
      <c r="C107" s="194" t="s">
        <v>974</v>
      </c>
      <c r="D107" s="194"/>
      <c r="E107" s="194"/>
      <c r="F107" s="215" t="s">
        <v>971</v>
      </c>
      <c r="G107" s="194"/>
      <c r="H107" s="194" t="s">
        <v>1011</v>
      </c>
      <c r="I107" s="194" t="s">
        <v>973</v>
      </c>
      <c r="J107" s="194">
        <v>120</v>
      </c>
      <c r="K107" s="206"/>
    </row>
    <row r="108" spans="2:11" customFormat="1" ht="15.05" customHeight="1">
      <c r="B108" s="217"/>
      <c r="C108" s="194" t="s">
        <v>976</v>
      </c>
      <c r="D108" s="194"/>
      <c r="E108" s="194"/>
      <c r="F108" s="215" t="s">
        <v>977</v>
      </c>
      <c r="G108" s="194"/>
      <c r="H108" s="194" t="s">
        <v>1011</v>
      </c>
      <c r="I108" s="194" t="s">
        <v>973</v>
      </c>
      <c r="J108" s="194">
        <v>50</v>
      </c>
      <c r="K108" s="206"/>
    </row>
    <row r="109" spans="2:11" customFormat="1" ht="15.05" customHeight="1">
      <c r="B109" s="217"/>
      <c r="C109" s="194" t="s">
        <v>979</v>
      </c>
      <c r="D109" s="194"/>
      <c r="E109" s="194"/>
      <c r="F109" s="215" t="s">
        <v>971</v>
      </c>
      <c r="G109" s="194"/>
      <c r="H109" s="194" t="s">
        <v>1011</v>
      </c>
      <c r="I109" s="194" t="s">
        <v>981</v>
      </c>
      <c r="J109" s="194"/>
      <c r="K109" s="206"/>
    </row>
    <row r="110" spans="2:11" customFormat="1" ht="15.05" customHeight="1">
      <c r="B110" s="217"/>
      <c r="C110" s="194" t="s">
        <v>990</v>
      </c>
      <c r="D110" s="194"/>
      <c r="E110" s="194"/>
      <c r="F110" s="215" t="s">
        <v>977</v>
      </c>
      <c r="G110" s="194"/>
      <c r="H110" s="194" t="s">
        <v>1011</v>
      </c>
      <c r="I110" s="194" t="s">
        <v>973</v>
      </c>
      <c r="J110" s="194">
        <v>50</v>
      </c>
      <c r="K110" s="206"/>
    </row>
    <row r="111" spans="2:11" customFormat="1" ht="15.05" customHeight="1">
      <c r="B111" s="217"/>
      <c r="C111" s="194" t="s">
        <v>998</v>
      </c>
      <c r="D111" s="194"/>
      <c r="E111" s="194"/>
      <c r="F111" s="215" t="s">
        <v>977</v>
      </c>
      <c r="G111" s="194"/>
      <c r="H111" s="194" t="s">
        <v>1011</v>
      </c>
      <c r="I111" s="194" t="s">
        <v>973</v>
      </c>
      <c r="J111" s="194">
        <v>50</v>
      </c>
      <c r="K111" s="206"/>
    </row>
    <row r="112" spans="2:11" customFormat="1" ht="15.05" customHeight="1">
      <c r="B112" s="217"/>
      <c r="C112" s="194" t="s">
        <v>996</v>
      </c>
      <c r="D112" s="194"/>
      <c r="E112" s="194"/>
      <c r="F112" s="215" t="s">
        <v>977</v>
      </c>
      <c r="G112" s="194"/>
      <c r="H112" s="194" t="s">
        <v>1011</v>
      </c>
      <c r="I112" s="194" t="s">
        <v>973</v>
      </c>
      <c r="J112" s="194">
        <v>50</v>
      </c>
      <c r="K112" s="206"/>
    </row>
    <row r="113" spans="2:11" customFormat="1" ht="15.05" customHeight="1">
      <c r="B113" s="217"/>
      <c r="C113" s="194" t="s">
        <v>57</v>
      </c>
      <c r="D113" s="194"/>
      <c r="E113" s="194"/>
      <c r="F113" s="215" t="s">
        <v>971</v>
      </c>
      <c r="G113" s="194"/>
      <c r="H113" s="194" t="s">
        <v>1012</v>
      </c>
      <c r="I113" s="194" t="s">
        <v>973</v>
      </c>
      <c r="J113" s="194">
        <v>20</v>
      </c>
      <c r="K113" s="206"/>
    </row>
    <row r="114" spans="2:11" customFormat="1" ht="15.05" customHeight="1">
      <c r="B114" s="217"/>
      <c r="C114" s="194" t="s">
        <v>1013</v>
      </c>
      <c r="D114" s="194"/>
      <c r="E114" s="194"/>
      <c r="F114" s="215" t="s">
        <v>971</v>
      </c>
      <c r="G114" s="194"/>
      <c r="H114" s="194" t="s">
        <v>1014</v>
      </c>
      <c r="I114" s="194" t="s">
        <v>973</v>
      </c>
      <c r="J114" s="194">
        <v>120</v>
      </c>
      <c r="K114" s="206"/>
    </row>
    <row r="115" spans="2:11" customFormat="1" ht="15.05" customHeight="1">
      <c r="B115" s="217"/>
      <c r="C115" s="194" t="s">
        <v>42</v>
      </c>
      <c r="D115" s="194"/>
      <c r="E115" s="194"/>
      <c r="F115" s="215" t="s">
        <v>971</v>
      </c>
      <c r="G115" s="194"/>
      <c r="H115" s="194" t="s">
        <v>1015</v>
      </c>
      <c r="I115" s="194" t="s">
        <v>1006</v>
      </c>
      <c r="J115" s="194"/>
      <c r="K115" s="206"/>
    </row>
    <row r="116" spans="2:11" customFormat="1" ht="15.05" customHeight="1">
      <c r="B116" s="217"/>
      <c r="C116" s="194" t="s">
        <v>52</v>
      </c>
      <c r="D116" s="194"/>
      <c r="E116" s="194"/>
      <c r="F116" s="215" t="s">
        <v>971</v>
      </c>
      <c r="G116" s="194"/>
      <c r="H116" s="194" t="s">
        <v>1016</v>
      </c>
      <c r="I116" s="194" t="s">
        <v>1006</v>
      </c>
      <c r="J116" s="194"/>
      <c r="K116" s="206"/>
    </row>
    <row r="117" spans="2:11" customFormat="1" ht="15.05" customHeight="1">
      <c r="B117" s="217"/>
      <c r="C117" s="194" t="s">
        <v>61</v>
      </c>
      <c r="D117" s="194"/>
      <c r="E117" s="194"/>
      <c r="F117" s="215" t="s">
        <v>971</v>
      </c>
      <c r="G117" s="194"/>
      <c r="H117" s="194" t="s">
        <v>1017</v>
      </c>
      <c r="I117" s="194" t="s">
        <v>1018</v>
      </c>
      <c r="J117" s="194"/>
      <c r="K117" s="206"/>
    </row>
    <row r="118" spans="2:11" customFormat="1" ht="15.05" customHeight="1">
      <c r="B118" s="218"/>
      <c r="C118" s="224"/>
      <c r="D118" s="224"/>
      <c r="E118" s="224"/>
      <c r="F118" s="224"/>
      <c r="G118" s="224"/>
      <c r="H118" s="224"/>
      <c r="I118" s="224"/>
      <c r="J118" s="224"/>
      <c r="K118" s="220"/>
    </row>
    <row r="119" spans="2:11" customFormat="1" ht="18.850000000000001" customHeight="1">
      <c r="B119" s="225"/>
      <c r="C119" s="226"/>
      <c r="D119" s="226"/>
      <c r="E119" s="226"/>
      <c r="F119" s="227"/>
      <c r="G119" s="226"/>
      <c r="H119" s="226"/>
      <c r="I119" s="226"/>
      <c r="J119" s="226"/>
      <c r="K119" s="225"/>
    </row>
    <row r="120" spans="2:11" customFormat="1" ht="18.850000000000001" customHeight="1"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</row>
    <row r="121" spans="2:11" customFormat="1" ht="7.55" customHeight="1">
      <c r="B121" s="228"/>
      <c r="C121" s="229"/>
      <c r="D121" s="229"/>
      <c r="E121" s="229"/>
      <c r="F121" s="229"/>
      <c r="G121" s="229"/>
      <c r="H121" s="229"/>
      <c r="I121" s="229"/>
      <c r="J121" s="229"/>
      <c r="K121" s="230"/>
    </row>
    <row r="122" spans="2:11" customFormat="1" ht="45" customHeight="1">
      <c r="B122" s="231"/>
      <c r="C122" s="310" t="s">
        <v>1019</v>
      </c>
      <c r="D122" s="310"/>
      <c r="E122" s="310"/>
      <c r="F122" s="310"/>
      <c r="G122" s="310"/>
      <c r="H122" s="310"/>
      <c r="I122" s="310"/>
      <c r="J122" s="310"/>
      <c r="K122" s="232"/>
    </row>
    <row r="123" spans="2:11" customFormat="1" ht="17.2" customHeight="1">
      <c r="B123" s="233"/>
      <c r="C123" s="207" t="s">
        <v>965</v>
      </c>
      <c r="D123" s="207"/>
      <c r="E123" s="207"/>
      <c r="F123" s="207" t="s">
        <v>966</v>
      </c>
      <c r="G123" s="208"/>
      <c r="H123" s="207" t="s">
        <v>58</v>
      </c>
      <c r="I123" s="207" t="s">
        <v>61</v>
      </c>
      <c r="J123" s="207" t="s">
        <v>967</v>
      </c>
      <c r="K123" s="234"/>
    </row>
    <row r="124" spans="2:11" customFormat="1" ht="17.2" customHeight="1">
      <c r="B124" s="233"/>
      <c r="C124" s="209" t="s">
        <v>968</v>
      </c>
      <c r="D124" s="209"/>
      <c r="E124" s="209"/>
      <c r="F124" s="210" t="s">
        <v>969</v>
      </c>
      <c r="G124" s="211"/>
      <c r="H124" s="209"/>
      <c r="I124" s="209"/>
      <c r="J124" s="209" t="s">
        <v>970</v>
      </c>
      <c r="K124" s="234"/>
    </row>
    <row r="125" spans="2:11" customFormat="1" ht="5.25" customHeight="1">
      <c r="B125" s="235"/>
      <c r="C125" s="212"/>
      <c r="D125" s="212"/>
      <c r="E125" s="212"/>
      <c r="F125" s="212"/>
      <c r="G125" s="236"/>
      <c r="H125" s="212"/>
      <c r="I125" s="212"/>
      <c r="J125" s="212"/>
      <c r="K125" s="237"/>
    </row>
    <row r="126" spans="2:11" customFormat="1" ht="15.05" customHeight="1">
      <c r="B126" s="235"/>
      <c r="C126" s="194" t="s">
        <v>974</v>
      </c>
      <c r="D126" s="214"/>
      <c r="E126" s="214"/>
      <c r="F126" s="215" t="s">
        <v>971</v>
      </c>
      <c r="G126" s="194"/>
      <c r="H126" s="194" t="s">
        <v>1011</v>
      </c>
      <c r="I126" s="194" t="s">
        <v>973</v>
      </c>
      <c r="J126" s="194">
        <v>120</v>
      </c>
      <c r="K126" s="238"/>
    </row>
    <row r="127" spans="2:11" customFormat="1" ht="15.05" customHeight="1">
      <c r="B127" s="235"/>
      <c r="C127" s="194" t="s">
        <v>1020</v>
      </c>
      <c r="D127" s="194"/>
      <c r="E127" s="194"/>
      <c r="F127" s="215" t="s">
        <v>971</v>
      </c>
      <c r="G127" s="194"/>
      <c r="H127" s="194" t="s">
        <v>1021</v>
      </c>
      <c r="I127" s="194" t="s">
        <v>973</v>
      </c>
      <c r="J127" s="194" t="s">
        <v>1022</v>
      </c>
      <c r="K127" s="238"/>
    </row>
    <row r="128" spans="2:11" customFormat="1" ht="15.05" customHeight="1">
      <c r="B128" s="235"/>
      <c r="C128" s="194" t="s">
        <v>919</v>
      </c>
      <c r="D128" s="194"/>
      <c r="E128" s="194"/>
      <c r="F128" s="215" t="s">
        <v>971</v>
      </c>
      <c r="G128" s="194"/>
      <c r="H128" s="194" t="s">
        <v>1023</v>
      </c>
      <c r="I128" s="194" t="s">
        <v>973</v>
      </c>
      <c r="J128" s="194" t="s">
        <v>1022</v>
      </c>
      <c r="K128" s="238"/>
    </row>
    <row r="129" spans="2:11" customFormat="1" ht="15.05" customHeight="1">
      <c r="B129" s="235"/>
      <c r="C129" s="194" t="s">
        <v>982</v>
      </c>
      <c r="D129" s="194"/>
      <c r="E129" s="194"/>
      <c r="F129" s="215" t="s">
        <v>977</v>
      </c>
      <c r="G129" s="194"/>
      <c r="H129" s="194" t="s">
        <v>983</v>
      </c>
      <c r="I129" s="194" t="s">
        <v>973</v>
      </c>
      <c r="J129" s="194">
        <v>15</v>
      </c>
      <c r="K129" s="238"/>
    </row>
    <row r="130" spans="2:11" customFormat="1" ht="15.05" customHeight="1">
      <c r="B130" s="235"/>
      <c r="C130" s="194" t="s">
        <v>984</v>
      </c>
      <c r="D130" s="194"/>
      <c r="E130" s="194"/>
      <c r="F130" s="215" t="s">
        <v>977</v>
      </c>
      <c r="G130" s="194"/>
      <c r="H130" s="194" t="s">
        <v>985</v>
      </c>
      <c r="I130" s="194" t="s">
        <v>973</v>
      </c>
      <c r="J130" s="194">
        <v>15</v>
      </c>
      <c r="K130" s="238"/>
    </row>
    <row r="131" spans="2:11" customFormat="1" ht="15.05" customHeight="1">
      <c r="B131" s="235"/>
      <c r="C131" s="194" t="s">
        <v>986</v>
      </c>
      <c r="D131" s="194"/>
      <c r="E131" s="194"/>
      <c r="F131" s="215" t="s">
        <v>977</v>
      </c>
      <c r="G131" s="194"/>
      <c r="H131" s="194" t="s">
        <v>987</v>
      </c>
      <c r="I131" s="194" t="s">
        <v>973</v>
      </c>
      <c r="J131" s="194">
        <v>20</v>
      </c>
      <c r="K131" s="238"/>
    </row>
    <row r="132" spans="2:11" customFormat="1" ht="15.05" customHeight="1">
      <c r="B132" s="235"/>
      <c r="C132" s="194" t="s">
        <v>988</v>
      </c>
      <c r="D132" s="194"/>
      <c r="E132" s="194"/>
      <c r="F132" s="215" t="s">
        <v>977</v>
      </c>
      <c r="G132" s="194"/>
      <c r="H132" s="194" t="s">
        <v>989</v>
      </c>
      <c r="I132" s="194" t="s">
        <v>973</v>
      </c>
      <c r="J132" s="194">
        <v>20</v>
      </c>
      <c r="K132" s="238"/>
    </row>
    <row r="133" spans="2:11" customFormat="1" ht="15.05" customHeight="1">
      <c r="B133" s="235"/>
      <c r="C133" s="194" t="s">
        <v>976</v>
      </c>
      <c r="D133" s="194"/>
      <c r="E133" s="194"/>
      <c r="F133" s="215" t="s">
        <v>977</v>
      </c>
      <c r="G133" s="194"/>
      <c r="H133" s="194" t="s">
        <v>1011</v>
      </c>
      <c r="I133" s="194" t="s">
        <v>973</v>
      </c>
      <c r="J133" s="194">
        <v>50</v>
      </c>
      <c r="K133" s="238"/>
    </row>
    <row r="134" spans="2:11" customFormat="1" ht="15.05" customHeight="1">
      <c r="B134" s="235"/>
      <c r="C134" s="194" t="s">
        <v>990</v>
      </c>
      <c r="D134" s="194"/>
      <c r="E134" s="194"/>
      <c r="F134" s="215" t="s">
        <v>977</v>
      </c>
      <c r="G134" s="194"/>
      <c r="H134" s="194" t="s">
        <v>1011</v>
      </c>
      <c r="I134" s="194" t="s">
        <v>973</v>
      </c>
      <c r="J134" s="194">
        <v>50</v>
      </c>
      <c r="K134" s="238"/>
    </row>
    <row r="135" spans="2:11" customFormat="1" ht="15.05" customHeight="1">
      <c r="B135" s="235"/>
      <c r="C135" s="194" t="s">
        <v>996</v>
      </c>
      <c r="D135" s="194"/>
      <c r="E135" s="194"/>
      <c r="F135" s="215" t="s">
        <v>977</v>
      </c>
      <c r="G135" s="194"/>
      <c r="H135" s="194" t="s">
        <v>1011</v>
      </c>
      <c r="I135" s="194" t="s">
        <v>973</v>
      </c>
      <c r="J135" s="194">
        <v>50</v>
      </c>
      <c r="K135" s="238"/>
    </row>
    <row r="136" spans="2:11" customFormat="1" ht="15.05" customHeight="1">
      <c r="B136" s="235"/>
      <c r="C136" s="194" t="s">
        <v>998</v>
      </c>
      <c r="D136" s="194"/>
      <c r="E136" s="194"/>
      <c r="F136" s="215" t="s">
        <v>977</v>
      </c>
      <c r="G136" s="194"/>
      <c r="H136" s="194" t="s">
        <v>1011</v>
      </c>
      <c r="I136" s="194" t="s">
        <v>973</v>
      </c>
      <c r="J136" s="194">
        <v>50</v>
      </c>
      <c r="K136" s="238"/>
    </row>
    <row r="137" spans="2:11" customFormat="1" ht="15.05" customHeight="1">
      <c r="B137" s="235"/>
      <c r="C137" s="194" t="s">
        <v>999</v>
      </c>
      <c r="D137" s="194"/>
      <c r="E137" s="194"/>
      <c r="F137" s="215" t="s">
        <v>977</v>
      </c>
      <c r="G137" s="194"/>
      <c r="H137" s="194" t="s">
        <v>1024</v>
      </c>
      <c r="I137" s="194" t="s">
        <v>973</v>
      </c>
      <c r="J137" s="194">
        <v>255</v>
      </c>
      <c r="K137" s="238"/>
    </row>
    <row r="138" spans="2:11" customFormat="1" ht="15.05" customHeight="1">
      <c r="B138" s="235"/>
      <c r="C138" s="194" t="s">
        <v>1001</v>
      </c>
      <c r="D138" s="194"/>
      <c r="E138" s="194"/>
      <c r="F138" s="215" t="s">
        <v>971</v>
      </c>
      <c r="G138" s="194"/>
      <c r="H138" s="194" t="s">
        <v>1025</v>
      </c>
      <c r="I138" s="194" t="s">
        <v>1003</v>
      </c>
      <c r="J138" s="194"/>
      <c r="K138" s="238"/>
    </row>
    <row r="139" spans="2:11" customFormat="1" ht="15.05" customHeight="1">
      <c r="B139" s="235"/>
      <c r="C139" s="194" t="s">
        <v>1004</v>
      </c>
      <c r="D139" s="194"/>
      <c r="E139" s="194"/>
      <c r="F139" s="215" t="s">
        <v>971</v>
      </c>
      <c r="G139" s="194"/>
      <c r="H139" s="194" t="s">
        <v>1026</v>
      </c>
      <c r="I139" s="194" t="s">
        <v>1006</v>
      </c>
      <c r="J139" s="194"/>
      <c r="K139" s="238"/>
    </row>
    <row r="140" spans="2:11" customFormat="1" ht="15.05" customHeight="1">
      <c r="B140" s="235"/>
      <c r="C140" s="194" t="s">
        <v>1007</v>
      </c>
      <c r="D140" s="194"/>
      <c r="E140" s="194"/>
      <c r="F140" s="215" t="s">
        <v>971</v>
      </c>
      <c r="G140" s="194"/>
      <c r="H140" s="194" t="s">
        <v>1007</v>
      </c>
      <c r="I140" s="194" t="s">
        <v>1006</v>
      </c>
      <c r="J140" s="194"/>
      <c r="K140" s="238"/>
    </row>
    <row r="141" spans="2:11" customFormat="1" ht="15.05" customHeight="1">
      <c r="B141" s="235"/>
      <c r="C141" s="194" t="s">
        <v>42</v>
      </c>
      <c r="D141" s="194"/>
      <c r="E141" s="194"/>
      <c r="F141" s="215" t="s">
        <v>971</v>
      </c>
      <c r="G141" s="194"/>
      <c r="H141" s="194" t="s">
        <v>1027</v>
      </c>
      <c r="I141" s="194" t="s">
        <v>1006</v>
      </c>
      <c r="J141" s="194"/>
      <c r="K141" s="238"/>
    </row>
    <row r="142" spans="2:11" customFormat="1" ht="15.05" customHeight="1">
      <c r="B142" s="235"/>
      <c r="C142" s="194" t="s">
        <v>1028</v>
      </c>
      <c r="D142" s="194"/>
      <c r="E142" s="194"/>
      <c r="F142" s="215" t="s">
        <v>971</v>
      </c>
      <c r="G142" s="194"/>
      <c r="H142" s="194" t="s">
        <v>1029</v>
      </c>
      <c r="I142" s="194" t="s">
        <v>1006</v>
      </c>
      <c r="J142" s="194"/>
      <c r="K142" s="238"/>
    </row>
    <row r="143" spans="2:11" customFormat="1" ht="15.05" customHeight="1">
      <c r="B143" s="239"/>
      <c r="C143" s="240"/>
      <c r="D143" s="240"/>
      <c r="E143" s="240"/>
      <c r="F143" s="240"/>
      <c r="G143" s="240"/>
      <c r="H143" s="240"/>
      <c r="I143" s="240"/>
      <c r="J143" s="240"/>
      <c r="K143" s="241"/>
    </row>
    <row r="144" spans="2:11" customFormat="1" ht="18.850000000000001" customHeight="1">
      <c r="B144" s="226"/>
      <c r="C144" s="226"/>
      <c r="D144" s="226"/>
      <c r="E144" s="226"/>
      <c r="F144" s="227"/>
      <c r="G144" s="226"/>
      <c r="H144" s="226"/>
      <c r="I144" s="226"/>
      <c r="J144" s="226"/>
      <c r="K144" s="226"/>
    </row>
    <row r="145" spans="2:11" customFormat="1" ht="18.850000000000001" customHeight="1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</row>
    <row r="146" spans="2:11" customFormat="1" ht="7.55" customHeight="1">
      <c r="B146" s="202"/>
      <c r="C146" s="203"/>
      <c r="D146" s="203"/>
      <c r="E146" s="203"/>
      <c r="F146" s="203"/>
      <c r="G146" s="203"/>
      <c r="H146" s="203"/>
      <c r="I146" s="203"/>
      <c r="J146" s="203"/>
      <c r="K146" s="204"/>
    </row>
    <row r="147" spans="2:11" customFormat="1" ht="45" customHeight="1">
      <c r="B147" s="205"/>
      <c r="C147" s="312" t="s">
        <v>1030</v>
      </c>
      <c r="D147" s="312"/>
      <c r="E147" s="312"/>
      <c r="F147" s="312"/>
      <c r="G147" s="312"/>
      <c r="H147" s="312"/>
      <c r="I147" s="312"/>
      <c r="J147" s="312"/>
      <c r="K147" s="206"/>
    </row>
    <row r="148" spans="2:11" customFormat="1" ht="17.2" customHeight="1">
      <c r="B148" s="205"/>
      <c r="C148" s="207" t="s">
        <v>965</v>
      </c>
      <c r="D148" s="207"/>
      <c r="E148" s="207"/>
      <c r="F148" s="207" t="s">
        <v>966</v>
      </c>
      <c r="G148" s="208"/>
      <c r="H148" s="207" t="s">
        <v>58</v>
      </c>
      <c r="I148" s="207" t="s">
        <v>61</v>
      </c>
      <c r="J148" s="207" t="s">
        <v>967</v>
      </c>
      <c r="K148" s="206"/>
    </row>
    <row r="149" spans="2:11" customFormat="1" ht="17.2" customHeight="1">
      <c r="B149" s="205"/>
      <c r="C149" s="209" t="s">
        <v>968</v>
      </c>
      <c r="D149" s="209"/>
      <c r="E149" s="209"/>
      <c r="F149" s="210" t="s">
        <v>969</v>
      </c>
      <c r="G149" s="211"/>
      <c r="H149" s="209"/>
      <c r="I149" s="209"/>
      <c r="J149" s="209" t="s">
        <v>970</v>
      </c>
      <c r="K149" s="206"/>
    </row>
    <row r="150" spans="2:11" customFormat="1" ht="5.25" customHeight="1">
      <c r="B150" s="217"/>
      <c r="C150" s="212"/>
      <c r="D150" s="212"/>
      <c r="E150" s="212"/>
      <c r="F150" s="212"/>
      <c r="G150" s="213"/>
      <c r="H150" s="212"/>
      <c r="I150" s="212"/>
      <c r="J150" s="212"/>
      <c r="K150" s="238"/>
    </row>
    <row r="151" spans="2:11" customFormat="1" ht="15.05" customHeight="1">
      <c r="B151" s="217"/>
      <c r="C151" s="242" t="s">
        <v>974</v>
      </c>
      <c r="D151" s="194"/>
      <c r="E151" s="194"/>
      <c r="F151" s="243" t="s">
        <v>971</v>
      </c>
      <c r="G151" s="194"/>
      <c r="H151" s="242" t="s">
        <v>1011</v>
      </c>
      <c r="I151" s="242" t="s">
        <v>973</v>
      </c>
      <c r="J151" s="242">
        <v>120</v>
      </c>
      <c r="K151" s="238"/>
    </row>
    <row r="152" spans="2:11" customFormat="1" ht="15.05" customHeight="1">
      <c r="B152" s="217"/>
      <c r="C152" s="242" t="s">
        <v>1020</v>
      </c>
      <c r="D152" s="194"/>
      <c r="E152" s="194"/>
      <c r="F152" s="243" t="s">
        <v>971</v>
      </c>
      <c r="G152" s="194"/>
      <c r="H152" s="242" t="s">
        <v>1031</v>
      </c>
      <c r="I152" s="242" t="s">
        <v>973</v>
      </c>
      <c r="J152" s="242" t="s">
        <v>1022</v>
      </c>
      <c r="K152" s="238"/>
    </row>
    <row r="153" spans="2:11" customFormat="1" ht="15.05" customHeight="1">
      <c r="B153" s="217"/>
      <c r="C153" s="242" t="s">
        <v>919</v>
      </c>
      <c r="D153" s="194"/>
      <c r="E153" s="194"/>
      <c r="F153" s="243" t="s">
        <v>971</v>
      </c>
      <c r="G153" s="194"/>
      <c r="H153" s="242" t="s">
        <v>1032</v>
      </c>
      <c r="I153" s="242" t="s">
        <v>973</v>
      </c>
      <c r="J153" s="242" t="s">
        <v>1022</v>
      </c>
      <c r="K153" s="238"/>
    </row>
    <row r="154" spans="2:11" customFormat="1" ht="15.05" customHeight="1">
      <c r="B154" s="217"/>
      <c r="C154" s="242" t="s">
        <v>976</v>
      </c>
      <c r="D154" s="194"/>
      <c r="E154" s="194"/>
      <c r="F154" s="243" t="s">
        <v>977</v>
      </c>
      <c r="G154" s="194"/>
      <c r="H154" s="242" t="s">
        <v>1011</v>
      </c>
      <c r="I154" s="242" t="s">
        <v>973</v>
      </c>
      <c r="J154" s="242">
        <v>50</v>
      </c>
      <c r="K154" s="238"/>
    </row>
    <row r="155" spans="2:11" customFormat="1" ht="15.05" customHeight="1">
      <c r="B155" s="217"/>
      <c r="C155" s="242" t="s">
        <v>979</v>
      </c>
      <c r="D155" s="194"/>
      <c r="E155" s="194"/>
      <c r="F155" s="243" t="s">
        <v>971</v>
      </c>
      <c r="G155" s="194"/>
      <c r="H155" s="242" t="s">
        <v>1011</v>
      </c>
      <c r="I155" s="242" t="s">
        <v>981</v>
      </c>
      <c r="J155" s="242"/>
      <c r="K155" s="238"/>
    </row>
    <row r="156" spans="2:11" customFormat="1" ht="15.05" customHeight="1">
      <c r="B156" s="217"/>
      <c r="C156" s="242" t="s">
        <v>990</v>
      </c>
      <c r="D156" s="194"/>
      <c r="E156" s="194"/>
      <c r="F156" s="243" t="s">
        <v>977</v>
      </c>
      <c r="G156" s="194"/>
      <c r="H156" s="242" t="s">
        <v>1011</v>
      </c>
      <c r="I156" s="242" t="s">
        <v>973</v>
      </c>
      <c r="J156" s="242">
        <v>50</v>
      </c>
      <c r="K156" s="238"/>
    </row>
    <row r="157" spans="2:11" customFormat="1" ht="15.05" customHeight="1">
      <c r="B157" s="217"/>
      <c r="C157" s="242" t="s">
        <v>998</v>
      </c>
      <c r="D157" s="194"/>
      <c r="E157" s="194"/>
      <c r="F157" s="243" t="s">
        <v>977</v>
      </c>
      <c r="G157" s="194"/>
      <c r="H157" s="242" t="s">
        <v>1011</v>
      </c>
      <c r="I157" s="242" t="s">
        <v>973</v>
      </c>
      <c r="J157" s="242">
        <v>50</v>
      </c>
      <c r="K157" s="238"/>
    </row>
    <row r="158" spans="2:11" customFormat="1" ht="15.05" customHeight="1">
      <c r="B158" s="217"/>
      <c r="C158" s="242" t="s">
        <v>996</v>
      </c>
      <c r="D158" s="194"/>
      <c r="E158" s="194"/>
      <c r="F158" s="243" t="s">
        <v>977</v>
      </c>
      <c r="G158" s="194"/>
      <c r="H158" s="242" t="s">
        <v>1011</v>
      </c>
      <c r="I158" s="242" t="s">
        <v>973</v>
      </c>
      <c r="J158" s="242">
        <v>50</v>
      </c>
      <c r="K158" s="238"/>
    </row>
    <row r="159" spans="2:11" customFormat="1" ht="15.05" customHeight="1">
      <c r="B159" s="217"/>
      <c r="C159" s="242" t="s">
        <v>92</v>
      </c>
      <c r="D159" s="194"/>
      <c r="E159" s="194"/>
      <c r="F159" s="243" t="s">
        <v>971</v>
      </c>
      <c r="G159" s="194"/>
      <c r="H159" s="242" t="s">
        <v>1033</v>
      </c>
      <c r="I159" s="242" t="s">
        <v>973</v>
      </c>
      <c r="J159" s="242" t="s">
        <v>1034</v>
      </c>
      <c r="K159" s="238"/>
    </row>
    <row r="160" spans="2:11" customFormat="1" ht="15.05" customHeight="1">
      <c r="B160" s="217"/>
      <c r="C160" s="242" t="s">
        <v>1035</v>
      </c>
      <c r="D160" s="194"/>
      <c r="E160" s="194"/>
      <c r="F160" s="243" t="s">
        <v>971</v>
      </c>
      <c r="G160" s="194"/>
      <c r="H160" s="242" t="s">
        <v>1036</v>
      </c>
      <c r="I160" s="242" t="s">
        <v>1006</v>
      </c>
      <c r="J160" s="242"/>
      <c r="K160" s="238"/>
    </row>
    <row r="161" spans="2:11" customFormat="1" ht="15.05" customHeight="1">
      <c r="B161" s="244"/>
      <c r="C161" s="224"/>
      <c r="D161" s="224"/>
      <c r="E161" s="224"/>
      <c r="F161" s="224"/>
      <c r="G161" s="224"/>
      <c r="H161" s="224"/>
      <c r="I161" s="224"/>
      <c r="J161" s="224"/>
      <c r="K161" s="245"/>
    </row>
    <row r="162" spans="2:11" customFormat="1" ht="18.850000000000001" customHeight="1">
      <c r="B162" s="226"/>
      <c r="C162" s="236"/>
      <c r="D162" s="236"/>
      <c r="E162" s="236"/>
      <c r="F162" s="246"/>
      <c r="G162" s="236"/>
      <c r="H162" s="236"/>
      <c r="I162" s="236"/>
      <c r="J162" s="236"/>
      <c r="K162" s="226"/>
    </row>
    <row r="163" spans="2:11" customFormat="1" ht="18.850000000000001" customHeight="1"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</row>
    <row r="164" spans="2:11" customFormat="1" ht="7.55" customHeight="1">
      <c r="B164" s="183"/>
      <c r="C164" s="184"/>
      <c r="D164" s="184"/>
      <c r="E164" s="184"/>
      <c r="F164" s="184"/>
      <c r="G164" s="184"/>
      <c r="H164" s="184"/>
      <c r="I164" s="184"/>
      <c r="J164" s="184"/>
      <c r="K164" s="185"/>
    </row>
    <row r="165" spans="2:11" customFormat="1" ht="45" customHeight="1">
      <c r="B165" s="186"/>
      <c r="C165" s="310" t="s">
        <v>1037</v>
      </c>
      <c r="D165" s="310"/>
      <c r="E165" s="310"/>
      <c r="F165" s="310"/>
      <c r="G165" s="310"/>
      <c r="H165" s="310"/>
      <c r="I165" s="310"/>
      <c r="J165" s="310"/>
      <c r="K165" s="187"/>
    </row>
    <row r="166" spans="2:11" customFormat="1" ht="17.2" customHeight="1">
      <c r="B166" s="186"/>
      <c r="C166" s="207" t="s">
        <v>965</v>
      </c>
      <c r="D166" s="207"/>
      <c r="E166" s="207"/>
      <c r="F166" s="207" t="s">
        <v>966</v>
      </c>
      <c r="G166" s="247"/>
      <c r="H166" s="248" t="s">
        <v>58</v>
      </c>
      <c r="I166" s="248" t="s">
        <v>61</v>
      </c>
      <c r="J166" s="207" t="s">
        <v>967</v>
      </c>
      <c r="K166" s="187"/>
    </row>
    <row r="167" spans="2:11" customFormat="1" ht="17.2" customHeight="1">
      <c r="B167" s="188"/>
      <c r="C167" s="209" t="s">
        <v>968</v>
      </c>
      <c r="D167" s="209"/>
      <c r="E167" s="209"/>
      <c r="F167" s="210" t="s">
        <v>969</v>
      </c>
      <c r="G167" s="249"/>
      <c r="H167" s="250"/>
      <c r="I167" s="250"/>
      <c r="J167" s="209" t="s">
        <v>970</v>
      </c>
      <c r="K167" s="189"/>
    </row>
    <row r="168" spans="2:11" customFormat="1" ht="5.25" customHeight="1">
      <c r="B168" s="217"/>
      <c r="C168" s="212"/>
      <c r="D168" s="212"/>
      <c r="E168" s="212"/>
      <c r="F168" s="212"/>
      <c r="G168" s="213"/>
      <c r="H168" s="212"/>
      <c r="I168" s="212"/>
      <c r="J168" s="212"/>
      <c r="K168" s="238"/>
    </row>
    <row r="169" spans="2:11" customFormat="1" ht="15.05" customHeight="1">
      <c r="B169" s="217"/>
      <c r="C169" s="194" t="s">
        <v>974</v>
      </c>
      <c r="D169" s="194"/>
      <c r="E169" s="194"/>
      <c r="F169" s="215" t="s">
        <v>971</v>
      </c>
      <c r="G169" s="194"/>
      <c r="H169" s="194" t="s">
        <v>1011</v>
      </c>
      <c r="I169" s="194" t="s">
        <v>973</v>
      </c>
      <c r="J169" s="194">
        <v>120</v>
      </c>
      <c r="K169" s="238"/>
    </row>
    <row r="170" spans="2:11" customFormat="1" ht="15.05" customHeight="1">
      <c r="B170" s="217"/>
      <c r="C170" s="194" t="s">
        <v>1020</v>
      </c>
      <c r="D170" s="194"/>
      <c r="E170" s="194"/>
      <c r="F170" s="215" t="s">
        <v>971</v>
      </c>
      <c r="G170" s="194"/>
      <c r="H170" s="194" t="s">
        <v>1021</v>
      </c>
      <c r="I170" s="194" t="s">
        <v>973</v>
      </c>
      <c r="J170" s="194" t="s">
        <v>1022</v>
      </c>
      <c r="K170" s="238"/>
    </row>
    <row r="171" spans="2:11" customFormat="1" ht="15.05" customHeight="1">
      <c r="B171" s="217"/>
      <c r="C171" s="194" t="s">
        <v>919</v>
      </c>
      <c r="D171" s="194"/>
      <c r="E171" s="194"/>
      <c r="F171" s="215" t="s">
        <v>971</v>
      </c>
      <c r="G171" s="194"/>
      <c r="H171" s="194" t="s">
        <v>1038</v>
      </c>
      <c r="I171" s="194" t="s">
        <v>973</v>
      </c>
      <c r="J171" s="194" t="s">
        <v>1022</v>
      </c>
      <c r="K171" s="238"/>
    </row>
    <row r="172" spans="2:11" customFormat="1" ht="15.05" customHeight="1">
      <c r="B172" s="217"/>
      <c r="C172" s="194" t="s">
        <v>976</v>
      </c>
      <c r="D172" s="194"/>
      <c r="E172" s="194"/>
      <c r="F172" s="215" t="s">
        <v>977</v>
      </c>
      <c r="G172" s="194"/>
      <c r="H172" s="194" t="s">
        <v>1038</v>
      </c>
      <c r="I172" s="194" t="s">
        <v>973</v>
      </c>
      <c r="J172" s="194">
        <v>50</v>
      </c>
      <c r="K172" s="238"/>
    </row>
    <row r="173" spans="2:11" customFormat="1" ht="15.05" customHeight="1">
      <c r="B173" s="217"/>
      <c r="C173" s="194" t="s">
        <v>979</v>
      </c>
      <c r="D173" s="194"/>
      <c r="E173" s="194"/>
      <c r="F173" s="215" t="s">
        <v>971</v>
      </c>
      <c r="G173" s="194"/>
      <c r="H173" s="194" t="s">
        <v>1038</v>
      </c>
      <c r="I173" s="194" t="s">
        <v>981</v>
      </c>
      <c r="J173" s="194"/>
      <c r="K173" s="238"/>
    </row>
    <row r="174" spans="2:11" customFormat="1" ht="15.05" customHeight="1">
      <c r="B174" s="217"/>
      <c r="C174" s="194" t="s">
        <v>990</v>
      </c>
      <c r="D174" s="194"/>
      <c r="E174" s="194"/>
      <c r="F174" s="215" t="s">
        <v>977</v>
      </c>
      <c r="G174" s="194"/>
      <c r="H174" s="194" t="s">
        <v>1038</v>
      </c>
      <c r="I174" s="194" t="s">
        <v>973</v>
      </c>
      <c r="J174" s="194">
        <v>50</v>
      </c>
      <c r="K174" s="238"/>
    </row>
    <row r="175" spans="2:11" customFormat="1" ht="15.05" customHeight="1">
      <c r="B175" s="217"/>
      <c r="C175" s="194" t="s">
        <v>998</v>
      </c>
      <c r="D175" s="194"/>
      <c r="E175" s="194"/>
      <c r="F175" s="215" t="s">
        <v>977</v>
      </c>
      <c r="G175" s="194"/>
      <c r="H175" s="194" t="s">
        <v>1038</v>
      </c>
      <c r="I175" s="194" t="s">
        <v>973</v>
      </c>
      <c r="J175" s="194">
        <v>50</v>
      </c>
      <c r="K175" s="238"/>
    </row>
    <row r="176" spans="2:11" customFormat="1" ht="15.05" customHeight="1">
      <c r="B176" s="217"/>
      <c r="C176" s="194" t="s">
        <v>996</v>
      </c>
      <c r="D176" s="194"/>
      <c r="E176" s="194"/>
      <c r="F176" s="215" t="s">
        <v>977</v>
      </c>
      <c r="G176" s="194"/>
      <c r="H176" s="194" t="s">
        <v>1038</v>
      </c>
      <c r="I176" s="194" t="s">
        <v>973</v>
      </c>
      <c r="J176" s="194">
        <v>50</v>
      </c>
      <c r="K176" s="238"/>
    </row>
    <row r="177" spans="2:11" customFormat="1" ht="15.05" customHeight="1">
      <c r="B177" s="217"/>
      <c r="C177" s="194" t="s">
        <v>110</v>
      </c>
      <c r="D177" s="194"/>
      <c r="E177" s="194"/>
      <c r="F177" s="215" t="s">
        <v>971</v>
      </c>
      <c r="G177" s="194"/>
      <c r="H177" s="194" t="s">
        <v>1039</v>
      </c>
      <c r="I177" s="194" t="s">
        <v>1040</v>
      </c>
      <c r="J177" s="194"/>
      <c r="K177" s="238"/>
    </row>
    <row r="178" spans="2:11" customFormat="1" ht="15.05" customHeight="1">
      <c r="B178" s="217"/>
      <c r="C178" s="194" t="s">
        <v>61</v>
      </c>
      <c r="D178" s="194"/>
      <c r="E178" s="194"/>
      <c r="F178" s="215" t="s">
        <v>971</v>
      </c>
      <c r="G178" s="194"/>
      <c r="H178" s="194" t="s">
        <v>1041</v>
      </c>
      <c r="I178" s="194" t="s">
        <v>1042</v>
      </c>
      <c r="J178" s="194">
        <v>1</v>
      </c>
      <c r="K178" s="238"/>
    </row>
    <row r="179" spans="2:11" customFormat="1" ht="15.05" customHeight="1">
      <c r="B179" s="217"/>
      <c r="C179" s="194" t="s">
        <v>57</v>
      </c>
      <c r="D179" s="194"/>
      <c r="E179" s="194"/>
      <c r="F179" s="215" t="s">
        <v>971</v>
      </c>
      <c r="G179" s="194"/>
      <c r="H179" s="194" t="s">
        <v>1043</v>
      </c>
      <c r="I179" s="194" t="s">
        <v>973</v>
      </c>
      <c r="J179" s="194">
        <v>20</v>
      </c>
      <c r="K179" s="238"/>
    </row>
    <row r="180" spans="2:11" customFormat="1" ht="15.05" customHeight="1">
      <c r="B180" s="217"/>
      <c r="C180" s="194" t="s">
        <v>58</v>
      </c>
      <c r="D180" s="194"/>
      <c r="E180" s="194"/>
      <c r="F180" s="215" t="s">
        <v>971</v>
      </c>
      <c r="G180" s="194"/>
      <c r="H180" s="194" t="s">
        <v>1044</v>
      </c>
      <c r="I180" s="194" t="s">
        <v>973</v>
      </c>
      <c r="J180" s="194">
        <v>255</v>
      </c>
      <c r="K180" s="238"/>
    </row>
    <row r="181" spans="2:11" customFormat="1" ht="15.05" customHeight="1">
      <c r="B181" s="217"/>
      <c r="C181" s="194" t="s">
        <v>111</v>
      </c>
      <c r="D181" s="194"/>
      <c r="E181" s="194"/>
      <c r="F181" s="215" t="s">
        <v>971</v>
      </c>
      <c r="G181" s="194"/>
      <c r="H181" s="194" t="s">
        <v>935</v>
      </c>
      <c r="I181" s="194" t="s">
        <v>973</v>
      </c>
      <c r="J181" s="194">
        <v>10</v>
      </c>
      <c r="K181" s="238"/>
    </row>
    <row r="182" spans="2:11" customFormat="1" ht="15.05" customHeight="1">
      <c r="B182" s="217"/>
      <c r="C182" s="194" t="s">
        <v>112</v>
      </c>
      <c r="D182" s="194"/>
      <c r="E182" s="194"/>
      <c r="F182" s="215" t="s">
        <v>971</v>
      </c>
      <c r="G182" s="194"/>
      <c r="H182" s="194" t="s">
        <v>1045</v>
      </c>
      <c r="I182" s="194" t="s">
        <v>1006</v>
      </c>
      <c r="J182" s="194"/>
      <c r="K182" s="238"/>
    </row>
    <row r="183" spans="2:11" customFormat="1" ht="15.05" customHeight="1">
      <c r="B183" s="217"/>
      <c r="C183" s="194" t="s">
        <v>1046</v>
      </c>
      <c r="D183" s="194"/>
      <c r="E183" s="194"/>
      <c r="F183" s="215" t="s">
        <v>971</v>
      </c>
      <c r="G183" s="194"/>
      <c r="H183" s="194" t="s">
        <v>1047</v>
      </c>
      <c r="I183" s="194" t="s">
        <v>1006</v>
      </c>
      <c r="J183" s="194"/>
      <c r="K183" s="238"/>
    </row>
    <row r="184" spans="2:11" customFormat="1" ht="15.05" customHeight="1">
      <c r="B184" s="217"/>
      <c r="C184" s="194" t="s">
        <v>1035</v>
      </c>
      <c r="D184" s="194"/>
      <c r="E184" s="194"/>
      <c r="F184" s="215" t="s">
        <v>971</v>
      </c>
      <c r="G184" s="194"/>
      <c r="H184" s="194" t="s">
        <v>1048</v>
      </c>
      <c r="I184" s="194" t="s">
        <v>1006</v>
      </c>
      <c r="J184" s="194"/>
      <c r="K184" s="238"/>
    </row>
    <row r="185" spans="2:11" customFormat="1" ht="15.05" customHeight="1">
      <c r="B185" s="217"/>
      <c r="C185" s="194" t="s">
        <v>114</v>
      </c>
      <c r="D185" s="194"/>
      <c r="E185" s="194"/>
      <c r="F185" s="215" t="s">
        <v>977</v>
      </c>
      <c r="G185" s="194"/>
      <c r="H185" s="194" t="s">
        <v>1049</v>
      </c>
      <c r="I185" s="194" t="s">
        <v>973</v>
      </c>
      <c r="J185" s="194">
        <v>50</v>
      </c>
      <c r="K185" s="238"/>
    </row>
    <row r="186" spans="2:11" customFormat="1" ht="15.05" customHeight="1">
      <c r="B186" s="217"/>
      <c r="C186" s="194" t="s">
        <v>1050</v>
      </c>
      <c r="D186" s="194"/>
      <c r="E186" s="194"/>
      <c r="F186" s="215" t="s">
        <v>977</v>
      </c>
      <c r="G186" s="194"/>
      <c r="H186" s="194" t="s">
        <v>1051</v>
      </c>
      <c r="I186" s="194" t="s">
        <v>1052</v>
      </c>
      <c r="J186" s="194"/>
      <c r="K186" s="238"/>
    </row>
    <row r="187" spans="2:11" customFormat="1" ht="15.05" customHeight="1">
      <c r="B187" s="217"/>
      <c r="C187" s="194" t="s">
        <v>1053</v>
      </c>
      <c r="D187" s="194"/>
      <c r="E187" s="194"/>
      <c r="F187" s="215" t="s">
        <v>977</v>
      </c>
      <c r="G187" s="194"/>
      <c r="H187" s="194" t="s">
        <v>1054</v>
      </c>
      <c r="I187" s="194" t="s">
        <v>1052</v>
      </c>
      <c r="J187" s="194"/>
      <c r="K187" s="238"/>
    </row>
    <row r="188" spans="2:11" customFormat="1" ht="15.05" customHeight="1">
      <c r="B188" s="217"/>
      <c r="C188" s="194" t="s">
        <v>1055</v>
      </c>
      <c r="D188" s="194"/>
      <c r="E188" s="194"/>
      <c r="F188" s="215" t="s">
        <v>977</v>
      </c>
      <c r="G188" s="194"/>
      <c r="H188" s="194" t="s">
        <v>1056</v>
      </c>
      <c r="I188" s="194" t="s">
        <v>1052</v>
      </c>
      <c r="J188" s="194"/>
      <c r="K188" s="238"/>
    </row>
    <row r="189" spans="2:11" customFormat="1" ht="15.05" customHeight="1">
      <c r="B189" s="217"/>
      <c r="C189" s="251" t="s">
        <v>1057</v>
      </c>
      <c r="D189" s="194"/>
      <c r="E189" s="194"/>
      <c r="F189" s="215" t="s">
        <v>977</v>
      </c>
      <c r="G189" s="194"/>
      <c r="H189" s="194" t="s">
        <v>1058</v>
      </c>
      <c r="I189" s="194" t="s">
        <v>1059</v>
      </c>
      <c r="J189" s="252" t="s">
        <v>1060</v>
      </c>
      <c r="K189" s="238"/>
    </row>
    <row r="190" spans="2:11" customFormat="1" ht="15.05" customHeight="1">
      <c r="B190" s="253"/>
      <c r="C190" s="254" t="s">
        <v>1061</v>
      </c>
      <c r="D190" s="255"/>
      <c r="E190" s="255"/>
      <c r="F190" s="256" t="s">
        <v>977</v>
      </c>
      <c r="G190" s="255"/>
      <c r="H190" s="255" t="s">
        <v>1062</v>
      </c>
      <c r="I190" s="255" t="s">
        <v>1059</v>
      </c>
      <c r="J190" s="257" t="s">
        <v>1060</v>
      </c>
      <c r="K190" s="258"/>
    </row>
    <row r="191" spans="2:11" customFormat="1" ht="15.05" customHeight="1">
      <c r="B191" s="217"/>
      <c r="C191" s="251" t="s">
        <v>46</v>
      </c>
      <c r="D191" s="194"/>
      <c r="E191" s="194"/>
      <c r="F191" s="215" t="s">
        <v>971</v>
      </c>
      <c r="G191" s="194"/>
      <c r="H191" s="191" t="s">
        <v>1063</v>
      </c>
      <c r="I191" s="194" t="s">
        <v>1064</v>
      </c>
      <c r="J191" s="194"/>
      <c r="K191" s="238"/>
    </row>
    <row r="192" spans="2:11" customFormat="1" ht="15.05" customHeight="1">
      <c r="B192" s="217"/>
      <c r="C192" s="251" t="s">
        <v>1065</v>
      </c>
      <c r="D192" s="194"/>
      <c r="E192" s="194"/>
      <c r="F192" s="215" t="s">
        <v>971</v>
      </c>
      <c r="G192" s="194"/>
      <c r="H192" s="194" t="s">
        <v>1066</v>
      </c>
      <c r="I192" s="194" t="s">
        <v>1006</v>
      </c>
      <c r="J192" s="194"/>
      <c r="K192" s="238"/>
    </row>
    <row r="193" spans="2:11" customFormat="1" ht="15.05" customHeight="1">
      <c r="B193" s="217"/>
      <c r="C193" s="251" t="s">
        <v>1067</v>
      </c>
      <c r="D193" s="194"/>
      <c r="E193" s="194"/>
      <c r="F193" s="215" t="s">
        <v>971</v>
      </c>
      <c r="G193" s="194"/>
      <c r="H193" s="194" t="s">
        <v>1068</v>
      </c>
      <c r="I193" s="194" t="s">
        <v>1006</v>
      </c>
      <c r="J193" s="194"/>
      <c r="K193" s="238"/>
    </row>
    <row r="194" spans="2:11" customFormat="1" ht="15.05" customHeight="1">
      <c r="B194" s="217"/>
      <c r="C194" s="251" t="s">
        <v>1069</v>
      </c>
      <c r="D194" s="194"/>
      <c r="E194" s="194"/>
      <c r="F194" s="215" t="s">
        <v>977</v>
      </c>
      <c r="G194" s="194"/>
      <c r="H194" s="194" t="s">
        <v>1070</v>
      </c>
      <c r="I194" s="194" t="s">
        <v>1006</v>
      </c>
      <c r="J194" s="194"/>
      <c r="K194" s="238"/>
    </row>
    <row r="195" spans="2:11" customFormat="1" ht="15.05" customHeight="1">
      <c r="B195" s="244"/>
      <c r="C195" s="259"/>
      <c r="D195" s="224"/>
      <c r="E195" s="224"/>
      <c r="F195" s="224"/>
      <c r="G195" s="224"/>
      <c r="H195" s="224"/>
      <c r="I195" s="224"/>
      <c r="J195" s="224"/>
      <c r="K195" s="245"/>
    </row>
    <row r="196" spans="2:11" customFormat="1" ht="18.850000000000001" customHeight="1">
      <c r="B196" s="226"/>
      <c r="C196" s="236"/>
      <c r="D196" s="236"/>
      <c r="E196" s="236"/>
      <c r="F196" s="246"/>
      <c r="G196" s="236"/>
      <c r="H196" s="236"/>
      <c r="I196" s="236"/>
      <c r="J196" s="236"/>
      <c r="K196" s="226"/>
    </row>
    <row r="197" spans="2:11" customFormat="1" ht="18.850000000000001" customHeight="1">
      <c r="B197" s="226"/>
      <c r="C197" s="236"/>
      <c r="D197" s="236"/>
      <c r="E197" s="236"/>
      <c r="F197" s="246"/>
      <c r="G197" s="236"/>
      <c r="H197" s="236"/>
      <c r="I197" s="236"/>
      <c r="J197" s="236"/>
      <c r="K197" s="226"/>
    </row>
    <row r="198" spans="2:11" customFormat="1" ht="18.850000000000001" customHeight="1"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</row>
    <row r="199" spans="2:11" customFormat="1" ht="13.1">
      <c r="B199" s="183"/>
      <c r="C199" s="184"/>
      <c r="D199" s="184"/>
      <c r="E199" s="184"/>
      <c r="F199" s="184"/>
      <c r="G199" s="184"/>
      <c r="H199" s="184"/>
      <c r="I199" s="184"/>
      <c r="J199" s="184"/>
      <c r="K199" s="185"/>
    </row>
    <row r="200" spans="2:11" customFormat="1" ht="20.3">
      <c r="B200" s="186"/>
      <c r="C200" s="310" t="s">
        <v>1071</v>
      </c>
      <c r="D200" s="310"/>
      <c r="E200" s="310"/>
      <c r="F200" s="310"/>
      <c r="G200" s="310"/>
      <c r="H200" s="310"/>
      <c r="I200" s="310"/>
      <c r="J200" s="310"/>
      <c r="K200" s="187"/>
    </row>
    <row r="201" spans="2:11" customFormat="1" ht="25.55" customHeight="1">
      <c r="B201" s="186"/>
      <c r="C201" s="260" t="s">
        <v>1072</v>
      </c>
      <c r="D201" s="260"/>
      <c r="E201" s="260"/>
      <c r="F201" s="260" t="s">
        <v>1073</v>
      </c>
      <c r="G201" s="261"/>
      <c r="H201" s="313" t="s">
        <v>1074</v>
      </c>
      <c r="I201" s="313"/>
      <c r="J201" s="313"/>
      <c r="K201" s="187"/>
    </row>
    <row r="202" spans="2:11" customFormat="1" ht="5.25" customHeight="1">
      <c r="B202" s="217"/>
      <c r="C202" s="212"/>
      <c r="D202" s="212"/>
      <c r="E202" s="212"/>
      <c r="F202" s="212"/>
      <c r="G202" s="236"/>
      <c r="H202" s="212"/>
      <c r="I202" s="212"/>
      <c r="J202" s="212"/>
      <c r="K202" s="238"/>
    </row>
    <row r="203" spans="2:11" customFormat="1" ht="15.05" customHeight="1">
      <c r="B203" s="217"/>
      <c r="C203" s="194" t="s">
        <v>1064</v>
      </c>
      <c r="D203" s="194"/>
      <c r="E203" s="194"/>
      <c r="F203" s="215" t="s">
        <v>47</v>
      </c>
      <c r="G203" s="194"/>
      <c r="H203" s="314" t="s">
        <v>1075</v>
      </c>
      <c r="I203" s="314"/>
      <c r="J203" s="314"/>
      <c r="K203" s="238"/>
    </row>
    <row r="204" spans="2:11" customFormat="1" ht="15.05" customHeight="1">
      <c r="B204" s="217"/>
      <c r="C204" s="194"/>
      <c r="D204" s="194"/>
      <c r="E204" s="194"/>
      <c r="F204" s="215" t="s">
        <v>48</v>
      </c>
      <c r="G204" s="194"/>
      <c r="H204" s="314" t="s">
        <v>1076</v>
      </c>
      <c r="I204" s="314"/>
      <c r="J204" s="314"/>
      <c r="K204" s="238"/>
    </row>
    <row r="205" spans="2:11" customFormat="1" ht="15.05" customHeight="1">
      <c r="B205" s="217"/>
      <c r="C205" s="194"/>
      <c r="D205" s="194"/>
      <c r="E205" s="194"/>
      <c r="F205" s="215" t="s">
        <v>51</v>
      </c>
      <c r="G205" s="194"/>
      <c r="H205" s="314" t="s">
        <v>1077</v>
      </c>
      <c r="I205" s="314"/>
      <c r="J205" s="314"/>
      <c r="K205" s="238"/>
    </row>
    <row r="206" spans="2:11" customFormat="1" ht="15.05" customHeight="1">
      <c r="B206" s="217"/>
      <c r="C206" s="194"/>
      <c r="D206" s="194"/>
      <c r="E206" s="194"/>
      <c r="F206" s="215" t="s">
        <v>49</v>
      </c>
      <c r="G206" s="194"/>
      <c r="H206" s="314" t="s">
        <v>1078</v>
      </c>
      <c r="I206" s="314"/>
      <c r="J206" s="314"/>
      <c r="K206" s="238"/>
    </row>
    <row r="207" spans="2:11" customFormat="1" ht="15.05" customHeight="1">
      <c r="B207" s="217"/>
      <c r="C207" s="194"/>
      <c r="D207" s="194"/>
      <c r="E207" s="194"/>
      <c r="F207" s="215" t="s">
        <v>50</v>
      </c>
      <c r="G207" s="194"/>
      <c r="H207" s="314" t="s">
        <v>1079</v>
      </c>
      <c r="I207" s="314"/>
      <c r="J207" s="314"/>
      <c r="K207" s="238"/>
    </row>
    <row r="208" spans="2:11" customFormat="1" ht="15.05" customHeight="1">
      <c r="B208" s="217"/>
      <c r="C208" s="194"/>
      <c r="D208" s="194"/>
      <c r="E208" s="194"/>
      <c r="F208" s="215"/>
      <c r="G208" s="194"/>
      <c r="H208" s="194"/>
      <c r="I208" s="194"/>
      <c r="J208" s="194"/>
      <c r="K208" s="238"/>
    </row>
    <row r="209" spans="2:11" customFormat="1" ht="15.05" customHeight="1">
      <c r="B209" s="217"/>
      <c r="C209" s="194" t="s">
        <v>1018</v>
      </c>
      <c r="D209" s="194"/>
      <c r="E209" s="194"/>
      <c r="F209" s="215" t="s">
        <v>910</v>
      </c>
      <c r="G209" s="194"/>
      <c r="H209" s="314" t="s">
        <v>1080</v>
      </c>
      <c r="I209" s="314"/>
      <c r="J209" s="314"/>
      <c r="K209" s="238"/>
    </row>
    <row r="210" spans="2:11" customFormat="1" ht="15.05" customHeight="1">
      <c r="B210" s="217"/>
      <c r="C210" s="194"/>
      <c r="D210" s="194"/>
      <c r="E210" s="194"/>
      <c r="F210" s="215" t="s">
        <v>913</v>
      </c>
      <c r="G210" s="194"/>
      <c r="H210" s="314" t="s">
        <v>914</v>
      </c>
      <c r="I210" s="314"/>
      <c r="J210" s="314"/>
      <c r="K210" s="238"/>
    </row>
    <row r="211" spans="2:11" customFormat="1" ht="15.05" customHeight="1">
      <c r="B211" s="217"/>
      <c r="C211" s="194"/>
      <c r="D211" s="194"/>
      <c r="E211" s="194"/>
      <c r="F211" s="215" t="s">
        <v>83</v>
      </c>
      <c r="G211" s="194"/>
      <c r="H211" s="314" t="s">
        <v>1081</v>
      </c>
      <c r="I211" s="314"/>
      <c r="J211" s="314"/>
      <c r="K211" s="238"/>
    </row>
    <row r="212" spans="2:11" customFormat="1" ht="15.05" customHeight="1">
      <c r="B212" s="262"/>
      <c r="C212" s="194"/>
      <c r="D212" s="194"/>
      <c r="E212" s="194"/>
      <c r="F212" s="215" t="s">
        <v>915</v>
      </c>
      <c r="G212" s="251"/>
      <c r="H212" s="315" t="s">
        <v>916</v>
      </c>
      <c r="I212" s="315"/>
      <c r="J212" s="315"/>
      <c r="K212" s="263"/>
    </row>
    <row r="213" spans="2:11" customFormat="1" ht="15.05" customHeight="1">
      <c r="B213" s="262"/>
      <c r="C213" s="194"/>
      <c r="D213" s="194"/>
      <c r="E213" s="194"/>
      <c r="F213" s="215" t="s">
        <v>917</v>
      </c>
      <c r="G213" s="251"/>
      <c r="H213" s="315" t="s">
        <v>1082</v>
      </c>
      <c r="I213" s="315"/>
      <c r="J213" s="315"/>
      <c r="K213" s="263"/>
    </row>
    <row r="214" spans="2:11" customFormat="1" ht="15.05" customHeight="1">
      <c r="B214" s="262"/>
      <c r="C214" s="194"/>
      <c r="D214" s="194"/>
      <c r="E214" s="194"/>
      <c r="F214" s="215"/>
      <c r="G214" s="251"/>
      <c r="H214" s="242"/>
      <c r="I214" s="242"/>
      <c r="J214" s="242"/>
      <c r="K214" s="263"/>
    </row>
    <row r="215" spans="2:11" customFormat="1" ht="15.05" customHeight="1">
      <c r="B215" s="262"/>
      <c r="C215" s="194" t="s">
        <v>1042</v>
      </c>
      <c r="D215" s="194"/>
      <c r="E215" s="194"/>
      <c r="F215" s="215">
        <v>1</v>
      </c>
      <c r="G215" s="251"/>
      <c r="H215" s="315" t="s">
        <v>1083</v>
      </c>
      <c r="I215" s="315"/>
      <c r="J215" s="315"/>
      <c r="K215" s="263"/>
    </row>
    <row r="216" spans="2:11" customFormat="1" ht="15.05" customHeight="1">
      <c r="B216" s="262"/>
      <c r="C216" s="194"/>
      <c r="D216" s="194"/>
      <c r="E216" s="194"/>
      <c r="F216" s="215">
        <v>2</v>
      </c>
      <c r="G216" s="251"/>
      <c r="H216" s="315" t="s">
        <v>1084</v>
      </c>
      <c r="I216" s="315"/>
      <c r="J216" s="315"/>
      <c r="K216" s="263"/>
    </row>
    <row r="217" spans="2:11" customFormat="1" ht="15.05" customHeight="1">
      <c r="B217" s="262"/>
      <c r="C217" s="194"/>
      <c r="D217" s="194"/>
      <c r="E217" s="194"/>
      <c r="F217" s="215">
        <v>3</v>
      </c>
      <c r="G217" s="251"/>
      <c r="H217" s="315" t="s">
        <v>1085</v>
      </c>
      <c r="I217" s="315"/>
      <c r="J217" s="315"/>
      <c r="K217" s="263"/>
    </row>
    <row r="218" spans="2:11" customFormat="1" ht="15.05" customHeight="1">
      <c r="B218" s="262"/>
      <c r="C218" s="194"/>
      <c r="D218" s="194"/>
      <c r="E218" s="194"/>
      <c r="F218" s="215">
        <v>4</v>
      </c>
      <c r="G218" s="251"/>
      <c r="H218" s="315" t="s">
        <v>1086</v>
      </c>
      <c r="I218" s="315"/>
      <c r="J218" s="315"/>
      <c r="K218" s="263"/>
    </row>
    <row r="219" spans="2:11" customFormat="1" ht="12.8" customHeight="1">
      <c r="B219" s="264"/>
      <c r="C219" s="265"/>
      <c r="D219" s="265"/>
      <c r="E219" s="265"/>
      <c r="F219" s="265"/>
      <c r="G219" s="265"/>
      <c r="H219" s="265"/>
      <c r="I219" s="265"/>
      <c r="J219" s="265"/>
      <c r="K219" s="26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D.1.1. - SO 01 - Obnova p...</vt:lpstr>
      <vt:lpstr>Pokyny pro vyplnění</vt:lpstr>
      <vt:lpstr>'D.1.1. - SO 01 - Obnova p...'!Názvy_tisku</vt:lpstr>
      <vt:lpstr>'Rekapitulace stavby'!Názvy_tisku</vt:lpstr>
      <vt:lpstr>'D.1.1. - SO 01 - Obnova p...'!Oblast_tisku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DESKTOP-3GRBSVB\Admin</dc:creator>
  <cp:lastModifiedBy>Milan Švandrlík</cp:lastModifiedBy>
  <dcterms:created xsi:type="dcterms:W3CDTF">2024-01-30T09:43:10Z</dcterms:created>
  <dcterms:modified xsi:type="dcterms:W3CDTF">2024-01-30T09:44:02Z</dcterms:modified>
</cp:coreProperties>
</file>