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X:\HANKA - ZÁSTUP\Obnova - Březenecká\Aktuální VV - poslední verze od MK\"/>
    </mc:Choice>
  </mc:AlternateContent>
  <xr:revisionPtr revIDLastSave="0" documentId="13_ncr:1_{0EB35833-B9D3-4818-8840-B916EDBCC831}" xr6:coauthVersionLast="36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Komunikace'!$C$92:$K$325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Komunikace'!$C$80:$K$325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T302" i="2" s="1"/>
  <c r="R303" i="2"/>
  <c r="R302" i="2"/>
  <c r="P303" i="2"/>
  <c r="P302" i="2" s="1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T275" i="2" s="1"/>
  <c r="R276" i="2"/>
  <c r="R275" i="2"/>
  <c r="P276" i="2"/>
  <c r="P275" i="2" s="1"/>
  <c r="BI272" i="2"/>
  <c r="BH272" i="2"/>
  <c r="BG272" i="2"/>
  <c r="BF272" i="2"/>
  <c r="T272" i="2"/>
  <c r="T271" i="2"/>
  <c r="R272" i="2"/>
  <c r="R271" i="2" s="1"/>
  <c r="P272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55" i="2" s="1"/>
  <c r="J17" i="2"/>
  <c r="J12" i="2"/>
  <c r="J87" i="2"/>
  <c r="E7" i="2"/>
  <c r="E48" i="2" s="1"/>
  <c r="L50" i="1"/>
  <c r="AM50" i="1"/>
  <c r="AM49" i="1"/>
  <c r="L49" i="1"/>
  <c r="AM47" i="1"/>
  <c r="L47" i="1"/>
  <c r="L45" i="1"/>
  <c r="L44" i="1"/>
  <c r="BK216" i="2"/>
  <c r="BK163" i="2"/>
  <c r="BK307" i="2"/>
  <c r="BK290" i="2"/>
  <c r="J101" i="2"/>
  <c r="J200" i="2"/>
  <c r="J280" i="2"/>
  <c r="J244" i="2"/>
  <c r="BK143" i="2"/>
  <c r="J248" i="2"/>
  <c r="J179" i="2"/>
  <c r="J257" i="2"/>
  <c r="J297" i="2"/>
  <c r="J197" i="2"/>
  <c r="J240" i="2"/>
  <c r="BK108" i="2"/>
  <c r="BK253" i="2"/>
  <c r="BK229" i="2"/>
  <c r="BK206" i="2"/>
  <c r="J206" i="2"/>
  <c r="BK129" i="2"/>
  <c r="BK303" i="2"/>
  <c r="J287" i="2"/>
  <c r="J318" i="2"/>
  <c r="BK226" i="2"/>
  <c r="AS54" i="1"/>
  <c r="BK125" i="2"/>
  <c r="J290" i="2"/>
  <c r="BK200" i="2"/>
  <c r="BK209" i="2"/>
  <c r="BK203" i="2"/>
  <c r="J192" i="2"/>
  <c r="BK244" i="2"/>
  <c r="BK96" i="2"/>
  <c r="BK213" i="2"/>
  <c r="BK322" i="2"/>
  <c r="J284" i="2"/>
  <c r="BK287" i="2"/>
  <c r="J325" i="2"/>
  <c r="J153" i="2"/>
  <c r="J209" i="2"/>
  <c r="BK257" i="2"/>
  <c r="J120" i="2"/>
  <c r="J173" i="2"/>
  <c r="J272" i="2"/>
  <c r="J229" i="2"/>
  <c r="BK138" i="2"/>
  <c r="BK112" i="2"/>
  <c r="BK153" i="2"/>
  <c r="J187" i="2"/>
  <c r="BK267" i="2"/>
  <c r="BK187" i="2"/>
  <c r="BK101" i="2"/>
  <c r="J233" i="2"/>
  <c r="J310" i="2"/>
  <c r="J138" i="2"/>
  <c r="J191" i="2"/>
  <c r="BK236" i="2"/>
  <c r="J264" i="2"/>
  <c r="BK314" i="2"/>
  <c r="J148" i="2"/>
  <c r="BK183" i="2"/>
  <c r="BK272" i="2"/>
  <c r="J322" i="2"/>
  <c r="BK158" i="2"/>
  <c r="BK248" i="2"/>
  <c r="J112" i="2"/>
  <c r="J125" i="2"/>
  <c r="J143" i="2"/>
  <c r="J307" i="2"/>
  <c r="BK196" i="2"/>
  <c r="BK192" i="2"/>
  <c r="J253" i="2"/>
  <c r="J117" i="2"/>
  <c r="J168" i="2"/>
  <c r="BK223" i="2"/>
  <c r="BK297" i="2"/>
  <c r="J132" i="2"/>
  <c r="J267" i="2"/>
  <c r="BK233" i="2"/>
  <c r="J223" i="2"/>
  <c r="J203" i="2"/>
  <c r="J226" i="2"/>
  <c r="BK280" i="2"/>
  <c r="J96" i="2"/>
  <c r="J163" i="2"/>
  <c r="BK310" i="2"/>
  <c r="BK173" i="2"/>
  <c r="J216" i="2"/>
  <c r="BK120" i="2"/>
  <c r="BK294" i="2"/>
  <c r="J294" i="2"/>
  <c r="J196" i="2"/>
  <c r="BK191" i="2"/>
  <c r="BK197" i="2"/>
  <c r="BK276" i="2"/>
  <c r="BK284" i="2"/>
  <c r="BK168" i="2"/>
  <c r="J213" i="2"/>
  <c r="BK117" i="2"/>
  <c r="J314" i="2"/>
  <c r="J276" i="2"/>
  <c r="BK240" i="2"/>
  <c r="BK318" i="2"/>
  <c r="J158" i="2"/>
  <c r="BK179" i="2"/>
  <c r="J108" i="2"/>
  <c r="BK325" i="2"/>
  <c r="J303" i="2"/>
  <c r="BK132" i="2"/>
  <c r="J129" i="2"/>
  <c r="J183" i="2"/>
  <c r="J236" i="2"/>
  <c r="BK264" i="2"/>
  <c r="BK148" i="2"/>
  <c r="F37" i="2" l="1"/>
  <c r="F35" i="2"/>
  <c r="J34" i="2"/>
  <c r="F36" i="2"/>
  <c r="BC55" i="1" s="1"/>
  <c r="BC54" i="1" s="1"/>
  <c r="W32" i="1" s="1"/>
  <c r="P137" i="2"/>
  <c r="R256" i="2"/>
  <c r="R95" i="2"/>
  <c r="BK178" i="2"/>
  <c r="J178" i="2"/>
  <c r="J63" i="2"/>
  <c r="T256" i="2"/>
  <c r="T186" i="2"/>
  <c r="T95" i="2"/>
  <c r="R178" i="2"/>
  <c r="P279" i="2"/>
  <c r="P274" i="2"/>
  <c r="P306" i="2"/>
  <c r="P186" i="2"/>
  <c r="T279" i="2"/>
  <c r="T274" i="2" s="1"/>
  <c r="R306" i="2"/>
  <c r="BK186" i="2"/>
  <c r="J186" i="2" s="1"/>
  <c r="J64" i="2" s="1"/>
  <c r="BK306" i="2"/>
  <c r="J306" i="2"/>
  <c r="J72" i="2"/>
  <c r="BK321" i="2"/>
  <c r="J321" i="2" s="1"/>
  <c r="J73" i="2" s="1"/>
  <c r="P95" i="2"/>
  <c r="T137" i="2"/>
  <c r="BK256" i="2"/>
  <c r="J256" i="2" s="1"/>
  <c r="J65" i="2" s="1"/>
  <c r="T306" i="2"/>
  <c r="R186" i="2"/>
  <c r="R279" i="2"/>
  <c r="R274" i="2"/>
  <c r="P321" i="2"/>
  <c r="R137" i="2"/>
  <c r="P256" i="2"/>
  <c r="R321" i="2"/>
  <c r="BK95" i="2"/>
  <c r="J95" i="2"/>
  <c r="J61" i="2"/>
  <c r="BK137" i="2"/>
  <c r="J137" i="2" s="1"/>
  <c r="J62" i="2" s="1"/>
  <c r="P178" i="2"/>
  <c r="T178" i="2"/>
  <c r="BK279" i="2"/>
  <c r="J279" i="2" s="1"/>
  <c r="J69" i="2" s="1"/>
  <c r="T321" i="2"/>
  <c r="BK275" i="2"/>
  <c r="J275" i="2"/>
  <c r="J68" i="2"/>
  <c r="BK271" i="2"/>
  <c r="J271" i="2" s="1"/>
  <c r="J66" i="2" s="1"/>
  <c r="BK302" i="2"/>
  <c r="BB55" i="1"/>
  <c r="BB54" i="1" s="1"/>
  <c r="W31" i="1" s="1"/>
  <c r="J55" i="2"/>
  <c r="F90" i="2"/>
  <c r="BE325" i="2"/>
  <c r="J52" i="2"/>
  <c r="BE101" i="2"/>
  <c r="BE112" i="2"/>
  <c r="BE117" i="2"/>
  <c r="BE120" i="2"/>
  <c r="BE125" i="2"/>
  <c r="BE158" i="2"/>
  <c r="BE179" i="2"/>
  <c r="BE183" i="2"/>
  <c r="BE191" i="2"/>
  <c r="BE192" i="2"/>
  <c r="BE196" i="2"/>
  <c r="BE203" i="2"/>
  <c r="BE206" i="2"/>
  <c r="BE213" i="2"/>
  <c r="BE223" i="2"/>
  <c r="BE229" i="2"/>
  <c r="BE240" i="2"/>
  <c r="BE294" i="2"/>
  <c r="BE303" i="2"/>
  <c r="AW55" i="1"/>
  <c r="E83" i="2"/>
  <c r="BE108" i="2"/>
  <c r="BE129" i="2"/>
  <c r="BE132" i="2"/>
  <c r="BE163" i="2"/>
  <c r="BE197" i="2"/>
  <c r="BE200" i="2"/>
  <c r="BE209" i="2"/>
  <c r="BE216" i="2"/>
  <c r="BE226" i="2"/>
  <c r="BE233" i="2"/>
  <c r="BE236" i="2"/>
  <c r="BE244" i="2"/>
  <c r="BE248" i="2"/>
  <c r="BE253" i="2"/>
  <c r="BE287" i="2"/>
  <c r="BE290" i="2"/>
  <c r="BE297" i="2"/>
  <c r="BE310" i="2"/>
  <c r="BE314" i="2"/>
  <c r="BE318" i="2"/>
  <c r="BE322" i="2"/>
  <c r="BE96" i="2"/>
  <c r="BE138" i="2"/>
  <c r="BE143" i="2"/>
  <c r="BE148" i="2"/>
  <c r="BE153" i="2"/>
  <c r="BE168" i="2"/>
  <c r="BE173" i="2"/>
  <c r="BE187" i="2"/>
  <c r="BE257" i="2"/>
  <c r="BE264" i="2"/>
  <c r="BE267" i="2"/>
  <c r="BE272" i="2"/>
  <c r="BE276" i="2"/>
  <c r="BE280" i="2"/>
  <c r="BE284" i="2"/>
  <c r="BE307" i="2"/>
  <c r="BD55" i="1"/>
  <c r="F34" i="2"/>
  <c r="BD54" i="1"/>
  <c r="W33" i="1" s="1"/>
  <c r="BK301" i="2" l="1"/>
  <c r="J301" i="2" s="1"/>
  <c r="J70" i="2" s="1"/>
  <c r="T94" i="2"/>
  <c r="P94" i="2"/>
  <c r="R301" i="2"/>
  <c r="T301" i="2"/>
  <c r="P301" i="2"/>
  <c r="P93" i="2"/>
  <c r="AU55" i="1"/>
  <c r="R94" i="2"/>
  <c r="R93" i="2" s="1"/>
  <c r="T93" i="2"/>
  <c r="BA55" i="1"/>
  <c r="BA54" i="1" s="1"/>
  <c r="W30" i="1" s="1"/>
  <c r="BK94" i="2"/>
  <c r="J94" i="2" s="1"/>
  <c r="J60" i="2" s="1"/>
  <c r="BK274" i="2"/>
  <c r="J274" i="2"/>
  <c r="J67" i="2"/>
  <c r="J302" i="2"/>
  <c r="J71" i="2"/>
  <c r="F33" i="2"/>
  <c r="AZ55" i="1" s="1"/>
  <c r="AZ54" i="1" s="1"/>
  <c r="W29" i="1" s="1"/>
  <c r="AY54" i="1"/>
  <c r="AX54" i="1"/>
  <c r="J33" i="2"/>
  <c r="AV55" i="1" s="1"/>
  <c r="AT55" i="1" s="1"/>
  <c r="AU54" i="1"/>
  <c r="BK93" i="2" l="1"/>
  <c r="J93" i="2" s="1"/>
  <c r="J59" i="2" s="1"/>
  <c r="AW54" i="1"/>
  <c r="AK30" i="1" s="1"/>
  <c r="AV54" i="1"/>
  <c r="AK29" i="1" s="1"/>
  <c r="J30" i="2" l="1"/>
  <c r="AG55" i="1" s="1"/>
  <c r="AG54" i="1" s="1"/>
  <c r="AK26" i="1" s="1"/>
  <c r="AK35" i="1" s="1"/>
  <c r="AT54" i="1"/>
  <c r="J39" i="2" l="1"/>
  <c r="AN54" i="1"/>
  <c r="AN55" i="1"/>
</calcChain>
</file>

<file path=xl/sharedStrings.xml><?xml version="1.0" encoding="utf-8"?>
<sst xmlns="http://schemas.openxmlformats.org/spreadsheetml/2006/main" count="2949" uniqueCount="662">
  <si>
    <t>Export Komplet</t>
  </si>
  <si>
    <t>VZ</t>
  </si>
  <si>
    <t>2.0</t>
  </si>
  <si>
    <t/>
  </si>
  <si>
    <t>False</t>
  </si>
  <si>
    <t>{132f5854-80de-41fd-be09-46d67d77104a}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</si>
  <si>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</si>
  <si>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</si>
  <si>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</si>
  <si>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</si>
  <si>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</si>
  <si>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</si>
  <si>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</si>
  <si>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</si>
  <si>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</si>
  <si>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</si>
  <si>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</si>
  <si>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</si>
  <si>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1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</si>
  <si>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</si>
  <si>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</si>
  <si>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</si>
  <si>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</si>
  <si>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</si>
  <si>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</si>
  <si>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</si>
  <si>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</si>
  <si>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</si>
  <si>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</si>
  <si>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</si>
  <si>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</si>
  <si>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</si>
  <si>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</si>
  <si>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</si>
  <si>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</si>
  <si>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</si>
  <si>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</si>
  <si>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</si>
  <si>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</si>
  <si>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</si>
  <si>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</si>
  <si>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</si>
  <si>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</si>
  <si>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</si>
  <si>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</si>
  <si>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</si>
  <si>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</si>
  <si>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</si>
  <si>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</si>
  <si>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</si>
  <si>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</si>
  <si>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</si>
  <si>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</si>
  <si>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</si>
  <si>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</si>
  <si>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</si>
  <si>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</si>
  <si>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</si>
  <si>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</si>
  <si>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</si>
  <si>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</si>
  <si>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</si>
  <si>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</si>
  <si>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</si>
  <si>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</si>
  <si>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</si>
  <si>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</si>
  <si>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</si>
  <si>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</si>
  <si>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</si>
  <si>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</si>
  <si>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</si>
  <si>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</si>
  <si>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</si>
  <si>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</si>
  <si>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</si>
  <si>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</si>
  <si>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</si>
  <si>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</si>
  <si>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</si>
  <si>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</si>
  <si>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{70708c9c-08e0-4e16-ab0f-436d7d664113}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</si>
  <si>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</si>
  <si>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</si>
  <si>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</si>
  <si>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</si>
  <si>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</si>
  <si>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</si>
  <si>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</si>
  <si>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</si>
  <si>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</si>
  <si>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</si>
  <si>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</si>
  <si>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</si>
  <si>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</si>
  <si>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</si>
  <si>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</si>
  <si>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</si>
  <si>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</si>
  <si>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</si>
  <si>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</si>
  <si>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</si>
  <si>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</si>
  <si>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</si>
  <si>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</si>
  <si>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</si>
  <si>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</si>
  <si>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</si>
  <si>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</si>
  <si>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</si>
  <si>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</si>
  <si>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</si>
  <si>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</si>
  <si>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</si>
  <si>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</si>
  <si>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</si>
  <si>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</si>
  <si>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</si>
  <si>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</si>
  <si>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</si>
  <si>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</si>
  <si>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</si>
  <si>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</si>
  <si>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</si>
  <si>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</si>
  <si>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</si>
  <si>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</si>
  <si>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2039883510</t>
  </si>
  <si>
    <t>Online PSC</t>
  </si>
  <si>
    <t>https://podminky.urs.cz/item/CS_URS_2022_02/113107213</t>
  </si>
  <si>
    <t>VV</t>
  </si>
  <si>
    <t>"podkladní asfaltová vrstva bez mostního objektu-předpoklad 50%"</t>
  </si>
  <si>
    <t>(2161-104)*0,5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</si>
  <si>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</si>
  <si>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</si>
  <si>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</si>
  <si>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209778560</t>
  </si>
  <si>
    <t>https://podminky.urs.cz/item/CS_URS_2022_02/113154123</t>
  </si>
  <si>
    <t>"mostní objekt"</t>
  </si>
  <si>
    <t>13*8</t>
  </si>
  <si>
    <t>"plocha chodníků"</t>
  </si>
  <si>
    <t>115</t>
  </si>
  <si>
    <t>3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</si>
  <si>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</si>
  <si>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</si>
  <si>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677509285</t>
  </si>
  <si>
    <t>https://podminky.urs.cz/item/CS_URS_2022_02/113154332</t>
  </si>
  <si>
    <t xml:space="preserve">"celková plocha komunikace" </t>
  </si>
  <si>
    <t>2161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</si>
  <si>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</si>
  <si>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</si>
  <si>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33563542</t>
  </si>
  <si>
    <t>https://podminky.urs.cz/item/CS_URS_2022_02/113154334</t>
  </si>
  <si>
    <t>"podkladní asfaltová vrstva bez mostního objektu"</t>
  </si>
  <si>
    <t>2161-104</t>
  </si>
  <si>
    <t>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</si>
  <si>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</si>
  <si>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</si>
  <si>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</si>
  <si>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981777370</t>
  </si>
  <si>
    <t>https://podminky.urs.cz/item/CS_URS_2022_02/113201111</t>
  </si>
  <si>
    <t>24+309</t>
  </si>
  <si>
    <t>6</t>
  </si>
  <si>
    <t>171251201</t>
  </si>
  <si>
    <t>Uložení sypaniny na skládky nebo meziskládky bez hutnění s upravením uložené sypaniny do předepsaného tvaru</t>
  </si>
  <si>
    <t>m3</t>
  </si>
  <si>
    <t>7654831</t>
  </si>
  <si>
    <t>https://podminky.urs.cz/item/CS_URS_2022_02/171251201</t>
  </si>
  <si>
    <t>"celková tonáž sutě"</t>
  </si>
  <si>
    <t>1380,392/2,0</t>
  </si>
  <si>
    <t>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</si>
  <si>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</si>
  <si>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</si>
  <si>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1945166093</t>
  </si>
  <si>
    <t>https://podminky.urs.cz/item/CS_URS_2022_02/175151101</t>
  </si>
  <si>
    <t>(37)*0,4*0,2</t>
  </si>
  <si>
    <t>8</t>
  </si>
  <si>
    <t>M</t>
  </si>
  <si>
    <t>58331200</t>
  </si>
  <si>
    <t>štěrkopísek netříděný</t>
  </si>
  <si>
    <t>t</t>
  </si>
  <si>
    <t>564286692</t>
  </si>
  <si>
    <t>2,96*2 "Přepočtené koeficientem množství</t>
  </si>
  <si>
    <t>9</t>
  </si>
  <si>
    <t>181311103</t>
  </si>
  <si>
    <t>Rozprostření a urovnání ornice v rovině nebo ve svahu sklonu do 1:5 ručně při souvislé ploše, tl. vrstvy do 200 mm</t>
  </si>
  <si>
    <t>108739964</t>
  </si>
  <si>
    <t>https://podminky.urs.cz/item/CS_URS_2022_02/181311103</t>
  </si>
  <si>
    <t>"zelené plochy"</t>
  </si>
  <si>
    <t>36</t>
  </si>
  <si>
    <t>Komunikace pozemní</t>
  </si>
  <si>
    <t>10</t>
  </si>
  <si>
    <t>564771111</t>
  </si>
  <si>
    <t>Podklad nebo kryt z kameniva hrubého drceného vel. 32-63 mm s rozprostřením a zhutněním plochy přes 100 m2, po zhutnění tl. 250 mm</t>
  </si>
  <si>
    <t>-1188668281</t>
  </si>
  <si>
    <t>https://podminky.urs.cz/item/CS_URS_2022_02/564771111</t>
  </si>
  <si>
    <t>"podkladní asfaltová vrstva bez mostního objektu-50%"</t>
  </si>
  <si>
    <t>11</t>
  </si>
  <si>
    <t>567122112</t>
  </si>
  <si>
    <t>Podklad ze směsi stmelené cementem SC bez dilatačních spár, s rozprostřením a zhutněním SC C 8/10 (KSC I), po zhutnění tl. 130 mm</t>
  </si>
  <si>
    <t>-2100243410</t>
  </si>
  <si>
    <t>https://podminky.urs.cz/item/CS_URS_2022_02/567122112</t>
  </si>
  <si>
    <t>"podkladní asfaltová vrstva bez mostního objektu-50% plochy"</t>
  </si>
  <si>
    <t>12</t>
  </si>
  <si>
    <t>573191111</t>
  </si>
  <si>
    <t>Postřik infiltrační kationaktivní emulzí v množství 1,00 kg/m2</t>
  </si>
  <si>
    <t>-1907407857</t>
  </si>
  <si>
    <t>https://podminky.urs.cz/item/CS_URS_2022_02/573191111</t>
  </si>
  <si>
    <t>13</t>
  </si>
  <si>
    <t>573211106</t>
  </si>
  <si>
    <t>Postřik spojovací PS bez posypu kamenivem z asfaltu silničního, v množství 0,20 kg/m2</t>
  </si>
  <si>
    <t>-932141360</t>
  </si>
  <si>
    <t>https://podminky.urs.cz/item/CS_URS_2022_02/573211106</t>
  </si>
  <si>
    <t>Chodníky</t>
  </si>
  <si>
    <t>14</t>
  </si>
  <si>
    <t>573211107</t>
  </si>
  <si>
    <t>Postřik spojovací PS bez posypu kamenivem z asfaltu silničního, v množství 0,30 kg/m2</t>
  </si>
  <si>
    <t>1548947500</t>
  </si>
  <si>
    <t>https://podminky.urs.cz/item/CS_URS_2022_02/573211107</t>
  </si>
  <si>
    <t>577134141</t>
  </si>
  <si>
    <t>Asfaltový beton vrstva obrusná ACO 11 (ABS) s rozprostřením a se zhutněním z modifikovaného asfaltu v pruhu šířky přes 3 m, po zhutnění tl. 40 mm</t>
  </si>
  <si>
    <t>-1293268480</t>
  </si>
  <si>
    <t>https://podminky.urs.cz/item/CS_URS_2022_02/577134141</t>
  </si>
  <si>
    <t>"podkladní asfaltová"</t>
  </si>
  <si>
    <t>16</t>
  </si>
  <si>
    <t>577143111</t>
  </si>
  <si>
    <t>Asfaltový beton vrstva obrusná ACO 8 (ABJ) s rozprostřením a se zhutněním z nemodifikovaného asfaltu v pruhu šířky do 3 m, po zhutnění tl. 50 mm</t>
  </si>
  <si>
    <t>-1232785993</t>
  </si>
  <si>
    <t>https://podminky.urs.cz/item/CS_URS_2022_02/577143111</t>
  </si>
  <si>
    <t>"chodníky"</t>
  </si>
  <si>
    <t>17</t>
  </si>
  <si>
    <t>565166121</t>
  </si>
  <si>
    <t>Asfaltový beton vrstva podkladní ACP 22 (obalované kamenivo hrubozrnné - OKH) s rozprostřením a zhutněním v pruhu šířky přes 3 m, po zhutnění tl. 80 mm</t>
  </si>
  <si>
    <t>-1219180763</t>
  </si>
  <si>
    <t>https://podminky.urs.cz/item/CS_URS_2022_02/565166121</t>
  </si>
  <si>
    <t>Trubní vedení</t>
  </si>
  <si>
    <t>18</t>
  </si>
  <si>
    <t>871251141</t>
  </si>
  <si>
    <t>Montáž vodovodního potrubí z plastů v otevřeném výkopu z polyetylenu PE 100 svařovaných na tupo SDR 11/PN16 D 110 x 10,0 mm</t>
  </si>
  <si>
    <t>2136438328</t>
  </si>
  <si>
    <t>https://podminky.urs.cz/item/CS_URS_2022_02/871251141</t>
  </si>
  <si>
    <t>(23)*2</t>
  </si>
  <si>
    <t>19</t>
  </si>
  <si>
    <t>10.622.443</t>
  </si>
  <si>
    <t>Trubka KOPOFLEX 110 červená (25m)</t>
  </si>
  <si>
    <t>571578680</t>
  </si>
  <si>
    <t>Ostatní konstrukce a práce, bourání</t>
  </si>
  <si>
    <t>20</t>
  </si>
  <si>
    <t>914111111</t>
  </si>
  <si>
    <t>Montáž svislé dopravní značky základní velikosti do 1 m2 objímkami na sloupky nebo konzoly</t>
  </si>
  <si>
    <t>kus</t>
  </si>
  <si>
    <t>-446999174</t>
  </si>
  <si>
    <t>https://podminky.urs.cz/item/CS_URS_2022_02/914111111</t>
  </si>
  <si>
    <t>40445612</t>
  </si>
  <si>
    <t>značky upravující přednost P2, P3, P8 750mm</t>
  </si>
  <si>
    <t>-2041297486</t>
  </si>
  <si>
    <t>22</t>
  </si>
  <si>
    <t>914511111</t>
  </si>
  <si>
    <t>Montáž sloupku dopravních značek délky do 3,5 m do betonového základu</t>
  </si>
  <si>
    <t>-1925913571</t>
  </si>
  <si>
    <t>https://podminky.urs.cz/item/CS_URS_2022_02/914511111</t>
  </si>
  <si>
    <t>23</t>
  </si>
  <si>
    <t>40445230</t>
  </si>
  <si>
    <t>sloupek pro dopravní značku Zn D 70mm v 3,5m</t>
  </si>
  <si>
    <t>-1275899658</t>
  </si>
  <si>
    <t>24</t>
  </si>
  <si>
    <t>915211111</t>
  </si>
  <si>
    <t>Vodorovné dopravní značení stříkaným plastem dělící čára šířky 125 mm souvislá bílá základní</t>
  </si>
  <si>
    <t>-20984591</t>
  </si>
  <si>
    <t>https://podminky.urs.cz/item/CS_URS_2022_02/915211111</t>
  </si>
  <si>
    <t>40+5+36+95+36+7</t>
  </si>
  <si>
    <t>25</t>
  </si>
  <si>
    <t>915211121</t>
  </si>
  <si>
    <t>Vodorovné dopravní značení stříkaným plastem dělící čára šířky 125 mm přerušovaná bílá základní</t>
  </si>
  <si>
    <t>-1181120418</t>
  </si>
  <si>
    <t>https://podminky.urs.cz/item/CS_URS_2022_02/915211121</t>
  </si>
  <si>
    <t>15+19</t>
  </si>
  <si>
    <t>26</t>
  </si>
  <si>
    <t>915221111</t>
  </si>
  <si>
    <t>Vodorovné dopravní značení stříkaným plastem vodící čára bílá šířky 250 mm souvislá základní</t>
  </si>
  <si>
    <t>1521014827</t>
  </si>
  <si>
    <t>https://podminky.urs.cz/item/CS_URS_2022_02/915221111</t>
  </si>
  <si>
    <t>128+123+32+85+11,5+19,7+17,6+29+9+32,3</t>
  </si>
  <si>
    <t>27</t>
  </si>
  <si>
    <t>915221121</t>
  </si>
  <si>
    <t>Vodorovné dopravní značení stříkaným plastem vodící čára bílá šířky 250 mm přerušovaná základní</t>
  </si>
  <si>
    <t>-1953642607</t>
  </si>
  <si>
    <t>https://podminky.urs.cz/item/CS_URS_2022_02/915221121</t>
  </si>
  <si>
    <t>16,4+16,5</t>
  </si>
  <si>
    <t>28</t>
  </si>
  <si>
    <t>915231112</t>
  </si>
  <si>
    <t>Vodorovné dopravní značení stříkaným plastem přechody pro chodce, šipky, symboly nápisy bílé retroreflexní</t>
  </si>
  <si>
    <t>-521911822</t>
  </si>
  <si>
    <t>https://podminky.urs.cz/item/CS_URS_2022_02/915231112</t>
  </si>
  <si>
    <t>stín</t>
  </si>
  <si>
    <t>3,3</t>
  </si>
  <si>
    <t>29</t>
  </si>
  <si>
    <t>915321111</t>
  </si>
  <si>
    <t>Vodorovné značení předformovaným termoplastem přechod pro chodce z pásů šířky 0,5 m</t>
  </si>
  <si>
    <t>-1197315771</t>
  </si>
  <si>
    <t>https://podminky.urs.cz/item/CS_URS_2022_02/915321111</t>
  </si>
  <si>
    <t>30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</si>
  <si>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</si>
  <si>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</si>
  <si>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909632547</t>
  </si>
  <si>
    <t>https://podminky.urs.cz/item/CS_URS_2022_02/916131113</t>
  </si>
  <si>
    <t>snížená obruba</t>
  </si>
  <si>
    <t>přechodová obruba</t>
  </si>
  <si>
    <t>4+4</t>
  </si>
  <si>
    <t>31</t>
  </si>
  <si>
    <t>59217029</t>
  </si>
  <si>
    <t>obrubník betonový silniční nájezdový 1000x150x150mm</t>
  </si>
  <si>
    <t>1367400327</t>
  </si>
  <si>
    <t>16*1,03 'Přepočtené koeficientem množství</t>
  </si>
  <si>
    <t>32</t>
  </si>
  <si>
    <t>59217030</t>
  </si>
  <si>
    <t>obrubník betonový silniční přechodový 1000x150x150-250mm</t>
  </si>
  <si>
    <t>-725595408</t>
  </si>
  <si>
    <t>8*1,03 'Přepočtené koeficientem množství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</si>
  <si>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</si>
  <si>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</si>
  <si>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</si>
  <si>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446355700</t>
  </si>
  <si>
    <t>https://podminky.urs.cz/item/CS_URS_2022_02/916131213</t>
  </si>
  <si>
    <t xml:space="preserve">"silniční obrubníky" </t>
  </si>
  <si>
    <t>13+9,2+83,4+11,9+101+90,5</t>
  </si>
  <si>
    <t>34</t>
  </si>
  <si>
    <t>59217023</t>
  </si>
  <si>
    <t>obrubník betonový chodníkový 1000x150x250mm</t>
  </si>
  <si>
    <t>-510272927</t>
  </si>
  <si>
    <t>309</t>
  </si>
  <si>
    <t>309*1,03 'Přepočtené koeficientem množství</t>
  </si>
  <si>
    <t>35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</si>
  <si>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</si>
  <si>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</si>
  <si>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-1301476030</t>
  </si>
  <si>
    <t>https://podminky.urs.cz/item/CS_URS_2022_02/919732211</t>
  </si>
  <si>
    <t>"ukončení kiomunikace"</t>
  </si>
  <si>
    <t>8+11+20+16,5+13,5+7+18,5</t>
  </si>
  <si>
    <t>919735113</t>
  </si>
  <si>
    <t>Řezání stávajícího živičného krytu nebo podkladu hloubky přes 100 do 150 mm</t>
  </si>
  <si>
    <t>1704598177</t>
  </si>
  <si>
    <t>https://podminky.urs.cz/item/CS_URS_2022_02/919735113</t>
  </si>
  <si>
    <t>37</t>
  </si>
  <si>
    <t>919794441</t>
  </si>
  <si>
    <t>Úprava ploch kolem hydrantů, šoupat, kanalizačních poklopů a mříží, sloupů apod. v živičných krytech jakékoliv tloušťky, jednotlivě v půdorysné ploše do 2 m2</t>
  </si>
  <si>
    <t>1489830326</t>
  </si>
  <si>
    <t>https://podminky.urs.cz/item/CS_URS_2022_02/919794441</t>
  </si>
  <si>
    <t>38</t>
  </si>
  <si>
    <t>938908411</t>
  </si>
  <si>
    <t>Čištění vozovek splachováním vodou povrchu podkladu nebo krytu živičného, betonového nebo dlážděného</t>
  </si>
  <si>
    <t>1199267224</t>
  </si>
  <si>
    <t>https://podminky.urs.cz/item/CS_URS_2022_02/938908411</t>
  </si>
  <si>
    <t>39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</si>
  <si>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</si>
  <si>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</si>
  <si>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-1771540343</t>
  </si>
  <si>
    <t>https://podminky.urs.cz/item/CS_URS_2022_02/979024443</t>
  </si>
  <si>
    <t>390</t>
  </si>
  <si>
    <t>997</t>
  </si>
  <si>
    <t>Přesun sutě</t>
  </si>
  <si>
    <t>40</t>
  </si>
  <si>
    <t>9970136011</t>
  </si>
  <si>
    <t>Poplatek za uložení stavebního odpadu na skládce (skládkovné) z prostého betonu zatříděného do Katalogu odpadů pod kódem 17 01 01</t>
  </si>
  <si>
    <t>-549414346</t>
  </si>
  <si>
    <t>https://podminky.urs.cz/item/CS_URS_2022_02/9970136011</t>
  </si>
  <si>
    <t>pevná cena od investora 140,5 kč za 1 t</t>
  </si>
  <si>
    <t>skládka tsmc chomutov pražská</t>
  </si>
  <si>
    <t>76,59</t>
  </si>
  <si>
    <t>71,875</t>
  </si>
  <si>
    <t>41</t>
  </si>
  <si>
    <t>997221571</t>
  </si>
  <si>
    <t>Vodorovná doprava vybouraných hmot bez naložení, ale se složením a s hrubým urovnáním na vzdálenost do 1 km</t>
  </si>
  <si>
    <t>78819223</t>
  </si>
  <si>
    <t>https://podminky.urs.cz/item/CS_URS_2022_02/997221571</t>
  </si>
  <si>
    <t>1380,392</t>
  </si>
  <si>
    <t>42</t>
  </si>
  <si>
    <t>997221579</t>
  </si>
  <si>
    <t>Vodorovná doprava vybouraných hmot bez naložení, ale se složením a s hrubým urovnáním na vzdálenost Příplatek k ceně za každý další i započatý 1 km přes 1 km</t>
  </si>
  <si>
    <t>5605260</t>
  </si>
  <si>
    <t>https://podminky.urs.cz/item/CS_URS_2022_02/997221579</t>
  </si>
  <si>
    <t>"do 8 km celkem"</t>
  </si>
  <si>
    <t>1380,392*7</t>
  </si>
  <si>
    <t>998</t>
  </si>
  <si>
    <t>Přesun hmot</t>
  </si>
  <si>
    <t>43</t>
  </si>
  <si>
    <t>998225111</t>
  </si>
  <si>
    <t>Přesun hmot pro komunikace s krytem z kameniva, monolitickým betonovým nebo živičným dopravní vzdálenost do 200 m jakékoliv délky objektu</t>
  </si>
  <si>
    <t>275534557</t>
  </si>
  <si>
    <t>https://podminky.urs.cz/item/CS_URS_2022_02/998225111</t>
  </si>
  <si>
    <t>Práce a dodávky M</t>
  </si>
  <si>
    <t>22-M</t>
  </si>
  <si>
    <t>Montáže technologických zařízení pro dopravní stavby</t>
  </si>
  <si>
    <t>44</t>
  </si>
  <si>
    <t>220182002</t>
  </si>
  <si>
    <t>Zatažení trubek do chráničky 110 mm ochranné z HDPE</t>
  </si>
  <si>
    <t>64</t>
  </si>
  <si>
    <t>108736844</t>
  </si>
  <si>
    <t>https://podminky.urs.cz/item/CS_URS_2022_02/220182002</t>
  </si>
  <si>
    <t>37+23</t>
  </si>
  <si>
    <t>46-M</t>
  </si>
  <si>
    <t>Zemní práce při extr.mont.pracích</t>
  </si>
  <si>
    <t>45</t>
  </si>
  <si>
    <t>460010002</t>
  </si>
  <si>
    <t>Vytyčení trasy vedení vzdušného (nadzemního) sdělovacího nebo ovládacího podél silnice</t>
  </si>
  <si>
    <t>km</t>
  </si>
  <si>
    <t>-1860564307</t>
  </si>
  <si>
    <t>https://podminky.urs.cz/item/CS_URS_2022_02/460010002</t>
  </si>
  <si>
    <t>(37)*0,001*2</t>
  </si>
  <si>
    <t>46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</si>
  <si>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</si>
  <si>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</si>
  <si>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1804086555</t>
  </si>
  <si>
    <t>(37)*0,4*0,15</t>
  </si>
  <si>
    <t>47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</si>
  <si>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</si>
  <si>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</si>
  <si>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190788653</t>
  </si>
  <si>
    <t>48</t>
  </si>
  <si>
    <t>460490013</t>
  </si>
  <si>
    <t>Výstražná fólie z PVC pro krytí kabelů včetně vyrovnání povrchu rýhy, rozvinutí a uložení fólie šířky do 34 cm</t>
  </si>
  <si>
    <t>1361438177</t>
  </si>
  <si>
    <t>https://podminky.urs.cz/item/CS_URS_2022_02/460490013</t>
  </si>
  <si>
    <t>49</t>
  </si>
  <si>
    <t>460560014</t>
  </si>
  <si>
    <t>Zásyp kabelových rýh ručně s uložením výkopku ve vrstvách včetně zhutnění a urovnání povrchu šířky 40 cm hloubky 30 cm, v hornině třídy 4</t>
  </si>
  <si>
    <t>2069844466</t>
  </si>
  <si>
    <t>50</t>
  </si>
  <si>
    <t>460620007</t>
  </si>
  <si>
    <t>Úprava terénu zatravnění, včetně dodání osiva a zalití vodou na rovině</t>
  </si>
  <si>
    <t>-937386106</t>
  </si>
  <si>
    <t>https://podminky.urs.cz/item/CS_URS_2022_02/460620007</t>
  </si>
  <si>
    <t>(37)*0,4</t>
  </si>
  <si>
    <t>VRN</t>
  </si>
  <si>
    <t>Vedlejší rozpočtové náklady</t>
  </si>
  <si>
    <t>VRN1</t>
  </si>
  <si>
    <t>Průzkumné, geodetické a projektové práce</t>
  </si>
  <si>
    <t>51</t>
  </si>
  <si>
    <t>013254000</t>
  </si>
  <si>
    <t>Dokumentace skutečného provedení stavby</t>
  </si>
  <si>
    <t>kpl</t>
  </si>
  <si>
    <t>913232836</t>
  </si>
  <si>
    <t>"3x +1x digitální"1</t>
  </si>
  <si>
    <t>VRN3</t>
  </si>
  <si>
    <t>Zařízení staveniště</t>
  </si>
  <si>
    <t>52</t>
  </si>
  <si>
    <t>032903000</t>
  </si>
  <si>
    <t>Náklady na provoz a údržbu vybavení staveniště</t>
  </si>
  <si>
    <t>měsíc</t>
  </si>
  <si>
    <t>-1184045539</t>
  </si>
  <si>
    <t>"předpoklad 3 měsíce"3</t>
  </si>
  <si>
    <t>53</t>
  </si>
  <si>
    <t>034103000</t>
  </si>
  <si>
    <t>Oplocení staveniště</t>
  </si>
  <si>
    <t>1086810974</t>
  </si>
  <si>
    <t>"rozsah, etapizace stavby"</t>
  </si>
  <si>
    <t>54</t>
  </si>
  <si>
    <t>034303000</t>
  </si>
  <si>
    <t>-414787630</t>
  </si>
  <si>
    <t>55</t>
  </si>
  <si>
    <t>034503000</t>
  </si>
  <si>
    <t>Informační tabule na staveništi</t>
  </si>
  <si>
    <t>-792782131</t>
  </si>
  <si>
    <t>VRN4</t>
  </si>
  <si>
    <t>Inženýrská činnost</t>
  </si>
  <si>
    <t>56</t>
  </si>
  <si>
    <t>042503000</t>
  </si>
  <si>
    <t>Plán BOZP na staveništi</t>
  </si>
  <si>
    <t>-500826536</t>
  </si>
  <si>
    <t>57</t>
  </si>
  <si>
    <t>043134000</t>
  </si>
  <si>
    <t>Zkoušky zatěžovací</t>
  </si>
  <si>
    <t>1024</t>
  </si>
  <si>
    <t>-1501980990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</si>
  <si>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</si>
  <si>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</si>
  <si>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</si>
  <si>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</si>
  <si>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</si>
  <si>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</si>
  <si>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</si>
  <si>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</si>
  <si>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</si>
  <si>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</si>
  <si>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</si>
  <si>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</si>
  <si>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</si>
  <si>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</si>
  <si>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</si>
  <si>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</si>
  <si>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</si>
  <si>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</si>
  <si>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</si>
  <si>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</si>
  <si>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</si>
  <si>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</si>
  <si>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</si>
  <si>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</si>
  <si>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</si>
  <si>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</si>
  <si>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</si>
  <si>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</si>
  <si>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</si>
  <si>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</si>
  <si>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</si>
  <si>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</si>
  <si>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</si>
  <si>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</si>
  <si>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</si>
  <si>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</si>
  <si>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</si>
  <si>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</si>
  <si>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</si>
  <si>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</si>
  <si>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</si>
  <si>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</si>
  <si>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</si>
  <si>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</si>
  <si>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</si>
  <si>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</si>
  <si>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</si>
  <si>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</si>
  <si>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</si>
  <si>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</si>
  <si>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</si>
  <si>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</si>
  <si>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</si>
  <si>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</si>
  <si>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</si>
  <si>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</si>
  <si>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</si>
  <si>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</si>
  <si>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</si>
  <si>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</si>
  <si>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</si>
  <si>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</si>
  <si>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</si>
  <si>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</si>
  <si>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</si>
  <si>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</si>
  <si>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</si>
  <si>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</si>
  <si>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</si>
  <si>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</si>
  <si>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</si>
  <si>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</si>
  <si>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</si>
  <si>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</si>
  <si>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</si>
  <si>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</si>
  <si>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</si>
  <si>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</si>
  <si>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</si>
  <si>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</si>
  <si>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</si>
  <si>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</si>
  <si>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</si>
  <si>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</si>
  <si>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</si>
  <si>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</si>
  <si>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</si>
  <si>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</si>
  <si>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</si>
  <si>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</si>
  <si>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</si>
  <si>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</si>
  <si>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</si>
  <si>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</si>
  <si>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</si>
  <si>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</si>
  <si>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</si>
  <si>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</si>
  <si>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</si>
  <si>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</si>
  <si>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</si>
  <si>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</si>
  <si>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</si>
  <si>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</si>
  <si>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</si>
  <si>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</si>
  <si>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</si>
  <si>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</si>
  <si>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</si>
  <si>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</si>
  <si>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</si>
  <si>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</si>
  <si>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</si>
  <si>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</si>
  <si>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</si>
  <si>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</si>
  <si>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</si>
  <si>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</si>
  <si>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</si>
  <si>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</si>
  <si>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</si>
  <si>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</si>
  <si>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</si>
  <si>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</si>
  <si>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</si>
  <si>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</si>
  <si>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</si>
  <si>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</si>
  <si>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</si>
  <si>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</si>
  <si>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</si>
  <si>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</si>
  <si>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</si>
  <si>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</si>
  <si>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</si>
  <si>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</si>
  <si>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</si>
  <si>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</si>
  <si>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</si>
  <si>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</si>
  <si>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</si>
  <si>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</si>
  <si>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</si>
  <si>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</si>
  <si>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</si>
  <si>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</si>
  <si>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</si>
  <si>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</si>
  <si>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</si>
  <si>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</si>
  <si>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</si>
  <si>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</si>
  <si>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</si>
  <si>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</si>
  <si>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</si>
  <si>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</si>
  <si>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</si>
  <si>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</si>
  <si>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</si>
  <si>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</si>
  <si>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</si>
  <si>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</si>
  <si>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</si>
  <si>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</si>
  <si>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</si>
  <si>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</si>
  <si>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</si>
  <si>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</si>
  <si>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</si>
  <si>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</si>
  <si>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</si>
  <si>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</si>
  <si>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</si>
  <si>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</si>
  <si>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</si>
  <si>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</si>
  <si>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</si>
  <si>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</si>
  <si>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</si>
  <si>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</si>
  <si>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</si>
  <si>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</si>
  <si>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</si>
  <si>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</si>
  <si>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</si>
  <si>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</si>
  <si>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Dopravní značení na staveništi, Dle požadavku investora 100 000,-</t>
  </si>
  <si>
    <t>"rozsah, etapizace stavby", Dle požadavku investora 100 000,-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</si>
</sst>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73211107" TargetMode="External"/><Relationship Id="rId18" Type="http://schemas.openxmlformats.org/officeDocument/2006/relationships/hyperlink" Target="https://podminky.urs.cz/item/CS_URS_2022_02/914111111" TargetMode="External"/><Relationship Id="rId26" Type="http://schemas.openxmlformats.org/officeDocument/2006/relationships/hyperlink" Target="https://podminky.urs.cz/item/CS_URS_2022_02/916131113" TargetMode="External"/><Relationship Id="rId39" Type="http://schemas.openxmlformats.org/officeDocument/2006/relationships/hyperlink" Target="https://podminky.urs.cz/item/CS_URS_2022_02/460490013" TargetMode="External"/><Relationship Id="rId21" Type="http://schemas.openxmlformats.org/officeDocument/2006/relationships/hyperlink" Target="https://podminky.urs.cz/item/CS_URS_2022_02/915211121" TargetMode="External"/><Relationship Id="rId34" Type="http://schemas.openxmlformats.org/officeDocument/2006/relationships/hyperlink" Target="https://podminky.urs.cz/item/CS_URS_2022_02/997221571" TargetMode="External"/><Relationship Id="rId7" Type="http://schemas.openxmlformats.org/officeDocument/2006/relationships/hyperlink" Target="https://podminky.urs.cz/item/CS_URS_2022_02/175151101" TargetMode="External"/><Relationship Id="rId2" Type="http://schemas.openxmlformats.org/officeDocument/2006/relationships/hyperlink" Target="https://podminky.urs.cz/item/CS_URS_2022_02/113154123" TargetMode="External"/><Relationship Id="rId16" Type="http://schemas.openxmlformats.org/officeDocument/2006/relationships/hyperlink" Target="https://podminky.urs.cz/item/CS_URS_2022_02/565166121" TargetMode="External"/><Relationship Id="rId20" Type="http://schemas.openxmlformats.org/officeDocument/2006/relationships/hyperlink" Target="https://podminky.urs.cz/item/CS_URS_2022_02/915211111" TargetMode="External"/><Relationship Id="rId29" Type="http://schemas.openxmlformats.org/officeDocument/2006/relationships/hyperlink" Target="https://podminky.urs.cz/item/CS_URS_2022_02/919735113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573191111" TargetMode="External"/><Relationship Id="rId24" Type="http://schemas.openxmlformats.org/officeDocument/2006/relationships/hyperlink" Target="https://podminky.urs.cz/item/CS_URS_2022_02/915231112" TargetMode="External"/><Relationship Id="rId32" Type="http://schemas.openxmlformats.org/officeDocument/2006/relationships/hyperlink" Target="https://podminky.urs.cz/item/CS_URS_2022_02/979024443" TargetMode="External"/><Relationship Id="rId37" Type="http://schemas.openxmlformats.org/officeDocument/2006/relationships/hyperlink" Target="https://podminky.urs.cz/item/CS_URS_2022_02/220182002" TargetMode="External"/><Relationship Id="rId40" Type="http://schemas.openxmlformats.org/officeDocument/2006/relationships/hyperlink" Target="https://podminky.urs.cz/item/CS_URS_2022_02/460620007" TargetMode="External"/><Relationship Id="rId5" Type="http://schemas.openxmlformats.org/officeDocument/2006/relationships/hyperlink" Target="https://podminky.urs.cz/item/CS_URS_2022_02/113201111" TargetMode="External"/><Relationship Id="rId15" Type="http://schemas.openxmlformats.org/officeDocument/2006/relationships/hyperlink" Target="https://podminky.urs.cz/item/CS_URS_2022_02/577143111" TargetMode="External"/><Relationship Id="rId23" Type="http://schemas.openxmlformats.org/officeDocument/2006/relationships/hyperlink" Target="https://podminky.urs.cz/item/CS_URS_2022_02/915221121" TargetMode="External"/><Relationship Id="rId28" Type="http://schemas.openxmlformats.org/officeDocument/2006/relationships/hyperlink" Target="https://podminky.urs.cz/item/CS_URS_2022_02/919732211" TargetMode="External"/><Relationship Id="rId36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567122112" TargetMode="External"/><Relationship Id="rId19" Type="http://schemas.openxmlformats.org/officeDocument/2006/relationships/hyperlink" Target="https://podminky.urs.cz/item/CS_URS_2022_02/914511111" TargetMode="External"/><Relationship Id="rId31" Type="http://schemas.openxmlformats.org/officeDocument/2006/relationships/hyperlink" Target="https://podminky.urs.cz/item/CS_URS_2022_02/938908411" TargetMode="External"/><Relationship Id="rId4" Type="http://schemas.openxmlformats.org/officeDocument/2006/relationships/hyperlink" Target="https://podminky.urs.cz/item/CS_URS_2022_02/113154334" TargetMode="External"/><Relationship Id="rId9" Type="http://schemas.openxmlformats.org/officeDocument/2006/relationships/hyperlink" Target="https://podminky.urs.cz/item/CS_URS_2022_02/564771111" TargetMode="External"/><Relationship Id="rId14" Type="http://schemas.openxmlformats.org/officeDocument/2006/relationships/hyperlink" Target="https://podminky.urs.cz/item/CS_URS_2022_02/577134141" TargetMode="External"/><Relationship Id="rId22" Type="http://schemas.openxmlformats.org/officeDocument/2006/relationships/hyperlink" Target="https://podminky.urs.cz/item/CS_URS_2022_02/915221111" TargetMode="External"/><Relationship Id="rId27" Type="http://schemas.openxmlformats.org/officeDocument/2006/relationships/hyperlink" Target="https://podminky.urs.cz/item/CS_URS_2022_02/916131213" TargetMode="External"/><Relationship Id="rId30" Type="http://schemas.openxmlformats.org/officeDocument/2006/relationships/hyperlink" Target="https://podminky.urs.cz/item/CS_URS_2022_02/919794441" TargetMode="External"/><Relationship Id="rId35" Type="http://schemas.openxmlformats.org/officeDocument/2006/relationships/hyperlink" Target="https://podminky.urs.cz/item/CS_URS_2022_02/997221579" TargetMode="External"/><Relationship Id="rId8" Type="http://schemas.openxmlformats.org/officeDocument/2006/relationships/hyperlink" Target="https://podminky.urs.cz/item/CS_URS_2022_02/181311103" TargetMode="External"/><Relationship Id="rId3" Type="http://schemas.openxmlformats.org/officeDocument/2006/relationships/hyperlink" Target="https://podminky.urs.cz/item/CS_URS_2022_02/113154332" TargetMode="External"/><Relationship Id="rId12" Type="http://schemas.openxmlformats.org/officeDocument/2006/relationships/hyperlink" Target="https://podminky.urs.cz/item/CS_URS_2022_02/573211106" TargetMode="External"/><Relationship Id="rId17" Type="http://schemas.openxmlformats.org/officeDocument/2006/relationships/hyperlink" Target="https://podminky.urs.cz/item/CS_URS_2022_02/871251141" TargetMode="External"/><Relationship Id="rId25" Type="http://schemas.openxmlformats.org/officeDocument/2006/relationships/hyperlink" Target="https://podminky.urs.cz/item/CS_URS_2022_02/915321111" TargetMode="External"/><Relationship Id="rId33" Type="http://schemas.openxmlformats.org/officeDocument/2006/relationships/hyperlink" Target="https://podminky.urs.cz/item/CS_URS_2022_02/9970136011" TargetMode="External"/><Relationship Id="rId38" Type="http://schemas.openxmlformats.org/officeDocument/2006/relationships/hyperlink" Target="https://podminky.urs.cz/item/CS_URS_2022_02/4600100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3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03" t="s">
        <v>15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300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04" t="s">
        <v>18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301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1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1"/>
      <c r="BS8" s="18" t="s">
        <v>7</v>
      </c>
    </row>
    <row r="9" spans="1:74" s="1" customFormat="1" ht="14.45" customHeight="1">
      <c r="B9" s="21"/>
      <c r="AR9" s="21"/>
      <c r="BE9" s="301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1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301"/>
      <c r="BS11" s="18" t="s">
        <v>7</v>
      </c>
    </row>
    <row r="12" spans="1:74" s="1" customFormat="1" ht="6.95" customHeight="1">
      <c r="B12" s="21"/>
      <c r="AR12" s="21"/>
      <c r="BE12" s="301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1"/>
      <c r="BS13" s="18" t="s">
        <v>7</v>
      </c>
    </row>
    <row r="14" spans="1:74" ht="12.75">
      <c r="B14" s="21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28</v>
      </c>
      <c r="AN14" s="30" t="s">
        <v>30</v>
      </c>
      <c r="AR14" s="21"/>
      <c r="BE14" s="301"/>
      <c r="BS14" s="18" t="s">
        <v>7</v>
      </c>
    </row>
    <row r="15" spans="1:74" s="1" customFormat="1" ht="6.95" customHeight="1">
      <c r="B15" s="21"/>
      <c r="AR15" s="21"/>
      <c r="BE15" s="301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1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301"/>
      <c r="BS17" s="18" t="s">
        <v>33</v>
      </c>
    </row>
    <row r="18" spans="1:71" s="1" customFormat="1" ht="6.95" customHeight="1">
      <c r="B18" s="21"/>
      <c r="AR18" s="21"/>
      <c r="BE18" s="301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1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301"/>
      <c r="BS20" s="18" t="s">
        <v>4</v>
      </c>
    </row>
    <row r="21" spans="1:71" s="1" customFormat="1" ht="6.95" customHeight="1">
      <c r="B21" s="21"/>
      <c r="AR21" s="21"/>
      <c r="BE21" s="301"/>
    </row>
    <row r="22" spans="1:71" s="1" customFormat="1" ht="12" customHeight="1">
      <c r="B22" s="21"/>
      <c r="D22" s="28" t="s">
        <v>36</v>
      </c>
      <c r="AR22" s="21"/>
      <c r="BE22" s="301"/>
    </row>
    <row r="23" spans="1:71" s="1" customFormat="1" ht="47.25" customHeight="1">
      <c r="B23" s="21"/>
      <c r="E23" s="307" t="s">
        <v>37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21"/>
      <c r="BE23" s="301"/>
    </row>
    <row r="24" spans="1:71" s="1" customFormat="1" ht="6.95" customHeight="1">
      <c r="B24" s="21"/>
      <c r="AR24" s="21"/>
      <c r="BE24" s="30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1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8">
        <f>ROUND(AG54,2)</f>
        <v>120859.33</v>
      </c>
      <c r="AL26" s="309"/>
      <c r="AM26" s="309"/>
      <c r="AN26" s="309"/>
      <c r="AO26" s="309"/>
      <c r="AP26" s="33"/>
      <c r="AQ26" s="33"/>
      <c r="AR26" s="34"/>
      <c r="BE26" s="30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0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10" t="s">
        <v>39</v>
      </c>
      <c r="M28" s="310"/>
      <c r="N28" s="310"/>
      <c r="O28" s="310"/>
      <c r="P28" s="310"/>
      <c r="Q28" s="33"/>
      <c r="R28" s="33"/>
      <c r="S28" s="33"/>
      <c r="T28" s="33"/>
      <c r="U28" s="33"/>
      <c r="V28" s="33"/>
      <c r="W28" s="310" t="s">
        <v>40</v>
      </c>
      <c r="X28" s="310"/>
      <c r="Y28" s="310"/>
      <c r="Z28" s="310"/>
      <c r="AA28" s="310"/>
      <c r="AB28" s="310"/>
      <c r="AC28" s="310"/>
      <c r="AD28" s="310"/>
      <c r="AE28" s="310"/>
      <c r="AF28" s="33"/>
      <c r="AG28" s="33"/>
      <c r="AH28" s="33"/>
      <c r="AI28" s="33"/>
      <c r="AJ28" s="33"/>
      <c r="AK28" s="310" t="s">
        <v>41</v>
      </c>
      <c r="AL28" s="310"/>
      <c r="AM28" s="310"/>
      <c r="AN28" s="310"/>
      <c r="AO28" s="310"/>
      <c r="AP28" s="33"/>
      <c r="AQ28" s="33"/>
      <c r="AR28" s="34"/>
      <c r="BE28" s="301"/>
    </row>
    <row r="29" spans="1:71" s="3" customFormat="1" ht="14.45" customHeight="1">
      <c r="B29" s="38"/>
      <c r="D29" s="28" t="s">
        <v>42</v>
      </c>
      <c r="F29" s="28" t="s">
        <v>43</v>
      </c>
      <c r="L29" s="295">
        <v>0.21</v>
      </c>
      <c r="M29" s="294"/>
      <c r="N29" s="294"/>
      <c r="O29" s="294"/>
      <c r="P29" s="294"/>
      <c r="W29" s="293">
        <f>ROUND(AZ54, 2)</f>
        <v>120859.33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25380.46</v>
      </c>
      <c r="AL29" s="294"/>
      <c r="AM29" s="294"/>
      <c r="AN29" s="294"/>
      <c r="AO29" s="294"/>
      <c r="AR29" s="38"/>
      <c r="BE29" s="302"/>
    </row>
    <row r="30" spans="1:71" s="3" customFormat="1" ht="14.45" customHeight="1">
      <c r="B30" s="38"/>
      <c r="F30" s="28" t="s">
        <v>44</v>
      </c>
      <c r="L30" s="295">
        <v>0.15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8"/>
      <c r="BE30" s="302"/>
    </row>
    <row r="31" spans="1:71" s="3" customFormat="1" ht="14.45" hidden="1" customHeight="1">
      <c r="B31" s="38"/>
      <c r="F31" s="28" t="s">
        <v>45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8"/>
      <c r="BE31" s="302"/>
    </row>
    <row r="32" spans="1:71" s="3" customFormat="1" ht="14.45" hidden="1" customHeight="1">
      <c r="B32" s="38"/>
      <c r="F32" s="28" t="s">
        <v>46</v>
      </c>
      <c r="L32" s="295">
        <v>0.15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8"/>
      <c r="BE32" s="302"/>
    </row>
    <row r="33" spans="1:57" s="3" customFormat="1" ht="14.45" hidden="1" customHeight="1">
      <c r="B33" s="38"/>
      <c r="F33" s="28" t="s">
        <v>47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96" t="s">
        <v>50</v>
      </c>
      <c r="Y35" s="297"/>
      <c r="Z35" s="297"/>
      <c r="AA35" s="297"/>
      <c r="AB35" s="297"/>
      <c r="AC35" s="41"/>
      <c r="AD35" s="41"/>
      <c r="AE35" s="41"/>
      <c r="AF35" s="41"/>
      <c r="AG35" s="41"/>
      <c r="AH35" s="41"/>
      <c r="AI35" s="41"/>
      <c r="AJ35" s="41"/>
      <c r="AK35" s="298">
        <f>SUM(AK26:AK33)</f>
        <v>146239.79</v>
      </c>
      <c r="AL35" s="297"/>
      <c r="AM35" s="297"/>
      <c r="AN35" s="297"/>
      <c r="AO35" s="29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KAP14-1</v>
      </c>
      <c r="AR44" s="47"/>
    </row>
    <row r="45" spans="1:57" s="5" customFormat="1" ht="36.950000000000003" customHeight="1">
      <c r="B45" s="48"/>
      <c r="C45" s="49" t="s">
        <v>17</v>
      </c>
      <c r="L45" s="284" t="str">
        <f>K6</f>
        <v>Obnova povrchu v ulici Pod Strážištěm, Chomutov - Úsek 1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86" t="str">
        <f>IF(AN8= "","",AN8)</f>
        <v>4. 8. 2022</v>
      </c>
      <c r="AN47" s="286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87" t="str">
        <f>IF(E17="","",E17)</f>
        <v>KAP atelier</v>
      </c>
      <c r="AN49" s="288"/>
      <c r="AO49" s="288"/>
      <c r="AP49" s="288"/>
      <c r="AQ49" s="33"/>
      <c r="AR49" s="34"/>
      <c r="AS49" s="289" t="s">
        <v>52</v>
      </c>
      <c r="AT49" s="290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87" t="str">
        <f>IF(E20="","",E20)</f>
        <v xml:space="preserve"> </v>
      </c>
      <c r="AN50" s="288"/>
      <c r="AO50" s="288"/>
      <c r="AP50" s="288"/>
      <c r="AQ50" s="33"/>
      <c r="AR50" s="34"/>
      <c r="AS50" s="291"/>
      <c r="AT50" s="292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1"/>
      <c r="AT51" s="292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75" t="s">
        <v>53</v>
      </c>
      <c r="D52" s="276"/>
      <c r="E52" s="276"/>
      <c r="F52" s="276"/>
      <c r="G52" s="276"/>
      <c r="H52" s="56"/>
      <c r="I52" s="277" t="s">
        <v>54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8" t="s">
        <v>55</v>
      </c>
      <c r="AH52" s="276"/>
      <c r="AI52" s="276"/>
      <c r="AJ52" s="276"/>
      <c r="AK52" s="276"/>
      <c r="AL52" s="276"/>
      <c r="AM52" s="276"/>
      <c r="AN52" s="277" t="s">
        <v>56</v>
      </c>
      <c r="AO52" s="276"/>
      <c r="AP52" s="276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2">
        <f>ROUND(AG55,2)</f>
        <v>120859.33</v>
      </c>
      <c r="AH54" s="282"/>
      <c r="AI54" s="282"/>
      <c r="AJ54" s="282"/>
      <c r="AK54" s="282"/>
      <c r="AL54" s="282"/>
      <c r="AM54" s="282"/>
      <c r="AN54" s="283">
        <f>SUM(AG54,AT54)</f>
        <v>146239.79</v>
      </c>
      <c r="AO54" s="283"/>
      <c r="AP54" s="283"/>
      <c r="AQ54" s="68" t="s">
        <v>3</v>
      </c>
      <c r="AR54" s="64"/>
      <c r="AS54" s="69">
        <f>ROUND(AS55,2)</f>
        <v>0</v>
      </c>
      <c r="AT54" s="70">
        <f>ROUND(SUM(AV54:AW54),2)</f>
        <v>25380.46</v>
      </c>
      <c r="AU54" s="71">
        <f>ROUND(AU55,5)</f>
        <v>0</v>
      </c>
      <c r="AV54" s="70">
        <f>ROUND(AZ54*L29,2)</f>
        <v>25380.46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120859.33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281" t="s">
        <v>77</v>
      </c>
      <c r="E55" s="281"/>
      <c r="F55" s="281"/>
      <c r="G55" s="281"/>
      <c r="H55" s="281"/>
      <c r="I55" s="78"/>
      <c r="J55" s="281" t="s">
        <v>78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'SO 101 - Komunikace'!J30</f>
        <v>120859.33</v>
      </c>
      <c r="AH55" s="280"/>
      <c r="AI55" s="280"/>
      <c r="AJ55" s="280"/>
      <c r="AK55" s="280"/>
      <c r="AL55" s="280"/>
      <c r="AM55" s="280"/>
      <c r="AN55" s="279">
        <f>SUM(AG55,AT55)</f>
        <v>146239.79</v>
      </c>
      <c r="AO55" s="280"/>
      <c r="AP55" s="280"/>
      <c r="AQ55" s="79" t="s">
        <v>79</v>
      </c>
      <c r="AR55" s="76"/>
      <c r="AS55" s="80">
        <v>0</v>
      </c>
      <c r="AT55" s="81">
        <f>ROUND(SUM(AV55:AW55),2)</f>
        <v>25380.46</v>
      </c>
      <c r="AU55" s="82">
        <f>'SO 101 - Komunikace'!P93</f>
        <v>0</v>
      </c>
      <c r="AV55" s="81">
        <f>'SO 101 - Komunikace'!J33</f>
        <v>25380.46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120859.33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6"/>
  <sheetViews>
    <sheetView showGridLines="0" tabSelected="1" topLeftCell="A296" workbookViewId="0">
      <selection activeCell="I315" sqref="I3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2" t="str">
        <f>'Rekapitulace stavby'!K6</f>
        <v>Obnova povrchu v ulici Pod Strážištěm, Chomutov - Úsek 1</v>
      </c>
      <c r="F7" s="313"/>
      <c r="G7" s="313"/>
      <c r="H7" s="313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4" t="s">
        <v>85</v>
      </c>
      <c r="F9" s="311"/>
      <c r="G9" s="311"/>
      <c r="H9" s="311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303"/>
      <c r="G18" s="303"/>
      <c r="H18" s="303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307" t="s">
        <v>3</v>
      </c>
      <c r="F27" s="307"/>
      <c r="G27" s="307"/>
      <c r="H27" s="307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120859.33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ROUND((SUM(BE93:BE325)),  2)</f>
        <v>120859.33</v>
      </c>
      <c r="G33" s="33"/>
      <c r="H33" s="33"/>
      <c r="I33" s="93">
        <v>0.21</v>
      </c>
      <c r="J33" s="92">
        <f>ROUND(((SUM(BE93:BE325))*I33),  2)</f>
        <v>25380.46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ROUND((SUM(BF93:BF325)),  2)</f>
        <v>0</v>
      </c>
      <c r="G34" s="33"/>
      <c r="H34" s="33"/>
      <c r="I34" s="93">
        <v>0.15</v>
      </c>
      <c r="J34" s="92">
        <f>ROUND(((SUM(BF93:BF325))*I34),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ROUND((SUM(BG93:BG325)),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ROUND((SUM(BH93:BH325)),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ROUND((SUM(BI93:BI325)),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146239.79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2" t="str">
        <f>E7</f>
        <v>Obnova povrchu v ulici Pod Strážištěm, Chomutov - Úsek 1</v>
      </c>
      <c r="F48" s="313"/>
      <c r="G48" s="313"/>
      <c r="H48" s="313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4" t="str">
        <f>E9</f>
        <v>SO 101 - Komunikace</v>
      </c>
      <c r="F50" s="311"/>
      <c r="G50" s="311"/>
      <c r="H50" s="311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120859.33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20859.330000000002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J137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J178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J186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J256</f>
        <v>20859.330000000002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J271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J274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J275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J279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J301</f>
        <v>100000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J302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J306</f>
        <v>100000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J321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2" t="str">
        <f>E7</f>
        <v>Obnova povrchu v ulici Pod Strážištěm, Chomutov - Úsek 1</v>
      </c>
      <c r="F83" s="313"/>
      <c r="G83" s="313"/>
      <c r="H83" s="313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84" t="str">
        <f>E9</f>
        <v>SO 101 - Komunikace</v>
      </c>
      <c r="F85" s="311"/>
      <c r="G85" s="311"/>
      <c r="H85" s="311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120859.33</v>
      </c>
      <c r="K93" s="33"/>
      <c r="L93" s="34"/>
      <c r="M93" s="61"/>
      <c r="N93" s="52"/>
      <c r="O93" s="62"/>
      <c r="P93" s="118">
        <f>P94+P274+P301</f>
        <v>0</v>
      </c>
      <c r="Q93" s="62"/>
      <c r="R93" s="118">
        <f>R94+R274+R301</f>
        <v>1188.6468364</v>
      </c>
      <c r="S93" s="62"/>
      <c r="T93" s="119">
        <f>T94+T274+T301</f>
        <v>1308.5169999999998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BK94+BK274+BK301</f>
        <v>120859.33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20859.330000000002</v>
      </c>
      <c r="L94" s="121"/>
      <c r="M94" s="126"/>
      <c r="N94" s="127"/>
      <c r="O94" s="127"/>
      <c r="P94" s="128">
        <f>P95+P137+P178+P186+P256+P271</f>
        <v>0</v>
      </c>
      <c r="Q94" s="127"/>
      <c r="R94" s="128">
        <f>R95+R137+R178+R186+R256+R271</f>
        <v>1188.6427368</v>
      </c>
      <c r="S94" s="127"/>
      <c r="T94" s="129">
        <f>T95+T137+T178+T186+T256+T271</f>
        <v>1308.5169999999998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BK95+BK137+BK178+BK186+BK256+BK271</f>
        <v>20859.330000000002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SUM(P96:P136)</f>
        <v>0</v>
      </c>
      <c r="Q95" s="127"/>
      <c r="R95" s="128">
        <f>SUM(R96:R136)</f>
        <v>6.3280199999999995</v>
      </c>
      <c r="S95" s="127"/>
      <c r="T95" s="129">
        <f>SUM(T96:T136)</f>
        <v>1287.9469999999999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SUM(BK96:BK136)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1028.5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514.25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>
      <c r="B99" s="161"/>
      <c r="D99" s="154" t="s">
        <v>130</v>
      </c>
      <c r="E99" s="162" t="s">
        <v>3</v>
      </c>
      <c r="F99" s="163" t="s">
        <v>132</v>
      </c>
      <c r="H99" s="164">
        <v>1028.5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>
      <c r="B100" s="169"/>
      <c r="D100" s="154" t="s">
        <v>130</v>
      </c>
      <c r="E100" s="170" t="s">
        <v>3</v>
      </c>
      <c r="F100" s="171" t="s">
        <v>133</v>
      </c>
      <c r="H100" s="172">
        <v>1028.5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24.2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219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5.0000000000000002E-5</v>
      </c>
      <c r="R101" s="144">
        <f>Q101*H101</f>
        <v>1.095E-2</v>
      </c>
      <c r="S101" s="144">
        <v>0.115</v>
      </c>
      <c r="T101" s="145">
        <f>S101*H101</f>
        <v>25.185000000000002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>
      <c r="B104" s="161"/>
      <c r="D104" s="154" t="s">
        <v>130</v>
      </c>
      <c r="E104" s="162" t="s">
        <v>3</v>
      </c>
      <c r="F104" s="163" t="s">
        <v>139</v>
      </c>
      <c r="H104" s="164">
        <v>104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3" customFormat="1">
      <c r="B105" s="153"/>
      <c r="D105" s="154" t="s">
        <v>130</v>
      </c>
      <c r="E105" s="155" t="s">
        <v>3</v>
      </c>
      <c r="F105" s="156" t="s">
        <v>140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130</v>
      </c>
      <c r="AU105" s="155" t="s">
        <v>82</v>
      </c>
      <c r="AV105" s="13" t="s">
        <v>80</v>
      </c>
      <c r="AW105" s="13" t="s">
        <v>33</v>
      </c>
      <c r="AX105" s="13" t="s">
        <v>72</v>
      </c>
      <c r="AY105" s="155" t="s">
        <v>119</v>
      </c>
    </row>
    <row r="106" spans="1:65" s="14" customFormat="1">
      <c r="B106" s="161"/>
      <c r="D106" s="154" t="s">
        <v>130</v>
      </c>
      <c r="E106" s="162" t="s">
        <v>3</v>
      </c>
      <c r="F106" s="163" t="s">
        <v>141</v>
      </c>
      <c r="H106" s="164">
        <v>115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130</v>
      </c>
      <c r="AU106" s="162" t="s">
        <v>82</v>
      </c>
      <c r="AV106" s="14" t="s">
        <v>82</v>
      </c>
      <c r="AW106" s="14" t="s">
        <v>33</v>
      </c>
      <c r="AX106" s="14" t="s">
        <v>72</v>
      </c>
      <c r="AY106" s="162" t="s">
        <v>119</v>
      </c>
    </row>
    <row r="107" spans="1:65" s="15" customFormat="1">
      <c r="B107" s="169"/>
      <c r="D107" s="154" t="s">
        <v>130</v>
      </c>
      <c r="E107" s="170" t="s">
        <v>3</v>
      </c>
      <c r="F107" s="171" t="s">
        <v>133</v>
      </c>
      <c r="H107" s="172">
        <v>219</v>
      </c>
      <c r="I107" s="173"/>
      <c r="L107" s="169"/>
      <c r="M107" s="174"/>
      <c r="N107" s="175"/>
      <c r="O107" s="175"/>
      <c r="P107" s="175"/>
      <c r="Q107" s="175"/>
      <c r="R107" s="175"/>
      <c r="S107" s="175"/>
      <c r="T107" s="176"/>
      <c r="AT107" s="170" t="s">
        <v>130</v>
      </c>
      <c r="AU107" s="170" t="s">
        <v>82</v>
      </c>
      <c r="AV107" s="15" t="s">
        <v>126</v>
      </c>
      <c r="AW107" s="15" t="s">
        <v>33</v>
      </c>
      <c r="AX107" s="15" t="s">
        <v>80</v>
      </c>
      <c r="AY107" s="170" t="s">
        <v>119</v>
      </c>
    </row>
    <row r="108" spans="1:65" s="2" customFormat="1" ht="24.2" customHeight="1">
      <c r="A108" s="33"/>
      <c r="B108" s="134"/>
      <c r="C108" s="135" t="s">
        <v>142</v>
      </c>
      <c r="D108" s="135" t="s">
        <v>121</v>
      </c>
      <c r="E108" s="136" t="s">
        <v>143</v>
      </c>
      <c r="F108" s="137" t="s">
        <v>144</v>
      </c>
      <c r="G108" s="138" t="s">
        <v>124</v>
      </c>
      <c r="H108" s="139">
        <v>2161</v>
      </c>
      <c r="I108" s="140"/>
      <c r="J108" s="141">
        <f>ROUND(I108*H108,2)</f>
        <v>0</v>
      </c>
      <c r="K108" s="137" t="s">
        <v>125</v>
      </c>
      <c r="L108" s="34"/>
      <c r="M108" s="142" t="s">
        <v>3</v>
      </c>
      <c r="N108" s="143" t="s">
        <v>43</v>
      </c>
      <c r="O108" s="54"/>
      <c r="P108" s="144">
        <f>O108*H108</f>
        <v>0</v>
      </c>
      <c r="Q108" s="144">
        <v>6.0000000000000002E-5</v>
      </c>
      <c r="R108" s="144">
        <f>Q108*H108</f>
        <v>0.12966</v>
      </c>
      <c r="S108" s="144">
        <v>9.1999999999999998E-2</v>
      </c>
      <c r="T108" s="145">
        <f>S108*H108</f>
        <v>198.81199999999998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6" t="s">
        <v>126</v>
      </c>
      <c r="AT108" s="146" t="s">
        <v>121</v>
      </c>
      <c r="AU108" s="146" t="s">
        <v>82</v>
      </c>
      <c r="AY108" s="18" t="s">
        <v>119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8" t="s">
        <v>80</v>
      </c>
      <c r="BK108" s="147">
        <f>ROUND(I108*H108,2)</f>
        <v>0</v>
      </c>
      <c r="BL108" s="18" t="s">
        <v>126</v>
      </c>
      <c r="BM108" s="146" t="s">
        <v>145</v>
      </c>
    </row>
    <row r="109" spans="1:65" s="2" customFormat="1">
      <c r="A109" s="33"/>
      <c r="B109" s="34"/>
      <c r="C109" s="33"/>
      <c r="D109" s="148" t="s">
        <v>128</v>
      </c>
      <c r="E109" s="33"/>
      <c r="F109" s="149" t="s">
        <v>146</v>
      </c>
      <c r="G109" s="33"/>
      <c r="H109" s="33"/>
      <c r="I109" s="150"/>
      <c r="J109" s="33"/>
      <c r="K109" s="33"/>
      <c r="L109" s="34"/>
      <c r="M109" s="151"/>
      <c r="N109" s="152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128</v>
      </c>
      <c r="AU109" s="18" t="s">
        <v>82</v>
      </c>
    </row>
    <row r="110" spans="1:65" s="13" customFormat="1">
      <c r="B110" s="153"/>
      <c r="D110" s="154" t="s">
        <v>130</v>
      </c>
      <c r="E110" s="155" t="s">
        <v>3</v>
      </c>
      <c r="F110" s="156" t="s">
        <v>147</v>
      </c>
      <c r="H110" s="155" t="s">
        <v>3</v>
      </c>
      <c r="I110" s="157"/>
      <c r="L110" s="153"/>
      <c r="M110" s="158"/>
      <c r="N110" s="159"/>
      <c r="O110" s="159"/>
      <c r="P110" s="159"/>
      <c r="Q110" s="159"/>
      <c r="R110" s="159"/>
      <c r="S110" s="159"/>
      <c r="T110" s="160"/>
      <c r="AT110" s="155" t="s">
        <v>130</v>
      </c>
      <c r="AU110" s="155" t="s">
        <v>82</v>
      </c>
      <c r="AV110" s="13" t="s">
        <v>80</v>
      </c>
      <c r="AW110" s="13" t="s">
        <v>33</v>
      </c>
      <c r="AX110" s="13" t="s">
        <v>72</v>
      </c>
      <c r="AY110" s="155" t="s">
        <v>119</v>
      </c>
    </row>
    <row r="111" spans="1:65" s="14" customFormat="1">
      <c r="B111" s="161"/>
      <c r="D111" s="154" t="s">
        <v>130</v>
      </c>
      <c r="E111" s="162" t="s">
        <v>3</v>
      </c>
      <c r="F111" s="163" t="s">
        <v>148</v>
      </c>
      <c r="H111" s="164">
        <v>2161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130</v>
      </c>
      <c r="AU111" s="162" t="s">
        <v>82</v>
      </c>
      <c r="AV111" s="14" t="s">
        <v>82</v>
      </c>
      <c r="AW111" s="14" t="s">
        <v>33</v>
      </c>
      <c r="AX111" s="14" t="s">
        <v>80</v>
      </c>
      <c r="AY111" s="162" t="s">
        <v>119</v>
      </c>
    </row>
    <row r="112" spans="1:65" s="2" customFormat="1" ht="24.2" customHeight="1">
      <c r="A112" s="33"/>
      <c r="B112" s="134"/>
      <c r="C112" s="135" t="s">
        <v>126</v>
      </c>
      <c r="D112" s="135" t="s">
        <v>121</v>
      </c>
      <c r="E112" s="136" t="s">
        <v>149</v>
      </c>
      <c r="F112" s="137" t="s">
        <v>150</v>
      </c>
      <c r="G112" s="138" t="s">
        <v>124</v>
      </c>
      <c r="H112" s="139">
        <v>2057</v>
      </c>
      <c r="I112" s="140"/>
      <c r="J112" s="141">
        <f>ROUND(I112*H112,2)</f>
        <v>0</v>
      </c>
      <c r="K112" s="137" t="s">
        <v>125</v>
      </c>
      <c r="L112" s="34"/>
      <c r="M112" s="142" t="s">
        <v>3</v>
      </c>
      <c r="N112" s="143" t="s">
        <v>43</v>
      </c>
      <c r="O112" s="54"/>
      <c r="P112" s="144">
        <f>O112*H112</f>
        <v>0</v>
      </c>
      <c r="Q112" s="144">
        <v>1.2999999999999999E-4</v>
      </c>
      <c r="R112" s="144">
        <f>Q112*H112</f>
        <v>0.26740999999999998</v>
      </c>
      <c r="S112" s="144">
        <v>0.23</v>
      </c>
      <c r="T112" s="145">
        <f>S112*H112</f>
        <v>473.11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46" t="s">
        <v>126</v>
      </c>
      <c r="AT112" s="146" t="s">
        <v>121</v>
      </c>
      <c r="AU112" s="146" t="s">
        <v>82</v>
      </c>
      <c r="AY112" s="18" t="s">
        <v>119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80</v>
      </c>
      <c r="BK112" s="147">
        <f>ROUND(I112*H112,2)</f>
        <v>0</v>
      </c>
      <c r="BL112" s="18" t="s">
        <v>126</v>
      </c>
      <c r="BM112" s="146" t="s">
        <v>151</v>
      </c>
    </row>
    <row r="113" spans="1:65" s="2" customFormat="1">
      <c r="A113" s="33"/>
      <c r="B113" s="34"/>
      <c r="C113" s="33"/>
      <c r="D113" s="148" t="s">
        <v>128</v>
      </c>
      <c r="E113" s="33"/>
      <c r="F113" s="149" t="s">
        <v>152</v>
      </c>
      <c r="G113" s="33"/>
      <c r="H113" s="33"/>
      <c r="I113" s="150"/>
      <c r="J113" s="33"/>
      <c r="K113" s="33"/>
      <c r="L113" s="34"/>
      <c r="M113" s="151"/>
      <c r="N113" s="15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128</v>
      </c>
      <c r="AU113" s="18" t="s">
        <v>82</v>
      </c>
    </row>
    <row r="114" spans="1:65" s="13" customFormat="1">
      <c r="B114" s="153"/>
      <c r="D114" s="154" t="s">
        <v>130</v>
      </c>
      <c r="E114" s="155" t="s">
        <v>3</v>
      </c>
      <c r="F114" s="156" t="s">
        <v>153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130</v>
      </c>
      <c r="AU114" s="155" t="s">
        <v>82</v>
      </c>
      <c r="AV114" s="13" t="s">
        <v>80</v>
      </c>
      <c r="AW114" s="13" t="s">
        <v>33</v>
      </c>
      <c r="AX114" s="13" t="s">
        <v>72</v>
      </c>
      <c r="AY114" s="155" t="s">
        <v>119</v>
      </c>
    </row>
    <row r="115" spans="1:65" s="14" customFormat="1">
      <c r="B115" s="161"/>
      <c r="D115" s="154" t="s">
        <v>130</v>
      </c>
      <c r="E115" s="162" t="s">
        <v>3</v>
      </c>
      <c r="F115" s="163" t="s">
        <v>154</v>
      </c>
      <c r="H115" s="164">
        <v>2057</v>
      </c>
      <c r="I115" s="165"/>
      <c r="L115" s="161"/>
      <c r="M115" s="166"/>
      <c r="N115" s="167"/>
      <c r="O115" s="167"/>
      <c r="P115" s="167"/>
      <c r="Q115" s="167"/>
      <c r="R115" s="167"/>
      <c r="S115" s="167"/>
      <c r="T115" s="168"/>
      <c r="AT115" s="162" t="s">
        <v>130</v>
      </c>
      <c r="AU115" s="162" t="s">
        <v>82</v>
      </c>
      <c r="AV115" s="14" t="s">
        <v>82</v>
      </c>
      <c r="AW115" s="14" t="s">
        <v>33</v>
      </c>
      <c r="AX115" s="14" t="s">
        <v>72</v>
      </c>
      <c r="AY115" s="162" t="s">
        <v>119</v>
      </c>
    </row>
    <row r="116" spans="1:65" s="15" customFormat="1">
      <c r="B116" s="169"/>
      <c r="D116" s="154" t="s">
        <v>130</v>
      </c>
      <c r="E116" s="170" t="s">
        <v>3</v>
      </c>
      <c r="F116" s="171" t="s">
        <v>133</v>
      </c>
      <c r="H116" s="172">
        <v>2057</v>
      </c>
      <c r="I116" s="173"/>
      <c r="L116" s="169"/>
      <c r="M116" s="174"/>
      <c r="N116" s="175"/>
      <c r="O116" s="175"/>
      <c r="P116" s="175"/>
      <c r="Q116" s="175"/>
      <c r="R116" s="175"/>
      <c r="S116" s="175"/>
      <c r="T116" s="176"/>
      <c r="AT116" s="170" t="s">
        <v>130</v>
      </c>
      <c r="AU116" s="170" t="s">
        <v>82</v>
      </c>
      <c r="AV116" s="15" t="s">
        <v>126</v>
      </c>
      <c r="AW116" s="15" t="s">
        <v>33</v>
      </c>
      <c r="AX116" s="15" t="s">
        <v>80</v>
      </c>
      <c r="AY116" s="170" t="s">
        <v>119</v>
      </c>
    </row>
    <row r="117" spans="1:65" s="2" customFormat="1" ht="24.2" customHeight="1">
      <c r="A117" s="33"/>
      <c r="B117" s="134"/>
      <c r="C117" s="135" t="s">
        <v>155</v>
      </c>
      <c r="D117" s="135" t="s">
        <v>121</v>
      </c>
      <c r="E117" s="136" t="s">
        <v>156</v>
      </c>
      <c r="F117" s="137" t="s">
        <v>157</v>
      </c>
      <c r="G117" s="138" t="s">
        <v>158</v>
      </c>
      <c r="H117" s="139">
        <v>333</v>
      </c>
      <c r="I117" s="140"/>
      <c r="J117" s="141">
        <f>ROUND(I117*H117,2)</f>
        <v>0</v>
      </c>
      <c r="K117" s="137" t="s">
        <v>125</v>
      </c>
      <c r="L117" s="34"/>
      <c r="M117" s="142" t="s">
        <v>3</v>
      </c>
      <c r="N117" s="143" t="s">
        <v>43</v>
      </c>
      <c r="O117" s="54"/>
      <c r="P117" s="144">
        <f>O117*H117</f>
        <v>0</v>
      </c>
      <c r="Q117" s="144">
        <v>0</v>
      </c>
      <c r="R117" s="144">
        <f>Q117*H117</f>
        <v>0</v>
      </c>
      <c r="S117" s="144">
        <v>0.23</v>
      </c>
      <c r="T117" s="145">
        <f>S117*H117</f>
        <v>76.59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46" t="s">
        <v>126</v>
      </c>
      <c r="AT117" s="146" t="s">
        <v>121</v>
      </c>
      <c r="AU117" s="146" t="s">
        <v>82</v>
      </c>
      <c r="AY117" s="18" t="s">
        <v>119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8" t="s">
        <v>80</v>
      </c>
      <c r="BK117" s="147">
        <f>ROUND(I117*H117,2)</f>
        <v>0</v>
      </c>
      <c r="BL117" s="18" t="s">
        <v>126</v>
      </c>
      <c r="BM117" s="146" t="s">
        <v>159</v>
      </c>
    </row>
    <row r="118" spans="1:65" s="2" customFormat="1">
      <c r="A118" s="33"/>
      <c r="B118" s="34"/>
      <c r="C118" s="33"/>
      <c r="D118" s="148" t="s">
        <v>128</v>
      </c>
      <c r="E118" s="33"/>
      <c r="F118" s="149" t="s">
        <v>160</v>
      </c>
      <c r="G118" s="33"/>
      <c r="H118" s="33"/>
      <c r="I118" s="150"/>
      <c r="J118" s="33"/>
      <c r="K118" s="33"/>
      <c r="L118" s="34"/>
      <c r="M118" s="151"/>
      <c r="N118" s="152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128</v>
      </c>
      <c r="AU118" s="18" t="s">
        <v>82</v>
      </c>
    </row>
    <row r="119" spans="1:65" s="14" customFormat="1">
      <c r="B119" s="161"/>
      <c r="D119" s="154" t="s">
        <v>130</v>
      </c>
      <c r="E119" s="162" t="s">
        <v>3</v>
      </c>
      <c r="F119" s="163" t="s">
        <v>161</v>
      </c>
      <c r="H119" s="164">
        <v>333</v>
      </c>
      <c r="I119" s="165"/>
      <c r="L119" s="161"/>
      <c r="M119" s="166"/>
      <c r="N119" s="167"/>
      <c r="O119" s="167"/>
      <c r="P119" s="167"/>
      <c r="Q119" s="167"/>
      <c r="R119" s="167"/>
      <c r="S119" s="167"/>
      <c r="T119" s="168"/>
      <c r="AT119" s="162" t="s">
        <v>130</v>
      </c>
      <c r="AU119" s="162" t="s">
        <v>82</v>
      </c>
      <c r="AV119" s="14" t="s">
        <v>82</v>
      </c>
      <c r="AW119" s="14" t="s">
        <v>33</v>
      </c>
      <c r="AX119" s="14" t="s">
        <v>80</v>
      </c>
      <c r="AY119" s="162" t="s">
        <v>119</v>
      </c>
    </row>
    <row r="120" spans="1:65" s="2" customFormat="1" ht="24.2" customHeight="1">
      <c r="A120" s="33"/>
      <c r="B120" s="134"/>
      <c r="C120" s="135" t="s">
        <v>162</v>
      </c>
      <c r="D120" s="135" t="s">
        <v>121</v>
      </c>
      <c r="E120" s="136" t="s">
        <v>163</v>
      </c>
      <c r="F120" s="137" t="s">
        <v>164</v>
      </c>
      <c r="G120" s="138" t="s">
        <v>165</v>
      </c>
      <c r="H120" s="139">
        <v>690.19600000000003</v>
      </c>
      <c r="I120" s="140"/>
      <c r="J120" s="141">
        <f>ROUND(I120*H120,2)</f>
        <v>0</v>
      </c>
      <c r="K120" s="137" t="s">
        <v>125</v>
      </c>
      <c r="L120" s="34"/>
      <c r="M120" s="142" t="s">
        <v>3</v>
      </c>
      <c r="N120" s="143" t="s">
        <v>43</v>
      </c>
      <c r="O120" s="54"/>
      <c r="P120" s="144">
        <f>O120*H120</f>
        <v>0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6" t="s">
        <v>126</v>
      </c>
      <c r="AT120" s="146" t="s">
        <v>121</v>
      </c>
      <c r="AU120" s="146" t="s">
        <v>82</v>
      </c>
      <c r="AY120" s="18" t="s">
        <v>119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80</v>
      </c>
      <c r="BK120" s="147">
        <f>ROUND(I120*H120,2)</f>
        <v>0</v>
      </c>
      <c r="BL120" s="18" t="s">
        <v>126</v>
      </c>
      <c r="BM120" s="146" t="s">
        <v>166</v>
      </c>
    </row>
    <row r="121" spans="1:65" s="2" customFormat="1">
      <c r="A121" s="33"/>
      <c r="B121" s="34"/>
      <c r="C121" s="33"/>
      <c r="D121" s="148" t="s">
        <v>128</v>
      </c>
      <c r="E121" s="33"/>
      <c r="F121" s="149" t="s">
        <v>167</v>
      </c>
      <c r="G121" s="33"/>
      <c r="H121" s="33"/>
      <c r="I121" s="150"/>
      <c r="J121" s="33"/>
      <c r="K121" s="33"/>
      <c r="L121" s="34"/>
      <c r="M121" s="151"/>
      <c r="N121" s="152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128</v>
      </c>
      <c r="AU121" s="18" t="s">
        <v>82</v>
      </c>
    </row>
    <row r="122" spans="1:65" s="13" customFormat="1">
      <c r="B122" s="153"/>
      <c r="D122" s="154" t="s">
        <v>130</v>
      </c>
      <c r="E122" s="155" t="s">
        <v>3</v>
      </c>
      <c r="F122" s="156" t="s">
        <v>168</v>
      </c>
      <c r="H122" s="155" t="s">
        <v>3</v>
      </c>
      <c r="I122" s="157"/>
      <c r="L122" s="153"/>
      <c r="M122" s="158"/>
      <c r="N122" s="159"/>
      <c r="O122" s="159"/>
      <c r="P122" s="159"/>
      <c r="Q122" s="159"/>
      <c r="R122" s="159"/>
      <c r="S122" s="159"/>
      <c r="T122" s="160"/>
      <c r="AT122" s="155" t="s">
        <v>130</v>
      </c>
      <c r="AU122" s="155" t="s">
        <v>82</v>
      </c>
      <c r="AV122" s="13" t="s">
        <v>80</v>
      </c>
      <c r="AW122" s="13" t="s">
        <v>33</v>
      </c>
      <c r="AX122" s="13" t="s">
        <v>72</v>
      </c>
      <c r="AY122" s="155" t="s">
        <v>119</v>
      </c>
    </row>
    <row r="123" spans="1:65" s="14" customFormat="1">
      <c r="B123" s="161"/>
      <c r="D123" s="154" t="s">
        <v>130</v>
      </c>
      <c r="E123" s="162" t="s">
        <v>3</v>
      </c>
      <c r="F123" s="163" t="s">
        <v>169</v>
      </c>
      <c r="H123" s="164">
        <v>690.19600000000003</v>
      </c>
      <c r="I123" s="165"/>
      <c r="L123" s="161"/>
      <c r="M123" s="166"/>
      <c r="N123" s="167"/>
      <c r="O123" s="167"/>
      <c r="P123" s="167"/>
      <c r="Q123" s="167"/>
      <c r="R123" s="167"/>
      <c r="S123" s="167"/>
      <c r="T123" s="168"/>
      <c r="AT123" s="162" t="s">
        <v>130</v>
      </c>
      <c r="AU123" s="162" t="s">
        <v>82</v>
      </c>
      <c r="AV123" s="14" t="s">
        <v>82</v>
      </c>
      <c r="AW123" s="14" t="s">
        <v>33</v>
      </c>
      <c r="AX123" s="14" t="s">
        <v>72</v>
      </c>
      <c r="AY123" s="162" t="s">
        <v>119</v>
      </c>
    </row>
    <row r="124" spans="1:65" s="15" customFormat="1">
      <c r="B124" s="169"/>
      <c r="D124" s="154" t="s">
        <v>130</v>
      </c>
      <c r="E124" s="170" t="s">
        <v>3</v>
      </c>
      <c r="F124" s="171" t="s">
        <v>133</v>
      </c>
      <c r="H124" s="172">
        <v>690.19600000000003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0" t="s">
        <v>130</v>
      </c>
      <c r="AU124" s="170" t="s">
        <v>82</v>
      </c>
      <c r="AV124" s="15" t="s">
        <v>126</v>
      </c>
      <c r="AW124" s="15" t="s">
        <v>33</v>
      </c>
      <c r="AX124" s="15" t="s">
        <v>80</v>
      </c>
      <c r="AY124" s="170" t="s">
        <v>119</v>
      </c>
    </row>
    <row r="125" spans="1:65" s="2" customFormat="1" ht="37.9" customHeight="1">
      <c r="A125" s="33"/>
      <c r="B125" s="134"/>
      <c r="C125" s="135" t="s">
        <v>170</v>
      </c>
      <c r="D125" s="135" t="s">
        <v>121</v>
      </c>
      <c r="E125" s="136" t="s">
        <v>171</v>
      </c>
      <c r="F125" s="137" t="s">
        <v>172</v>
      </c>
      <c r="G125" s="138" t="s">
        <v>165</v>
      </c>
      <c r="H125" s="139">
        <v>2.96</v>
      </c>
      <c r="I125" s="140"/>
      <c r="J125" s="141">
        <f>ROUND(I125*H125,2)</f>
        <v>0</v>
      </c>
      <c r="K125" s="137" t="s">
        <v>125</v>
      </c>
      <c r="L125" s="34"/>
      <c r="M125" s="142" t="s">
        <v>3</v>
      </c>
      <c r="N125" s="143" t="s">
        <v>43</v>
      </c>
      <c r="O125" s="54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6" t="s">
        <v>126</v>
      </c>
      <c r="AT125" s="146" t="s">
        <v>121</v>
      </c>
      <c r="AU125" s="146" t="s">
        <v>82</v>
      </c>
      <c r="AY125" s="18" t="s">
        <v>119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80</v>
      </c>
      <c r="BK125" s="147">
        <f>ROUND(I125*H125,2)</f>
        <v>0</v>
      </c>
      <c r="BL125" s="18" t="s">
        <v>126</v>
      </c>
      <c r="BM125" s="146" t="s">
        <v>173</v>
      </c>
    </row>
    <row r="126" spans="1:65" s="2" customFormat="1">
      <c r="A126" s="33"/>
      <c r="B126" s="34"/>
      <c r="C126" s="33"/>
      <c r="D126" s="148" t="s">
        <v>128</v>
      </c>
      <c r="E126" s="33"/>
      <c r="F126" s="149" t="s">
        <v>174</v>
      </c>
      <c r="G126" s="33"/>
      <c r="H126" s="33"/>
      <c r="I126" s="150"/>
      <c r="J126" s="33"/>
      <c r="K126" s="33"/>
      <c r="L126" s="34"/>
      <c r="M126" s="151"/>
      <c r="N126" s="152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128</v>
      </c>
      <c r="AU126" s="18" t="s">
        <v>82</v>
      </c>
    </row>
    <row r="127" spans="1:65" s="14" customFormat="1">
      <c r="B127" s="161"/>
      <c r="D127" s="154" t="s">
        <v>130</v>
      </c>
      <c r="E127" s="162" t="s">
        <v>3</v>
      </c>
      <c r="F127" s="163" t="s">
        <v>175</v>
      </c>
      <c r="H127" s="164">
        <v>2.96</v>
      </c>
      <c r="I127" s="165"/>
      <c r="L127" s="161"/>
      <c r="M127" s="166"/>
      <c r="N127" s="167"/>
      <c r="O127" s="167"/>
      <c r="P127" s="167"/>
      <c r="Q127" s="167"/>
      <c r="R127" s="167"/>
      <c r="S127" s="167"/>
      <c r="T127" s="168"/>
      <c r="AT127" s="162" t="s">
        <v>130</v>
      </c>
      <c r="AU127" s="162" t="s">
        <v>82</v>
      </c>
      <c r="AV127" s="14" t="s">
        <v>82</v>
      </c>
      <c r="AW127" s="14" t="s">
        <v>33</v>
      </c>
      <c r="AX127" s="14" t="s">
        <v>72</v>
      </c>
      <c r="AY127" s="162" t="s">
        <v>119</v>
      </c>
    </row>
    <row r="128" spans="1:65" s="15" customFormat="1">
      <c r="B128" s="169"/>
      <c r="D128" s="154" t="s">
        <v>130</v>
      </c>
      <c r="E128" s="170" t="s">
        <v>3</v>
      </c>
      <c r="F128" s="171" t="s">
        <v>133</v>
      </c>
      <c r="H128" s="172">
        <v>2.96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0" t="s">
        <v>130</v>
      </c>
      <c r="AU128" s="170" t="s">
        <v>82</v>
      </c>
      <c r="AV128" s="15" t="s">
        <v>126</v>
      </c>
      <c r="AW128" s="15" t="s">
        <v>33</v>
      </c>
      <c r="AX128" s="15" t="s">
        <v>80</v>
      </c>
      <c r="AY128" s="170" t="s">
        <v>119</v>
      </c>
    </row>
    <row r="129" spans="1:65" s="2" customFormat="1" ht="16.5" customHeight="1">
      <c r="A129" s="33"/>
      <c r="B129" s="134"/>
      <c r="C129" s="177" t="s">
        <v>176</v>
      </c>
      <c r="D129" s="177" t="s">
        <v>177</v>
      </c>
      <c r="E129" s="178" t="s">
        <v>178</v>
      </c>
      <c r="F129" s="179" t="s">
        <v>179</v>
      </c>
      <c r="G129" s="180" t="s">
        <v>180</v>
      </c>
      <c r="H129" s="181">
        <v>5.92</v>
      </c>
      <c r="I129" s="182"/>
      <c r="J129" s="183">
        <f>ROUND(I129*H129,2)</f>
        <v>0</v>
      </c>
      <c r="K129" s="179" t="s">
        <v>125</v>
      </c>
      <c r="L129" s="184"/>
      <c r="M129" s="185" t="s">
        <v>3</v>
      </c>
      <c r="N129" s="186" t="s">
        <v>43</v>
      </c>
      <c r="O129" s="54"/>
      <c r="P129" s="144">
        <f>O129*H129</f>
        <v>0</v>
      </c>
      <c r="Q129" s="144">
        <v>1</v>
      </c>
      <c r="R129" s="144">
        <f>Q129*H129</f>
        <v>5.92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176</v>
      </c>
      <c r="AT129" s="146" t="s">
        <v>177</v>
      </c>
      <c r="AU129" s="146" t="s">
        <v>82</v>
      </c>
      <c r="AY129" s="18" t="s">
        <v>119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126</v>
      </c>
      <c r="BM129" s="146" t="s">
        <v>181</v>
      </c>
    </row>
    <row r="130" spans="1:65" s="14" customFormat="1">
      <c r="B130" s="161"/>
      <c r="D130" s="154" t="s">
        <v>130</v>
      </c>
      <c r="E130" s="162" t="s">
        <v>3</v>
      </c>
      <c r="F130" s="163" t="s">
        <v>182</v>
      </c>
      <c r="H130" s="164">
        <v>5.92</v>
      </c>
      <c r="I130" s="165"/>
      <c r="L130" s="161"/>
      <c r="M130" s="166"/>
      <c r="N130" s="167"/>
      <c r="O130" s="167"/>
      <c r="P130" s="167"/>
      <c r="Q130" s="167"/>
      <c r="R130" s="167"/>
      <c r="S130" s="167"/>
      <c r="T130" s="168"/>
      <c r="AT130" s="162" t="s">
        <v>130</v>
      </c>
      <c r="AU130" s="162" t="s">
        <v>82</v>
      </c>
      <c r="AV130" s="14" t="s">
        <v>82</v>
      </c>
      <c r="AW130" s="14" t="s">
        <v>33</v>
      </c>
      <c r="AX130" s="14" t="s">
        <v>72</v>
      </c>
      <c r="AY130" s="162" t="s">
        <v>119</v>
      </c>
    </row>
    <row r="131" spans="1:65" s="15" customFormat="1">
      <c r="B131" s="169"/>
      <c r="D131" s="154" t="s">
        <v>130</v>
      </c>
      <c r="E131" s="170" t="s">
        <v>3</v>
      </c>
      <c r="F131" s="171" t="s">
        <v>133</v>
      </c>
      <c r="H131" s="172">
        <v>5.92</v>
      </c>
      <c r="I131" s="173"/>
      <c r="L131" s="169"/>
      <c r="M131" s="174"/>
      <c r="N131" s="175"/>
      <c r="O131" s="175"/>
      <c r="P131" s="175"/>
      <c r="Q131" s="175"/>
      <c r="R131" s="175"/>
      <c r="S131" s="175"/>
      <c r="T131" s="176"/>
      <c r="AT131" s="170" t="s">
        <v>130</v>
      </c>
      <c r="AU131" s="170" t="s">
        <v>82</v>
      </c>
      <c r="AV131" s="15" t="s">
        <v>126</v>
      </c>
      <c r="AW131" s="15" t="s">
        <v>33</v>
      </c>
      <c r="AX131" s="15" t="s">
        <v>80</v>
      </c>
      <c r="AY131" s="170" t="s">
        <v>119</v>
      </c>
    </row>
    <row r="132" spans="1:65" s="2" customFormat="1" ht="24.2" customHeight="1">
      <c r="A132" s="33"/>
      <c r="B132" s="134"/>
      <c r="C132" s="135" t="s">
        <v>183</v>
      </c>
      <c r="D132" s="135" t="s">
        <v>121</v>
      </c>
      <c r="E132" s="136" t="s">
        <v>184</v>
      </c>
      <c r="F132" s="137" t="s">
        <v>185</v>
      </c>
      <c r="G132" s="138" t="s">
        <v>124</v>
      </c>
      <c r="H132" s="139">
        <v>36</v>
      </c>
      <c r="I132" s="140"/>
      <c r="J132" s="141">
        <f>ROUND(I132*H132,2)</f>
        <v>0</v>
      </c>
      <c r="K132" s="137" t="s">
        <v>125</v>
      </c>
      <c r="L132" s="34"/>
      <c r="M132" s="142" t="s">
        <v>3</v>
      </c>
      <c r="N132" s="143" t="s">
        <v>43</v>
      </c>
      <c r="O132" s="54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46" t="s">
        <v>126</v>
      </c>
      <c r="AT132" s="146" t="s">
        <v>121</v>
      </c>
      <c r="AU132" s="146" t="s">
        <v>82</v>
      </c>
      <c r="AY132" s="18" t="s">
        <v>119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8" t="s">
        <v>80</v>
      </c>
      <c r="BK132" s="147">
        <f>ROUND(I132*H132,2)</f>
        <v>0</v>
      </c>
      <c r="BL132" s="18" t="s">
        <v>126</v>
      </c>
      <c r="BM132" s="146" t="s">
        <v>186</v>
      </c>
    </row>
    <row r="133" spans="1:65" s="2" customFormat="1">
      <c r="A133" s="33"/>
      <c r="B133" s="34"/>
      <c r="C133" s="33"/>
      <c r="D133" s="148" t="s">
        <v>128</v>
      </c>
      <c r="E133" s="33"/>
      <c r="F133" s="149" t="s">
        <v>187</v>
      </c>
      <c r="G133" s="33"/>
      <c r="H133" s="33"/>
      <c r="I133" s="150"/>
      <c r="J133" s="33"/>
      <c r="K133" s="33"/>
      <c r="L133" s="34"/>
      <c r="M133" s="151"/>
      <c r="N133" s="152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128</v>
      </c>
      <c r="AU133" s="18" t="s">
        <v>82</v>
      </c>
    </row>
    <row r="134" spans="1:65" s="13" customFormat="1">
      <c r="B134" s="153"/>
      <c r="D134" s="154" t="s">
        <v>130</v>
      </c>
      <c r="E134" s="155" t="s">
        <v>3</v>
      </c>
      <c r="F134" s="156" t="s">
        <v>188</v>
      </c>
      <c r="H134" s="155" t="s">
        <v>3</v>
      </c>
      <c r="I134" s="157"/>
      <c r="L134" s="153"/>
      <c r="M134" s="158"/>
      <c r="N134" s="159"/>
      <c r="O134" s="159"/>
      <c r="P134" s="159"/>
      <c r="Q134" s="159"/>
      <c r="R134" s="159"/>
      <c r="S134" s="159"/>
      <c r="T134" s="160"/>
      <c r="AT134" s="155" t="s">
        <v>130</v>
      </c>
      <c r="AU134" s="155" t="s">
        <v>82</v>
      </c>
      <c r="AV134" s="13" t="s">
        <v>80</v>
      </c>
      <c r="AW134" s="13" t="s">
        <v>33</v>
      </c>
      <c r="AX134" s="13" t="s">
        <v>72</v>
      </c>
      <c r="AY134" s="155" t="s">
        <v>119</v>
      </c>
    </row>
    <row r="135" spans="1:65" s="14" customFormat="1">
      <c r="B135" s="161"/>
      <c r="D135" s="154" t="s">
        <v>130</v>
      </c>
      <c r="E135" s="162" t="s">
        <v>3</v>
      </c>
      <c r="F135" s="163" t="s">
        <v>189</v>
      </c>
      <c r="H135" s="164">
        <v>36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2" t="s">
        <v>130</v>
      </c>
      <c r="AU135" s="162" t="s">
        <v>82</v>
      </c>
      <c r="AV135" s="14" t="s">
        <v>82</v>
      </c>
      <c r="AW135" s="14" t="s">
        <v>33</v>
      </c>
      <c r="AX135" s="14" t="s">
        <v>72</v>
      </c>
      <c r="AY135" s="162" t="s">
        <v>119</v>
      </c>
    </row>
    <row r="136" spans="1:65" s="15" customFormat="1">
      <c r="B136" s="169"/>
      <c r="D136" s="154" t="s">
        <v>130</v>
      </c>
      <c r="E136" s="170" t="s">
        <v>3</v>
      </c>
      <c r="F136" s="171" t="s">
        <v>133</v>
      </c>
      <c r="H136" s="172">
        <v>36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0" t="s">
        <v>130</v>
      </c>
      <c r="AU136" s="170" t="s">
        <v>82</v>
      </c>
      <c r="AV136" s="15" t="s">
        <v>126</v>
      </c>
      <c r="AW136" s="15" t="s">
        <v>33</v>
      </c>
      <c r="AX136" s="15" t="s">
        <v>80</v>
      </c>
      <c r="AY136" s="170" t="s">
        <v>119</v>
      </c>
    </row>
    <row r="137" spans="1:65" s="12" customFormat="1" ht="22.9" customHeight="1">
      <c r="B137" s="121"/>
      <c r="D137" s="122" t="s">
        <v>71</v>
      </c>
      <c r="E137" s="132" t="s">
        <v>155</v>
      </c>
      <c r="F137" s="132" t="s">
        <v>190</v>
      </c>
      <c r="I137" s="124"/>
      <c r="J137" s="133">
        <f>BK137</f>
        <v>0</v>
      </c>
      <c r="L137" s="121"/>
      <c r="M137" s="126"/>
      <c r="N137" s="127"/>
      <c r="O137" s="127"/>
      <c r="P137" s="128">
        <f>SUM(P138:P177)</f>
        <v>0</v>
      </c>
      <c r="Q137" s="127"/>
      <c r="R137" s="128">
        <f>SUM(R138:R177)</f>
        <v>1082.83584</v>
      </c>
      <c r="S137" s="127"/>
      <c r="T137" s="129">
        <f>SUM(T138:T177)</f>
        <v>0</v>
      </c>
      <c r="AR137" s="122" t="s">
        <v>80</v>
      </c>
      <c r="AT137" s="130" t="s">
        <v>71</v>
      </c>
      <c r="AU137" s="130" t="s">
        <v>80</v>
      </c>
      <c r="AY137" s="122" t="s">
        <v>119</v>
      </c>
      <c r="BK137" s="131">
        <f>SUM(BK138:BK177)</f>
        <v>0</v>
      </c>
    </row>
    <row r="138" spans="1:65" s="2" customFormat="1" ht="24.2" customHeight="1">
      <c r="A138" s="33"/>
      <c r="B138" s="134"/>
      <c r="C138" s="135" t="s">
        <v>191</v>
      </c>
      <c r="D138" s="135" t="s">
        <v>121</v>
      </c>
      <c r="E138" s="136" t="s">
        <v>192</v>
      </c>
      <c r="F138" s="137" t="s">
        <v>193</v>
      </c>
      <c r="G138" s="138" t="s">
        <v>124</v>
      </c>
      <c r="H138" s="139">
        <v>1028.5</v>
      </c>
      <c r="I138" s="140"/>
      <c r="J138" s="141">
        <f>ROUND(I138*H138,2)</f>
        <v>0</v>
      </c>
      <c r="K138" s="137" t="s">
        <v>125</v>
      </c>
      <c r="L138" s="34"/>
      <c r="M138" s="142" t="s">
        <v>3</v>
      </c>
      <c r="N138" s="143" t="s">
        <v>43</v>
      </c>
      <c r="O138" s="54"/>
      <c r="P138" s="144">
        <f>O138*H138</f>
        <v>0</v>
      </c>
      <c r="Q138" s="144">
        <v>0.48699999999999999</v>
      </c>
      <c r="R138" s="144">
        <f>Q138*H138</f>
        <v>500.87950000000001</v>
      </c>
      <c r="S138" s="144">
        <v>0</v>
      </c>
      <c r="T138" s="14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6" t="s">
        <v>126</v>
      </c>
      <c r="AT138" s="146" t="s">
        <v>121</v>
      </c>
      <c r="AU138" s="146" t="s">
        <v>82</v>
      </c>
      <c r="AY138" s="18" t="s">
        <v>119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8" t="s">
        <v>80</v>
      </c>
      <c r="BK138" s="147">
        <f>ROUND(I138*H138,2)</f>
        <v>0</v>
      </c>
      <c r="BL138" s="18" t="s">
        <v>126</v>
      </c>
      <c r="BM138" s="146" t="s">
        <v>194</v>
      </c>
    </row>
    <row r="139" spans="1:65" s="2" customFormat="1">
      <c r="A139" s="33"/>
      <c r="B139" s="34"/>
      <c r="C139" s="33"/>
      <c r="D139" s="148" t="s">
        <v>128</v>
      </c>
      <c r="E139" s="33"/>
      <c r="F139" s="149" t="s">
        <v>195</v>
      </c>
      <c r="G139" s="33"/>
      <c r="H139" s="33"/>
      <c r="I139" s="150"/>
      <c r="J139" s="33"/>
      <c r="K139" s="33"/>
      <c r="L139" s="34"/>
      <c r="M139" s="151"/>
      <c r="N139" s="152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128</v>
      </c>
      <c r="AU139" s="18" t="s">
        <v>82</v>
      </c>
    </row>
    <row r="140" spans="1:65" s="13" customFormat="1">
      <c r="B140" s="153"/>
      <c r="D140" s="154" t="s">
        <v>130</v>
      </c>
      <c r="E140" s="155" t="s">
        <v>3</v>
      </c>
      <c r="F140" s="156" t="s">
        <v>196</v>
      </c>
      <c r="H140" s="155" t="s">
        <v>3</v>
      </c>
      <c r="I140" s="157"/>
      <c r="L140" s="153"/>
      <c r="M140" s="158"/>
      <c r="N140" s="159"/>
      <c r="O140" s="159"/>
      <c r="P140" s="159"/>
      <c r="Q140" s="159"/>
      <c r="R140" s="159"/>
      <c r="S140" s="159"/>
      <c r="T140" s="160"/>
      <c r="AT140" s="155" t="s">
        <v>130</v>
      </c>
      <c r="AU140" s="155" t="s">
        <v>82</v>
      </c>
      <c r="AV140" s="13" t="s">
        <v>80</v>
      </c>
      <c r="AW140" s="13" t="s">
        <v>33</v>
      </c>
      <c r="AX140" s="13" t="s">
        <v>72</v>
      </c>
      <c r="AY140" s="155" t="s">
        <v>119</v>
      </c>
    </row>
    <row r="141" spans="1:65" s="14" customFormat="1">
      <c r="B141" s="161"/>
      <c r="D141" s="154" t="s">
        <v>130</v>
      </c>
      <c r="E141" s="162" t="s">
        <v>3</v>
      </c>
      <c r="F141" s="163" t="s">
        <v>132</v>
      </c>
      <c r="H141" s="164">
        <v>1028.5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8"/>
      <c r="AT141" s="162" t="s">
        <v>130</v>
      </c>
      <c r="AU141" s="162" t="s">
        <v>82</v>
      </c>
      <c r="AV141" s="14" t="s">
        <v>82</v>
      </c>
      <c r="AW141" s="14" t="s">
        <v>33</v>
      </c>
      <c r="AX141" s="14" t="s">
        <v>72</v>
      </c>
      <c r="AY141" s="162" t="s">
        <v>119</v>
      </c>
    </row>
    <row r="142" spans="1:65" s="15" customFormat="1">
      <c r="B142" s="169"/>
      <c r="D142" s="154" t="s">
        <v>130</v>
      </c>
      <c r="E142" s="170" t="s">
        <v>3</v>
      </c>
      <c r="F142" s="171" t="s">
        <v>133</v>
      </c>
      <c r="H142" s="172">
        <v>1028.5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130</v>
      </c>
      <c r="AU142" s="170" t="s">
        <v>82</v>
      </c>
      <c r="AV142" s="15" t="s">
        <v>126</v>
      </c>
      <c r="AW142" s="15" t="s">
        <v>33</v>
      </c>
      <c r="AX142" s="15" t="s">
        <v>80</v>
      </c>
      <c r="AY142" s="170" t="s">
        <v>119</v>
      </c>
    </row>
    <row r="143" spans="1:65" s="2" customFormat="1" ht="24.2" customHeight="1">
      <c r="A143" s="33"/>
      <c r="B143" s="134"/>
      <c r="C143" s="135" t="s">
        <v>197</v>
      </c>
      <c r="D143" s="135" t="s">
        <v>121</v>
      </c>
      <c r="E143" s="136" t="s">
        <v>198</v>
      </c>
      <c r="F143" s="137" t="s">
        <v>199</v>
      </c>
      <c r="G143" s="138" t="s">
        <v>124</v>
      </c>
      <c r="H143" s="139">
        <v>1028.5</v>
      </c>
      <c r="I143" s="140"/>
      <c r="J143" s="141">
        <f>ROUND(I143*H143,2)</f>
        <v>0</v>
      </c>
      <c r="K143" s="137" t="s">
        <v>125</v>
      </c>
      <c r="L143" s="34"/>
      <c r="M143" s="142" t="s">
        <v>3</v>
      </c>
      <c r="N143" s="143" t="s">
        <v>43</v>
      </c>
      <c r="O143" s="54"/>
      <c r="P143" s="144">
        <f>O143*H143</f>
        <v>0</v>
      </c>
      <c r="Q143" s="144">
        <v>0.33206000000000002</v>
      </c>
      <c r="R143" s="144">
        <f>Q143*H143</f>
        <v>341.52370999999999</v>
      </c>
      <c r="S143" s="144">
        <v>0</v>
      </c>
      <c r="T143" s="14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6" t="s">
        <v>126</v>
      </c>
      <c r="AT143" s="146" t="s">
        <v>121</v>
      </c>
      <c r="AU143" s="146" t="s">
        <v>82</v>
      </c>
      <c r="AY143" s="18" t="s">
        <v>119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8" t="s">
        <v>80</v>
      </c>
      <c r="BK143" s="147">
        <f>ROUND(I143*H143,2)</f>
        <v>0</v>
      </c>
      <c r="BL143" s="18" t="s">
        <v>126</v>
      </c>
      <c r="BM143" s="146" t="s">
        <v>200</v>
      </c>
    </row>
    <row r="144" spans="1:65" s="2" customFormat="1">
      <c r="A144" s="33"/>
      <c r="B144" s="34"/>
      <c r="C144" s="33"/>
      <c r="D144" s="148" t="s">
        <v>128</v>
      </c>
      <c r="E144" s="33"/>
      <c r="F144" s="149" t="s">
        <v>201</v>
      </c>
      <c r="G144" s="33"/>
      <c r="H144" s="33"/>
      <c r="I144" s="150"/>
      <c r="J144" s="33"/>
      <c r="K144" s="33"/>
      <c r="L144" s="34"/>
      <c r="M144" s="151"/>
      <c r="N144" s="152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128</v>
      </c>
      <c r="AU144" s="18" t="s">
        <v>82</v>
      </c>
    </row>
    <row r="145" spans="1:65" s="13" customFormat="1">
      <c r="B145" s="153"/>
      <c r="D145" s="154" t="s">
        <v>130</v>
      </c>
      <c r="E145" s="155" t="s">
        <v>3</v>
      </c>
      <c r="F145" s="156" t="s">
        <v>202</v>
      </c>
      <c r="H145" s="155" t="s">
        <v>3</v>
      </c>
      <c r="I145" s="157"/>
      <c r="L145" s="153"/>
      <c r="M145" s="158"/>
      <c r="N145" s="159"/>
      <c r="O145" s="159"/>
      <c r="P145" s="159"/>
      <c r="Q145" s="159"/>
      <c r="R145" s="159"/>
      <c r="S145" s="159"/>
      <c r="T145" s="160"/>
      <c r="AT145" s="155" t="s">
        <v>130</v>
      </c>
      <c r="AU145" s="155" t="s">
        <v>82</v>
      </c>
      <c r="AV145" s="13" t="s">
        <v>80</v>
      </c>
      <c r="AW145" s="13" t="s">
        <v>33</v>
      </c>
      <c r="AX145" s="13" t="s">
        <v>72</v>
      </c>
      <c r="AY145" s="155" t="s">
        <v>119</v>
      </c>
    </row>
    <row r="146" spans="1:65" s="14" customFormat="1">
      <c r="B146" s="161"/>
      <c r="D146" s="154" t="s">
        <v>130</v>
      </c>
      <c r="E146" s="162" t="s">
        <v>3</v>
      </c>
      <c r="F146" s="163" t="s">
        <v>132</v>
      </c>
      <c r="H146" s="164">
        <v>1028.5</v>
      </c>
      <c r="I146" s="165"/>
      <c r="L146" s="161"/>
      <c r="M146" s="166"/>
      <c r="N146" s="167"/>
      <c r="O146" s="167"/>
      <c r="P146" s="167"/>
      <c r="Q146" s="167"/>
      <c r="R146" s="167"/>
      <c r="S146" s="167"/>
      <c r="T146" s="168"/>
      <c r="AT146" s="162" t="s">
        <v>130</v>
      </c>
      <c r="AU146" s="162" t="s">
        <v>82</v>
      </c>
      <c r="AV146" s="14" t="s">
        <v>82</v>
      </c>
      <c r="AW146" s="14" t="s">
        <v>33</v>
      </c>
      <c r="AX146" s="14" t="s">
        <v>72</v>
      </c>
      <c r="AY146" s="162" t="s">
        <v>119</v>
      </c>
    </row>
    <row r="147" spans="1:65" s="15" customFormat="1">
      <c r="B147" s="169"/>
      <c r="D147" s="154" t="s">
        <v>130</v>
      </c>
      <c r="E147" s="170" t="s">
        <v>3</v>
      </c>
      <c r="F147" s="171" t="s">
        <v>133</v>
      </c>
      <c r="H147" s="172">
        <v>1028.5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130</v>
      </c>
      <c r="AU147" s="170" t="s">
        <v>82</v>
      </c>
      <c r="AV147" s="15" t="s">
        <v>126</v>
      </c>
      <c r="AW147" s="15" t="s">
        <v>33</v>
      </c>
      <c r="AX147" s="15" t="s">
        <v>80</v>
      </c>
      <c r="AY147" s="170" t="s">
        <v>119</v>
      </c>
    </row>
    <row r="148" spans="1:65" s="2" customFormat="1" ht="16.5" customHeight="1">
      <c r="A148" s="33"/>
      <c r="B148" s="134"/>
      <c r="C148" s="135" t="s">
        <v>203</v>
      </c>
      <c r="D148" s="135" t="s">
        <v>121</v>
      </c>
      <c r="E148" s="136" t="s">
        <v>204</v>
      </c>
      <c r="F148" s="137" t="s">
        <v>205</v>
      </c>
      <c r="G148" s="138" t="s">
        <v>124</v>
      </c>
      <c r="H148" s="139">
        <v>2057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3.4000000000000002E-4</v>
      </c>
      <c r="R148" s="144">
        <f>Q148*H148</f>
        <v>0.69938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206</v>
      </c>
    </row>
    <row r="149" spans="1:65" s="2" customFormat="1">
      <c r="A149" s="33"/>
      <c r="B149" s="34"/>
      <c r="C149" s="33"/>
      <c r="D149" s="148" t="s">
        <v>128</v>
      </c>
      <c r="E149" s="33"/>
      <c r="F149" s="149" t="s">
        <v>207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>
      <c r="B150" s="153"/>
      <c r="D150" s="154" t="s">
        <v>130</v>
      </c>
      <c r="E150" s="155" t="s">
        <v>3</v>
      </c>
      <c r="F150" s="156" t="s">
        <v>153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>
      <c r="B151" s="161"/>
      <c r="D151" s="154" t="s">
        <v>130</v>
      </c>
      <c r="E151" s="162" t="s">
        <v>3</v>
      </c>
      <c r="F151" s="163" t="s">
        <v>154</v>
      </c>
      <c r="H151" s="164">
        <v>2057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>
      <c r="B152" s="169"/>
      <c r="D152" s="154" t="s">
        <v>130</v>
      </c>
      <c r="E152" s="170" t="s">
        <v>3</v>
      </c>
      <c r="F152" s="171" t="s">
        <v>133</v>
      </c>
      <c r="H152" s="172">
        <v>2057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16.5" customHeight="1">
      <c r="A153" s="33"/>
      <c r="B153" s="134"/>
      <c r="C153" s="135" t="s">
        <v>208</v>
      </c>
      <c r="D153" s="135" t="s">
        <v>121</v>
      </c>
      <c r="E153" s="136" t="s">
        <v>209</v>
      </c>
      <c r="F153" s="137" t="s">
        <v>210</v>
      </c>
      <c r="G153" s="138" t="s">
        <v>124</v>
      </c>
      <c r="H153" s="139">
        <v>115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2.1000000000000001E-4</v>
      </c>
      <c r="R153" s="144">
        <f>Q153*H153</f>
        <v>2.4150000000000001E-2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211</v>
      </c>
    </row>
    <row r="154" spans="1:65" s="2" customFormat="1">
      <c r="A154" s="33"/>
      <c r="B154" s="34"/>
      <c r="C154" s="33"/>
      <c r="D154" s="148" t="s">
        <v>128</v>
      </c>
      <c r="E154" s="33"/>
      <c r="F154" s="149" t="s">
        <v>212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>
      <c r="B155" s="153"/>
      <c r="D155" s="154" t="s">
        <v>130</v>
      </c>
      <c r="E155" s="155" t="s">
        <v>3</v>
      </c>
      <c r="F155" s="156" t="s">
        <v>213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>
      <c r="B156" s="161"/>
      <c r="D156" s="154" t="s">
        <v>130</v>
      </c>
      <c r="E156" s="162" t="s">
        <v>3</v>
      </c>
      <c r="F156" s="163" t="s">
        <v>141</v>
      </c>
      <c r="H156" s="164">
        <v>115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>
      <c r="B157" s="169"/>
      <c r="D157" s="154" t="s">
        <v>130</v>
      </c>
      <c r="E157" s="170" t="s">
        <v>3</v>
      </c>
      <c r="F157" s="171" t="s">
        <v>133</v>
      </c>
      <c r="H157" s="172">
        <v>115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16.5" customHeight="1">
      <c r="A158" s="33"/>
      <c r="B158" s="134"/>
      <c r="C158" s="135" t="s">
        <v>214</v>
      </c>
      <c r="D158" s="135" t="s">
        <v>121</v>
      </c>
      <c r="E158" s="136" t="s">
        <v>215</v>
      </c>
      <c r="F158" s="137" t="s">
        <v>216</v>
      </c>
      <c r="G158" s="138" t="s">
        <v>124</v>
      </c>
      <c r="H158" s="139">
        <v>2057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3.1E-4</v>
      </c>
      <c r="R158" s="144">
        <f>Q158*H158</f>
        <v>0.63766999999999996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217</v>
      </c>
    </row>
    <row r="159" spans="1:65" s="2" customFormat="1">
      <c r="A159" s="33"/>
      <c r="B159" s="34"/>
      <c r="C159" s="33"/>
      <c r="D159" s="148" t="s">
        <v>128</v>
      </c>
      <c r="E159" s="33"/>
      <c r="F159" s="149" t="s">
        <v>218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>
      <c r="B160" s="153"/>
      <c r="D160" s="154" t="s">
        <v>130</v>
      </c>
      <c r="E160" s="155" t="s">
        <v>3</v>
      </c>
      <c r="F160" s="156" t="s">
        <v>153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>
      <c r="B161" s="161"/>
      <c r="D161" s="154" t="s">
        <v>130</v>
      </c>
      <c r="E161" s="162" t="s">
        <v>3</v>
      </c>
      <c r="F161" s="163" t="s">
        <v>154</v>
      </c>
      <c r="H161" s="164">
        <v>2057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>
      <c r="B162" s="169"/>
      <c r="D162" s="154" t="s">
        <v>130</v>
      </c>
      <c r="E162" s="170" t="s">
        <v>3</v>
      </c>
      <c r="F162" s="171" t="s">
        <v>133</v>
      </c>
      <c r="H162" s="172">
        <v>2057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9</v>
      </c>
      <c r="D163" s="135" t="s">
        <v>121</v>
      </c>
      <c r="E163" s="136" t="s">
        <v>219</v>
      </c>
      <c r="F163" s="137" t="s">
        <v>220</v>
      </c>
      <c r="G163" s="138" t="s">
        <v>124</v>
      </c>
      <c r="H163" s="139">
        <v>2161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0.10373</v>
      </c>
      <c r="R163" s="144">
        <f>Q163*H163</f>
        <v>224.16052999999999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221</v>
      </c>
    </row>
    <row r="164" spans="1:65" s="2" customFormat="1">
      <c r="A164" s="33"/>
      <c r="B164" s="34"/>
      <c r="C164" s="33"/>
      <c r="D164" s="148" t="s">
        <v>128</v>
      </c>
      <c r="E164" s="33"/>
      <c r="F164" s="149" t="s">
        <v>222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>
      <c r="B165" s="153"/>
      <c r="D165" s="154" t="s">
        <v>130</v>
      </c>
      <c r="E165" s="155" t="s">
        <v>3</v>
      </c>
      <c r="F165" s="156" t="s">
        <v>223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>
      <c r="B166" s="161"/>
      <c r="D166" s="154" t="s">
        <v>130</v>
      </c>
      <c r="E166" s="162" t="s">
        <v>3</v>
      </c>
      <c r="F166" s="163" t="s">
        <v>148</v>
      </c>
      <c r="H166" s="164">
        <v>2161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>
      <c r="B167" s="169"/>
      <c r="D167" s="154" t="s">
        <v>130</v>
      </c>
      <c r="E167" s="170" t="s">
        <v>3</v>
      </c>
      <c r="F167" s="171" t="s">
        <v>133</v>
      </c>
      <c r="H167" s="172">
        <v>2161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224</v>
      </c>
      <c r="D168" s="135" t="s">
        <v>121</v>
      </c>
      <c r="E168" s="136" t="s">
        <v>225</v>
      </c>
      <c r="F168" s="137" t="s">
        <v>226</v>
      </c>
      <c r="G168" s="138" t="s">
        <v>124</v>
      </c>
      <c r="H168" s="139">
        <v>115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0.12966</v>
      </c>
      <c r="R168" s="144">
        <f>Q168*H168</f>
        <v>14.9109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227</v>
      </c>
    </row>
    <row r="169" spans="1:65" s="2" customFormat="1">
      <c r="A169" s="33"/>
      <c r="B169" s="34"/>
      <c r="C169" s="33"/>
      <c r="D169" s="148" t="s">
        <v>128</v>
      </c>
      <c r="E169" s="33"/>
      <c r="F169" s="149" t="s">
        <v>228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>
      <c r="B170" s="153"/>
      <c r="D170" s="154" t="s">
        <v>130</v>
      </c>
      <c r="E170" s="155" t="s">
        <v>3</v>
      </c>
      <c r="F170" s="156" t="s">
        <v>229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>
      <c r="B171" s="161"/>
      <c r="D171" s="154" t="s">
        <v>130</v>
      </c>
      <c r="E171" s="162" t="s">
        <v>3</v>
      </c>
      <c r="F171" s="163" t="s">
        <v>141</v>
      </c>
      <c r="H171" s="164">
        <v>115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>
      <c r="B172" s="169"/>
      <c r="D172" s="154" t="s">
        <v>130</v>
      </c>
      <c r="E172" s="170" t="s">
        <v>3</v>
      </c>
      <c r="F172" s="171" t="s">
        <v>133</v>
      </c>
      <c r="H172" s="172">
        <v>115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230</v>
      </c>
      <c r="D173" s="135" t="s">
        <v>121</v>
      </c>
      <c r="E173" s="136" t="s">
        <v>231</v>
      </c>
      <c r="F173" s="137" t="s">
        <v>232</v>
      </c>
      <c r="G173" s="138" t="s">
        <v>124</v>
      </c>
      <c r="H173" s="139">
        <v>2057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233</v>
      </c>
    </row>
    <row r="174" spans="1:65" s="2" customFormat="1">
      <c r="A174" s="33"/>
      <c r="B174" s="34"/>
      <c r="C174" s="33"/>
      <c r="D174" s="148" t="s">
        <v>128</v>
      </c>
      <c r="E174" s="33"/>
      <c r="F174" s="149" t="s">
        <v>234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>
      <c r="B175" s="153"/>
      <c r="D175" s="154" t="s">
        <v>130</v>
      </c>
      <c r="E175" s="155" t="s">
        <v>3</v>
      </c>
      <c r="F175" s="156" t="s">
        <v>153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>
      <c r="B176" s="161"/>
      <c r="D176" s="154" t="s">
        <v>130</v>
      </c>
      <c r="E176" s="162" t="s">
        <v>3</v>
      </c>
      <c r="F176" s="163" t="s">
        <v>154</v>
      </c>
      <c r="H176" s="164">
        <v>2057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>
      <c r="B177" s="169"/>
      <c r="D177" s="154" t="s">
        <v>130</v>
      </c>
      <c r="E177" s="170" t="s">
        <v>3</v>
      </c>
      <c r="F177" s="171" t="s">
        <v>133</v>
      </c>
      <c r="H177" s="172">
        <v>2057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12" customFormat="1" ht="22.9" customHeight="1">
      <c r="B178" s="121"/>
      <c r="D178" s="122" t="s">
        <v>71</v>
      </c>
      <c r="E178" s="132" t="s">
        <v>176</v>
      </c>
      <c r="F178" s="132" t="s">
        <v>235</v>
      </c>
      <c r="I178" s="124"/>
      <c r="J178" s="133">
        <f>BK178</f>
        <v>0</v>
      </c>
      <c r="L178" s="121"/>
      <c r="M178" s="126"/>
      <c r="N178" s="127"/>
      <c r="O178" s="127"/>
      <c r="P178" s="128">
        <f>SUM(P179:P185)</f>
        <v>0</v>
      </c>
      <c r="Q178" s="127"/>
      <c r="R178" s="128">
        <f>SUM(R179:R185)</f>
        <v>0</v>
      </c>
      <c r="S178" s="127"/>
      <c r="T178" s="129">
        <f>SUM(T179:T185)</f>
        <v>0</v>
      </c>
      <c r="AR178" s="122" t="s">
        <v>80</v>
      </c>
      <c r="AT178" s="130" t="s">
        <v>71</v>
      </c>
      <c r="AU178" s="130" t="s">
        <v>80</v>
      </c>
      <c r="AY178" s="122" t="s">
        <v>119</v>
      </c>
      <c r="BK178" s="131">
        <f>SUM(BK179:BK185)</f>
        <v>0</v>
      </c>
    </row>
    <row r="179" spans="1:65" s="2" customFormat="1" ht="24.2" customHeight="1">
      <c r="A179" s="33"/>
      <c r="B179" s="134"/>
      <c r="C179" s="135" t="s">
        <v>236</v>
      </c>
      <c r="D179" s="135" t="s">
        <v>121</v>
      </c>
      <c r="E179" s="136" t="s">
        <v>237</v>
      </c>
      <c r="F179" s="137" t="s">
        <v>238</v>
      </c>
      <c r="G179" s="138" t="s">
        <v>158</v>
      </c>
      <c r="H179" s="139">
        <v>46</v>
      </c>
      <c r="I179" s="140"/>
      <c r="J179" s="141">
        <f>ROUND(I179*H179,2)</f>
        <v>0</v>
      </c>
      <c r="K179" s="137" t="s">
        <v>125</v>
      </c>
      <c r="L179" s="34"/>
      <c r="M179" s="142" t="s">
        <v>3</v>
      </c>
      <c r="N179" s="143" t="s">
        <v>43</v>
      </c>
      <c r="O179" s="54"/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46" t="s">
        <v>126</v>
      </c>
      <c r="AT179" s="146" t="s">
        <v>121</v>
      </c>
      <c r="AU179" s="146" t="s">
        <v>82</v>
      </c>
      <c r="AY179" s="18" t="s">
        <v>119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80</v>
      </c>
      <c r="BK179" s="147">
        <f>ROUND(I179*H179,2)</f>
        <v>0</v>
      </c>
      <c r="BL179" s="18" t="s">
        <v>126</v>
      </c>
      <c r="BM179" s="146" t="s">
        <v>239</v>
      </c>
    </row>
    <row r="180" spans="1:65" s="2" customFormat="1">
      <c r="A180" s="33"/>
      <c r="B180" s="34"/>
      <c r="C180" s="33"/>
      <c r="D180" s="148" t="s">
        <v>128</v>
      </c>
      <c r="E180" s="33"/>
      <c r="F180" s="149" t="s">
        <v>240</v>
      </c>
      <c r="G180" s="33"/>
      <c r="H180" s="33"/>
      <c r="I180" s="150"/>
      <c r="J180" s="33"/>
      <c r="K180" s="33"/>
      <c r="L180" s="34"/>
      <c r="M180" s="151"/>
      <c r="N180" s="152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128</v>
      </c>
      <c r="AU180" s="18" t="s">
        <v>82</v>
      </c>
    </row>
    <row r="181" spans="1:65" s="14" customFormat="1">
      <c r="B181" s="161"/>
      <c r="D181" s="154" t="s">
        <v>130</v>
      </c>
      <c r="E181" s="162" t="s">
        <v>3</v>
      </c>
      <c r="F181" s="163" t="s">
        <v>241</v>
      </c>
      <c r="H181" s="164">
        <v>46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>
      <c r="B182" s="169"/>
      <c r="D182" s="154" t="s">
        <v>130</v>
      </c>
      <c r="E182" s="170" t="s">
        <v>3</v>
      </c>
      <c r="F182" s="171" t="s">
        <v>133</v>
      </c>
      <c r="H182" s="172">
        <v>46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77" t="s">
        <v>242</v>
      </c>
      <c r="D183" s="177" t="s">
        <v>177</v>
      </c>
      <c r="E183" s="178" t="s">
        <v>243</v>
      </c>
      <c r="F183" s="179" t="s">
        <v>244</v>
      </c>
      <c r="G183" s="180" t="s">
        <v>158</v>
      </c>
      <c r="H183" s="181">
        <v>46</v>
      </c>
      <c r="I183" s="182"/>
      <c r="J183" s="183">
        <f>ROUND(I183*H183,2)</f>
        <v>0</v>
      </c>
      <c r="K183" s="179" t="s">
        <v>3</v>
      </c>
      <c r="L183" s="184"/>
      <c r="M183" s="185" t="s">
        <v>3</v>
      </c>
      <c r="N183" s="186" t="s">
        <v>43</v>
      </c>
      <c r="O183" s="54"/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176</v>
      </c>
      <c r="AT183" s="146" t="s">
        <v>177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245</v>
      </c>
    </row>
    <row r="184" spans="1:65" s="14" customFormat="1">
      <c r="B184" s="161"/>
      <c r="D184" s="154" t="s">
        <v>130</v>
      </c>
      <c r="E184" s="162" t="s">
        <v>3</v>
      </c>
      <c r="F184" s="163" t="s">
        <v>241</v>
      </c>
      <c r="H184" s="164">
        <v>46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2" t="s">
        <v>130</v>
      </c>
      <c r="AU184" s="162" t="s">
        <v>82</v>
      </c>
      <c r="AV184" s="14" t="s">
        <v>82</v>
      </c>
      <c r="AW184" s="14" t="s">
        <v>33</v>
      </c>
      <c r="AX184" s="14" t="s">
        <v>72</v>
      </c>
      <c r="AY184" s="162" t="s">
        <v>119</v>
      </c>
    </row>
    <row r="185" spans="1:65" s="15" customFormat="1">
      <c r="B185" s="169"/>
      <c r="D185" s="154" t="s">
        <v>130</v>
      </c>
      <c r="E185" s="170" t="s">
        <v>3</v>
      </c>
      <c r="F185" s="171" t="s">
        <v>133</v>
      </c>
      <c r="H185" s="172">
        <v>46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130</v>
      </c>
      <c r="AU185" s="170" t="s">
        <v>82</v>
      </c>
      <c r="AV185" s="15" t="s">
        <v>126</v>
      </c>
      <c r="AW185" s="15" t="s">
        <v>33</v>
      </c>
      <c r="AX185" s="15" t="s">
        <v>80</v>
      </c>
      <c r="AY185" s="170" t="s">
        <v>119</v>
      </c>
    </row>
    <row r="186" spans="1:65" s="12" customFormat="1" ht="22.9" customHeight="1">
      <c r="B186" s="121"/>
      <c r="D186" s="122" t="s">
        <v>71</v>
      </c>
      <c r="E186" s="132" t="s">
        <v>183</v>
      </c>
      <c r="F186" s="132" t="s">
        <v>246</v>
      </c>
      <c r="I186" s="124"/>
      <c r="J186" s="133">
        <f>BK186</f>
        <v>0</v>
      </c>
      <c r="L186" s="121"/>
      <c r="M186" s="126"/>
      <c r="N186" s="127"/>
      <c r="O186" s="127"/>
      <c r="P186" s="128">
        <f>SUM(P187:P255)</f>
        <v>0</v>
      </c>
      <c r="Q186" s="127"/>
      <c r="R186" s="128">
        <f>SUM(R187:R255)</f>
        <v>99.478876799999995</v>
      </c>
      <c r="S186" s="127"/>
      <c r="T186" s="129">
        <f>SUM(T187:T255)</f>
        <v>20.57</v>
      </c>
      <c r="AR186" s="122" t="s">
        <v>80</v>
      </c>
      <c r="AT186" s="130" t="s">
        <v>71</v>
      </c>
      <c r="AU186" s="130" t="s">
        <v>80</v>
      </c>
      <c r="AY186" s="122" t="s">
        <v>119</v>
      </c>
      <c r="BK186" s="131">
        <f>SUM(BK187:BK255)</f>
        <v>0</v>
      </c>
    </row>
    <row r="187" spans="1:65" s="2" customFormat="1" ht="16.5" customHeight="1">
      <c r="A187" s="33"/>
      <c r="B187" s="134"/>
      <c r="C187" s="135" t="s">
        <v>247</v>
      </c>
      <c r="D187" s="135" t="s">
        <v>121</v>
      </c>
      <c r="E187" s="136" t="s">
        <v>248</v>
      </c>
      <c r="F187" s="137" t="s">
        <v>249</v>
      </c>
      <c r="G187" s="138" t="s">
        <v>250</v>
      </c>
      <c r="H187" s="139">
        <v>1</v>
      </c>
      <c r="I187" s="140"/>
      <c r="J187" s="141">
        <f>ROUND(I187*H187,2)</f>
        <v>0</v>
      </c>
      <c r="K187" s="137" t="s">
        <v>125</v>
      </c>
      <c r="L187" s="34"/>
      <c r="M187" s="142" t="s">
        <v>3</v>
      </c>
      <c r="N187" s="143" t="s">
        <v>43</v>
      </c>
      <c r="O187" s="54"/>
      <c r="P187" s="144">
        <f>O187*H187</f>
        <v>0</v>
      </c>
      <c r="Q187" s="144">
        <v>6.9999999999999999E-4</v>
      </c>
      <c r="R187" s="144">
        <f>Q187*H187</f>
        <v>6.9999999999999999E-4</v>
      </c>
      <c r="S187" s="144">
        <v>0</v>
      </c>
      <c r="T187" s="14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46" t="s">
        <v>126</v>
      </c>
      <c r="AT187" s="146" t="s">
        <v>121</v>
      </c>
      <c r="AU187" s="146" t="s">
        <v>82</v>
      </c>
      <c r="AY187" s="18" t="s">
        <v>119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8" t="s">
        <v>80</v>
      </c>
      <c r="BK187" s="147">
        <f>ROUND(I187*H187,2)</f>
        <v>0</v>
      </c>
      <c r="BL187" s="18" t="s">
        <v>126</v>
      </c>
      <c r="BM187" s="146" t="s">
        <v>251</v>
      </c>
    </row>
    <row r="188" spans="1:65" s="2" customFormat="1">
      <c r="A188" s="33"/>
      <c r="B188" s="34"/>
      <c r="C188" s="33"/>
      <c r="D188" s="148" t="s">
        <v>128</v>
      </c>
      <c r="E188" s="33"/>
      <c r="F188" s="149" t="s">
        <v>252</v>
      </c>
      <c r="G188" s="33"/>
      <c r="H188" s="33"/>
      <c r="I188" s="150"/>
      <c r="J188" s="33"/>
      <c r="K188" s="33"/>
      <c r="L188" s="34"/>
      <c r="M188" s="151"/>
      <c r="N188" s="152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128</v>
      </c>
      <c r="AU188" s="18" t="s">
        <v>82</v>
      </c>
    </row>
    <row r="189" spans="1:65" s="14" customFormat="1">
      <c r="B189" s="161"/>
      <c r="D189" s="154" t="s">
        <v>130</v>
      </c>
      <c r="E189" s="162" t="s">
        <v>3</v>
      </c>
      <c r="F189" s="163" t="s">
        <v>80</v>
      </c>
      <c r="H189" s="164">
        <v>1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8"/>
      <c r="AT189" s="162" t="s">
        <v>130</v>
      </c>
      <c r="AU189" s="162" t="s">
        <v>82</v>
      </c>
      <c r="AV189" s="14" t="s">
        <v>82</v>
      </c>
      <c r="AW189" s="14" t="s">
        <v>33</v>
      </c>
      <c r="AX189" s="14" t="s">
        <v>72</v>
      </c>
      <c r="AY189" s="162" t="s">
        <v>119</v>
      </c>
    </row>
    <row r="190" spans="1:65" s="15" customFormat="1">
      <c r="B190" s="169"/>
      <c r="D190" s="154" t="s">
        <v>130</v>
      </c>
      <c r="E190" s="170" t="s">
        <v>3</v>
      </c>
      <c r="F190" s="171" t="s">
        <v>133</v>
      </c>
      <c r="H190" s="172">
        <v>1</v>
      </c>
      <c r="I190" s="173"/>
      <c r="L190" s="169"/>
      <c r="M190" s="174"/>
      <c r="N190" s="175"/>
      <c r="O190" s="175"/>
      <c r="P190" s="175"/>
      <c r="Q190" s="175"/>
      <c r="R190" s="175"/>
      <c r="S190" s="175"/>
      <c r="T190" s="176"/>
      <c r="AT190" s="170" t="s">
        <v>130</v>
      </c>
      <c r="AU190" s="170" t="s">
        <v>82</v>
      </c>
      <c r="AV190" s="15" t="s">
        <v>126</v>
      </c>
      <c r="AW190" s="15" t="s">
        <v>33</v>
      </c>
      <c r="AX190" s="15" t="s">
        <v>80</v>
      </c>
      <c r="AY190" s="170" t="s">
        <v>119</v>
      </c>
    </row>
    <row r="191" spans="1:65" s="2" customFormat="1" ht="16.5" customHeight="1">
      <c r="A191" s="33"/>
      <c r="B191" s="134"/>
      <c r="C191" s="177" t="s">
        <v>8</v>
      </c>
      <c r="D191" s="177" t="s">
        <v>177</v>
      </c>
      <c r="E191" s="178" t="s">
        <v>253</v>
      </c>
      <c r="F191" s="179" t="s">
        <v>254</v>
      </c>
      <c r="G191" s="180" t="s">
        <v>250</v>
      </c>
      <c r="H191" s="181">
        <v>1</v>
      </c>
      <c r="I191" s="182"/>
      <c r="J191" s="183">
        <f>ROUND(I191*H191,2)</f>
        <v>0</v>
      </c>
      <c r="K191" s="179" t="s">
        <v>125</v>
      </c>
      <c r="L191" s="184"/>
      <c r="M191" s="185" t="s">
        <v>3</v>
      </c>
      <c r="N191" s="186" t="s">
        <v>43</v>
      </c>
      <c r="O191" s="54"/>
      <c r="P191" s="144">
        <f>O191*H191</f>
        <v>0</v>
      </c>
      <c r="Q191" s="144">
        <v>4.0000000000000001E-3</v>
      </c>
      <c r="R191" s="144">
        <f>Q191*H191</f>
        <v>4.0000000000000001E-3</v>
      </c>
      <c r="S191" s="144">
        <v>0</v>
      </c>
      <c r="T191" s="14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6" t="s">
        <v>176</v>
      </c>
      <c r="AT191" s="146" t="s">
        <v>177</v>
      </c>
      <c r="AU191" s="146" t="s">
        <v>82</v>
      </c>
      <c r="AY191" s="18" t="s">
        <v>119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8" t="s">
        <v>80</v>
      </c>
      <c r="BK191" s="147">
        <f>ROUND(I191*H191,2)</f>
        <v>0</v>
      </c>
      <c r="BL191" s="18" t="s">
        <v>126</v>
      </c>
      <c r="BM191" s="146" t="s">
        <v>255</v>
      </c>
    </row>
    <row r="192" spans="1:65" s="2" customFormat="1" ht="16.5" customHeight="1">
      <c r="A192" s="33"/>
      <c r="B192" s="134"/>
      <c r="C192" s="135" t="s">
        <v>256</v>
      </c>
      <c r="D192" s="135" t="s">
        <v>121</v>
      </c>
      <c r="E192" s="136" t="s">
        <v>257</v>
      </c>
      <c r="F192" s="137" t="s">
        <v>258</v>
      </c>
      <c r="G192" s="138" t="s">
        <v>250</v>
      </c>
      <c r="H192" s="139">
        <v>1</v>
      </c>
      <c r="I192" s="140"/>
      <c r="J192" s="141">
        <f>ROUND(I192*H192,2)</f>
        <v>0</v>
      </c>
      <c r="K192" s="137" t="s">
        <v>125</v>
      </c>
      <c r="L192" s="34"/>
      <c r="M192" s="142" t="s">
        <v>3</v>
      </c>
      <c r="N192" s="143" t="s">
        <v>43</v>
      </c>
      <c r="O192" s="54"/>
      <c r="P192" s="144">
        <f>O192*H192</f>
        <v>0</v>
      </c>
      <c r="Q192" s="144">
        <v>0.10940999999999999</v>
      </c>
      <c r="R192" s="144">
        <f>Q192*H192</f>
        <v>0.10940999999999999</v>
      </c>
      <c r="S192" s="144">
        <v>0</v>
      </c>
      <c r="T192" s="14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46" t="s">
        <v>126</v>
      </c>
      <c r="AT192" s="146" t="s">
        <v>121</v>
      </c>
      <c r="AU192" s="146" t="s">
        <v>82</v>
      </c>
      <c r="AY192" s="18" t="s">
        <v>119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80</v>
      </c>
      <c r="BK192" s="147">
        <f>ROUND(I192*H192,2)</f>
        <v>0</v>
      </c>
      <c r="BL192" s="18" t="s">
        <v>126</v>
      </c>
      <c r="BM192" s="146" t="s">
        <v>259</v>
      </c>
    </row>
    <row r="193" spans="1:65" s="2" customFormat="1">
      <c r="A193" s="33"/>
      <c r="B193" s="34"/>
      <c r="C193" s="33"/>
      <c r="D193" s="148" t="s">
        <v>128</v>
      </c>
      <c r="E193" s="33"/>
      <c r="F193" s="149" t="s">
        <v>260</v>
      </c>
      <c r="G193" s="33"/>
      <c r="H193" s="33"/>
      <c r="I193" s="150"/>
      <c r="J193" s="33"/>
      <c r="K193" s="33"/>
      <c r="L193" s="34"/>
      <c r="M193" s="151"/>
      <c r="N193" s="152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128</v>
      </c>
      <c r="AU193" s="18" t="s">
        <v>82</v>
      </c>
    </row>
    <row r="194" spans="1:65" s="14" customFormat="1">
      <c r="B194" s="161"/>
      <c r="D194" s="154" t="s">
        <v>130</v>
      </c>
      <c r="E194" s="162" t="s">
        <v>3</v>
      </c>
      <c r="F194" s="163" t="s">
        <v>80</v>
      </c>
      <c r="H194" s="164">
        <v>1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2" t="s">
        <v>130</v>
      </c>
      <c r="AU194" s="162" t="s">
        <v>82</v>
      </c>
      <c r="AV194" s="14" t="s">
        <v>82</v>
      </c>
      <c r="AW194" s="14" t="s">
        <v>33</v>
      </c>
      <c r="AX194" s="14" t="s">
        <v>72</v>
      </c>
      <c r="AY194" s="162" t="s">
        <v>119</v>
      </c>
    </row>
    <row r="195" spans="1:65" s="15" customFormat="1">
      <c r="B195" s="169"/>
      <c r="D195" s="154" t="s">
        <v>130</v>
      </c>
      <c r="E195" s="170" t="s">
        <v>3</v>
      </c>
      <c r="F195" s="171" t="s">
        <v>133</v>
      </c>
      <c r="H195" s="172">
        <v>1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130</v>
      </c>
      <c r="AU195" s="170" t="s">
        <v>82</v>
      </c>
      <c r="AV195" s="15" t="s">
        <v>126</v>
      </c>
      <c r="AW195" s="15" t="s">
        <v>33</v>
      </c>
      <c r="AX195" s="15" t="s">
        <v>80</v>
      </c>
      <c r="AY195" s="170" t="s">
        <v>119</v>
      </c>
    </row>
    <row r="196" spans="1:65" s="2" customFormat="1" ht="16.5" customHeight="1">
      <c r="A196" s="33"/>
      <c r="B196" s="134"/>
      <c r="C196" s="177" t="s">
        <v>261</v>
      </c>
      <c r="D196" s="177" t="s">
        <v>177</v>
      </c>
      <c r="E196" s="178" t="s">
        <v>262</v>
      </c>
      <c r="F196" s="179" t="s">
        <v>263</v>
      </c>
      <c r="G196" s="180" t="s">
        <v>250</v>
      </c>
      <c r="H196" s="181">
        <v>1</v>
      </c>
      <c r="I196" s="182"/>
      <c r="J196" s="183">
        <f>ROUND(I196*H196,2)</f>
        <v>0</v>
      </c>
      <c r="K196" s="179" t="s">
        <v>125</v>
      </c>
      <c r="L196" s="184"/>
      <c r="M196" s="185" t="s">
        <v>3</v>
      </c>
      <c r="N196" s="186" t="s">
        <v>43</v>
      </c>
      <c r="O196" s="54"/>
      <c r="P196" s="144">
        <f>O196*H196</f>
        <v>0</v>
      </c>
      <c r="Q196" s="144">
        <v>6.4999999999999997E-3</v>
      </c>
      <c r="R196" s="144">
        <f>Q196*H196</f>
        <v>6.4999999999999997E-3</v>
      </c>
      <c r="S196" s="144">
        <v>0</v>
      </c>
      <c r="T196" s="14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46" t="s">
        <v>176</v>
      </c>
      <c r="AT196" s="146" t="s">
        <v>177</v>
      </c>
      <c r="AU196" s="146" t="s">
        <v>82</v>
      </c>
      <c r="AY196" s="18" t="s">
        <v>119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8" t="s">
        <v>80</v>
      </c>
      <c r="BK196" s="147">
        <f>ROUND(I196*H196,2)</f>
        <v>0</v>
      </c>
      <c r="BL196" s="18" t="s">
        <v>126</v>
      </c>
      <c r="BM196" s="146" t="s">
        <v>264</v>
      </c>
    </row>
    <row r="197" spans="1:65" s="2" customFormat="1" ht="16.5" customHeight="1">
      <c r="A197" s="33"/>
      <c r="B197" s="134"/>
      <c r="C197" s="135" t="s">
        <v>265</v>
      </c>
      <c r="D197" s="135" t="s">
        <v>121</v>
      </c>
      <c r="E197" s="136" t="s">
        <v>266</v>
      </c>
      <c r="F197" s="137" t="s">
        <v>267</v>
      </c>
      <c r="G197" s="138" t="s">
        <v>158</v>
      </c>
      <c r="H197" s="139">
        <v>219</v>
      </c>
      <c r="I197" s="140"/>
      <c r="J197" s="141">
        <f>ROUND(I197*H197,2)</f>
        <v>0</v>
      </c>
      <c r="K197" s="137" t="s">
        <v>125</v>
      </c>
      <c r="L197" s="34"/>
      <c r="M197" s="142" t="s">
        <v>3</v>
      </c>
      <c r="N197" s="143" t="s">
        <v>43</v>
      </c>
      <c r="O197" s="54"/>
      <c r="P197" s="144">
        <f>O197*H197</f>
        <v>0</v>
      </c>
      <c r="Q197" s="144">
        <v>2.0000000000000001E-4</v>
      </c>
      <c r="R197" s="144">
        <f>Q197*H197</f>
        <v>4.3799999999999999E-2</v>
      </c>
      <c r="S197" s="144">
        <v>0</v>
      </c>
      <c r="T197" s="14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46" t="s">
        <v>126</v>
      </c>
      <c r="AT197" s="146" t="s">
        <v>121</v>
      </c>
      <c r="AU197" s="146" t="s">
        <v>82</v>
      </c>
      <c r="AY197" s="18" t="s">
        <v>119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8" t="s">
        <v>80</v>
      </c>
      <c r="BK197" s="147">
        <f>ROUND(I197*H197,2)</f>
        <v>0</v>
      </c>
      <c r="BL197" s="18" t="s">
        <v>126</v>
      </c>
      <c r="BM197" s="146" t="s">
        <v>268</v>
      </c>
    </row>
    <row r="198" spans="1:65" s="2" customFormat="1">
      <c r="A198" s="33"/>
      <c r="B198" s="34"/>
      <c r="C198" s="33"/>
      <c r="D198" s="148" t="s">
        <v>128</v>
      </c>
      <c r="E198" s="33"/>
      <c r="F198" s="149" t="s">
        <v>269</v>
      </c>
      <c r="G198" s="33"/>
      <c r="H198" s="33"/>
      <c r="I198" s="150"/>
      <c r="J198" s="33"/>
      <c r="K198" s="33"/>
      <c r="L198" s="34"/>
      <c r="M198" s="151"/>
      <c r="N198" s="152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128</v>
      </c>
      <c r="AU198" s="18" t="s">
        <v>82</v>
      </c>
    </row>
    <row r="199" spans="1:65" s="14" customFormat="1">
      <c r="B199" s="161"/>
      <c r="D199" s="154" t="s">
        <v>130</v>
      </c>
      <c r="E199" s="162" t="s">
        <v>3</v>
      </c>
      <c r="F199" s="163" t="s">
        <v>270</v>
      </c>
      <c r="H199" s="164">
        <v>219</v>
      </c>
      <c r="I199" s="165"/>
      <c r="L199" s="161"/>
      <c r="M199" s="166"/>
      <c r="N199" s="167"/>
      <c r="O199" s="167"/>
      <c r="P199" s="167"/>
      <c r="Q199" s="167"/>
      <c r="R199" s="167"/>
      <c r="S199" s="167"/>
      <c r="T199" s="168"/>
      <c r="AT199" s="162" t="s">
        <v>130</v>
      </c>
      <c r="AU199" s="162" t="s">
        <v>82</v>
      </c>
      <c r="AV199" s="14" t="s">
        <v>82</v>
      </c>
      <c r="AW199" s="14" t="s">
        <v>33</v>
      </c>
      <c r="AX199" s="14" t="s">
        <v>80</v>
      </c>
      <c r="AY199" s="162" t="s">
        <v>119</v>
      </c>
    </row>
    <row r="200" spans="1:65" s="2" customFormat="1" ht="21.75" customHeight="1">
      <c r="A200" s="33"/>
      <c r="B200" s="134"/>
      <c r="C200" s="135" t="s">
        <v>271</v>
      </c>
      <c r="D200" s="135" t="s">
        <v>121</v>
      </c>
      <c r="E200" s="136" t="s">
        <v>272</v>
      </c>
      <c r="F200" s="137" t="s">
        <v>273</v>
      </c>
      <c r="G200" s="138" t="s">
        <v>158</v>
      </c>
      <c r="H200" s="139">
        <v>34</v>
      </c>
      <c r="I200" s="140"/>
      <c r="J200" s="141">
        <f>ROUND(I200*H200,2)</f>
        <v>0</v>
      </c>
      <c r="K200" s="137" t="s">
        <v>125</v>
      </c>
      <c r="L200" s="34"/>
      <c r="M200" s="142" t="s">
        <v>3</v>
      </c>
      <c r="N200" s="143" t="s">
        <v>43</v>
      </c>
      <c r="O200" s="54"/>
      <c r="P200" s="144">
        <f>O200*H200</f>
        <v>0</v>
      </c>
      <c r="Q200" s="144">
        <v>6.9999999999999994E-5</v>
      </c>
      <c r="R200" s="144">
        <f>Q200*H200</f>
        <v>2.3799999999999997E-3</v>
      </c>
      <c r="S200" s="144">
        <v>0</v>
      </c>
      <c r="T200" s="14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46" t="s">
        <v>126</v>
      </c>
      <c r="AT200" s="146" t="s">
        <v>121</v>
      </c>
      <c r="AU200" s="146" t="s">
        <v>82</v>
      </c>
      <c r="AY200" s="18" t="s">
        <v>119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8" t="s">
        <v>80</v>
      </c>
      <c r="BK200" s="147">
        <f>ROUND(I200*H200,2)</f>
        <v>0</v>
      </c>
      <c r="BL200" s="18" t="s">
        <v>126</v>
      </c>
      <c r="BM200" s="146" t="s">
        <v>274</v>
      </c>
    </row>
    <row r="201" spans="1:65" s="2" customFormat="1">
      <c r="A201" s="33"/>
      <c r="B201" s="34"/>
      <c r="C201" s="33"/>
      <c r="D201" s="148" t="s">
        <v>128</v>
      </c>
      <c r="E201" s="33"/>
      <c r="F201" s="149" t="s">
        <v>275</v>
      </c>
      <c r="G201" s="33"/>
      <c r="H201" s="33"/>
      <c r="I201" s="150"/>
      <c r="J201" s="33"/>
      <c r="K201" s="33"/>
      <c r="L201" s="34"/>
      <c r="M201" s="151"/>
      <c r="N201" s="152"/>
      <c r="O201" s="54"/>
      <c r="P201" s="54"/>
      <c r="Q201" s="54"/>
      <c r="R201" s="54"/>
      <c r="S201" s="54"/>
      <c r="T201" s="55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128</v>
      </c>
      <c r="AU201" s="18" t="s">
        <v>82</v>
      </c>
    </row>
    <row r="202" spans="1:65" s="14" customFormat="1">
      <c r="B202" s="161"/>
      <c r="D202" s="154" t="s">
        <v>130</v>
      </c>
      <c r="E202" s="162" t="s">
        <v>3</v>
      </c>
      <c r="F202" s="163" t="s">
        <v>276</v>
      </c>
      <c r="H202" s="164">
        <v>34</v>
      </c>
      <c r="I202" s="165"/>
      <c r="L202" s="161"/>
      <c r="M202" s="166"/>
      <c r="N202" s="167"/>
      <c r="O202" s="167"/>
      <c r="P202" s="167"/>
      <c r="Q202" s="167"/>
      <c r="R202" s="167"/>
      <c r="S202" s="167"/>
      <c r="T202" s="168"/>
      <c r="AT202" s="162" t="s">
        <v>130</v>
      </c>
      <c r="AU202" s="162" t="s">
        <v>82</v>
      </c>
      <c r="AV202" s="14" t="s">
        <v>82</v>
      </c>
      <c r="AW202" s="14" t="s">
        <v>33</v>
      </c>
      <c r="AX202" s="14" t="s">
        <v>80</v>
      </c>
      <c r="AY202" s="162" t="s">
        <v>119</v>
      </c>
    </row>
    <row r="203" spans="1:65" s="2" customFormat="1" ht="16.5" customHeight="1">
      <c r="A203" s="33"/>
      <c r="B203" s="134"/>
      <c r="C203" s="135" t="s">
        <v>277</v>
      </c>
      <c r="D203" s="135" t="s">
        <v>121</v>
      </c>
      <c r="E203" s="136" t="s">
        <v>278</v>
      </c>
      <c r="F203" s="137" t="s">
        <v>279</v>
      </c>
      <c r="G203" s="138" t="s">
        <v>158</v>
      </c>
      <c r="H203" s="139">
        <v>487.1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4.0000000000000002E-4</v>
      </c>
      <c r="R203" s="144">
        <f>Q203*H203</f>
        <v>0.19484000000000001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280</v>
      </c>
    </row>
    <row r="204" spans="1:65" s="2" customFormat="1">
      <c r="A204" s="33"/>
      <c r="B204" s="34"/>
      <c r="C204" s="33"/>
      <c r="D204" s="148" t="s">
        <v>128</v>
      </c>
      <c r="E204" s="33"/>
      <c r="F204" s="149" t="s">
        <v>281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4" customFormat="1">
      <c r="B205" s="161"/>
      <c r="D205" s="154" t="s">
        <v>130</v>
      </c>
      <c r="E205" s="162" t="s">
        <v>3</v>
      </c>
      <c r="F205" s="163" t="s">
        <v>282</v>
      </c>
      <c r="H205" s="164">
        <v>487.1</v>
      </c>
      <c r="I205" s="165"/>
      <c r="L205" s="161"/>
      <c r="M205" s="166"/>
      <c r="N205" s="167"/>
      <c r="O205" s="167"/>
      <c r="P205" s="167"/>
      <c r="Q205" s="167"/>
      <c r="R205" s="167"/>
      <c r="S205" s="167"/>
      <c r="T205" s="168"/>
      <c r="AT205" s="162" t="s">
        <v>130</v>
      </c>
      <c r="AU205" s="162" t="s">
        <v>82</v>
      </c>
      <c r="AV205" s="14" t="s">
        <v>82</v>
      </c>
      <c r="AW205" s="14" t="s">
        <v>33</v>
      </c>
      <c r="AX205" s="14" t="s">
        <v>80</v>
      </c>
      <c r="AY205" s="162" t="s">
        <v>119</v>
      </c>
    </row>
    <row r="206" spans="1:65" s="2" customFormat="1" ht="21.75" customHeight="1">
      <c r="A206" s="33"/>
      <c r="B206" s="134"/>
      <c r="C206" s="135" t="s">
        <v>283</v>
      </c>
      <c r="D206" s="135" t="s">
        <v>121</v>
      </c>
      <c r="E206" s="136" t="s">
        <v>284</v>
      </c>
      <c r="F206" s="137" t="s">
        <v>285</v>
      </c>
      <c r="G206" s="138" t="s">
        <v>158</v>
      </c>
      <c r="H206" s="139">
        <v>32.9</v>
      </c>
      <c r="I206" s="140"/>
      <c r="J206" s="141">
        <f>ROUND(I206*H206,2)</f>
        <v>0</v>
      </c>
      <c r="K206" s="137" t="s">
        <v>125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1.2999999999999999E-4</v>
      </c>
      <c r="R206" s="144">
        <f>Q206*H206</f>
        <v>4.2769999999999996E-3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126</v>
      </c>
      <c r="AT206" s="146" t="s">
        <v>121</v>
      </c>
      <c r="AU206" s="146" t="s">
        <v>82</v>
      </c>
      <c r="AY206" s="18" t="s">
        <v>119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126</v>
      </c>
      <c r="BM206" s="146" t="s">
        <v>286</v>
      </c>
    </row>
    <row r="207" spans="1:65" s="2" customFormat="1">
      <c r="A207" s="33"/>
      <c r="B207" s="34"/>
      <c r="C207" s="33"/>
      <c r="D207" s="148" t="s">
        <v>128</v>
      </c>
      <c r="E207" s="33"/>
      <c r="F207" s="149" t="s">
        <v>287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128</v>
      </c>
      <c r="AU207" s="18" t="s">
        <v>82</v>
      </c>
    </row>
    <row r="208" spans="1:65" s="14" customFormat="1">
      <c r="B208" s="161"/>
      <c r="D208" s="154" t="s">
        <v>130</v>
      </c>
      <c r="E208" s="162" t="s">
        <v>3</v>
      </c>
      <c r="F208" s="163" t="s">
        <v>288</v>
      </c>
      <c r="H208" s="164">
        <v>32.9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130</v>
      </c>
      <c r="AU208" s="162" t="s">
        <v>82</v>
      </c>
      <c r="AV208" s="14" t="s">
        <v>82</v>
      </c>
      <c r="AW208" s="14" t="s">
        <v>33</v>
      </c>
      <c r="AX208" s="14" t="s">
        <v>80</v>
      </c>
      <c r="AY208" s="162" t="s">
        <v>119</v>
      </c>
    </row>
    <row r="209" spans="1:65" s="2" customFormat="1" ht="21.75" customHeight="1">
      <c r="A209" s="33"/>
      <c r="B209" s="134"/>
      <c r="C209" s="135" t="s">
        <v>289</v>
      </c>
      <c r="D209" s="135" t="s">
        <v>121</v>
      </c>
      <c r="E209" s="136" t="s">
        <v>290</v>
      </c>
      <c r="F209" s="137" t="s">
        <v>291</v>
      </c>
      <c r="G209" s="138" t="s">
        <v>124</v>
      </c>
      <c r="H209" s="139">
        <v>3.3</v>
      </c>
      <c r="I209" s="140"/>
      <c r="J209" s="141">
        <f>ROUND(I209*H209,2)</f>
        <v>0</v>
      </c>
      <c r="K209" s="137" t="s">
        <v>125</v>
      </c>
      <c r="L209" s="34"/>
      <c r="M209" s="142" t="s">
        <v>3</v>
      </c>
      <c r="N209" s="143" t="s">
        <v>43</v>
      </c>
      <c r="O209" s="54"/>
      <c r="P209" s="144">
        <f>O209*H209</f>
        <v>0</v>
      </c>
      <c r="Q209" s="144">
        <v>2.5999999999999999E-3</v>
      </c>
      <c r="R209" s="144">
        <f>Q209*H209</f>
        <v>8.5799999999999991E-3</v>
      </c>
      <c r="S209" s="144">
        <v>0</v>
      </c>
      <c r="T209" s="14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46" t="s">
        <v>126</v>
      </c>
      <c r="AT209" s="146" t="s">
        <v>121</v>
      </c>
      <c r="AU209" s="146" t="s">
        <v>82</v>
      </c>
      <c r="AY209" s="18" t="s">
        <v>119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80</v>
      </c>
      <c r="BK209" s="147">
        <f>ROUND(I209*H209,2)</f>
        <v>0</v>
      </c>
      <c r="BL209" s="18" t="s">
        <v>126</v>
      </c>
      <c r="BM209" s="146" t="s">
        <v>292</v>
      </c>
    </row>
    <row r="210" spans="1:65" s="2" customFormat="1">
      <c r="A210" s="33"/>
      <c r="B210" s="34"/>
      <c r="C210" s="33"/>
      <c r="D210" s="148" t="s">
        <v>128</v>
      </c>
      <c r="E210" s="33"/>
      <c r="F210" s="149" t="s">
        <v>293</v>
      </c>
      <c r="G210" s="33"/>
      <c r="H210" s="33"/>
      <c r="I210" s="150"/>
      <c r="J210" s="33"/>
      <c r="K210" s="33"/>
      <c r="L210" s="34"/>
      <c r="M210" s="151"/>
      <c r="N210" s="152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128</v>
      </c>
      <c r="AU210" s="18" t="s">
        <v>82</v>
      </c>
    </row>
    <row r="211" spans="1:65" s="13" customFormat="1">
      <c r="B211" s="153"/>
      <c r="D211" s="154" t="s">
        <v>130</v>
      </c>
      <c r="E211" s="155" t="s">
        <v>3</v>
      </c>
      <c r="F211" s="156" t="s">
        <v>294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130</v>
      </c>
      <c r="AU211" s="155" t="s">
        <v>82</v>
      </c>
      <c r="AV211" s="13" t="s">
        <v>80</v>
      </c>
      <c r="AW211" s="13" t="s">
        <v>33</v>
      </c>
      <c r="AX211" s="13" t="s">
        <v>72</v>
      </c>
      <c r="AY211" s="155" t="s">
        <v>119</v>
      </c>
    </row>
    <row r="212" spans="1:65" s="14" customFormat="1">
      <c r="B212" s="161"/>
      <c r="D212" s="154" t="s">
        <v>130</v>
      </c>
      <c r="E212" s="162" t="s">
        <v>3</v>
      </c>
      <c r="F212" s="163" t="s">
        <v>295</v>
      </c>
      <c r="H212" s="164">
        <v>3.3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130</v>
      </c>
      <c r="AU212" s="162" t="s">
        <v>82</v>
      </c>
      <c r="AV212" s="14" t="s">
        <v>82</v>
      </c>
      <c r="AW212" s="14" t="s">
        <v>33</v>
      </c>
      <c r="AX212" s="14" t="s">
        <v>80</v>
      </c>
      <c r="AY212" s="162" t="s">
        <v>119</v>
      </c>
    </row>
    <row r="213" spans="1:65" s="2" customFormat="1" ht="16.5" customHeight="1">
      <c r="A213" s="33"/>
      <c r="B213" s="134"/>
      <c r="C213" s="135" t="s">
        <v>296</v>
      </c>
      <c r="D213" s="135" t="s">
        <v>121</v>
      </c>
      <c r="E213" s="136" t="s">
        <v>297</v>
      </c>
      <c r="F213" s="137" t="s">
        <v>298</v>
      </c>
      <c r="G213" s="138" t="s">
        <v>124</v>
      </c>
      <c r="H213" s="139">
        <v>12</v>
      </c>
      <c r="I213" s="140"/>
      <c r="J213" s="141">
        <f>ROUND(I213*H213,2)</f>
        <v>0</v>
      </c>
      <c r="K213" s="137" t="s">
        <v>125</v>
      </c>
      <c r="L213" s="34"/>
      <c r="M213" s="142" t="s">
        <v>3</v>
      </c>
      <c r="N213" s="143" t="s">
        <v>43</v>
      </c>
      <c r="O213" s="54"/>
      <c r="P213" s="144">
        <f>O213*H213</f>
        <v>0</v>
      </c>
      <c r="Q213" s="144">
        <v>6.9999999999999994E-5</v>
      </c>
      <c r="R213" s="144">
        <f>Q213*H213</f>
        <v>8.3999999999999993E-4</v>
      </c>
      <c r="S213" s="144">
        <v>0</v>
      </c>
      <c r="T213" s="14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46" t="s">
        <v>126</v>
      </c>
      <c r="AT213" s="146" t="s">
        <v>121</v>
      </c>
      <c r="AU213" s="146" t="s">
        <v>82</v>
      </c>
      <c r="AY213" s="18" t="s">
        <v>119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80</v>
      </c>
      <c r="BK213" s="147">
        <f>ROUND(I213*H213,2)</f>
        <v>0</v>
      </c>
      <c r="BL213" s="18" t="s">
        <v>126</v>
      </c>
      <c r="BM213" s="146" t="s">
        <v>299</v>
      </c>
    </row>
    <row r="214" spans="1:65" s="2" customFormat="1">
      <c r="A214" s="33"/>
      <c r="B214" s="34"/>
      <c r="C214" s="33"/>
      <c r="D214" s="148" t="s">
        <v>128</v>
      </c>
      <c r="E214" s="33"/>
      <c r="F214" s="149" t="s">
        <v>300</v>
      </c>
      <c r="G214" s="33"/>
      <c r="H214" s="33"/>
      <c r="I214" s="150"/>
      <c r="J214" s="33"/>
      <c r="K214" s="33"/>
      <c r="L214" s="34"/>
      <c r="M214" s="151"/>
      <c r="N214" s="152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128</v>
      </c>
      <c r="AU214" s="18" t="s">
        <v>82</v>
      </c>
    </row>
    <row r="215" spans="1:65" s="14" customFormat="1">
      <c r="B215" s="161"/>
      <c r="D215" s="154" t="s">
        <v>130</v>
      </c>
      <c r="E215" s="162" t="s">
        <v>3</v>
      </c>
      <c r="F215" s="163" t="s">
        <v>203</v>
      </c>
      <c r="H215" s="164">
        <v>12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33</v>
      </c>
      <c r="AX215" s="14" t="s">
        <v>80</v>
      </c>
      <c r="AY215" s="162" t="s">
        <v>119</v>
      </c>
    </row>
    <row r="216" spans="1:65" s="2" customFormat="1" ht="24.2" customHeight="1">
      <c r="A216" s="33"/>
      <c r="B216" s="134"/>
      <c r="C216" s="135" t="s">
        <v>301</v>
      </c>
      <c r="D216" s="135" t="s">
        <v>121</v>
      </c>
      <c r="E216" s="136" t="s">
        <v>302</v>
      </c>
      <c r="F216" s="137" t="s">
        <v>303</v>
      </c>
      <c r="G216" s="138" t="s">
        <v>158</v>
      </c>
      <c r="H216" s="139">
        <v>24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0.20219000000000001</v>
      </c>
      <c r="R216" s="144">
        <f>Q216*H216</f>
        <v>4.8525600000000004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304</v>
      </c>
    </row>
    <row r="217" spans="1:65" s="2" customFormat="1">
      <c r="A217" s="33"/>
      <c r="B217" s="34"/>
      <c r="C217" s="33"/>
      <c r="D217" s="148" t="s">
        <v>128</v>
      </c>
      <c r="E217" s="33"/>
      <c r="F217" s="149" t="s">
        <v>305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>
      <c r="B218" s="153"/>
      <c r="D218" s="154" t="s">
        <v>130</v>
      </c>
      <c r="E218" s="155" t="s">
        <v>3</v>
      </c>
      <c r="F218" s="156" t="s">
        <v>306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>
      <c r="B219" s="161"/>
      <c r="D219" s="154" t="s">
        <v>130</v>
      </c>
      <c r="E219" s="162" t="s">
        <v>3</v>
      </c>
      <c r="F219" s="163" t="s">
        <v>224</v>
      </c>
      <c r="H219" s="164">
        <v>16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3" customFormat="1">
      <c r="B220" s="153"/>
      <c r="D220" s="154" t="s">
        <v>130</v>
      </c>
      <c r="E220" s="155" t="s">
        <v>3</v>
      </c>
      <c r="F220" s="156" t="s">
        <v>307</v>
      </c>
      <c r="H220" s="155" t="s">
        <v>3</v>
      </c>
      <c r="I220" s="157"/>
      <c r="L220" s="153"/>
      <c r="M220" s="158"/>
      <c r="N220" s="159"/>
      <c r="O220" s="159"/>
      <c r="P220" s="159"/>
      <c r="Q220" s="159"/>
      <c r="R220" s="159"/>
      <c r="S220" s="159"/>
      <c r="T220" s="160"/>
      <c r="AT220" s="155" t="s">
        <v>130</v>
      </c>
      <c r="AU220" s="155" t="s">
        <v>82</v>
      </c>
      <c r="AV220" s="13" t="s">
        <v>80</v>
      </c>
      <c r="AW220" s="13" t="s">
        <v>33</v>
      </c>
      <c r="AX220" s="13" t="s">
        <v>72</v>
      </c>
      <c r="AY220" s="155" t="s">
        <v>119</v>
      </c>
    </row>
    <row r="221" spans="1:65" s="14" customFormat="1">
      <c r="B221" s="161"/>
      <c r="D221" s="154" t="s">
        <v>130</v>
      </c>
      <c r="E221" s="162" t="s">
        <v>3</v>
      </c>
      <c r="F221" s="163" t="s">
        <v>308</v>
      </c>
      <c r="H221" s="164">
        <v>8</v>
      </c>
      <c r="I221" s="165"/>
      <c r="L221" s="161"/>
      <c r="M221" s="166"/>
      <c r="N221" s="167"/>
      <c r="O221" s="167"/>
      <c r="P221" s="167"/>
      <c r="Q221" s="167"/>
      <c r="R221" s="167"/>
      <c r="S221" s="167"/>
      <c r="T221" s="168"/>
      <c r="AT221" s="162" t="s">
        <v>130</v>
      </c>
      <c r="AU221" s="162" t="s">
        <v>82</v>
      </c>
      <c r="AV221" s="14" t="s">
        <v>82</v>
      </c>
      <c r="AW221" s="14" t="s">
        <v>33</v>
      </c>
      <c r="AX221" s="14" t="s">
        <v>72</v>
      </c>
      <c r="AY221" s="162" t="s">
        <v>119</v>
      </c>
    </row>
    <row r="222" spans="1:65" s="15" customFormat="1">
      <c r="B222" s="169"/>
      <c r="D222" s="154" t="s">
        <v>130</v>
      </c>
      <c r="E222" s="170" t="s">
        <v>3</v>
      </c>
      <c r="F222" s="171" t="s">
        <v>133</v>
      </c>
      <c r="H222" s="172">
        <v>24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0" t="s">
        <v>130</v>
      </c>
      <c r="AU222" s="170" t="s">
        <v>82</v>
      </c>
      <c r="AV222" s="15" t="s">
        <v>126</v>
      </c>
      <c r="AW222" s="15" t="s">
        <v>33</v>
      </c>
      <c r="AX222" s="15" t="s">
        <v>80</v>
      </c>
      <c r="AY222" s="170" t="s">
        <v>119</v>
      </c>
    </row>
    <row r="223" spans="1:65" s="2" customFormat="1" ht="16.5" customHeight="1">
      <c r="A223" s="33"/>
      <c r="B223" s="134"/>
      <c r="C223" s="177" t="s">
        <v>309</v>
      </c>
      <c r="D223" s="177" t="s">
        <v>177</v>
      </c>
      <c r="E223" s="178" t="s">
        <v>310</v>
      </c>
      <c r="F223" s="179" t="s">
        <v>311</v>
      </c>
      <c r="G223" s="180" t="s">
        <v>158</v>
      </c>
      <c r="H223" s="181">
        <v>16.48</v>
      </c>
      <c r="I223" s="182"/>
      <c r="J223" s="183">
        <f>ROUND(I223*H223,2)</f>
        <v>0</v>
      </c>
      <c r="K223" s="179" t="s">
        <v>125</v>
      </c>
      <c r="L223" s="184"/>
      <c r="M223" s="185" t="s">
        <v>3</v>
      </c>
      <c r="N223" s="186" t="s">
        <v>43</v>
      </c>
      <c r="O223" s="54"/>
      <c r="P223" s="144">
        <f>O223*H223</f>
        <v>0</v>
      </c>
      <c r="Q223" s="144">
        <v>4.8300000000000003E-2</v>
      </c>
      <c r="R223" s="144">
        <f>Q223*H223</f>
        <v>0.79598400000000002</v>
      </c>
      <c r="S223" s="144">
        <v>0</v>
      </c>
      <c r="T223" s="14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46" t="s">
        <v>176</v>
      </c>
      <c r="AT223" s="146" t="s">
        <v>177</v>
      </c>
      <c r="AU223" s="146" t="s">
        <v>82</v>
      </c>
      <c r="AY223" s="18" t="s">
        <v>119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8" t="s">
        <v>80</v>
      </c>
      <c r="BK223" s="147">
        <f>ROUND(I223*H223,2)</f>
        <v>0</v>
      </c>
      <c r="BL223" s="18" t="s">
        <v>126</v>
      </c>
      <c r="BM223" s="146" t="s">
        <v>312</v>
      </c>
    </row>
    <row r="224" spans="1:65" s="14" customFormat="1">
      <c r="B224" s="161"/>
      <c r="D224" s="154" t="s">
        <v>130</v>
      </c>
      <c r="E224" s="162" t="s">
        <v>3</v>
      </c>
      <c r="F224" s="163" t="s">
        <v>224</v>
      </c>
      <c r="H224" s="164">
        <v>16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33</v>
      </c>
      <c r="AX224" s="14" t="s">
        <v>80</v>
      </c>
      <c r="AY224" s="162" t="s">
        <v>119</v>
      </c>
    </row>
    <row r="225" spans="1:65" s="14" customFormat="1">
      <c r="B225" s="161"/>
      <c r="D225" s="154" t="s">
        <v>130</v>
      </c>
      <c r="F225" s="163" t="s">
        <v>313</v>
      </c>
      <c r="H225" s="164">
        <v>16.48</v>
      </c>
      <c r="I225" s="165"/>
      <c r="L225" s="161"/>
      <c r="M225" s="166"/>
      <c r="N225" s="167"/>
      <c r="O225" s="167"/>
      <c r="P225" s="167"/>
      <c r="Q225" s="167"/>
      <c r="R225" s="167"/>
      <c r="S225" s="167"/>
      <c r="T225" s="168"/>
      <c r="AT225" s="162" t="s">
        <v>130</v>
      </c>
      <c r="AU225" s="162" t="s">
        <v>82</v>
      </c>
      <c r="AV225" s="14" t="s">
        <v>82</v>
      </c>
      <c r="AW225" s="14" t="s">
        <v>4</v>
      </c>
      <c r="AX225" s="14" t="s">
        <v>80</v>
      </c>
      <c r="AY225" s="162" t="s">
        <v>119</v>
      </c>
    </row>
    <row r="226" spans="1:65" s="2" customFormat="1" ht="16.5" customHeight="1">
      <c r="A226" s="33"/>
      <c r="B226" s="134"/>
      <c r="C226" s="177" t="s">
        <v>314</v>
      </c>
      <c r="D226" s="177" t="s">
        <v>177</v>
      </c>
      <c r="E226" s="178" t="s">
        <v>315</v>
      </c>
      <c r="F226" s="179" t="s">
        <v>316</v>
      </c>
      <c r="G226" s="180" t="s">
        <v>158</v>
      </c>
      <c r="H226" s="181">
        <v>8.24</v>
      </c>
      <c r="I226" s="182"/>
      <c r="J226" s="183">
        <f>ROUND(I226*H226,2)</f>
        <v>0</v>
      </c>
      <c r="K226" s="179" t="s">
        <v>125</v>
      </c>
      <c r="L226" s="184"/>
      <c r="M226" s="185" t="s">
        <v>3</v>
      </c>
      <c r="N226" s="186" t="s">
        <v>43</v>
      </c>
      <c r="O226" s="54"/>
      <c r="P226" s="144">
        <f>O226*H226</f>
        <v>0</v>
      </c>
      <c r="Q226" s="144">
        <v>6.5670000000000006E-2</v>
      </c>
      <c r="R226" s="144">
        <f>Q226*H226</f>
        <v>0.54112080000000007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176</v>
      </c>
      <c r="AT226" s="146" t="s">
        <v>177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317</v>
      </c>
    </row>
    <row r="227" spans="1:65" s="14" customFormat="1">
      <c r="B227" s="161"/>
      <c r="D227" s="154" t="s">
        <v>130</v>
      </c>
      <c r="E227" s="162" t="s">
        <v>3</v>
      </c>
      <c r="F227" s="163" t="s">
        <v>176</v>
      </c>
      <c r="H227" s="164">
        <v>8</v>
      </c>
      <c r="I227" s="165"/>
      <c r="L227" s="161"/>
      <c r="M227" s="166"/>
      <c r="N227" s="167"/>
      <c r="O227" s="167"/>
      <c r="P227" s="167"/>
      <c r="Q227" s="167"/>
      <c r="R227" s="167"/>
      <c r="S227" s="167"/>
      <c r="T227" s="168"/>
      <c r="AT227" s="162" t="s">
        <v>130</v>
      </c>
      <c r="AU227" s="162" t="s">
        <v>82</v>
      </c>
      <c r="AV227" s="14" t="s">
        <v>82</v>
      </c>
      <c r="AW227" s="14" t="s">
        <v>33</v>
      </c>
      <c r="AX227" s="14" t="s">
        <v>80</v>
      </c>
      <c r="AY227" s="162" t="s">
        <v>119</v>
      </c>
    </row>
    <row r="228" spans="1:65" s="14" customFormat="1">
      <c r="B228" s="161"/>
      <c r="D228" s="154" t="s">
        <v>130</v>
      </c>
      <c r="F228" s="163" t="s">
        <v>318</v>
      </c>
      <c r="H228" s="164">
        <v>8.24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4</v>
      </c>
      <c r="AX228" s="14" t="s">
        <v>80</v>
      </c>
      <c r="AY228" s="162" t="s">
        <v>119</v>
      </c>
    </row>
    <row r="229" spans="1:65" s="2" customFormat="1" ht="24.2" customHeight="1">
      <c r="A229" s="33"/>
      <c r="B229" s="134"/>
      <c r="C229" s="135" t="s">
        <v>319</v>
      </c>
      <c r="D229" s="135" t="s">
        <v>121</v>
      </c>
      <c r="E229" s="136" t="s">
        <v>320</v>
      </c>
      <c r="F229" s="137" t="s">
        <v>321</v>
      </c>
      <c r="G229" s="138" t="s">
        <v>158</v>
      </c>
      <c r="H229" s="139">
        <v>309</v>
      </c>
      <c r="I229" s="140"/>
      <c r="J229" s="141">
        <f>ROUND(I229*H229,2)</f>
        <v>0</v>
      </c>
      <c r="K229" s="137" t="s">
        <v>125</v>
      </c>
      <c r="L229" s="34"/>
      <c r="M229" s="142" t="s">
        <v>3</v>
      </c>
      <c r="N229" s="143" t="s">
        <v>43</v>
      </c>
      <c r="O229" s="54"/>
      <c r="P229" s="144">
        <f>O229*H229</f>
        <v>0</v>
      </c>
      <c r="Q229" s="144">
        <v>0.15540000000000001</v>
      </c>
      <c r="R229" s="144">
        <f>Q229*H229</f>
        <v>48.018600000000006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126</v>
      </c>
      <c r="AT229" s="146" t="s">
        <v>121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322</v>
      </c>
    </row>
    <row r="230" spans="1:65" s="2" customFormat="1">
      <c r="A230" s="33"/>
      <c r="B230" s="34"/>
      <c r="C230" s="33"/>
      <c r="D230" s="148" t="s">
        <v>128</v>
      </c>
      <c r="E230" s="33"/>
      <c r="F230" s="149" t="s">
        <v>323</v>
      </c>
      <c r="G230" s="33"/>
      <c r="H230" s="33"/>
      <c r="I230" s="150"/>
      <c r="J230" s="33"/>
      <c r="K230" s="33"/>
      <c r="L230" s="34"/>
      <c r="M230" s="151"/>
      <c r="N230" s="152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128</v>
      </c>
      <c r="AU230" s="18" t="s">
        <v>82</v>
      </c>
    </row>
    <row r="231" spans="1:65" s="13" customFormat="1">
      <c r="B231" s="153"/>
      <c r="D231" s="154" t="s">
        <v>130</v>
      </c>
      <c r="E231" s="155" t="s">
        <v>3</v>
      </c>
      <c r="F231" s="156" t="s">
        <v>324</v>
      </c>
      <c r="H231" s="155" t="s">
        <v>3</v>
      </c>
      <c r="I231" s="157"/>
      <c r="L231" s="153"/>
      <c r="M231" s="158"/>
      <c r="N231" s="159"/>
      <c r="O231" s="159"/>
      <c r="P231" s="159"/>
      <c r="Q231" s="159"/>
      <c r="R231" s="159"/>
      <c r="S231" s="159"/>
      <c r="T231" s="160"/>
      <c r="AT231" s="155" t="s">
        <v>130</v>
      </c>
      <c r="AU231" s="155" t="s">
        <v>82</v>
      </c>
      <c r="AV231" s="13" t="s">
        <v>80</v>
      </c>
      <c r="AW231" s="13" t="s">
        <v>33</v>
      </c>
      <c r="AX231" s="13" t="s">
        <v>72</v>
      </c>
      <c r="AY231" s="155" t="s">
        <v>119</v>
      </c>
    </row>
    <row r="232" spans="1:65" s="14" customFormat="1">
      <c r="B232" s="161"/>
      <c r="D232" s="154" t="s">
        <v>130</v>
      </c>
      <c r="E232" s="162" t="s">
        <v>3</v>
      </c>
      <c r="F232" s="163" t="s">
        <v>325</v>
      </c>
      <c r="H232" s="164">
        <v>309</v>
      </c>
      <c r="I232" s="165"/>
      <c r="L232" s="161"/>
      <c r="M232" s="166"/>
      <c r="N232" s="167"/>
      <c r="O232" s="167"/>
      <c r="P232" s="167"/>
      <c r="Q232" s="167"/>
      <c r="R232" s="167"/>
      <c r="S232" s="167"/>
      <c r="T232" s="168"/>
      <c r="AT232" s="162" t="s">
        <v>130</v>
      </c>
      <c r="AU232" s="162" t="s">
        <v>82</v>
      </c>
      <c r="AV232" s="14" t="s">
        <v>82</v>
      </c>
      <c r="AW232" s="14" t="s">
        <v>33</v>
      </c>
      <c r="AX232" s="14" t="s">
        <v>80</v>
      </c>
      <c r="AY232" s="162" t="s">
        <v>119</v>
      </c>
    </row>
    <row r="233" spans="1:65" s="2" customFormat="1" ht="16.5" customHeight="1">
      <c r="A233" s="33"/>
      <c r="B233" s="134"/>
      <c r="C233" s="177" t="s">
        <v>326</v>
      </c>
      <c r="D233" s="177" t="s">
        <v>177</v>
      </c>
      <c r="E233" s="178" t="s">
        <v>327</v>
      </c>
      <c r="F233" s="179" t="s">
        <v>328</v>
      </c>
      <c r="G233" s="180" t="s">
        <v>158</v>
      </c>
      <c r="H233" s="181">
        <v>318.27</v>
      </c>
      <c r="I233" s="182"/>
      <c r="J233" s="183">
        <f>ROUND(I233*H233,2)</f>
        <v>0</v>
      </c>
      <c r="K233" s="179" t="s">
        <v>125</v>
      </c>
      <c r="L233" s="184"/>
      <c r="M233" s="185" t="s">
        <v>3</v>
      </c>
      <c r="N233" s="186" t="s">
        <v>43</v>
      </c>
      <c r="O233" s="54"/>
      <c r="P233" s="144">
        <f>O233*H233</f>
        <v>0</v>
      </c>
      <c r="Q233" s="144">
        <v>8.5000000000000006E-2</v>
      </c>
      <c r="R233" s="144">
        <f>Q233*H233</f>
        <v>27.052949999999999</v>
      </c>
      <c r="S233" s="144">
        <v>0</v>
      </c>
      <c r="T233" s="14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46" t="s">
        <v>176</v>
      </c>
      <c r="AT233" s="146" t="s">
        <v>177</v>
      </c>
      <c r="AU233" s="146" t="s">
        <v>82</v>
      </c>
      <c r="AY233" s="18" t="s">
        <v>119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80</v>
      </c>
      <c r="BK233" s="147">
        <f>ROUND(I233*H233,2)</f>
        <v>0</v>
      </c>
      <c r="BL233" s="18" t="s">
        <v>126</v>
      </c>
      <c r="BM233" s="146" t="s">
        <v>329</v>
      </c>
    </row>
    <row r="234" spans="1:65" s="14" customFormat="1">
      <c r="B234" s="161"/>
      <c r="D234" s="154" t="s">
        <v>130</v>
      </c>
      <c r="E234" s="162" t="s">
        <v>3</v>
      </c>
      <c r="F234" s="163" t="s">
        <v>330</v>
      </c>
      <c r="H234" s="164">
        <v>309</v>
      </c>
      <c r="I234" s="165"/>
      <c r="L234" s="161"/>
      <c r="M234" s="166"/>
      <c r="N234" s="167"/>
      <c r="O234" s="167"/>
      <c r="P234" s="167"/>
      <c r="Q234" s="167"/>
      <c r="R234" s="167"/>
      <c r="S234" s="167"/>
      <c r="T234" s="168"/>
      <c r="AT234" s="162" t="s">
        <v>130</v>
      </c>
      <c r="AU234" s="162" t="s">
        <v>82</v>
      </c>
      <c r="AV234" s="14" t="s">
        <v>82</v>
      </c>
      <c r="AW234" s="14" t="s">
        <v>33</v>
      </c>
      <c r="AX234" s="14" t="s">
        <v>80</v>
      </c>
      <c r="AY234" s="162" t="s">
        <v>119</v>
      </c>
    </row>
    <row r="235" spans="1:65" s="14" customFormat="1">
      <c r="B235" s="161"/>
      <c r="D235" s="154" t="s">
        <v>130</v>
      </c>
      <c r="F235" s="163" t="s">
        <v>331</v>
      </c>
      <c r="H235" s="164">
        <v>318.27</v>
      </c>
      <c r="I235" s="165"/>
      <c r="L235" s="161"/>
      <c r="M235" s="166"/>
      <c r="N235" s="167"/>
      <c r="O235" s="167"/>
      <c r="P235" s="167"/>
      <c r="Q235" s="167"/>
      <c r="R235" s="167"/>
      <c r="S235" s="167"/>
      <c r="T235" s="168"/>
      <c r="AT235" s="162" t="s">
        <v>130</v>
      </c>
      <c r="AU235" s="162" t="s">
        <v>82</v>
      </c>
      <c r="AV235" s="14" t="s">
        <v>82</v>
      </c>
      <c r="AW235" s="14" t="s">
        <v>4</v>
      </c>
      <c r="AX235" s="14" t="s">
        <v>80</v>
      </c>
      <c r="AY235" s="162" t="s">
        <v>119</v>
      </c>
    </row>
    <row r="236" spans="1:65" s="2" customFormat="1" ht="33" customHeight="1">
      <c r="A236" s="33"/>
      <c r="B236" s="134"/>
      <c r="C236" s="135" t="s">
        <v>332</v>
      </c>
      <c r="D236" s="135" t="s">
        <v>121</v>
      </c>
      <c r="E236" s="136" t="s">
        <v>333</v>
      </c>
      <c r="F236" s="137" t="s">
        <v>334</v>
      </c>
      <c r="G236" s="138" t="s">
        <v>158</v>
      </c>
      <c r="H236" s="139">
        <v>94.5</v>
      </c>
      <c r="I236" s="140"/>
      <c r="J236" s="141">
        <f>ROUND(I236*H236,2)</f>
        <v>0</v>
      </c>
      <c r="K236" s="137" t="s">
        <v>125</v>
      </c>
      <c r="L236" s="34"/>
      <c r="M236" s="142" t="s">
        <v>3</v>
      </c>
      <c r="N236" s="143" t="s">
        <v>43</v>
      </c>
      <c r="O236" s="54"/>
      <c r="P236" s="144">
        <f>O236*H236</f>
        <v>0</v>
      </c>
      <c r="Q236" s="144">
        <v>6.0999999999999997E-4</v>
      </c>
      <c r="R236" s="144">
        <f>Q236*H236</f>
        <v>5.7644999999999995E-2</v>
      </c>
      <c r="S236" s="144">
        <v>0</v>
      </c>
      <c r="T236" s="14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46" t="s">
        <v>126</v>
      </c>
      <c r="AT236" s="146" t="s">
        <v>121</v>
      </c>
      <c r="AU236" s="146" t="s">
        <v>82</v>
      </c>
      <c r="AY236" s="18" t="s">
        <v>119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8" t="s">
        <v>80</v>
      </c>
      <c r="BK236" s="147">
        <f>ROUND(I236*H236,2)</f>
        <v>0</v>
      </c>
      <c r="BL236" s="18" t="s">
        <v>126</v>
      </c>
      <c r="BM236" s="146" t="s">
        <v>335</v>
      </c>
    </row>
    <row r="237" spans="1:65" s="2" customFormat="1">
      <c r="A237" s="33"/>
      <c r="B237" s="34"/>
      <c r="C237" s="33"/>
      <c r="D237" s="148" t="s">
        <v>128</v>
      </c>
      <c r="E237" s="33"/>
      <c r="F237" s="149" t="s">
        <v>336</v>
      </c>
      <c r="G237" s="33"/>
      <c r="H237" s="33"/>
      <c r="I237" s="150"/>
      <c r="J237" s="33"/>
      <c r="K237" s="33"/>
      <c r="L237" s="34"/>
      <c r="M237" s="151"/>
      <c r="N237" s="152"/>
      <c r="O237" s="54"/>
      <c r="P237" s="54"/>
      <c r="Q237" s="54"/>
      <c r="R237" s="54"/>
      <c r="S237" s="54"/>
      <c r="T237" s="55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128</v>
      </c>
      <c r="AU237" s="18" t="s">
        <v>82</v>
      </c>
    </row>
    <row r="238" spans="1:65" s="13" customFormat="1">
      <c r="B238" s="153"/>
      <c r="D238" s="154" t="s">
        <v>130</v>
      </c>
      <c r="E238" s="155" t="s">
        <v>3</v>
      </c>
      <c r="F238" s="156" t="s">
        <v>337</v>
      </c>
      <c r="H238" s="155" t="s">
        <v>3</v>
      </c>
      <c r="I238" s="157"/>
      <c r="L238" s="153"/>
      <c r="M238" s="158"/>
      <c r="N238" s="159"/>
      <c r="O238" s="159"/>
      <c r="P238" s="159"/>
      <c r="Q238" s="159"/>
      <c r="R238" s="159"/>
      <c r="S238" s="159"/>
      <c r="T238" s="160"/>
      <c r="AT238" s="155" t="s">
        <v>130</v>
      </c>
      <c r="AU238" s="155" t="s">
        <v>82</v>
      </c>
      <c r="AV238" s="13" t="s">
        <v>80</v>
      </c>
      <c r="AW238" s="13" t="s">
        <v>33</v>
      </c>
      <c r="AX238" s="13" t="s">
        <v>72</v>
      </c>
      <c r="AY238" s="155" t="s">
        <v>119</v>
      </c>
    </row>
    <row r="239" spans="1:65" s="14" customFormat="1">
      <c r="B239" s="161"/>
      <c r="D239" s="154" t="s">
        <v>130</v>
      </c>
      <c r="E239" s="162" t="s">
        <v>3</v>
      </c>
      <c r="F239" s="163" t="s">
        <v>338</v>
      </c>
      <c r="H239" s="164">
        <v>94.5</v>
      </c>
      <c r="I239" s="165"/>
      <c r="L239" s="161"/>
      <c r="M239" s="166"/>
      <c r="N239" s="167"/>
      <c r="O239" s="167"/>
      <c r="P239" s="167"/>
      <c r="Q239" s="167"/>
      <c r="R239" s="167"/>
      <c r="S239" s="167"/>
      <c r="T239" s="168"/>
      <c r="AT239" s="162" t="s">
        <v>130</v>
      </c>
      <c r="AU239" s="162" t="s">
        <v>82</v>
      </c>
      <c r="AV239" s="14" t="s">
        <v>82</v>
      </c>
      <c r="AW239" s="14" t="s">
        <v>33</v>
      </c>
      <c r="AX239" s="14" t="s">
        <v>80</v>
      </c>
      <c r="AY239" s="162" t="s">
        <v>119</v>
      </c>
    </row>
    <row r="240" spans="1:65" s="2" customFormat="1" ht="16.5" customHeight="1">
      <c r="A240" s="33"/>
      <c r="B240" s="134"/>
      <c r="C240" s="135" t="s">
        <v>189</v>
      </c>
      <c r="D240" s="135" t="s">
        <v>121</v>
      </c>
      <c r="E240" s="136" t="s">
        <v>339</v>
      </c>
      <c r="F240" s="137" t="s">
        <v>340</v>
      </c>
      <c r="G240" s="138" t="s">
        <v>158</v>
      </c>
      <c r="H240" s="139">
        <v>94.5</v>
      </c>
      <c r="I240" s="140"/>
      <c r="J240" s="141">
        <f>ROUND(I240*H240,2)</f>
        <v>0</v>
      </c>
      <c r="K240" s="137" t="s">
        <v>125</v>
      </c>
      <c r="L240" s="34"/>
      <c r="M240" s="142" t="s">
        <v>3</v>
      </c>
      <c r="N240" s="143" t="s">
        <v>43</v>
      </c>
      <c r="O240" s="54"/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46" t="s">
        <v>126</v>
      </c>
      <c r="AT240" s="146" t="s">
        <v>121</v>
      </c>
      <c r="AU240" s="146" t="s">
        <v>82</v>
      </c>
      <c r="AY240" s="18" t="s">
        <v>119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80</v>
      </c>
      <c r="BK240" s="147">
        <f>ROUND(I240*H240,2)</f>
        <v>0</v>
      </c>
      <c r="BL240" s="18" t="s">
        <v>126</v>
      </c>
      <c r="BM240" s="146" t="s">
        <v>341</v>
      </c>
    </row>
    <row r="241" spans="1:65" s="2" customFormat="1">
      <c r="A241" s="33"/>
      <c r="B241" s="34"/>
      <c r="C241" s="33"/>
      <c r="D241" s="148" t="s">
        <v>128</v>
      </c>
      <c r="E241" s="33"/>
      <c r="F241" s="149" t="s">
        <v>342</v>
      </c>
      <c r="G241" s="33"/>
      <c r="H241" s="33"/>
      <c r="I241" s="150"/>
      <c r="J241" s="33"/>
      <c r="K241" s="33"/>
      <c r="L241" s="34"/>
      <c r="M241" s="151"/>
      <c r="N241" s="152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128</v>
      </c>
      <c r="AU241" s="18" t="s">
        <v>82</v>
      </c>
    </row>
    <row r="242" spans="1:65" s="13" customFormat="1">
      <c r="B242" s="153"/>
      <c r="D242" s="154" t="s">
        <v>130</v>
      </c>
      <c r="E242" s="155" t="s">
        <v>3</v>
      </c>
      <c r="F242" s="156" t="s">
        <v>337</v>
      </c>
      <c r="H242" s="155" t="s">
        <v>3</v>
      </c>
      <c r="I242" s="157"/>
      <c r="L242" s="153"/>
      <c r="M242" s="158"/>
      <c r="N242" s="159"/>
      <c r="O242" s="159"/>
      <c r="P242" s="159"/>
      <c r="Q242" s="159"/>
      <c r="R242" s="159"/>
      <c r="S242" s="159"/>
      <c r="T242" s="160"/>
      <c r="AT242" s="155" t="s">
        <v>130</v>
      </c>
      <c r="AU242" s="155" t="s">
        <v>82</v>
      </c>
      <c r="AV242" s="13" t="s">
        <v>80</v>
      </c>
      <c r="AW242" s="13" t="s">
        <v>33</v>
      </c>
      <c r="AX242" s="13" t="s">
        <v>72</v>
      </c>
      <c r="AY242" s="155" t="s">
        <v>119</v>
      </c>
    </row>
    <row r="243" spans="1:65" s="14" customFormat="1">
      <c r="B243" s="161"/>
      <c r="D243" s="154" t="s">
        <v>130</v>
      </c>
      <c r="E243" s="162" t="s">
        <v>3</v>
      </c>
      <c r="F243" s="163" t="s">
        <v>338</v>
      </c>
      <c r="H243" s="164">
        <v>94.5</v>
      </c>
      <c r="I243" s="165"/>
      <c r="L243" s="161"/>
      <c r="M243" s="166"/>
      <c r="N243" s="167"/>
      <c r="O243" s="167"/>
      <c r="P243" s="167"/>
      <c r="Q243" s="167"/>
      <c r="R243" s="167"/>
      <c r="S243" s="167"/>
      <c r="T243" s="168"/>
      <c r="AT243" s="162" t="s">
        <v>130</v>
      </c>
      <c r="AU243" s="162" t="s">
        <v>82</v>
      </c>
      <c r="AV243" s="14" t="s">
        <v>82</v>
      </c>
      <c r="AW243" s="14" t="s">
        <v>33</v>
      </c>
      <c r="AX243" s="14" t="s">
        <v>80</v>
      </c>
      <c r="AY243" s="162" t="s">
        <v>119</v>
      </c>
    </row>
    <row r="244" spans="1:65" s="2" customFormat="1" ht="24.2" customHeight="1">
      <c r="A244" s="33"/>
      <c r="B244" s="134"/>
      <c r="C244" s="135" t="s">
        <v>343</v>
      </c>
      <c r="D244" s="135" t="s">
        <v>121</v>
      </c>
      <c r="E244" s="136" t="s">
        <v>344</v>
      </c>
      <c r="F244" s="137" t="s">
        <v>345</v>
      </c>
      <c r="G244" s="138" t="s">
        <v>250</v>
      </c>
      <c r="H244" s="139">
        <v>11</v>
      </c>
      <c r="I244" s="140"/>
      <c r="J244" s="141">
        <f>ROUND(I244*H244,2)</f>
        <v>0</v>
      </c>
      <c r="K244" s="137" t="s">
        <v>125</v>
      </c>
      <c r="L244" s="34"/>
      <c r="M244" s="142" t="s">
        <v>3</v>
      </c>
      <c r="N244" s="143" t="s">
        <v>43</v>
      </c>
      <c r="O244" s="54"/>
      <c r="P244" s="144">
        <f>O244*H244</f>
        <v>0</v>
      </c>
      <c r="Q244" s="144">
        <v>1.6167899999999999</v>
      </c>
      <c r="R244" s="144">
        <f>Q244*H244</f>
        <v>17.784689999999998</v>
      </c>
      <c r="S244" s="144">
        <v>0</v>
      </c>
      <c r="T244" s="14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6" t="s">
        <v>126</v>
      </c>
      <c r="AT244" s="146" t="s">
        <v>121</v>
      </c>
      <c r="AU244" s="146" t="s">
        <v>82</v>
      </c>
      <c r="AY244" s="18" t="s">
        <v>119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8" t="s">
        <v>80</v>
      </c>
      <c r="BK244" s="147">
        <f>ROUND(I244*H244,2)</f>
        <v>0</v>
      </c>
      <c r="BL244" s="18" t="s">
        <v>126</v>
      </c>
      <c r="BM244" s="146" t="s">
        <v>346</v>
      </c>
    </row>
    <row r="245" spans="1:65" s="2" customFormat="1">
      <c r="A245" s="33"/>
      <c r="B245" s="34"/>
      <c r="C245" s="33"/>
      <c r="D245" s="148" t="s">
        <v>128</v>
      </c>
      <c r="E245" s="33"/>
      <c r="F245" s="149" t="s">
        <v>347</v>
      </c>
      <c r="G245" s="33"/>
      <c r="H245" s="33"/>
      <c r="I245" s="150"/>
      <c r="J245" s="33"/>
      <c r="K245" s="33"/>
      <c r="L245" s="34"/>
      <c r="M245" s="151"/>
      <c r="N245" s="152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128</v>
      </c>
      <c r="AU245" s="18" t="s">
        <v>82</v>
      </c>
    </row>
    <row r="246" spans="1:65" s="14" customFormat="1">
      <c r="B246" s="161"/>
      <c r="D246" s="154" t="s">
        <v>130</v>
      </c>
      <c r="E246" s="162" t="s">
        <v>3</v>
      </c>
      <c r="F246" s="163" t="s">
        <v>197</v>
      </c>
      <c r="H246" s="164">
        <v>11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2" t="s">
        <v>130</v>
      </c>
      <c r="AU246" s="162" t="s">
        <v>82</v>
      </c>
      <c r="AV246" s="14" t="s">
        <v>82</v>
      </c>
      <c r="AW246" s="14" t="s">
        <v>33</v>
      </c>
      <c r="AX246" s="14" t="s">
        <v>72</v>
      </c>
      <c r="AY246" s="162" t="s">
        <v>119</v>
      </c>
    </row>
    <row r="247" spans="1:65" s="15" customFormat="1">
      <c r="B247" s="169"/>
      <c r="D247" s="154" t="s">
        <v>130</v>
      </c>
      <c r="E247" s="170" t="s">
        <v>3</v>
      </c>
      <c r="F247" s="171" t="s">
        <v>133</v>
      </c>
      <c r="H247" s="172">
        <v>11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130</v>
      </c>
      <c r="AU247" s="170" t="s">
        <v>82</v>
      </c>
      <c r="AV247" s="15" t="s">
        <v>126</v>
      </c>
      <c r="AW247" s="15" t="s">
        <v>33</v>
      </c>
      <c r="AX247" s="15" t="s">
        <v>80</v>
      </c>
      <c r="AY247" s="170" t="s">
        <v>119</v>
      </c>
    </row>
    <row r="248" spans="1:65" s="2" customFormat="1" ht="21.75" customHeight="1">
      <c r="A248" s="33"/>
      <c r="B248" s="134"/>
      <c r="C248" s="135" t="s">
        <v>348</v>
      </c>
      <c r="D248" s="135" t="s">
        <v>121</v>
      </c>
      <c r="E248" s="136" t="s">
        <v>349</v>
      </c>
      <c r="F248" s="137" t="s">
        <v>350</v>
      </c>
      <c r="G248" s="138" t="s">
        <v>124</v>
      </c>
      <c r="H248" s="139">
        <v>2057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0</v>
      </c>
      <c r="R248" s="144">
        <f>Q248*H248</f>
        <v>0</v>
      </c>
      <c r="S248" s="144">
        <v>0.01</v>
      </c>
      <c r="T248" s="145">
        <f>S248*H248</f>
        <v>20.57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351</v>
      </c>
    </row>
    <row r="249" spans="1:65" s="2" customFormat="1">
      <c r="A249" s="33"/>
      <c r="B249" s="34"/>
      <c r="C249" s="33"/>
      <c r="D249" s="148" t="s">
        <v>128</v>
      </c>
      <c r="E249" s="33"/>
      <c r="F249" s="149" t="s">
        <v>352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3" customFormat="1">
      <c r="B250" s="153"/>
      <c r="D250" s="154" t="s">
        <v>130</v>
      </c>
      <c r="E250" s="155" t="s">
        <v>3</v>
      </c>
      <c r="F250" s="156" t="s">
        <v>153</v>
      </c>
      <c r="H250" s="155" t="s">
        <v>3</v>
      </c>
      <c r="I250" s="157"/>
      <c r="L250" s="153"/>
      <c r="M250" s="158"/>
      <c r="N250" s="159"/>
      <c r="O250" s="159"/>
      <c r="P250" s="159"/>
      <c r="Q250" s="159"/>
      <c r="R250" s="159"/>
      <c r="S250" s="159"/>
      <c r="T250" s="160"/>
      <c r="AT250" s="155" t="s">
        <v>130</v>
      </c>
      <c r="AU250" s="155" t="s">
        <v>82</v>
      </c>
      <c r="AV250" s="13" t="s">
        <v>80</v>
      </c>
      <c r="AW250" s="13" t="s">
        <v>33</v>
      </c>
      <c r="AX250" s="13" t="s">
        <v>72</v>
      </c>
      <c r="AY250" s="155" t="s">
        <v>119</v>
      </c>
    </row>
    <row r="251" spans="1:65" s="14" customFormat="1">
      <c r="B251" s="161"/>
      <c r="D251" s="154" t="s">
        <v>130</v>
      </c>
      <c r="E251" s="162" t="s">
        <v>3</v>
      </c>
      <c r="F251" s="163" t="s">
        <v>154</v>
      </c>
      <c r="H251" s="164">
        <v>2057</v>
      </c>
      <c r="I251" s="165"/>
      <c r="L251" s="161"/>
      <c r="M251" s="166"/>
      <c r="N251" s="167"/>
      <c r="O251" s="167"/>
      <c r="P251" s="167"/>
      <c r="Q251" s="167"/>
      <c r="R251" s="167"/>
      <c r="S251" s="167"/>
      <c r="T251" s="168"/>
      <c r="AT251" s="162" t="s">
        <v>130</v>
      </c>
      <c r="AU251" s="162" t="s">
        <v>82</v>
      </c>
      <c r="AV251" s="14" t="s">
        <v>82</v>
      </c>
      <c r="AW251" s="14" t="s">
        <v>33</v>
      </c>
      <c r="AX251" s="14" t="s">
        <v>72</v>
      </c>
      <c r="AY251" s="162" t="s">
        <v>119</v>
      </c>
    </row>
    <row r="252" spans="1:65" s="15" customFormat="1">
      <c r="B252" s="169"/>
      <c r="D252" s="154" t="s">
        <v>130</v>
      </c>
      <c r="E252" s="170" t="s">
        <v>3</v>
      </c>
      <c r="F252" s="171" t="s">
        <v>133</v>
      </c>
      <c r="H252" s="172">
        <v>2057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130</v>
      </c>
      <c r="AU252" s="170" t="s">
        <v>82</v>
      </c>
      <c r="AV252" s="15" t="s">
        <v>126</v>
      </c>
      <c r="AW252" s="15" t="s">
        <v>33</v>
      </c>
      <c r="AX252" s="15" t="s">
        <v>80</v>
      </c>
      <c r="AY252" s="170" t="s">
        <v>119</v>
      </c>
    </row>
    <row r="253" spans="1:65" s="2" customFormat="1" ht="37.9" customHeight="1">
      <c r="A253" s="33"/>
      <c r="B253" s="134"/>
      <c r="C253" s="135" t="s">
        <v>353</v>
      </c>
      <c r="D253" s="135" t="s">
        <v>121</v>
      </c>
      <c r="E253" s="136" t="s">
        <v>354</v>
      </c>
      <c r="F253" s="137" t="s">
        <v>355</v>
      </c>
      <c r="G253" s="138" t="s">
        <v>158</v>
      </c>
      <c r="H253" s="139">
        <v>390</v>
      </c>
      <c r="I253" s="140"/>
      <c r="J253" s="141">
        <f>ROUND(I253*H253,2)</f>
        <v>0</v>
      </c>
      <c r="K253" s="137" t="s">
        <v>125</v>
      </c>
      <c r="L253" s="34"/>
      <c r="M253" s="142" t="s">
        <v>3</v>
      </c>
      <c r="N253" s="143" t="s">
        <v>43</v>
      </c>
      <c r="O253" s="54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126</v>
      </c>
      <c r="AT253" s="146" t="s">
        <v>121</v>
      </c>
      <c r="AU253" s="146" t="s">
        <v>82</v>
      </c>
      <c r="AY253" s="18" t="s">
        <v>119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126</v>
      </c>
      <c r="BM253" s="146" t="s">
        <v>356</v>
      </c>
    </row>
    <row r="254" spans="1:65" s="2" customFormat="1">
      <c r="A254" s="33"/>
      <c r="B254" s="34"/>
      <c r="C254" s="33"/>
      <c r="D254" s="148" t="s">
        <v>128</v>
      </c>
      <c r="E254" s="33"/>
      <c r="F254" s="149" t="s">
        <v>357</v>
      </c>
      <c r="G254" s="33"/>
      <c r="H254" s="33"/>
      <c r="I254" s="150"/>
      <c r="J254" s="33"/>
      <c r="K254" s="33"/>
      <c r="L254" s="34"/>
      <c r="M254" s="151"/>
      <c r="N254" s="152"/>
      <c r="O254" s="54"/>
      <c r="P254" s="54"/>
      <c r="Q254" s="54"/>
      <c r="R254" s="54"/>
      <c r="S254" s="54"/>
      <c r="T254" s="55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128</v>
      </c>
      <c r="AU254" s="18" t="s">
        <v>82</v>
      </c>
    </row>
    <row r="255" spans="1:65" s="14" customFormat="1">
      <c r="B255" s="161"/>
      <c r="D255" s="154" t="s">
        <v>130</v>
      </c>
      <c r="E255" s="162" t="s">
        <v>3</v>
      </c>
      <c r="F255" s="163" t="s">
        <v>358</v>
      </c>
      <c r="H255" s="164">
        <v>390</v>
      </c>
      <c r="I255" s="165"/>
      <c r="L255" s="161"/>
      <c r="M255" s="166"/>
      <c r="N255" s="167"/>
      <c r="O255" s="167"/>
      <c r="P255" s="167"/>
      <c r="Q255" s="167"/>
      <c r="R255" s="167"/>
      <c r="S255" s="167"/>
      <c r="T255" s="168"/>
      <c r="AT255" s="162" t="s">
        <v>130</v>
      </c>
      <c r="AU255" s="162" t="s">
        <v>82</v>
      </c>
      <c r="AV255" s="14" t="s">
        <v>82</v>
      </c>
      <c r="AW255" s="14" t="s">
        <v>33</v>
      </c>
      <c r="AX255" s="14" t="s">
        <v>80</v>
      </c>
      <c r="AY255" s="162" t="s">
        <v>119</v>
      </c>
    </row>
    <row r="256" spans="1:65" s="12" customFormat="1" ht="22.9" customHeight="1">
      <c r="B256" s="121"/>
      <c r="D256" s="122" t="s">
        <v>71</v>
      </c>
      <c r="E256" s="132" t="s">
        <v>359</v>
      </c>
      <c r="F256" s="132" t="s">
        <v>360</v>
      </c>
      <c r="I256" s="124"/>
      <c r="J256" s="133">
        <f>BK256</f>
        <v>20859.330000000002</v>
      </c>
      <c r="L256" s="121"/>
      <c r="M256" s="126"/>
      <c r="N256" s="127"/>
      <c r="O256" s="127"/>
      <c r="P256" s="128">
        <f>SUM(P257:P270)</f>
        <v>0</v>
      </c>
      <c r="Q256" s="127"/>
      <c r="R256" s="128">
        <f>SUM(R257:R270)</f>
        <v>0</v>
      </c>
      <c r="S256" s="127"/>
      <c r="T256" s="129">
        <f>SUM(T257:T270)</f>
        <v>0</v>
      </c>
      <c r="AR256" s="122" t="s">
        <v>80</v>
      </c>
      <c r="AT256" s="130" t="s">
        <v>71</v>
      </c>
      <c r="AU256" s="130" t="s">
        <v>80</v>
      </c>
      <c r="AY256" s="122" t="s">
        <v>119</v>
      </c>
      <c r="BK256" s="131">
        <f>SUM(BK257:BK270)</f>
        <v>20859.330000000002</v>
      </c>
    </row>
    <row r="257" spans="1:65" s="2" customFormat="1" ht="24.2" customHeight="1">
      <c r="A257" s="33"/>
      <c r="B257" s="134"/>
      <c r="C257" s="135" t="s">
        <v>361</v>
      </c>
      <c r="D257" s="135" t="s">
        <v>121</v>
      </c>
      <c r="E257" s="136" t="s">
        <v>362</v>
      </c>
      <c r="F257" s="137" t="s">
        <v>363</v>
      </c>
      <c r="G257" s="138" t="s">
        <v>180</v>
      </c>
      <c r="H257" s="139">
        <v>148.465</v>
      </c>
      <c r="I257" s="140">
        <v>140.5</v>
      </c>
      <c r="J257" s="141">
        <f>ROUND(I257*H257,2)</f>
        <v>20859.330000000002</v>
      </c>
      <c r="K257" s="137" t="s">
        <v>125</v>
      </c>
      <c r="L257" s="34"/>
      <c r="M257" s="142" t="s">
        <v>3</v>
      </c>
      <c r="N257" s="143" t="s">
        <v>43</v>
      </c>
      <c r="O257" s="54"/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6" t="s">
        <v>126</v>
      </c>
      <c r="AT257" s="146" t="s">
        <v>121</v>
      </c>
      <c r="AU257" s="146" t="s">
        <v>82</v>
      </c>
      <c r="AY257" s="18" t="s">
        <v>119</v>
      </c>
      <c r="BE257" s="147">
        <f>IF(N257="základní",J257,0)</f>
        <v>20859.330000000002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8" t="s">
        <v>80</v>
      </c>
      <c r="BK257" s="147">
        <f>ROUND(I257*H257,2)</f>
        <v>20859.330000000002</v>
      </c>
      <c r="BL257" s="18" t="s">
        <v>126</v>
      </c>
      <c r="BM257" s="146" t="s">
        <v>364</v>
      </c>
    </row>
    <row r="258" spans="1:65" s="2" customFormat="1">
      <c r="A258" s="33"/>
      <c r="B258" s="34"/>
      <c r="C258" s="33"/>
      <c r="D258" s="148" t="s">
        <v>128</v>
      </c>
      <c r="E258" s="33"/>
      <c r="F258" s="149" t="s">
        <v>365</v>
      </c>
      <c r="G258" s="33"/>
      <c r="H258" s="33"/>
      <c r="I258" s="150"/>
      <c r="J258" s="33"/>
      <c r="K258" s="33"/>
      <c r="L258" s="34"/>
      <c r="M258" s="151"/>
      <c r="N258" s="152"/>
      <c r="O258" s="54"/>
      <c r="P258" s="54"/>
      <c r="Q258" s="54"/>
      <c r="R258" s="54"/>
      <c r="S258" s="54"/>
      <c r="T258" s="55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128</v>
      </c>
      <c r="AU258" s="18" t="s">
        <v>82</v>
      </c>
    </row>
    <row r="259" spans="1:65" s="13" customFormat="1">
      <c r="B259" s="153"/>
      <c r="D259" s="154" t="s">
        <v>130</v>
      </c>
      <c r="E259" s="155" t="s">
        <v>3</v>
      </c>
      <c r="F259" s="156" t="s">
        <v>366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3" customFormat="1">
      <c r="B260" s="153"/>
      <c r="D260" s="154" t="s">
        <v>130</v>
      </c>
      <c r="E260" s="155" t="s">
        <v>3</v>
      </c>
      <c r="F260" s="156" t="s">
        <v>367</v>
      </c>
      <c r="H260" s="155" t="s">
        <v>3</v>
      </c>
      <c r="I260" s="157"/>
      <c r="L260" s="153"/>
      <c r="M260" s="158"/>
      <c r="N260" s="159"/>
      <c r="O260" s="159"/>
      <c r="P260" s="159"/>
      <c r="Q260" s="159"/>
      <c r="R260" s="159"/>
      <c r="S260" s="159"/>
      <c r="T260" s="160"/>
      <c r="AT260" s="155" t="s">
        <v>130</v>
      </c>
      <c r="AU260" s="155" t="s">
        <v>82</v>
      </c>
      <c r="AV260" s="13" t="s">
        <v>80</v>
      </c>
      <c r="AW260" s="13" t="s">
        <v>33</v>
      </c>
      <c r="AX260" s="13" t="s">
        <v>72</v>
      </c>
      <c r="AY260" s="155" t="s">
        <v>119</v>
      </c>
    </row>
    <row r="261" spans="1:65" s="14" customFormat="1">
      <c r="B261" s="161"/>
      <c r="D261" s="154" t="s">
        <v>130</v>
      </c>
      <c r="E261" s="162" t="s">
        <v>3</v>
      </c>
      <c r="F261" s="163" t="s">
        <v>368</v>
      </c>
      <c r="H261" s="164">
        <v>76.59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4" customFormat="1">
      <c r="B262" s="161"/>
      <c r="D262" s="154" t="s">
        <v>130</v>
      </c>
      <c r="E262" s="162" t="s">
        <v>3</v>
      </c>
      <c r="F262" s="163" t="s">
        <v>369</v>
      </c>
      <c r="H262" s="164">
        <v>71.875</v>
      </c>
      <c r="I262" s="165"/>
      <c r="L262" s="161"/>
      <c r="M262" s="166"/>
      <c r="N262" s="167"/>
      <c r="O262" s="167"/>
      <c r="P262" s="167"/>
      <c r="Q262" s="167"/>
      <c r="R262" s="167"/>
      <c r="S262" s="167"/>
      <c r="T262" s="168"/>
      <c r="AT262" s="162" t="s">
        <v>130</v>
      </c>
      <c r="AU262" s="162" t="s">
        <v>82</v>
      </c>
      <c r="AV262" s="14" t="s">
        <v>82</v>
      </c>
      <c r="AW262" s="14" t="s">
        <v>33</v>
      </c>
      <c r="AX262" s="14" t="s">
        <v>72</v>
      </c>
      <c r="AY262" s="162" t="s">
        <v>119</v>
      </c>
    </row>
    <row r="263" spans="1:65" s="15" customFormat="1">
      <c r="B263" s="169"/>
      <c r="D263" s="154" t="s">
        <v>130</v>
      </c>
      <c r="E263" s="170" t="s">
        <v>3</v>
      </c>
      <c r="F263" s="171" t="s">
        <v>133</v>
      </c>
      <c r="H263" s="172">
        <v>148.465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0" t="s">
        <v>130</v>
      </c>
      <c r="AU263" s="170" t="s">
        <v>82</v>
      </c>
      <c r="AV263" s="15" t="s">
        <v>126</v>
      </c>
      <c r="AW263" s="15" t="s">
        <v>33</v>
      </c>
      <c r="AX263" s="15" t="s">
        <v>80</v>
      </c>
      <c r="AY263" s="170" t="s">
        <v>119</v>
      </c>
    </row>
    <row r="264" spans="1:65" s="2" customFormat="1" ht="24.2" customHeight="1">
      <c r="A264" s="33"/>
      <c r="B264" s="134"/>
      <c r="C264" s="135" t="s">
        <v>370</v>
      </c>
      <c r="D264" s="135" t="s">
        <v>121</v>
      </c>
      <c r="E264" s="136" t="s">
        <v>371</v>
      </c>
      <c r="F264" s="137" t="s">
        <v>372</v>
      </c>
      <c r="G264" s="138" t="s">
        <v>180</v>
      </c>
      <c r="H264" s="139">
        <v>1380.3920000000001</v>
      </c>
      <c r="I264" s="140"/>
      <c r="J264" s="141">
        <f>ROUND(I264*H264,2)</f>
        <v>0</v>
      </c>
      <c r="K264" s="137" t="s">
        <v>125</v>
      </c>
      <c r="L264" s="34"/>
      <c r="M264" s="142" t="s">
        <v>3</v>
      </c>
      <c r="N264" s="143" t="s">
        <v>43</v>
      </c>
      <c r="O264" s="54"/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6" t="s">
        <v>126</v>
      </c>
      <c r="AT264" s="146" t="s">
        <v>121</v>
      </c>
      <c r="AU264" s="146" t="s">
        <v>82</v>
      </c>
      <c r="AY264" s="18" t="s">
        <v>119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8" t="s">
        <v>80</v>
      </c>
      <c r="BK264" s="147">
        <f>ROUND(I264*H264,2)</f>
        <v>0</v>
      </c>
      <c r="BL264" s="18" t="s">
        <v>126</v>
      </c>
      <c r="BM264" s="146" t="s">
        <v>373</v>
      </c>
    </row>
    <row r="265" spans="1:65" s="2" customFormat="1">
      <c r="A265" s="33"/>
      <c r="B265" s="34"/>
      <c r="C265" s="33"/>
      <c r="D265" s="148" t="s">
        <v>128</v>
      </c>
      <c r="E265" s="33"/>
      <c r="F265" s="149" t="s">
        <v>374</v>
      </c>
      <c r="G265" s="33"/>
      <c r="H265" s="33"/>
      <c r="I265" s="150"/>
      <c r="J265" s="33"/>
      <c r="K265" s="33"/>
      <c r="L265" s="34"/>
      <c r="M265" s="151"/>
      <c r="N265" s="152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128</v>
      </c>
      <c r="AU265" s="18" t="s">
        <v>82</v>
      </c>
    </row>
    <row r="266" spans="1:65" s="14" customFormat="1">
      <c r="B266" s="161"/>
      <c r="D266" s="154" t="s">
        <v>130</v>
      </c>
      <c r="E266" s="162" t="s">
        <v>3</v>
      </c>
      <c r="F266" s="163" t="s">
        <v>375</v>
      </c>
      <c r="H266" s="164">
        <v>1380.3920000000001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2" customFormat="1" ht="24.2" customHeight="1">
      <c r="A267" s="33"/>
      <c r="B267" s="134"/>
      <c r="C267" s="135" t="s">
        <v>376</v>
      </c>
      <c r="D267" s="135" t="s">
        <v>121</v>
      </c>
      <c r="E267" s="136" t="s">
        <v>377</v>
      </c>
      <c r="F267" s="137" t="s">
        <v>378</v>
      </c>
      <c r="G267" s="138" t="s">
        <v>180</v>
      </c>
      <c r="H267" s="139">
        <v>9662.7440000000006</v>
      </c>
      <c r="I267" s="140"/>
      <c r="J267" s="141">
        <f>ROUND(I267*H267,2)</f>
        <v>0</v>
      </c>
      <c r="K267" s="137" t="s">
        <v>125</v>
      </c>
      <c r="L267" s="34"/>
      <c r="M267" s="142" t="s">
        <v>3</v>
      </c>
      <c r="N267" s="143" t="s">
        <v>43</v>
      </c>
      <c r="O267" s="54"/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46" t="s">
        <v>126</v>
      </c>
      <c r="AT267" s="146" t="s">
        <v>121</v>
      </c>
      <c r="AU267" s="146" t="s">
        <v>82</v>
      </c>
      <c r="AY267" s="18" t="s">
        <v>119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8" t="s">
        <v>80</v>
      </c>
      <c r="BK267" s="147">
        <f>ROUND(I267*H267,2)</f>
        <v>0</v>
      </c>
      <c r="BL267" s="18" t="s">
        <v>126</v>
      </c>
      <c r="BM267" s="146" t="s">
        <v>379</v>
      </c>
    </row>
    <row r="268" spans="1:65" s="2" customFormat="1">
      <c r="A268" s="33"/>
      <c r="B268" s="34"/>
      <c r="C268" s="33"/>
      <c r="D268" s="148" t="s">
        <v>128</v>
      </c>
      <c r="E268" s="33"/>
      <c r="F268" s="149" t="s">
        <v>380</v>
      </c>
      <c r="G268" s="33"/>
      <c r="H268" s="33"/>
      <c r="I268" s="150"/>
      <c r="J268" s="33"/>
      <c r="K268" s="33"/>
      <c r="L268" s="34"/>
      <c r="M268" s="151"/>
      <c r="N268" s="152"/>
      <c r="O268" s="54"/>
      <c r="P268" s="54"/>
      <c r="Q268" s="54"/>
      <c r="R268" s="54"/>
      <c r="S268" s="54"/>
      <c r="T268" s="55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128</v>
      </c>
      <c r="AU268" s="18" t="s">
        <v>82</v>
      </c>
    </row>
    <row r="269" spans="1:65" s="13" customFormat="1">
      <c r="B269" s="153"/>
      <c r="D269" s="154" t="s">
        <v>130</v>
      </c>
      <c r="E269" s="155" t="s">
        <v>3</v>
      </c>
      <c r="F269" s="156" t="s">
        <v>381</v>
      </c>
      <c r="H269" s="155" t="s">
        <v>3</v>
      </c>
      <c r="I269" s="157"/>
      <c r="L269" s="153"/>
      <c r="M269" s="158"/>
      <c r="N269" s="159"/>
      <c r="O269" s="159"/>
      <c r="P269" s="159"/>
      <c r="Q269" s="159"/>
      <c r="R269" s="159"/>
      <c r="S269" s="159"/>
      <c r="T269" s="160"/>
      <c r="AT269" s="155" t="s">
        <v>130</v>
      </c>
      <c r="AU269" s="155" t="s">
        <v>82</v>
      </c>
      <c r="AV269" s="13" t="s">
        <v>80</v>
      </c>
      <c r="AW269" s="13" t="s">
        <v>33</v>
      </c>
      <c r="AX269" s="13" t="s">
        <v>72</v>
      </c>
      <c r="AY269" s="155" t="s">
        <v>119</v>
      </c>
    </row>
    <row r="270" spans="1:65" s="14" customFormat="1">
      <c r="B270" s="161"/>
      <c r="D270" s="154" t="s">
        <v>130</v>
      </c>
      <c r="E270" s="162" t="s">
        <v>3</v>
      </c>
      <c r="F270" s="163" t="s">
        <v>382</v>
      </c>
      <c r="H270" s="164">
        <v>9662.7440000000006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33</v>
      </c>
      <c r="AX270" s="14" t="s">
        <v>80</v>
      </c>
      <c r="AY270" s="162" t="s">
        <v>119</v>
      </c>
    </row>
    <row r="271" spans="1:65" s="12" customFormat="1" ht="22.9" customHeight="1">
      <c r="B271" s="121"/>
      <c r="D271" s="122" t="s">
        <v>71</v>
      </c>
      <c r="E271" s="132" t="s">
        <v>383</v>
      </c>
      <c r="F271" s="132" t="s">
        <v>384</v>
      </c>
      <c r="I271" s="124"/>
      <c r="J271" s="133">
        <f>BK271</f>
        <v>0</v>
      </c>
      <c r="L271" s="121"/>
      <c r="M271" s="126"/>
      <c r="N271" s="127"/>
      <c r="O271" s="127"/>
      <c r="P271" s="128">
        <f>SUM(P272:P273)</f>
        <v>0</v>
      </c>
      <c r="Q271" s="127"/>
      <c r="R271" s="128">
        <f>SUM(R272:R273)</f>
        <v>0</v>
      </c>
      <c r="S271" s="127"/>
      <c r="T271" s="129">
        <f>SUM(T272:T273)</f>
        <v>0</v>
      </c>
      <c r="AR271" s="122" t="s">
        <v>80</v>
      </c>
      <c r="AT271" s="130" t="s">
        <v>71</v>
      </c>
      <c r="AU271" s="130" t="s">
        <v>80</v>
      </c>
      <c r="AY271" s="122" t="s">
        <v>119</v>
      </c>
      <c r="BK271" s="131">
        <f>SUM(BK272:BK273)</f>
        <v>0</v>
      </c>
    </row>
    <row r="272" spans="1:65" s="2" customFormat="1" ht="24.2" customHeight="1">
      <c r="A272" s="33"/>
      <c r="B272" s="134"/>
      <c r="C272" s="135" t="s">
        <v>385</v>
      </c>
      <c r="D272" s="135" t="s">
        <v>121</v>
      </c>
      <c r="E272" s="136" t="s">
        <v>386</v>
      </c>
      <c r="F272" s="137" t="s">
        <v>387</v>
      </c>
      <c r="G272" s="138" t="s">
        <v>180</v>
      </c>
      <c r="H272" s="139">
        <v>170</v>
      </c>
      <c r="I272" s="140"/>
      <c r="J272" s="141">
        <f>ROUND(I272*H272,2)</f>
        <v>0</v>
      </c>
      <c r="K272" s="137" t="s">
        <v>125</v>
      </c>
      <c r="L272" s="34"/>
      <c r="M272" s="142" t="s">
        <v>3</v>
      </c>
      <c r="N272" s="143" t="s">
        <v>43</v>
      </c>
      <c r="O272" s="54"/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46" t="s">
        <v>126</v>
      </c>
      <c r="AT272" s="146" t="s">
        <v>121</v>
      </c>
      <c r="AU272" s="146" t="s">
        <v>82</v>
      </c>
      <c r="AY272" s="18" t="s">
        <v>119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80</v>
      </c>
      <c r="BK272" s="147">
        <f>ROUND(I272*H272,2)</f>
        <v>0</v>
      </c>
      <c r="BL272" s="18" t="s">
        <v>126</v>
      </c>
      <c r="BM272" s="146" t="s">
        <v>388</v>
      </c>
    </row>
    <row r="273" spans="1:65" s="2" customFormat="1">
      <c r="A273" s="33"/>
      <c r="B273" s="34"/>
      <c r="C273" s="33"/>
      <c r="D273" s="148" t="s">
        <v>128</v>
      </c>
      <c r="E273" s="33"/>
      <c r="F273" s="149" t="s">
        <v>389</v>
      </c>
      <c r="G273" s="33"/>
      <c r="H273" s="33"/>
      <c r="I273" s="150"/>
      <c r="J273" s="33"/>
      <c r="K273" s="33"/>
      <c r="L273" s="34"/>
      <c r="M273" s="151"/>
      <c r="N273" s="152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128</v>
      </c>
      <c r="AU273" s="18" t="s">
        <v>82</v>
      </c>
    </row>
    <row r="274" spans="1:65" s="12" customFormat="1" ht="25.9" customHeight="1">
      <c r="B274" s="121"/>
      <c r="D274" s="122" t="s">
        <v>71</v>
      </c>
      <c r="E274" s="123" t="s">
        <v>177</v>
      </c>
      <c r="F274" s="123" t="s">
        <v>390</v>
      </c>
      <c r="I274" s="124"/>
      <c r="J274" s="125">
        <f>BK274</f>
        <v>0</v>
      </c>
      <c r="L274" s="121"/>
      <c r="M274" s="126"/>
      <c r="N274" s="127"/>
      <c r="O274" s="127"/>
      <c r="P274" s="128">
        <f>P275+P279</f>
        <v>0</v>
      </c>
      <c r="Q274" s="127"/>
      <c r="R274" s="128">
        <f>R275+R279</f>
        <v>4.0996000000000001E-3</v>
      </c>
      <c r="S274" s="127"/>
      <c r="T274" s="129">
        <f>T275+T279</f>
        <v>0</v>
      </c>
      <c r="AR274" s="122" t="s">
        <v>142</v>
      </c>
      <c r="AT274" s="130" t="s">
        <v>71</v>
      </c>
      <c r="AU274" s="130" t="s">
        <v>72</v>
      </c>
      <c r="AY274" s="122" t="s">
        <v>119</v>
      </c>
      <c r="BK274" s="131">
        <f>BK275+BK279</f>
        <v>0</v>
      </c>
    </row>
    <row r="275" spans="1:65" s="12" customFormat="1" ht="22.9" customHeight="1">
      <c r="B275" s="121"/>
      <c r="D275" s="122" t="s">
        <v>71</v>
      </c>
      <c r="E275" s="132" t="s">
        <v>391</v>
      </c>
      <c r="F275" s="132" t="s">
        <v>392</v>
      </c>
      <c r="I275" s="124"/>
      <c r="J275" s="133">
        <f>BK275</f>
        <v>0</v>
      </c>
      <c r="L275" s="121"/>
      <c r="M275" s="126"/>
      <c r="N275" s="127"/>
      <c r="O275" s="127"/>
      <c r="P275" s="128">
        <f>SUM(P276:P278)</f>
        <v>0</v>
      </c>
      <c r="Q275" s="127"/>
      <c r="R275" s="128">
        <f>SUM(R276:R278)</f>
        <v>0</v>
      </c>
      <c r="S275" s="127"/>
      <c r="T275" s="129">
        <f>SUM(T276:T278)</f>
        <v>0</v>
      </c>
      <c r="AR275" s="122" t="s">
        <v>142</v>
      </c>
      <c r="AT275" s="130" t="s">
        <v>71</v>
      </c>
      <c r="AU275" s="130" t="s">
        <v>80</v>
      </c>
      <c r="AY275" s="122" t="s">
        <v>119</v>
      </c>
      <c r="BK275" s="131">
        <f>SUM(BK276:BK278)</f>
        <v>0</v>
      </c>
    </row>
    <row r="276" spans="1:65" s="2" customFormat="1" ht="16.5" customHeight="1">
      <c r="A276" s="33"/>
      <c r="B276" s="134"/>
      <c r="C276" s="135" t="s">
        <v>393</v>
      </c>
      <c r="D276" s="135" t="s">
        <v>121</v>
      </c>
      <c r="E276" s="136" t="s">
        <v>394</v>
      </c>
      <c r="F276" s="137" t="s">
        <v>395</v>
      </c>
      <c r="G276" s="138" t="s">
        <v>158</v>
      </c>
      <c r="H276" s="139">
        <v>60</v>
      </c>
      <c r="I276" s="140"/>
      <c r="J276" s="141">
        <f>ROUND(I276*H276,2)</f>
        <v>0</v>
      </c>
      <c r="K276" s="137" t="s">
        <v>125</v>
      </c>
      <c r="L276" s="34"/>
      <c r="M276" s="142" t="s">
        <v>3</v>
      </c>
      <c r="N276" s="143" t="s">
        <v>43</v>
      </c>
      <c r="O276" s="54"/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46" t="s">
        <v>396</v>
      </c>
      <c r="AT276" s="146" t="s">
        <v>121</v>
      </c>
      <c r="AU276" s="146" t="s">
        <v>82</v>
      </c>
      <c r="AY276" s="18" t="s">
        <v>119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8" t="s">
        <v>80</v>
      </c>
      <c r="BK276" s="147">
        <f>ROUND(I276*H276,2)</f>
        <v>0</v>
      </c>
      <c r="BL276" s="18" t="s">
        <v>396</v>
      </c>
      <c r="BM276" s="146" t="s">
        <v>397</v>
      </c>
    </row>
    <row r="277" spans="1:65" s="2" customFormat="1">
      <c r="A277" s="33"/>
      <c r="B277" s="34"/>
      <c r="C277" s="33"/>
      <c r="D277" s="148" t="s">
        <v>128</v>
      </c>
      <c r="E277" s="33"/>
      <c r="F277" s="149" t="s">
        <v>398</v>
      </c>
      <c r="G277" s="33"/>
      <c r="H277" s="33"/>
      <c r="I277" s="150"/>
      <c r="J277" s="33"/>
      <c r="K277" s="33"/>
      <c r="L277" s="34"/>
      <c r="M277" s="151"/>
      <c r="N277" s="152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128</v>
      </c>
      <c r="AU277" s="18" t="s">
        <v>82</v>
      </c>
    </row>
    <row r="278" spans="1:65" s="14" customFormat="1">
      <c r="B278" s="161"/>
      <c r="D278" s="154" t="s">
        <v>130</v>
      </c>
      <c r="E278" s="162" t="s">
        <v>3</v>
      </c>
      <c r="F278" s="163" t="s">
        <v>399</v>
      </c>
      <c r="H278" s="164">
        <v>60</v>
      </c>
      <c r="I278" s="165"/>
      <c r="L278" s="161"/>
      <c r="M278" s="166"/>
      <c r="N278" s="167"/>
      <c r="O278" s="167"/>
      <c r="P278" s="167"/>
      <c r="Q278" s="167"/>
      <c r="R278" s="167"/>
      <c r="S278" s="167"/>
      <c r="T278" s="168"/>
      <c r="AT278" s="162" t="s">
        <v>130</v>
      </c>
      <c r="AU278" s="162" t="s">
        <v>82</v>
      </c>
      <c r="AV278" s="14" t="s">
        <v>82</v>
      </c>
      <c r="AW278" s="14" t="s">
        <v>33</v>
      </c>
      <c r="AX278" s="14" t="s">
        <v>80</v>
      </c>
      <c r="AY278" s="162" t="s">
        <v>119</v>
      </c>
    </row>
    <row r="279" spans="1:65" s="12" customFormat="1" ht="22.9" customHeight="1">
      <c r="B279" s="121"/>
      <c r="D279" s="122" t="s">
        <v>71</v>
      </c>
      <c r="E279" s="132" t="s">
        <v>400</v>
      </c>
      <c r="F279" s="132" t="s">
        <v>401</v>
      </c>
      <c r="I279" s="124"/>
      <c r="J279" s="133">
        <f>BK279</f>
        <v>0</v>
      </c>
      <c r="L279" s="121"/>
      <c r="M279" s="126"/>
      <c r="N279" s="127"/>
      <c r="O279" s="127"/>
      <c r="P279" s="128">
        <f>SUM(P280:P300)</f>
        <v>0</v>
      </c>
      <c r="Q279" s="127"/>
      <c r="R279" s="128">
        <f>SUM(R280:R300)</f>
        <v>4.0996000000000001E-3</v>
      </c>
      <c r="S279" s="127"/>
      <c r="T279" s="129">
        <f>SUM(T280:T300)</f>
        <v>0</v>
      </c>
      <c r="AR279" s="122" t="s">
        <v>142</v>
      </c>
      <c r="AT279" s="130" t="s">
        <v>71</v>
      </c>
      <c r="AU279" s="130" t="s">
        <v>80</v>
      </c>
      <c r="AY279" s="122" t="s">
        <v>119</v>
      </c>
      <c r="BK279" s="131">
        <f>SUM(BK280:BK300)</f>
        <v>0</v>
      </c>
    </row>
    <row r="280" spans="1:65" s="2" customFormat="1" ht="16.5" customHeight="1">
      <c r="A280" s="33"/>
      <c r="B280" s="134"/>
      <c r="C280" s="135" t="s">
        <v>402</v>
      </c>
      <c r="D280" s="135" t="s">
        <v>121</v>
      </c>
      <c r="E280" s="136" t="s">
        <v>403</v>
      </c>
      <c r="F280" s="137" t="s">
        <v>404</v>
      </c>
      <c r="G280" s="138" t="s">
        <v>405</v>
      </c>
      <c r="H280" s="139">
        <v>7.3999999999999996E-2</v>
      </c>
      <c r="I280" s="140"/>
      <c r="J280" s="141">
        <f>ROUND(I280*H280,2)</f>
        <v>0</v>
      </c>
      <c r="K280" s="137" t="s">
        <v>125</v>
      </c>
      <c r="L280" s="34"/>
      <c r="M280" s="142" t="s">
        <v>3</v>
      </c>
      <c r="N280" s="143" t="s">
        <v>43</v>
      </c>
      <c r="O280" s="54"/>
      <c r="P280" s="144">
        <f>O280*H280</f>
        <v>0</v>
      </c>
      <c r="Q280" s="144">
        <v>4.4000000000000003E-3</v>
      </c>
      <c r="R280" s="144">
        <f>Q280*H280</f>
        <v>3.256E-4</v>
      </c>
      <c r="S280" s="144">
        <v>0</v>
      </c>
      <c r="T280" s="14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46" t="s">
        <v>396</v>
      </c>
      <c r="AT280" s="146" t="s">
        <v>121</v>
      </c>
      <c r="AU280" s="146" t="s">
        <v>82</v>
      </c>
      <c r="AY280" s="18" t="s">
        <v>119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8" t="s">
        <v>80</v>
      </c>
      <c r="BK280" s="147">
        <f>ROUND(I280*H280,2)</f>
        <v>0</v>
      </c>
      <c r="BL280" s="18" t="s">
        <v>396</v>
      </c>
      <c r="BM280" s="146" t="s">
        <v>406</v>
      </c>
    </row>
    <row r="281" spans="1:65" s="2" customFormat="1">
      <c r="A281" s="33"/>
      <c r="B281" s="34"/>
      <c r="C281" s="33"/>
      <c r="D281" s="148" t="s">
        <v>128</v>
      </c>
      <c r="E281" s="33"/>
      <c r="F281" s="149" t="s">
        <v>407</v>
      </c>
      <c r="G281" s="33"/>
      <c r="H281" s="33"/>
      <c r="I281" s="150"/>
      <c r="J281" s="33"/>
      <c r="K281" s="33"/>
      <c r="L281" s="34"/>
      <c r="M281" s="151"/>
      <c r="N281" s="152"/>
      <c r="O281" s="54"/>
      <c r="P281" s="54"/>
      <c r="Q281" s="54"/>
      <c r="R281" s="54"/>
      <c r="S281" s="54"/>
      <c r="T281" s="55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128</v>
      </c>
      <c r="AU281" s="18" t="s">
        <v>82</v>
      </c>
    </row>
    <row r="282" spans="1:65" s="14" customFormat="1">
      <c r="B282" s="161"/>
      <c r="D282" s="154" t="s">
        <v>130</v>
      </c>
      <c r="E282" s="162" t="s">
        <v>3</v>
      </c>
      <c r="F282" s="163" t="s">
        <v>408</v>
      </c>
      <c r="H282" s="164">
        <v>7.3999999999999996E-2</v>
      </c>
      <c r="I282" s="165"/>
      <c r="L282" s="161"/>
      <c r="M282" s="166"/>
      <c r="N282" s="167"/>
      <c r="O282" s="167"/>
      <c r="P282" s="167"/>
      <c r="Q282" s="167"/>
      <c r="R282" s="167"/>
      <c r="S282" s="167"/>
      <c r="T282" s="168"/>
      <c r="AT282" s="162" t="s">
        <v>130</v>
      </c>
      <c r="AU282" s="162" t="s">
        <v>82</v>
      </c>
      <c r="AV282" s="14" t="s">
        <v>82</v>
      </c>
      <c r="AW282" s="14" t="s">
        <v>33</v>
      </c>
      <c r="AX282" s="14" t="s">
        <v>72</v>
      </c>
      <c r="AY282" s="162" t="s">
        <v>119</v>
      </c>
    </row>
    <row r="283" spans="1:65" s="15" customFormat="1">
      <c r="B283" s="169"/>
      <c r="D283" s="154" t="s">
        <v>130</v>
      </c>
      <c r="E283" s="170" t="s">
        <v>3</v>
      </c>
      <c r="F283" s="171" t="s">
        <v>133</v>
      </c>
      <c r="H283" s="172">
        <v>7.3999999999999996E-2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130</v>
      </c>
      <c r="AU283" s="170" t="s">
        <v>82</v>
      </c>
      <c r="AV283" s="15" t="s">
        <v>126</v>
      </c>
      <c r="AW283" s="15" t="s">
        <v>33</v>
      </c>
      <c r="AX283" s="15" t="s">
        <v>80</v>
      </c>
      <c r="AY283" s="170" t="s">
        <v>119</v>
      </c>
    </row>
    <row r="284" spans="1:65" s="2" customFormat="1" ht="24.2" customHeight="1">
      <c r="A284" s="33"/>
      <c r="B284" s="134"/>
      <c r="C284" s="135" t="s">
        <v>409</v>
      </c>
      <c r="D284" s="135" t="s">
        <v>121</v>
      </c>
      <c r="E284" s="136" t="s">
        <v>410</v>
      </c>
      <c r="F284" s="137" t="s">
        <v>411</v>
      </c>
      <c r="G284" s="138" t="s">
        <v>165</v>
      </c>
      <c r="H284" s="139">
        <v>2.2200000000000002</v>
      </c>
      <c r="I284" s="140"/>
      <c r="J284" s="141">
        <f>ROUND(I284*H284,2)</f>
        <v>0</v>
      </c>
      <c r="K284" s="137" t="s">
        <v>3</v>
      </c>
      <c r="L284" s="34"/>
      <c r="M284" s="142" t="s">
        <v>3</v>
      </c>
      <c r="N284" s="143" t="s">
        <v>43</v>
      </c>
      <c r="O284" s="54"/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46" t="s">
        <v>396</v>
      </c>
      <c r="AT284" s="146" t="s">
        <v>121</v>
      </c>
      <c r="AU284" s="146" t="s">
        <v>82</v>
      </c>
      <c r="AY284" s="18" t="s">
        <v>119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8" t="s">
        <v>80</v>
      </c>
      <c r="BK284" s="147">
        <f>ROUND(I284*H284,2)</f>
        <v>0</v>
      </c>
      <c r="BL284" s="18" t="s">
        <v>396</v>
      </c>
      <c r="BM284" s="146" t="s">
        <v>412</v>
      </c>
    </row>
    <row r="285" spans="1:65" s="14" customFormat="1">
      <c r="B285" s="161"/>
      <c r="D285" s="154" t="s">
        <v>130</v>
      </c>
      <c r="E285" s="162" t="s">
        <v>3</v>
      </c>
      <c r="F285" s="163" t="s">
        <v>413</v>
      </c>
      <c r="H285" s="164">
        <v>2.2200000000000002</v>
      </c>
      <c r="I285" s="165"/>
      <c r="L285" s="161"/>
      <c r="M285" s="166"/>
      <c r="N285" s="167"/>
      <c r="O285" s="167"/>
      <c r="P285" s="167"/>
      <c r="Q285" s="167"/>
      <c r="R285" s="167"/>
      <c r="S285" s="167"/>
      <c r="T285" s="168"/>
      <c r="AT285" s="162" t="s">
        <v>130</v>
      </c>
      <c r="AU285" s="162" t="s">
        <v>82</v>
      </c>
      <c r="AV285" s="14" t="s">
        <v>82</v>
      </c>
      <c r="AW285" s="14" t="s">
        <v>33</v>
      </c>
      <c r="AX285" s="14" t="s">
        <v>72</v>
      </c>
      <c r="AY285" s="162" t="s">
        <v>119</v>
      </c>
    </row>
    <row r="286" spans="1:65" s="15" customFormat="1">
      <c r="B286" s="169"/>
      <c r="D286" s="154" t="s">
        <v>130</v>
      </c>
      <c r="E286" s="170" t="s">
        <v>3</v>
      </c>
      <c r="F286" s="171" t="s">
        <v>133</v>
      </c>
      <c r="H286" s="172">
        <v>2.2200000000000002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0" t="s">
        <v>130</v>
      </c>
      <c r="AU286" s="170" t="s">
        <v>82</v>
      </c>
      <c r="AV286" s="15" t="s">
        <v>126</v>
      </c>
      <c r="AW286" s="15" t="s">
        <v>33</v>
      </c>
      <c r="AX286" s="15" t="s">
        <v>80</v>
      </c>
      <c r="AY286" s="170" t="s">
        <v>119</v>
      </c>
    </row>
    <row r="287" spans="1:65" s="2" customFormat="1" ht="37.9" customHeight="1">
      <c r="A287" s="33"/>
      <c r="B287" s="134"/>
      <c r="C287" s="135" t="s">
        <v>414</v>
      </c>
      <c r="D287" s="135" t="s">
        <v>121</v>
      </c>
      <c r="E287" s="136" t="s">
        <v>415</v>
      </c>
      <c r="F287" s="137" t="s">
        <v>416</v>
      </c>
      <c r="G287" s="138" t="s">
        <v>158</v>
      </c>
      <c r="H287" s="139">
        <v>37</v>
      </c>
      <c r="I287" s="140"/>
      <c r="J287" s="141">
        <f>ROUND(I287*H287,2)</f>
        <v>0</v>
      </c>
      <c r="K287" s="137" t="s">
        <v>3</v>
      </c>
      <c r="L287" s="34"/>
      <c r="M287" s="142" t="s">
        <v>3</v>
      </c>
      <c r="N287" s="143" t="s">
        <v>43</v>
      </c>
      <c r="O287" s="54"/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46" t="s">
        <v>396</v>
      </c>
      <c r="AT287" s="146" t="s">
        <v>121</v>
      </c>
      <c r="AU287" s="146" t="s">
        <v>82</v>
      </c>
      <c r="AY287" s="18" t="s">
        <v>119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8" t="s">
        <v>80</v>
      </c>
      <c r="BK287" s="147">
        <f>ROUND(I287*H287,2)</f>
        <v>0</v>
      </c>
      <c r="BL287" s="18" t="s">
        <v>396</v>
      </c>
      <c r="BM287" s="146" t="s">
        <v>417</v>
      </c>
    </row>
    <row r="288" spans="1:65" s="14" customFormat="1">
      <c r="B288" s="161"/>
      <c r="D288" s="154" t="s">
        <v>130</v>
      </c>
      <c r="E288" s="162" t="s">
        <v>3</v>
      </c>
      <c r="F288" s="163" t="s">
        <v>343</v>
      </c>
      <c r="H288" s="164">
        <v>37</v>
      </c>
      <c r="I288" s="165"/>
      <c r="L288" s="161"/>
      <c r="M288" s="166"/>
      <c r="N288" s="167"/>
      <c r="O288" s="167"/>
      <c r="P288" s="167"/>
      <c r="Q288" s="167"/>
      <c r="R288" s="167"/>
      <c r="S288" s="167"/>
      <c r="T288" s="168"/>
      <c r="AT288" s="162" t="s">
        <v>130</v>
      </c>
      <c r="AU288" s="162" t="s">
        <v>82</v>
      </c>
      <c r="AV288" s="14" t="s">
        <v>82</v>
      </c>
      <c r="AW288" s="14" t="s">
        <v>33</v>
      </c>
      <c r="AX288" s="14" t="s">
        <v>72</v>
      </c>
      <c r="AY288" s="162" t="s">
        <v>119</v>
      </c>
    </row>
    <row r="289" spans="1:65" s="15" customFormat="1">
      <c r="B289" s="169"/>
      <c r="D289" s="154" t="s">
        <v>130</v>
      </c>
      <c r="E289" s="170" t="s">
        <v>3</v>
      </c>
      <c r="F289" s="171" t="s">
        <v>133</v>
      </c>
      <c r="H289" s="172">
        <v>37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0" t="s">
        <v>130</v>
      </c>
      <c r="AU289" s="170" t="s">
        <v>82</v>
      </c>
      <c r="AV289" s="15" t="s">
        <v>126</v>
      </c>
      <c r="AW289" s="15" t="s">
        <v>33</v>
      </c>
      <c r="AX289" s="15" t="s">
        <v>80</v>
      </c>
      <c r="AY289" s="170" t="s">
        <v>119</v>
      </c>
    </row>
    <row r="290" spans="1:65" s="2" customFormat="1" ht="21.75" customHeight="1">
      <c r="A290" s="33"/>
      <c r="B290" s="134"/>
      <c r="C290" s="135" t="s">
        <v>418</v>
      </c>
      <c r="D290" s="135" t="s">
        <v>121</v>
      </c>
      <c r="E290" s="136" t="s">
        <v>419</v>
      </c>
      <c r="F290" s="137" t="s">
        <v>420</v>
      </c>
      <c r="G290" s="138" t="s">
        <v>158</v>
      </c>
      <c r="H290" s="139">
        <v>37</v>
      </c>
      <c r="I290" s="140"/>
      <c r="J290" s="141">
        <f>ROUND(I290*H290,2)</f>
        <v>0</v>
      </c>
      <c r="K290" s="137" t="s">
        <v>125</v>
      </c>
      <c r="L290" s="34"/>
      <c r="M290" s="142" t="s">
        <v>3</v>
      </c>
      <c r="N290" s="143" t="s">
        <v>43</v>
      </c>
      <c r="O290" s="54"/>
      <c r="P290" s="144">
        <f>O290*H290</f>
        <v>0</v>
      </c>
      <c r="Q290" s="144">
        <v>9.0000000000000006E-5</v>
      </c>
      <c r="R290" s="144">
        <f>Q290*H290</f>
        <v>3.3300000000000001E-3</v>
      </c>
      <c r="S290" s="144">
        <v>0</v>
      </c>
      <c r="T290" s="14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6" t="s">
        <v>396</v>
      </c>
      <c r="AT290" s="146" t="s">
        <v>121</v>
      </c>
      <c r="AU290" s="146" t="s">
        <v>82</v>
      </c>
      <c r="AY290" s="18" t="s">
        <v>119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8" t="s">
        <v>80</v>
      </c>
      <c r="BK290" s="147">
        <f>ROUND(I290*H290,2)</f>
        <v>0</v>
      </c>
      <c r="BL290" s="18" t="s">
        <v>396</v>
      </c>
      <c r="BM290" s="146" t="s">
        <v>421</v>
      </c>
    </row>
    <row r="291" spans="1:65" s="2" customFormat="1">
      <c r="A291" s="33"/>
      <c r="B291" s="34"/>
      <c r="C291" s="33"/>
      <c r="D291" s="148" t="s">
        <v>128</v>
      </c>
      <c r="E291" s="33"/>
      <c r="F291" s="149" t="s">
        <v>422</v>
      </c>
      <c r="G291" s="33"/>
      <c r="H291" s="33"/>
      <c r="I291" s="150"/>
      <c r="J291" s="33"/>
      <c r="K291" s="33"/>
      <c r="L291" s="34"/>
      <c r="M291" s="151"/>
      <c r="N291" s="152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128</v>
      </c>
      <c r="AU291" s="18" t="s">
        <v>82</v>
      </c>
    </row>
    <row r="292" spans="1:65" s="14" customFormat="1">
      <c r="B292" s="161"/>
      <c r="D292" s="154" t="s">
        <v>130</v>
      </c>
      <c r="E292" s="162" t="s">
        <v>3</v>
      </c>
      <c r="F292" s="163" t="s">
        <v>343</v>
      </c>
      <c r="H292" s="164">
        <v>37</v>
      </c>
      <c r="I292" s="165"/>
      <c r="L292" s="161"/>
      <c r="M292" s="166"/>
      <c r="N292" s="167"/>
      <c r="O292" s="167"/>
      <c r="P292" s="167"/>
      <c r="Q292" s="167"/>
      <c r="R292" s="167"/>
      <c r="S292" s="167"/>
      <c r="T292" s="168"/>
      <c r="AT292" s="162" t="s">
        <v>130</v>
      </c>
      <c r="AU292" s="162" t="s">
        <v>82</v>
      </c>
      <c r="AV292" s="14" t="s">
        <v>82</v>
      </c>
      <c r="AW292" s="14" t="s">
        <v>33</v>
      </c>
      <c r="AX292" s="14" t="s">
        <v>72</v>
      </c>
      <c r="AY292" s="162" t="s">
        <v>119</v>
      </c>
    </row>
    <row r="293" spans="1:65" s="15" customFormat="1">
      <c r="B293" s="169"/>
      <c r="D293" s="154" t="s">
        <v>130</v>
      </c>
      <c r="E293" s="170" t="s">
        <v>3</v>
      </c>
      <c r="F293" s="171" t="s">
        <v>133</v>
      </c>
      <c r="H293" s="172">
        <v>37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130</v>
      </c>
      <c r="AU293" s="170" t="s">
        <v>82</v>
      </c>
      <c r="AV293" s="15" t="s">
        <v>126</v>
      </c>
      <c r="AW293" s="15" t="s">
        <v>33</v>
      </c>
      <c r="AX293" s="15" t="s">
        <v>80</v>
      </c>
      <c r="AY293" s="170" t="s">
        <v>119</v>
      </c>
    </row>
    <row r="294" spans="1:65" s="2" customFormat="1" ht="24.2" customHeight="1">
      <c r="A294" s="33"/>
      <c r="B294" s="134"/>
      <c r="C294" s="135" t="s">
        <v>423</v>
      </c>
      <c r="D294" s="135" t="s">
        <v>121</v>
      </c>
      <c r="E294" s="136" t="s">
        <v>424</v>
      </c>
      <c r="F294" s="137" t="s">
        <v>425</v>
      </c>
      <c r="G294" s="138" t="s">
        <v>158</v>
      </c>
      <c r="H294" s="139">
        <v>37</v>
      </c>
      <c r="I294" s="140"/>
      <c r="J294" s="141">
        <f>ROUND(I294*H294,2)</f>
        <v>0</v>
      </c>
      <c r="K294" s="137" t="s">
        <v>3</v>
      </c>
      <c r="L294" s="34"/>
      <c r="M294" s="142" t="s">
        <v>3</v>
      </c>
      <c r="N294" s="143" t="s">
        <v>43</v>
      </c>
      <c r="O294" s="54"/>
      <c r="P294" s="144">
        <f>O294*H294</f>
        <v>0</v>
      </c>
      <c r="Q294" s="144">
        <v>0</v>
      </c>
      <c r="R294" s="144">
        <f>Q294*H294</f>
        <v>0</v>
      </c>
      <c r="S294" s="144">
        <v>0</v>
      </c>
      <c r="T294" s="14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46" t="s">
        <v>396</v>
      </c>
      <c r="AT294" s="146" t="s">
        <v>121</v>
      </c>
      <c r="AU294" s="146" t="s">
        <v>82</v>
      </c>
      <c r="AY294" s="18" t="s">
        <v>119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8" t="s">
        <v>80</v>
      </c>
      <c r="BK294" s="147">
        <f>ROUND(I294*H294,2)</f>
        <v>0</v>
      </c>
      <c r="BL294" s="18" t="s">
        <v>396</v>
      </c>
      <c r="BM294" s="146" t="s">
        <v>426</v>
      </c>
    </row>
    <row r="295" spans="1:65" s="14" customFormat="1">
      <c r="B295" s="161"/>
      <c r="D295" s="154" t="s">
        <v>130</v>
      </c>
      <c r="E295" s="162" t="s">
        <v>3</v>
      </c>
      <c r="F295" s="163" t="s">
        <v>343</v>
      </c>
      <c r="H295" s="164">
        <v>37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72</v>
      </c>
      <c r="AY295" s="162" t="s">
        <v>119</v>
      </c>
    </row>
    <row r="296" spans="1:65" s="15" customFormat="1">
      <c r="B296" s="169"/>
      <c r="D296" s="154" t="s">
        <v>130</v>
      </c>
      <c r="E296" s="170" t="s">
        <v>3</v>
      </c>
      <c r="F296" s="171" t="s">
        <v>133</v>
      </c>
      <c r="H296" s="172">
        <v>37</v>
      </c>
      <c r="I296" s="173"/>
      <c r="L296" s="169"/>
      <c r="M296" s="174"/>
      <c r="N296" s="175"/>
      <c r="O296" s="175"/>
      <c r="P296" s="175"/>
      <c r="Q296" s="175"/>
      <c r="R296" s="175"/>
      <c r="S296" s="175"/>
      <c r="T296" s="176"/>
      <c r="AT296" s="170" t="s">
        <v>130</v>
      </c>
      <c r="AU296" s="170" t="s">
        <v>82</v>
      </c>
      <c r="AV296" s="15" t="s">
        <v>126</v>
      </c>
      <c r="AW296" s="15" t="s">
        <v>33</v>
      </c>
      <c r="AX296" s="15" t="s">
        <v>80</v>
      </c>
      <c r="AY296" s="170" t="s">
        <v>119</v>
      </c>
    </row>
    <row r="297" spans="1:65" s="2" customFormat="1" ht="16.5" customHeight="1">
      <c r="A297" s="33"/>
      <c r="B297" s="134"/>
      <c r="C297" s="135" t="s">
        <v>427</v>
      </c>
      <c r="D297" s="135" t="s">
        <v>121</v>
      </c>
      <c r="E297" s="136" t="s">
        <v>428</v>
      </c>
      <c r="F297" s="137" t="s">
        <v>429</v>
      </c>
      <c r="G297" s="138" t="s">
        <v>124</v>
      </c>
      <c r="H297" s="139">
        <v>14.8</v>
      </c>
      <c r="I297" s="140"/>
      <c r="J297" s="141">
        <f>ROUND(I297*H297,2)</f>
        <v>0</v>
      </c>
      <c r="K297" s="137" t="s">
        <v>125</v>
      </c>
      <c r="L297" s="34"/>
      <c r="M297" s="142" t="s">
        <v>3</v>
      </c>
      <c r="N297" s="143" t="s">
        <v>43</v>
      </c>
      <c r="O297" s="54"/>
      <c r="P297" s="144">
        <f>O297*H297</f>
        <v>0</v>
      </c>
      <c r="Q297" s="144">
        <v>3.0000000000000001E-5</v>
      </c>
      <c r="R297" s="144">
        <f>Q297*H297</f>
        <v>4.4400000000000006E-4</v>
      </c>
      <c r="S297" s="144">
        <v>0</v>
      </c>
      <c r="T297" s="14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46" t="s">
        <v>396</v>
      </c>
      <c r="AT297" s="146" t="s">
        <v>121</v>
      </c>
      <c r="AU297" s="146" t="s">
        <v>82</v>
      </c>
      <c r="AY297" s="18" t="s">
        <v>119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8" t="s">
        <v>80</v>
      </c>
      <c r="BK297" s="147">
        <f>ROUND(I297*H297,2)</f>
        <v>0</v>
      </c>
      <c r="BL297" s="18" t="s">
        <v>396</v>
      </c>
      <c r="BM297" s="146" t="s">
        <v>430</v>
      </c>
    </row>
    <row r="298" spans="1:65" s="2" customFormat="1">
      <c r="A298" s="33"/>
      <c r="B298" s="34"/>
      <c r="C298" s="33"/>
      <c r="D298" s="148" t="s">
        <v>128</v>
      </c>
      <c r="E298" s="33"/>
      <c r="F298" s="149" t="s">
        <v>431</v>
      </c>
      <c r="G298" s="33"/>
      <c r="H298" s="33"/>
      <c r="I298" s="150"/>
      <c r="J298" s="33"/>
      <c r="K298" s="33"/>
      <c r="L298" s="34"/>
      <c r="M298" s="151"/>
      <c r="N298" s="152"/>
      <c r="O298" s="54"/>
      <c r="P298" s="54"/>
      <c r="Q298" s="54"/>
      <c r="R298" s="54"/>
      <c r="S298" s="54"/>
      <c r="T298" s="55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128</v>
      </c>
      <c r="AU298" s="18" t="s">
        <v>82</v>
      </c>
    </row>
    <row r="299" spans="1:65" s="14" customFormat="1">
      <c r="B299" s="161"/>
      <c r="D299" s="154" t="s">
        <v>130</v>
      </c>
      <c r="E299" s="162" t="s">
        <v>3</v>
      </c>
      <c r="F299" s="163" t="s">
        <v>432</v>
      </c>
      <c r="H299" s="164">
        <v>14.8</v>
      </c>
      <c r="I299" s="165"/>
      <c r="L299" s="161"/>
      <c r="M299" s="166"/>
      <c r="N299" s="167"/>
      <c r="O299" s="167"/>
      <c r="P299" s="167"/>
      <c r="Q299" s="167"/>
      <c r="R299" s="167"/>
      <c r="S299" s="167"/>
      <c r="T299" s="168"/>
      <c r="AT299" s="162" t="s">
        <v>130</v>
      </c>
      <c r="AU299" s="162" t="s">
        <v>82</v>
      </c>
      <c r="AV299" s="14" t="s">
        <v>82</v>
      </c>
      <c r="AW299" s="14" t="s">
        <v>33</v>
      </c>
      <c r="AX299" s="14" t="s">
        <v>72</v>
      </c>
      <c r="AY299" s="162" t="s">
        <v>119</v>
      </c>
    </row>
    <row r="300" spans="1:65" s="15" customFormat="1">
      <c r="B300" s="169"/>
      <c r="D300" s="154" t="s">
        <v>130</v>
      </c>
      <c r="E300" s="170" t="s">
        <v>3</v>
      </c>
      <c r="F300" s="171" t="s">
        <v>133</v>
      </c>
      <c r="H300" s="172">
        <v>14.8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130</v>
      </c>
      <c r="AU300" s="170" t="s">
        <v>82</v>
      </c>
      <c r="AV300" s="15" t="s">
        <v>126</v>
      </c>
      <c r="AW300" s="15" t="s">
        <v>33</v>
      </c>
      <c r="AX300" s="15" t="s">
        <v>80</v>
      </c>
      <c r="AY300" s="170" t="s">
        <v>119</v>
      </c>
    </row>
    <row r="301" spans="1:65" s="12" customFormat="1" ht="25.9" customHeight="1">
      <c r="B301" s="121"/>
      <c r="D301" s="122" t="s">
        <v>71</v>
      </c>
      <c r="E301" s="123" t="s">
        <v>433</v>
      </c>
      <c r="F301" s="123" t="s">
        <v>434</v>
      </c>
      <c r="I301" s="124"/>
      <c r="J301" s="125">
        <f>BK301</f>
        <v>100000</v>
      </c>
      <c r="L301" s="121"/>
      <c r="M301" s="126"/>
      <c r="N301" s="127"/>
      <c r="O301" s="127"/>
      <c r="P301" s="128">
        <f>P302+P306+P321</f>
        <v>0</v>
      </c>
      <c r="Q301" s="127"/>
      <c r="R301" s="128">
        <f>R302+R306+R321</f>
        <v>0</v>
      </c>
      <c r="S301" s="127"/>
      <c r="T301" s="129">
        <f>T302+T306+T321</f>
        <v>0</v>
      </c>
      <c r="AR301" s="122" t="s">
        <v>155</v>
      </c>
      <c r="AT301" s="130" t="s">
        <v>71</v>
      </c>
      <c r="AU301" s="130" t="s">
        <v>72</v>
      </c>
      <c r="AY301" s="122" t="s">
        <v>119</v>
      </c>
      <c r="BK301" s="131">
        <f>BK302+BK306+BK321</f>
        <v>100000</v>
      </c>
    </row>
    <row r="302" spans="1:65" s="12" customFormat="1" ht="22.9" customHeight="1">
      <c r="B302" s="121"/>
      <c r="D302" s="122" t="s">
        <v>71</v>
      </c>
      <c r="E302" s="132" t="s">
        <v>435</v>
      </c>
      <c r="F302" s="132" t="s">
        <v>436</v>
      </c>
      <c r="I302" s="124"/>
      <c r="J302" s="133">
        <f>BK302</f>
        <v>0</v>
      </c>
      <c r="L302" s="121"/>
      <c r="M302" s="126"/>
      <c r="N302" s="127"/>
      <c r="O302" s="127"/>
      <c r="P302" s="128">
        <f>SUM(P303:P305)</f>
        <v>0</v>
      </c>
      <c r="Q302" s="127"/>
      <c r="R302" s="128">
        <f>SUM(R303:R305)</f>
        <v>0</v>
      </c>
      <c r="S302" s="127"/>
      <c r="T302" s="129">
        <f>SUM(T303:T305)</f>
        <v>0</v>
      </c>
      <c r="AR302" s="122" t="s">
        <v>155</v>
      </c>
      <c r="AT302" s="130" t="s">
        <v>71</v>
      </c>
      <c r="AU302" s="130" t="s">
        <v>80</v>
      </c>
      <c r="AY302" s="122" t="s">
        <v>119</v>
      </c>
      <c r="BK302" s="131">
        <f>SUM(BK303:BK305)</f>
        <v>0</v>
      </c>
    </row>
    <row r="303" spans="1:65" s="2" customFormat="1" ht="16.5" customHeight="1">
      <c r="A303" s="33"/>
      <c r="B303" s="134"/>
      <c r="C303" s="135" t="s">
        <v>437</v>
      </c>
      <c r="D303" s="135" t="s">
        <v>121</v>
      </c>
      <c r="E303" s="136" t="s">
        <v>438</v>
      </c>
      <c r="F303" s="137" t="s">
        <v>439</v>
      </c>
      <c r="G303" s="138" t="s">
        <v>440</v>
      </c>
      <c r="H303" s="139">
        <v>1</v>
      </c>
      <c r="I303" s="140"/>
      <c r="J303" s="141">
        <f>ROUND(I303*H303,2)</f>
        <v>0</v>
      </c>
      <c r="K303" s="137" t="s">
        <v>3</v>
      </c>
      <c r="L303" s="34"/>
      <c r="M303" s="142" t="s">
        <v>3</v>
      </c>
      <c r="N303" s="143" t="s">
        <v>43</v>
      </c>
      <c r="O303" s="54"/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46" t="s">
        <v>126</v>
      </c>
      <c r="AT303" s="146" t="s">
        <v>121</v>
      </c>
      <c r="AU303" s="146" t="s">
        <v>82</v>
      </c>
      <c r="AY303" s="18" t="s">
        <v>119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8" t="s">
        <v>80</v>
      </c>
      <c r="BK303" s="147">
        <f>ROUND(I303*H303,2)</f>
        <v>0</v>
      </c>
      <c r="BL303" s="18" t="s">
        <v>126</v>
      </c>
      <c r="BM303" s="146" t="s">
        <v>441</v>
      </c>
    </row>
    <row r="304" spans="1:65" s="14" customFormat="1">
      <c r="B304" s="161"/>
      <c r="D304" s="154" t="s">
        <v>130</v>
      </c>
      <c r="E304" s="162" t="s">
        <v>3</v>
      </c>
      <c r="F304" s="163" t="s">
        <v>442</v>
      </c>
      <c r="H304" s="164">
        <v>1</v>
      </c>
      <c r="I304" s="165"/>
      <c r="L304" s="161"/>
      <c r="M304" s="166"/>
      <c r="N304" s="167"/>
      <c r="O304" s="167"/>
      <c r="P304" s="167"/>
      <c r="Q304" s="167"/>
      <c r="R304" s="167"/>
      <c r="S304" s="167"/>
      <c r="T304" s="168"/>
      <c r="AT304" s="162" t="s">
        <v>130</v>
      </c>
      <c r="AU304" s="162" t="s">
        <v>82</v>
      </c>
      <c r="AV304" s="14" t="s">
        <v>82</v>
      </c>
      <c r="AW304" s="14" t="s">
        <v>33</v>
      </c>
      <c r="AX304" s="14" t="s">
        <v>72</v>
      </c>
      <c r="AY304" s="162" t="s">
        <v>119</v>
      </c>
    </row>
    <row r="305" spans="1:65" s="15" customFormat="1">
      <c r="B305" s="169"/>
      <c r="D305" s="154" t="s">
        <v>130</v>
      </c>
      <c r="E305" s="170" t="s">
        <v>3</v>
      </c>
      <c r="F305" s="171" t="s">
        <v>133</v>
      </c>
      <c r="H305" s="172">
        <v>1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130</v>
      </c>
      <c r="AU305" s="170" t="s">
        <v>82</v>
      </c>
      <c r="AV305" s="15" t="s">
        <v>126</v>
      </c>
      <c r="AW305" s="15" t="s">
        <v>33</v>
      </c>
      <c r="AX305" s="15" t="s">
        <v>80</v>
      </c>
      <c r="AY305" s="170" t="s">
        <v>119</v>
      </c>
    </row>
    <row r="306" spans="1:65" s="12" customFormat="1" ht="22.9" customHeight="1">
      <c r="B306" s="121"/>
      <c r="D306" s="122" t="s">
        <v>71</v>
      </c>
      <c r="E306" s="132" t="s">
        <v>443</v>
      </c>
      <c r="F306" s="132" t="s">
        <v>444</v>
      </c>
      <c r="I306" s="124"/>
      <c r="J306" s="133">
        <f>BK306</f>
        <v>100000</v>
      </c>
      <c r="L306" s="121"/>
      <c r="M306" s="126"/>
      <c r="N306" s="127"/>
      <c r="O306" s="127"/>
      <c r="P306" s="128">
        <f>SUM(P307:P320)</f>
        <v>0</v>
      </c>
      <c r="Q306" s="127"/>
      <c r="R306" s="128">
        <f>SUM(R307:R320)</f>
        <v>0</v>
      </c>
      <c r="S306" s="127"/>
      <c r="T306" s="129">
        <f>SUM(T307:T320)</f>
        <v>0</v>
      </c>
      <c r="AR306" s="122" t="s">
        <v>155</v>
      </c>
      <c r="AT306" s="130" t="s">
        <v>71</v>
      </c>
      <c r="AU306" s="130" t="s">
        <v>80</v>
      </c>
      <c r="AY306" s="122" t="s">
        <v>119</v>
      </c>
      <c r="BK306" s="131">
        <f>SUM(BK307:BK320)</f>
        <v>100000</v>
      </c>
    </row>
    <row r="307" spans="1:65" s="2" customFormat="1" ht="16.5" customHeight="1">
      <c r="A307" s="33"/>
      <c r="B307" s="134"/>
      <c r="C307" s="135" t="s">
        <v>445</v>
      </c>
      <c r="D307" s="135" t="s">
        <v>121</v>
      </c>
      <c r="E307" s="136" t="s">
        <v>446</v>
      </c>
      <c r="F307" s="137" t="s">
        <v>447</v>
      </c>
      <c r="G307" s="138" t="s">
        <v>448</v>
      </c>
      <c r="H307" s="139">
        <v>3</v>
      </c>
      <c r="I307" s="140"/>
      <c r="J307" s="141">
        <f>ROUND(I307*H307,2)</f>
        <v>0</v>
      </c>
      <c r="K307" s="137" t="s">
        <v>3</v>
      </c>
      <c r="L307" s="34"/>
      <c r="M307" s="142" t="s">
        <v>3</v>
      </c>
      <c r="N307" s="143" t="s">
        <v>43</v>
      </c>
      <c r="O307" s="54"/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46" t="s">
        <v>126</v>
      </c>
      <c r="AT307" s="146" t="s">
        <v>121</v>
      </c>
      <c r="AU307" s="146" t="s">
        <v>82</v>
      </c>
      <c r="AY307" s="18" t="s">
        <v>119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8" t="s">
        <v>80</v>
      </c>
      <c r="BK307" s="147">
        <f>ROUND(I307*H307,2)</f>
        <v>0</v>
      </c>
      <c r="BL307" s="18" t="s">
        <v>126</v>
      </c>
      <c r="BM307" s="146" t="s">
        <v>449</v>
      </c>
    </row>
    <row r="308" spans="1:65" s="14" customFormat="1">
      <c r="B308" s="161"/>
      <c r="D308" s="154" t="s">
        <v>130</v>
      </c>
      <c r="E308" s="162" t="s">
        <v>3</v>
      </c>
      <c r="F308" s="163" t="s">
        <v>450</v>
      </c>
      <c r="H308" s="164">
        <v>3</v>
      </c>
      <c r="I308" s="165"/>
      <c r="L308" s="161"/>
      <c r="M308" s="166"/>
      <c r="N308" s="167"/>
      <c r="O308" s="167"/>
      <c r="P308" s="167"/>
      <c r="Q308" s="167"/>
      <c r="R308" s="167"/>
      <c r="S308" s="167"/>
      <c r="T308" s="168"/>
      <c r="AT308" s="162" t="s">
        <v>130</v>
      </c>
      <c r="AU308" s="162" t="s">
        <v>82</v>
      </c>
      <c r="AV308" s="14" t="s">
        <v>82</v>
      </c>
      <c r="AW308" s="14" t="s">
        <v>33</v>
      </c>
      <c r="AX308" s="14" t="s">
        <v>72</v>
      </c>
      <c r="AY308" s="162" t="s">
        <v>119</v>
      </c>
    </row>
    <row r="309" spans="1:65" s="15" customFormat="1">
      <c r="B309" s="169"/>
      <c r="D309" s="154" t="s">
        <v>130</v>
      </c>
      <c r="E309" s="170" t="s">
        <v>3</v>
      </c>
      <c r="F309" s="171" t="s">
        <v>133</v>
      </c>
      <c r="H309" s="172">
        <v>3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130</v>
      </c>
      <c r="AU309" s="170" t="s">
        <v>82</v>
      </c>
      <c r="AV309" s="15" t="s">
        <v>126</v>
      </c>
      <c r="AW309" s="15" t="s">
        <v>33</v>
      </c>
      <c r="AX309" s="15" t="s">
        <v>80</v>
      </c>
      <c r="AY309" s="170" t="s">
        <v>119</v>
      </c>
    </row>
    <row r="310" spans="1:65" s="2" customFormat="1" ht="16.5" customHeight="1">
      <c r="A310" s="33"/>
      <c r="B310" s="134"/>
      <c r="C310" s="135" t="s">
        <v>451</v>
      </c>
      <c r="D310" s="135" t="s">
        <v>121</v>
      </c>
      <c r="E310" s="136" t="s">
        <v>452</v>
      </c>
      <c r="F310" s="137" t="s">
        <v>453</v>
      </c>
      <c r="G310" s="138" t="s">
        <v>440</v>
      </c>
      <c r="H310" s="139">
        <v>1</v>
      </c>
      <c r="I310" s="140"/>
      <c r="J310" s="141">
        <f>ROUND(I310*H310,2)</f>
        <v>0</v>
      </c>
      <c r="K310" s="137" t="s">
        <v>3</v>
      </c>
      <c r="L310" s="34"/>
      <c r="M310" s="142" t="s">
        <v>3</v>
      </c>
      <c r="N310" s="143" t="s">
        <v>43</v>
      </c>
      <c r="O310" s="54"/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46" t="s">
        <v>126</v>
      </c>
      <c r="AT310" s="146" t="s">
        <v>121</v>
      </c>
      <c r="AU310" s="146" t="s">
        <v>82</v>
      </c>
      <c r="AY310" s="18" t="s">
        <v>119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8" t="s">
        <v>80</v>
      </c>
      <c r="BK310" s="147">
        <f>ROUND(I310*H310,2)</f>
        <v>0</v>
      </c>
      <c r="BL310" s="18" t="s">
        <v>126</v>
      </c>
      <c r="BM310" s="146" t="s">
        <v>454</v>
      </c>
    </row>
    <row r="311" spans="1:65" s="13" customFormat="1">
      <c r="B311" s="153"/>
      <c r="D311" s="154" t="s">
        <v>130</v>
      </c>
      <c r="E311" s="155" t="s">
        <v>3</v>
      </c>
      <c r="F311" s="156" t="s">
        <v>455</v>
      </c>
      <c r="H311" s="155" t="s">
        <v>3</v>
      </c>
      <c r="I311" s="157"/>
      <c r="L311" s="153"/>
      <c r="M311" s="158"/>
      <c r="N311" s="159"/>
      <c r="O311" s="159"/>
      <c r="P311" s="159"/>
      <c r="Q311" s="159"/>
      <c r="R311" s="159"/>
      <c r="S311" s="159"/>
      <c r="T311" s="160"/>
      <c r="AT311" s="155" t="s">
        <v>130</v>
      </c>
      <c r="AU311" s="155" t="s">
        <v>82</v>
      </c>
      <c r="AV311" s="13" t="s">
        <v>80</v>
      </c>
      <c r="AW311" s="13" t="s">
        <v>33</v>
      </c>
      <c r="AX311" s="13" t="s">
        <v>72</v>
      </c>
      <c r="AY311" s="155" t="s">
        <v>119</v>
      </c>
    </row>
    <row r="312" spans="1:65" s="14" customFormat="1">
      <c r="B312" s="161"/>
      <c r="D312" s="154" t="s">
        <v>130</v>
      </c>
      <c r="E312" s="162" t="s">
        <v>3</v>
      </c>
      <c r="F312" s="163" t="s">
        <v>80</v>
      </c>
      <c r="H312" s="164">
        <v>1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2" t="s">
        <v>130</v>
      </c>
      <c r="AU312" s="162" t="s">
        <v>82</v>
      </c>
      <c r="AV312" s="14" t="s">
        <v>82</v>
      </c>
      <c r="AW312" s="14" t="s">
        <v>33</v>
      </c>
      <c r="AX312" s="14" t="s">
        <v>72</v>
      </c>
      <c r="AY312" s="162" t="s">
        <v>119</v>
      </c>
    </row>
    <row r="313" spans="1:65" s="15" customFormat="1">
      <c r="B313" s="169"/>
      <c r="D313" s="154" t="s">
        <v>130</v>
      </c>
      <c r="E313" s="170" t="s">
        <v>3</v>
      </c>
      <c r="F313" s="171" t="s">
        <v>133</v>
      </c>
      <c r="H313" s="172">
        <v>1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0" t="s">
        <v>130</v>
      </c>
      <c r="AU313" s="170" t="s">
        <v>82</v>
      </c>
      <c r="AV313" s="15" t="s">
        <v>126</v>
      </c>
      <c r="AW313" s="15" t="s">
        <v>33</v>
      </c>
      <c r="AX313" s="15" t="s">
        <v>80</v>
      </c>
      <c r="AY313" s="170" t="s">
        <v>119</v>
      </c>
    </row>
    <row r="314" spans="1:65" s="2" customFormat="1" ht="16.5" customHeight="1">
      <c r="A314" s="33"/>
      <c r="B314" s="134"/>
      <c r="C314" s="135" t="s">
        <v>456</v>
      </c>
      <c r="D314" s="135" t="s">
        <v>121</v>
      </c>
      <c r="E314" s="136" t="s">
        <v>457</v>
      </c>
      <c r="F314" s="137" t="s">
        <v>660</v>
      </c>
      <c r="G314" s="138" t="s">
        <v>440</v>
      </c>
      <c r="H314" s="139">
        <v>1</v>
      </c>
      <c r="I314" s="140">
        <v>100000</v>
      </c>
      <c r="J314" s="141">
        <f>ROUND(I314*H314,2)</f>
        <v>100000</v>
      </c>
      <c r="K314" s="137" t="s">
        <v>3</v>
      </c>
      <c r="L314" s="34"/>
      <c r="M314" s="142" t="s">
        <v>3</v>
      </c>
      <c r="N314" s="143" t="s">
        <v>43</v>
      </c>
      <c r="O314" s="54"/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46" t="s">
        <v>126</v>
      </c>
      <c r="AT314" s="146" t="s">
        <v>121</v>
      </c>
      <c r="AU314" s="146" t="s">
        <v>82</v>
      </c>
      <c r="AY314" s="18" t="s">
        <v>119</v>
      </c>
      <c r="BE314" s="147">
        <f>IF(N314="základní",J314,0)</f>
        <v>100000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8" t="s">
        <v>80</v>
      </c>
      <c r="BK314" s="147">
        <f>ROUND(I314*H314,2)</f>
        <v>100000</v>
      </c>
      <c r="BL314" s="18" t="s">
        <v>126</v>
      </c>
      <c r="BM314" s="146" t="s">
        <v>458</v>
      </c>
    </row>
    <row r="315" spans="1:65" s="13" customFormat="1">
      <c r="B315" s="153"/>
      <c r="D315" s="154" t="s">
        <v>130</v>
      </c>
      <c r="E315" s="155" t="s">
        <v>3</v>
      </c>
      <c r="F315" s="156" t="s">
        <v>661</v>
      </c>
      <c r="H315" s="155" t="s">
        <v>3</v>
      </c>
      <c r="I315" s="157"/>
      <c r="L315" s="153"/>
      <c r="M315" s="158"/>
      <c r="N315" s="159"/>
      <c r="O315" s="159"/>
      <c r="P315" s="159"/>
      <c r="Q315" s="159"/>
      <c r="R315" s="159"/>
      <c r="S315" s="159"/>
      <c r="T315" s="160"/>
      <c r="AT315" s="155" t="s">
        <v>130</v>
      </c>
      <c r="AU315" s="155" t="s">
        <v>82</v>
      </c>
      <c r="AV315" s="13" t="s">
        <v>80</v>
      </c>
      <c r="AW315" s="13" t="s">
        <v>33</v>
      </c>
      <c r="AX315" s="13" t="s">
        <v>72</v>
      </c>
      <c r="AY315" s="155" t="s">
        <v>119</v>
      </c>
    </row>
    <row r="316" spans="1:65" s="14" customFormat="1">
      <c r="B316" s="161"/>
      <c r="D316" s="154" t="s">
        <v>130</v>
      </c>
      <c r="E316" s="162" t="s">
        <v>3</v>
      </c>
      <c r="F316" s="163" t="s">
        <v>80</v>
      </c>
      <c r="H316" s="164">
        <v>1</v>
      </c>
      <c r="I316" s="165"/>
      <c r="L316" s="161"/>
      <c r="M316" s="166"/>
      <c r="N316" s="167"/>
      <c r="O316" s="167"/>
      <c r="P316" s="167"/>
      <c r="Q316" s="167"/>
      <c r="R316" s="167"/>
      <c r="S316" s="167"/>
      <c r="T316" s="168"/>
      <c r="AT316" s="162" t="s">
        <v>130</v>
      </c>
      <c r="AU316" s="162" t="s">
        <v>82</v>
      </c>
      <c r="AV316" s="14" t="s">
        <v>82</v>
      </c>
      <c r="AW316" s="14" t="s">
        <v>33</v>
      </c>
      <c r="AX316" s="14" t="s">
        <v>72</v>
      </c>
      <c r="AY316" s="162" t="s">
        <v>119</v>
      </c>
    </row>
    <row r="317" spans="1:65" s="15" customFormat="1">
      <c r="B317" s="169"/>
      <c r="D317" s="154" t="s">
        <v>130</v>
      </c>
      <c r="E317" s="170" t="s">
        <v>3</v>
      </c>
      <c r="F317" s="171" t="s">
        <v>133</v>
      </c>
      <c r="H317" s="172">
        <v>1</v>
      </c>
      <c r="I317" s="173"/>
      <c r="L317" s="169"/>
      <c r="M317" s="174"/>
      <c r="N317" s="175"/>
      <c r="O317" s="175"/>
      <c r="P317" s="175"/>
      <c r="Q317" s="175"/>
      <c r="R317" s="175"/>
      <c r="S317" s="175"/>
      <c r="T317" s="176"/>
      <c r="AT317" s="170" t="s">
        <v>130</v>
      </c>
      <c r="AU317" s="170" t="s">
        <v>82</v>
      </c>
      <c r="AV317" s="15" t="s">
        <v>126</v>
      </c>
      <c r="AW317" s="15" t="s">
        <v>33</v>
      </c>
      <c r="AX317" s="15" t="s">
        <v>80</v>
      </c>
      <c r="AY317" s="170" t="s">
        <v>119</v>
      </c>
    </row>
    <row r="318" spans="1:65" s="2" customFormat="1" ht="16.5" customHeight="1">
      <c r="A318" s="33"/>
      <c r="B318" s="134"/>
      <c r="C318" s="135" t="s">
        <v>459</v>
      </c>
      <c r="D318" s="135" t="s">
        <v>121</v>
      </c>
      <c r="E318" s="136" t="s">
        <v>460</v>
      </c>
      <c r="F318" s="137" t="s">
        <v>461</v>
      </c>
      <c r="G318" s="138" t="s">
        <v>250</v>
      </c>
      <c r="H318" s="139">
        <v>1</v>
      </c>
      <c r="I318" s="140"/>
      <c r="J318" s="141">
        <f>ROUND(I318*H318,2)</f>
        <v>0</v>
      </c>
      <c r="K318" s="137" t="s">
        <v>3</v>
      </c>
      <c r="L318" s="34"/>
      <c r="M318" s="142" t="s">
        <v>3</v>
      </c>
      <c r="N318" s="143" t="s">
        <v>43</v>
      </c>
      <c r="O318" s="54"/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46" t="s">
        <v>126</v>
      </c>
      <c r="AT318" s="146" t="s">
        <v>121</v>
      </c>
      <c r="AU318" s="146" t="s">
        <v>82</v>
      </c>
      <c r="AY318" s="18" t="s">
        <v>119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8" t="s">
        <v>80</v>
      </c>
      <c r="BK318" s="147">
        <f>ROUND(I318*H318,2)</f>
        <v>0</v>
      </c>
      <c r="BL318" s="18" t="s">
        <v>126</v>
      </c>
      <c r="BM318" s="146" t="s">
        <v>462</v>
      </c>
    </row>
    <row r="319" spans="1:65" s="14" customFormat="1">
      <c r="B319" s="161"/>
      <c r="D319" s="154" t="s">
        <v>130</v>
      </c>
      <c r="E319" s="162" t="s">
        <v>3</v>
      </c>
      <c r="F319" s="163" t="s">
        <v>80</v>
      </c>
      <c r="H319" s="164">
        <v>1</v>
      </c>
      <c r="I319" s="165"/>
      <c r="L319" s="161"/>
      <c r="M319" s="166"/>
      <c r="N319" s="167"/>
      <c r="O319" s="167"/>
      <c r="P319" s="167"/>
      <c r="Q319" s="167"/>
      <c r="R319" s="167"/>
      <c r="S319" s="167"/>
      <c r="T319" s="168"/>
      <c r="AT319" s="162" t="s">
        <v>130</v>
      </c>
      <c r="AU319" s="162" t="s">
        <v>82</v>
      </c>
      <c r="AV319" s="14" t="s">
        <v>82</v>
      </c>
      <c r="AW319" s="14" t="s">
        <v>33</v>
      </c>
      <c r="AX319" s="14" t="s">
        <v>72</v>
      </c>
      <c r="AY319" s="162" t="s">
        <v>119</v>
      </c>
    </row>
    <row r="320" spans="1:65" s="15" customFormat="1">
      <c r="B320" s="169"/>
      <c r="D320" s="154" t="s">
        <v>130</v>
      </c>
      <c r="E320" s="170" t="s">
        <v>3</v>
      </c>
      <c r="F320" s="171" t="s">
        <v>133</v>
      </c>
      <c r="H320" s="172">
        <v>1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0" t="s">
        <v>130</v>
      </c>
      <c r="AU320" s="170" t="s">
        <v>82</v>
      </c>
      <c r="AV320" s="15" t="s">
        <v>126</v>
      </c>
      <c r="AW320" s="15" t="s">
        <v>33</v>
      </c>
      <c r="AX320" s="15" t="s">
        <v>80</v>
      </c>
      <c r="AY320" s="170" t="s">
        <v>119</v>
      </c>
    </row>
    <row r="321" spans="1:65" s="12" customFormat="1" ht="22.9" customHeight="1">
      <c r="B321" s="121"/>
      <c r="D321" s="122" t="s">
        <v>71</v>
      </c>
      <c r="E321" s="132" t="s">
        <v>463</v>
      </c>
      <c r="F321" s="132" t="s">
        <v>464</v>
      </c>
      <c r="I321" s="124"/>
      <c r="J321" s="133">
        <f>BK321</f>
        <v>0</v>
      </c>
      <c r="L321" s="121"/>
      <c r="M321" s="126"/>
      <c r="N321" s="127"/>
      <c r="O321" s="127"/>
      <c r="P321" s="128">
        <f>SUM(P322:P325)</f>
        <v>0</v>
      </c>
      <c r="Q321" s="127"/>
      <c r="R321" s="128">
        <f>SUM(R322:R325)</f>
        <v>0</v>
      </c>
      <c r="S321" s="127"/>
      <c r="T321" s="129">
        <f>SUM(T322:T325)</f>
        <v>0</v>
      </c>
      <c r="AR321" s="122" t="s">
        <v>155</v>
      </c>
      <c r="AT321" s="130" t="s">
        <v>71</v>
      </c>
      <c r="AU321" s="130" t="s">
        <v>80</v>
      </c>
      <c r="AY321" s="122" t="s">
        <v>119</v>
      </c>
      <c r="BK321" s="131">
        <f>SUM(BK322:BK325)</f>
        <v>0</v>
      </c>
    </row>
    <row r="322" spans="1:65" s="2" customFormat="1" ht="16.5" customHeight="1">
      <c r="A322" s="33"/>
      <c r="B322" s="134"/>
      <c r="C322" s="135" t="s">
        <v>465</v>
      </c>
      <c r="D322" s="135" t="s">
        <v>121</v>
      </c>
      <c r="E322" s="136" t="s">
        <v>466</v>
      </c>
      <c r="F322" s="137" t="s">
        <v>467</v>
      </c>
      <c r="G322" s="138" t="s">
        <v>440</v>
      </c>
      <c r="H322" s="139">
        <v>1</v>
      </c>
      <c r="I322" s="140"/>
      <c r="J322" s="141">
        <f>ROUND(I322*H322,2)</f>
        <v>0</v>
      </c>
      <c r="K322" s="137" t="s">
        <v>3</v>
      </c>
      <c r="L322" s="34"/>
      <c r="M322" s="142" t="s">
        <v>3</v>
      </c>
      <c r="N322" s="143" t="s">
        <v>43</v>
      </c>
      <c r="O322" s="54"/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46" t="s">
        <v>126</v>
      </c>
      <c r="AT322" s="146" t="s">
        <v>121</v>
      </c>
      <c r="AU322" s="146" t="s">
        <v>82</v>
      </c>
      <c r="AY322" s="18" t="s">
        <v>119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8" t="s">
        <v>80</v>
      </c>
      <c r="BK322" s="147">
        <f>ROUND(I322*H322,2)</f>
        <v>0</v>
      </c>
      <c r="BL322" s="18" t="s">
        <v>126</v>
      </c>
      <c r="BM322" s="146" t="s">
        <v>468</v>
      </c>
    </row>
    <row r="323" spans="1:65" s="14" customFormat="1">
      <c r="B323" s="161"/>
      <c r="D323" s="154" t="s">
        <v>130</v>
      </c>
      <c r="E323" s="162" t="s">
        <v>3</v>
      </c>
      <c r="F323" s="163" t="s">
        <v>80</v>
      </c>
      <c r="H323" s="164">
        <v>1</v>
      </c>
      <c r="I323" s="165"/>
      <c r="L323" s="161"/>
      <c r="M323" s="166"/>
      <c r="N323" s="167"/>
      <c r="O323" s="167"/>
      <c r="P323" s="167"/>
      <c r="Q323" s="167"/>
      <c r="R323" s="167"/>
      <c r="S323" s="167"/>
      <c r="T323" s="168"/>
      <c r="AT323" s="162" t="s">
        <v>130</v>
      </c>
      <c r="AU323" s="162" t="s">
        <v>82</v>
      </c>
      <c r="AV323" s="14" t="s">
        <v>82</v>
      </c>
      <c r="AW323" s="14" t="s">
        <v>33</v>
      </c>
      <c r="AX323" s="14" t="s">
        <v>72</v>
      </c>
      <c r="AY323" s="162" t="s">
        <v>119</v>
      </c>
    </row>
    <row r="324" spans="1:65" s="15" customFormat="1">
      <c r="B324" s="169"/>
      <c r="D324" s="154" t="s">
        <v>130</v>
      </c>
      <c r="E324" s="170" t="s">
        <v>3</v>
      </c>
      <c r="F324" s="171" t="s">
        <v>133</v>
      </c>
      <c r="H324" s="172">
        <v>1</v>
      </c>
      <c r="I324" s="173"/>
      <c r="L324" s="169"/>
      <c r="M324" s="174"/>
      <c r="N324" s="175"/>
      <c r="O324" s="175"/>
      <c r="P324" s="175"/>
      <c r="Q324" s="175"/>
      <c r="R324" s="175"/>
      <c r="S324" s="175"/>
      <c r="T324" s="176"/>
      <c r="AT324" s="170" t="s">
        <v>130</v>
      </c>
      <c r="AU324" s="170" t="s">
        <v>82</v>
      </c>
      <c r="AV324" s="15" t="s">
        <v>126</v>
      </c>
      <c r="AW324" s="15" t="s">
        <v>33</v>
      </c>
      <c r="AX324" s="15" t="s">
        <v>80</v>
      </c>
      <c r="AY324" s="170" t="s">
        <v>119</v>
      </c>
    </row>
    <row r="325" spans="1:65" s="2" customFormat="1" ht="16.5" customHeight="1">
      <c r="A325" s="33"/>
      <c r="B325" s="134"/>
      <c r="C325" s="135" t="s">
        <v>469</v>
      </c>
      <c r="D325" s="135" t="s">
        <v>121</v>
      </c>
      <c r="E325" s="136" t="s">
        <v>470</v>
      </c>
      <c r="F325" s="137" t="s">
        <v>471</v>
      </c>
      <c r="G325" s="138" t="s">
        <v>440</v>
      </c>
      <c r="H325" s="139">
        <v>6</v>
      </c>
      <c r="I325" s="140"/>
      <c r="J325" s="141">
        <f>ROUND(I325*H325,2)</f>
        <v>0</v>
      </c>
      <c r="K325" s="137" t="s">
        <v>3</v>
      </c>
      <c r="L325" s="34"/>
      <c r="M325" s="187" t="s">
        <v>3</v>
      </c>
      <c r="N325" s="188" t="s">
        <v>43</v>
      </c>
      <c r="O325" s="189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472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472</v>
      </c>
      <c r="BM325" s="146" t="s">
        <v>473</v>
      </c>
    </row>
    <row r="326" spans="1:65" s="2" customFormat="1" ht="6.95" customHeight="1">
      <c r="A326" s="33"/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34"/>
      <c r="M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</row>
  </sheetData>
  <autoFilter ref="C92:K32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9" r:id="rId3" xr:uid="{00000000-0004-0000-0100-000002000000}"/>
    <hyperlink ref="F113" r:id="rId4" xr:uid="{00000000-0004-0000-0100-000003000000}"/>
    <hyperlink ref="F118" r:id="rId5" xr:uid="{00000000-0004-0000-0100-000004000000}"/>
    <hyperlink ref="F121" r:id="rId6" xr:uid="{00000000-0004-0000-0100-000005000000}"/>
    <hyperlink ref="F126" r:id="rId7" xr:uid="{00000000-0004-0000-0100-000006000000}"/>
    <hyperlink ref="F133" r:id="rId8" xr:uid="{00000000-0004-0000-0100-000007000000}"/>
    <hyperlink ref="F139" r:id="rId9" xr:uid="{00000000-0004-0000-0100-000008000000}"/>
    <hyperlink ref="F144" r:id="rId10" xr:uid="{00000000-0004-0000-0100-000009000000}"/>
    <hyperlink ref="F149" r:id="rId11" xr:uid="{00000000-0004-0000-0100-00000A000000}"/>
    <hyperlink ref="F154" r:id="rId12" xr:uid="{00000000-0004-0000-0100-00000B000000}"/>
    <hyperlink ref="F159" r:id="rId13" xr:uid="{00000000-0004-0000-0100-00000C000000}"/>
    <hyperlink ref="F164" r:id="rId14" xr:uid="{00000000-0004-0000-0100-00000D000000}"/>
    <hyperlink ref="F169" r:id="rId15" xr:uid="{00000000-0004-0000-0100-00000E000000}"/>
    <hyperlink ref="F174" r:id="rId16" xr:uid="{00000000-0004-0000-0100-00000F000000}"/>
    <hyperlink ref="F180" r:id="rId17" xr:uid="{00000000-0004-0000-0100-000010000000}"/>
    <hyperlink ref="F188" r:id="rId18" xr:uid="{00000000-0004-0000-0100-000011000000}"/>
    <hyperlink ref="F193" r:id="rId19" xr:uid="{00000000-0004-0000-0100-000012000000}"/>
    <hyperlink ref="F198" r:id="rId20" xr:uid="{00000000-0004-0000-0100-000013000000}"/>
    <hyperlink ref="F201" r:id="rId21" xr:uid="{00000000-0004-0000-0100-000014000000}"/>
    <hyperlink ref="F204" r:id="rId22" xr:uid="{00000000-0004-0000-0100-000015000000}"/>
    <hyperlink ref="F207" r:id="rId23" xr:uid="{00000000-0004-0000-0100-000016000000}"/>
    <hyperlink ref="F210" r:id="rId24" xr:uid="{00000000-0004-0000-0100-000017000000}"/>
    <hyperlink ref="F214" r:id="rId25" xr:uid="{00000000-0004-0000-0100-000018000000}"/>
    <hyperlink ref="F217" r:id="rId26" xr:uid="{00000000-0004-0000-0100-000019000000}"/>
    <hyperlink ref="F230" r:id="rId27" xr:uid="{00000000-0004-0000-0100-00001A000000}"/>
    <hyperlink ref="F237" r:id="rId28" xr:uid="{00000000-0004-0000-0100-00001B000000}"/>
    <hyperlink ref="F241" r:id="rId29" xr:uid="{00000000-0004-0000-0100-00001C000000}"/>
    <hyperlink ref="F245" r:id="rId30" xr:uid="{00000000-0004-0000-0100-00001D000000}"/>
    <hyperlink ref="F249" r:id="rId31" xr:uid="{00000000-0004-0000-0100-00001E000000}"/>
    <hyperlink ref="F254" r:id="rId32" xr:uid="{00000000-0004-0000-0100-00001F000000}"/>
    <hyperlink ref="F258" r:id="rId33" xr:uid="{00000000-0004-0000-0100-000020000000}"/>
    <hyperlink ref="F265" r:id="rId34" xr:uid="{00000000-0004-0000-0100-000021000000}"/>
    <hyperlink ref="F268" r:id="rId35" xr:uid="{00000000-0004-0000-0100-000022000000}"/>
    <hyperlink ref="F273" r:id="rId36" xr:uid="{00000000-0004-0000-0100-000023000000}"/>
    <hyperlink ref="F277" r:id="rId37" xr:uid="{00000000-0004-0000-0100-000024000000}"/>
    <hyperlink ref="F281" r:id="rId38" xr:uid="{00000000-0004-0000-0100-000025000000}"/>
    <hyperlink ref="F291" r:id="rId39" xr:uid="{00000000-0004-0000-0100-000026000000}"/>
    <hyperlink ref="F298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474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17" t="s">
        <v>475</v>
      </c>
      <c r="D4" s="317"/>
      <c r="E4" s="317"/>
      <c r="F4" s="317"/>
      <c r="G4" s="317"/>
      <c r="H4" s="317"/>
      <c r="I4" s="317"/>
      <c r="J4" s="317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15" t="s">
        <v>476</v>
      </c>
      <c r="D6" s="315"/>
      <c r="E6" s="315"/>
      <c r="F6" s="315"/>
      <c r="G6" s="315"/>
      <c r="H6" s="315"/>
      <c r="I6" s="315"/>
      <c r="J6" s="315"/>
      <c r="K6" s="199"/>
    </row>
    <row r="7" spans="2:11" s="1" customFormat="1" ht="15" customHeight="1">
      <c r="B7" s="202"/>
      <c r="C7" s="315" t="s">
        <v>477</v>
      </c>
      <c r="D7" s="315"/>
      <c r="E7" s="315"/>
      <c r="F7" s="315"/>
      <c r="G7" s="315"/>
      <c r="H7" s="315"/>
      <c r="I7" s="315"/>
      <c r="J7" s="315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15" t="s">
        <v>478</v>
      </c>
      <c r="D9" s="315"/>
      <c r="E9" s="315"/>
      <c r="F9" s="315"/>
      <c r="G9" s="315"/>
      <c r="H9" s="315"/>
      <c r="I9" s="315"/>
      <c r="J9" s="315"/>
      <c r="K9" s="199"/>
    </row>
    <row r="10" spans="2:11" s="1" customFormat="1" ht="15" customHeight="1">
      <c r="B10" s="202"/>
      <c r="C10" s="201"/>
      <c r="D10" s="315" t="s">
        <v>479</v>
      </c>
      <c r="E10" s="315"/>
      <c r="F10" s="315"/>
      <c r="G10" s="315"/>
      <c r="H10" s="315"/>
      <c r="I10" s="315"/>
      <c r="J10" s="315"/>
      <c r="K10" s="199"/>
    </row>
    <row r="11" spans="2:11" s="1" customFormat="1" ht="15" customHeight="1">
      <c r="B11" s="202"/>
      <c r="C11" s="203"/>
      <c r="D11" s="315" t="s">
        <v>480</v>
      </c>
      <c r="E11" s="315"/>
      <c r="F11" s="315"/>
      <c r="G11" s="315"/>
      <c r="H11" s="315"/>
      <c r="I11" s="315"/>
      <c r="J11" s="315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481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15" t="s">
        <v>482</v>
      </c>
      <c r="E15" s="315"/>
      <c r="F15" s="315"/>
      <c r="G15" s="315"/>
      <c r="H15" s="315"/>
      <c r="I15" s="315"/>
      <c r="J15" s="315"/>
      <c r="K15" s="199"/>
    </row>
    <row r="16" spans="2:11" s="1" customFormat="1" ht="15" customHeight="1">
      <c r="B16" s="202"/>
      <c r="C16" s="203"/>
      <c r="D16" s="315" t="s">
        <v>483</v>
      </c>
      <c r="E16" s="315"/>
      <c r="F16" s="315"/>
      <c r="G16" s="315"/>
      <c r="H16" s="315"/>
      <c r="I16" s="315"/>
      <c r="J16" s="315"/>
      <c r="K16" s="199"/>
    </row>
    <row r="17" spans="2:11" s="1" customFormat="1" ht="15" customHeight="1">
      <c r="B17" s="202"/>
      <c r="C17" s="203"/>
      <c r="D17" s="315" t="s">
        <v>484</v>
      </c>
      <c r="E17" s="315"/>
      <c r="F17" s="315"/>
      <c r="G17" s="315"/>
      <c r="H17" s="315"/>
      <c r="I17" s="315"/>
      <c r="J17" s="315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15" t="s">
        <v>485</v>
      </c>
      <c r="G18" s="315"/>
      <c r="H18" s="315"/>
      <c r="I18" s="315"/>
      <c r="J18" s="315"/>
      <c r="K18" s="199"/>
    </row>
    <row r="19" spans="2:11" s="1" customFormat="1" ht="15" customHeight="1">
      <c r="B19" s="202"/>
      <c r="C19" s="203"/>
      <c r="D19" s="203"/>
      <c r="E19" s="205" t="s">
        <v>486</v>
      </c>
      <c r="F19" s="315" t="s">
        <v>487</v>
      </c>
      <c r="G19" s="315"/>
      <c r="H19" s="315"/>
      <c r="I19" s="315"/>
      <c r="J19" s="315"/>
      <c r="K19" s="199"/>
    </row>
    <row r="20" spans="2:11" s="1" customFormat="1" ht="15" customHeight="1">
      <c r="B20" s="202"/>
      <c r="C20" s="203"/>
      <c r="D20" s="203"/>
      <c r="E20" s="205" t="s">
        <v>488</v>
      </c>
      <c r="F20" s="315" t="s">
        <v>489</v>
      </c>
      <c r="G20" s="315"/>
      <c r="H20" s="315"/>
      <c r="I20" s="315"/>
      <c r="J20" s="315"/>
      <c r="K20" s="199"/>
    </row>
    <row r="21" spans="2:11" s="1" customFormat="1" ht="15" customHeight="1">
      <c r="B21" s="202"/>
      <c r="C21" s="203"/>
      <c r="D21" s="203"/>
      <c r="E21" s="205" t="s">
        <v>490</v>
      </c>
      <c r="F21" s="315" t="s">
        <v>491</v>
      </c>
      <c r="G21" s="315"/>
      <c r="H21" s="315"/>
      <c r="I21" s="315"/>
      <c r="J21" s="315"/>
      <c r="K21" s="199"/>
    </row>
    <row r="22" spans="2:11" s="1" customFormat="1" ht="15" customHeight="1">
      <c r="B22" s="202"/>
      <c r="C22" s="203"/>
      <c r="D22" s="203"/>
      <c r="E22" s="205" t="s">
        <v>492</v>
      </c>
      <c r="F22" s="315" t="s">
        <v>493</v>
      </c>
      <c r="G22" s="315"/>
      <c r="H22" s="315"/>
      <c r="I22" s="315"/>
      <c r="J22" s="315"/>
      <c r="K22" s="199"/>
    </row>
    <row r="23" spans="2:11" s="1" customFormat="1" ht="15" customHeight="1">
      <c r="B23" s="202"/>
      <c r="C23" s="203"/>
      <c r="D23" s="203"/>
      <c r="E23" s="205" t="s">
        <v>494</v>
      </c>
      <c r="F23" s="315" t="s">
        <v>495</v>
      </c>
      <c r="G23" s="315"/>
      <c r="H23" s="315"/>
      <c r="I23" s="315"/>
      <c r="J23" s="315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15" t="s">
        <v>496</v>
      </c>
      <c r="D25" s="315"/>
      <c r="E25" s="315"/>
      <c r="F25" s="315"/>
      <c r="G25" s="315"/>
      <c r="H25" s="315"/>
      <c r="I25" s="315"/>
      <c r="J25" s="315"/>
      <c r="K25" s="199"/>
    </row>
    <row r="26" spans="2:11" s="1" customFormat="1" ht="15" customHeight="1">
      <c r="B26" s="202"/>
      <c r="C26" s="315" t="s">
        <v>497</v>
      </c>
      <c r="D26" s="315"/>
      <c r="E26" s="315"/>
      <c r="F26" s="315"/>
      <c r="G26" s="315"/>
      <c r="H26" s="315"/>
      <c r="I26" s="315"/>
      <c r="J26" s="315"/>
      <c r="K26" s="199"/>
    </row>
    <row r="27" spans="2:11" s="1" customFormat="1" ht="15" customHeight="1">
      <c r="B27" s="202"/>
      <c r="C27" s="201"/>
      <c r="D27" s="315" t="s">
        <v>498</v>
      </c>
      <c r="E27" s="315"/>
      <c r="F27" s="315"/>
      <c r="G27" s="315"/>
      <c r="H27" s="315"/>
      <c r="I27" s="315"/>
      <c r="J27" s="315"/>
      <c r="K27" s="199"/>
    </row>
    <row r="28" spans="2:11" s="1" customFormat="1" ht="15" customHeight="1">
      <c r="B28" s="202"/>
      <c r="C28" s="203"/>
      <c r="D28" s="315" t="s">
        <v>499</v>
      </c>
      <c r="E28" s="315"/>
      <c r="F28" s="315"/>
      <c r="G28" s="315"/>
      <c r="H28" s="315"/>
      <c r="I28" s="315"/>
      <c r="J28" s="315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15" t="s">
        <v>500</v>
      </c>
      <c r="E30" s="315"/>
      <c r="F30" s="315"/>
      <c r="G30" s="315"/>
      <c r="H30" s="315"/>
      <c r="I30" s="315"/>
      <c r="J30" s="315"/>
      <c r="K30" s="199"/>
    </row>
    <row r="31" spans="2:11" s="1" customFormat="1" ht="15" customHeight="1">
      <c r="B31" s="202"/>
      <c r="C31" s="203"/>
      <c r="D31" s="315" t="s">
        <v>501</v>
      </c>
      <c r="E31" s="315"/>
      <c r="F31" s="315"/>
      <c r="G31" s="315"/>
      <c r="H31" s="315"/>
      <c r="I31" s="315"/>
      <c r="J31" s="315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15" t="s">
        <v>502</v>
      </c>
      <c r="E33" s="315"/>
      <c r="F33" s="315"/>
      <c r="G33" s="315"/>
      <c r="H33" s="315"/>
      <c r="I33" s="315"/>
      <c r="J33" s="315"/>
      <c r="K33" s="199"/>
    </row>
    <row r="34" spans="2:11" s="1" customFormat="1" ht="15" customHeight="1">
      <c r="B34" s="202"/>
      <c r="C34" s="203"/>
      <c r="D34" s="315" t="s">
        <v>503</v>
      </c>
      <c r="E34" s="315"/>
      <c r="F34" s="315"/>
      <c r="G34" s="315"/>
      <c r="H34" s="315"/>
      <c r="I34" s="315"/>
      <c r="J34" s="315"/>
      <c r="K34" s="199"/>
    </row>
    <row r="35" spans="2:11" s="1" customFormat="1" ht="15" customHeight="1">
      <c r="B35" s="202"/>
      <c r="C35" s="203"/>
      <c r="D35" s="315" t="s">
        <v>504</v>
      </c>
      <c r="E35" s="315"/>
      <c r="F35" s="315"/>
      <c r="G35" s="315"/>
      <c r="H35" s="315"/>
      <c r="I35" s="315"/>
      <c r="J35" s="315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15" t="s">
        <v>505</v>
      </c>
      <c r="H36" s="315"/>
      <c r="I36" s="315"/>
      <c r="J36" s="315"/>
      <c r="K36" s="199"/>
    </row>
    <row r="37" spans="2:11" s="1" customFormat="1" ht="30.75" customHeight="1">
      <c r="B37" s="202"/>
      <c r="C37" s="203"/>
      <c r="D37" s="201"/>
      <c r="E37" s="204" t="s">
        <v>506</v>
      </c>
      <c r="F37" s="201"/>
      <c r="G37" s="315" t="s">
        <v>507</v>
      </c>
      <c r="H37" s="315"/>
      <c r="I37" s="315"/>
      <c r="J37" s="315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15" t="s">
        <v>508</v>
      </c>
      <c r="H38" s="315"/>
      <c r="I38" s="315"/>
      <c r="J38" s="315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15" t="s">
        <v>509</v>
      </c>
      <c r="H39" s="315"/>
      <c r="I39" s="315"/>
      <c r="J39" s="315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15" t="s">
        <v>510</v>
      </c>
      <c r="H40" s="315"/>
      <c r="I40" s="315"/>
      <c r="J40" s="315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15" t="s">
        <v>511</v>
      </c>
      <c r="H41" s="315"/>
      <c r="I41" s="315"/>
      <c r="J41" s="315"/>
      <c r="K41" s="199"/>
    </row>
    <row r="42" spans="2:11" s="1" customFormat="1" ht="15" customHeight="1">
      <c r="B42" s="202"/>
      <c r="C42" s="203"/>
      <c r="D42" s="201"/>
      <c r="E42" s="204" t="s">
        <v>512</v>
      </c>
      <c r="F42" s="201"/>
      <c r="G42" s="315" t="s">
        <v>513</v>
      </c>
      <c r="H42" s="315"/>
      <c r="I42" s="315"/>
      <c r="J42" s="315"/>
      <c r="K42" s="199"/>
    </row>
    <row r="43" spans="2:11" s="1" customFormat="1" ht="15" customHeight="1">
      <c r="B43" s="202"/>
      <c r="C43" s="203"/>
      <c r="D43" s="201"/>
      <c r="E43" s="204"/>
      <c r="F43" s="201"/>
      <c r="G43" s="315" t="s">
        <v>514</v>
      </c>
      <c r="H43" s="315"/>
      <c r="I43" s="315"/>
      <c r="J43" s="315"/>
      <c r="K43" s="199"/>
    </row>
    <row r="44" spans="2:11" s="1" customFormat="1" ht="15" customHeight="1">
      <c r="B44" s="202"/>
      <c r="C44" s="203"/>
      <c r="D44" s="201"/>
      <c r="E44" s="204" t="s">
        <v>515</v>
      </c>
      <c r="F44" s="201"/>
      <c r="G44" s="315" t="s">
        <v>516</v>
      </c>
      <c r="H44" s="315"/>
      <c r="I44" s="315"/>
      <c r="J44" s="315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15" t="s">
        <v>517</v>
      </c>
      <c r="H45" s="315"/>
      <c r="I45" s="315"/>
      <c r="J45" s="315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15" t="s">
        <v>518</v>
      </c>
      <c r="E47" s="315"/>
      <c r="F47" s="315"/>
      <c r="G47" s="315"/>
      <c r="H47" s="315"/>
      <c r="I47" s="315"/>
      <c r="J47" s="315"/>
      <c r="K47" s="199"/>
    </row>
    <row r="48" spans="2:11" s="1" customFormat="1" ht="15" customHeight="1">
      <c r="B48" s="202"/>
      <c r="C48" s="203"/>
      <c r="D48" s="203"/>
      <c r="E48" s="315" t="s">
        <v>519</v>
      </c>
      <c r="F48" s="315"/>
      <c r="G48" s="315"/>
      <c r="H48" s="315"/>
      <c r="I48" s="315"/>
      <c r="J48" s="315"/>
      <c r="K48" s="199"/>
    </row>
    <row r="49" spans="2:11" s="1" customFormat="1" ht="15" customHeight="1">
      <c r="B49" s="202"/>
      <c r="C49" s="203"/>
      <c r="D49" s="203"/>
      <c r="E49" s="315" t="s">
        <v>520</v>
      </c>
      <c r="F49" s="315"/>
      <c r="G49" s="315"/>
      <c r="H49" s="315"/>
      <c r="I49" s="315"/>
      <c r="J49" s="315"/>
      <c r="K49" s="199"/>
    </row>
    <row r="50" spans="2:11" s="1" customFormat="1" ht="15" customHeight="1">
      <c r="B50" s="202"/>
      <c r="C50" s="203"/>
      <c r="D50" s="203"/>
      <c r="E50" s="315" t="s">
        <v>521</v>
      </c>
      <c r="F50" s="315"/>
      <c r="G50" s="315"/>
      <c r="H50" s="315"/>
      <c r="I50" s="315"/>
      <c r="J50" s="315"/>
      <c r="K50" s="199"/>
    </row>
    <row r="51" spans="2:11" s="1" customFormat="1" ht="15" customHeight="1">
      <c r="B51" s="202"/>
      <c r="C51" s="203"/>
      <c r="D51" s="315" t="s">
        <v>522</v>
      </c>
      <c r="E51" s="315"/>
      <c r="F51" s="315"/>
      <c r="G51" s="315"/>
      <c r="H51" s="315"/>
      <c r="I51" s="315"/>
      <c r="J51" s="315"/>
      <c r="K51" s="199"/>
    </row>
    <row r="52" spans="2:11" s="1" customFormat="1" ht="25.5" customHeight="1">
      <c r="B52" s="198"/>
      <c r="C52" s="317" t="s">
        <v>523</v>
      </c>
      <c r="D52" s="317"/>
      <c r="E52" s="317"/>
      <c r="F52" s="317"/>
      <c r="G52" s="317"/>
      <c r="H52" s="317"/>
      <c r="I52" s="317"/>
      <c r="J52" s="317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15" t="s">
        <v>524</v>
      </c>
      <c r="D54" s="315"/>
      <c r="E54" s="315"/>
      <c r="F54" s="315"/>
      <c r="G54" s="315"/>
      <c r="H54" s="315"/>
      <c r="I54" s="315"/>
      <c r="J54" s="315"/>
      <c r="K54" s="199"/>
    </row>
    <row r="55" spans="2:11" s="1" customFormat="1" ht="15" customHeight="1">
      <c r="B55" s="198"/>
      <c r="C55" s="315" t="s">
        <v>525</v>
      </c>
      <c r="D55" s="315"/>
      <c r="E55" s="315"/>
      <c r="F55" s="315"/>
      <c r="G55" s="315"/>
      <c r="H55" s="315"/>
      <c r="I55" s="315"/>
      <c r="J55" s="315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15" t="s">
        <v>526</v>
      </c>
      <c r="D57" s="315"/>
      <c r="E57" s="315"/>
      <c r="F57" s="315"/>
      <c r="G57" s="315"/>
      <c r="H57" s="315"/>
      <c r="I57" s="315"/>
      <c r="J57" s="315"/>
      <c r="K57" s="199"/>
    </row>
    <row r="58" spans="2:11" s="1" customFormat="1" ht="15" customHeight="1">
      <c r="B58" s="198"/>
      <c r="C58" s="203"/>
      <c r="D58" s="315" t="s">
        <v>527</v>
      </c>
      <c r="E58" s="315"/>
      <c r="F58" s="315"/>
      <c r="G58" s="315"/>
      <c r="H58" s="315"/>
      <c r="I58" s="315"/>
      <c r="J58" s="315"/>
      <c r="K58" s="199"/>
    </row>
    <row r="59" spans="2:11" s="1" customFormat="1" ht="15" customHeight="1">
      <c r="B59" s="198"/>
      <c r="C59" s="203"/>
      <c r="D59" s="315" t="s">
        <v>528</v>
      </c>
      <c r="E59" s="315"/>
      <c r="F59" s="315"/>
      <c r="G59" s="315"/>
      <c r="H59" s="315"/>
      <c r="I59" s="315"/>
      <c r="J59" s="315"/>
      <c r="K59" s="199"/>
    </row>
    <row r="60" spans="2:11" s="1" customFormat="1" ht="15" customHeight="1">
      <c r="B60" s="198"/>
      <c r="C60" s="203"/>
      <c r="D60" s="315" t="s">
        <v>529</v>
      </c>
      <c r="E60" s="315"/>
      <c r="F60" s="315"/>
      <c r="G60" s="315"/>
      <c r="H60" s="315"/>
      <c r="I60" s="315"/>
      <c r="J60" s="315"/>
      <c r="K60" s="199"/>
    </row>
    <row r="61" spans="2:11" s="1" customFormat="1" ht="15" customHeight="1">
      <c r="B61" s="198"/>
      <c r="C61" s="203"/>
      <c r="D61" s="315" t="s">
        <v>530</v>
      </c>
      <c r="E61" s="315"/>
      <c r="F61" s="315"/>
      <c r="G61" s="315"/>
      <c r="H61" s="315"/>
      <c r="I61" s="315"/>
      <c r="J61" s="315"/>
      <c r="K61" s="199"/>
    </row>
    <row r="62" spans="2:11" s="1" customFormat="1" ht="15" customHeight="1">
      <c r="B62" s="198"/>
      <c r="C62" s="203"/>
      <c r="D62" s="319" t="s">
        <v>531</v>
      </c>
      <c r="E62" s="319"/>
      <c r="F62" s="319"/>
      <c r="G62" s="319"/>
      <c r="H62" s="319"/>
      <c r="I62" s="319"/>
      <c r="J62" s="319"/>
      <c r="K62" s="199"/>
    </row>
    <row r="63" spans="2:11" s="1" customFormat="1" ht="15" customHeight="1">
      <c r="B63" s="198"/>
      <c r="C63" s="203"/>
      <c r="D63" s="315" t="s">
        <v>532</v>
      </c>
      <c r="E63" s="315"/>
      <c r="F63" s="315"/>
      <c r="G63" s="315"/>
      <c r="H63" s="315"/>
      <c r="I63" s="315"/>
      <c r="J63" s="315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15" t="s">
        <v>533</v>
      </c>
      <c r="E65" s="315"/>
      <c r="F65" s="315"/>
      <c r="G65" s="315"/>
      <c r="H65" s="315"/>
      <c r="I65" s="315"/>
      <c r="J65" s="315"/>
      <c r="K65" s="199"/>
    </row>
    <row r="66" spans="2:11" s="1" customFormat="1" ht="15" customHeight="1">
      <c r="B66" s="198"/>
      <c r="C66" s="203"/>
      <c r="D66" s="319" t="s">
        <v>534</v>
      </c>
      <c r="E66" s="319"/>
      <c r="F66" s="319"/>
      <c r="G66" s="319"/>
      <c r="H66" s="319"/>
      <c r="I66" s="319"/>
      <c r="J66" s="319"/>
      <c r="K66" s="199"/>
    </row>
    <row r="67" spans="2:11" s="1" customFormat="1" ht="15" customHeight="1">
      <c r="B67" s="198"/>
      <c r="C67" s="203"/>
      <c r="D67" s="315" t="s">
        <v>535</v>
      </c>
      <c r="E67" s="315"/>
      <c r="F67" s="315"/>
      <c r="G67" s="315"/>
      <c r="H67" s="315"/>
      <c r="I67" s="315"/>
      <c r="J67" s="315"/>
      <c r="K67" s="199"/>
    </row>
    <row r="68" spans="2:11" s="1" customFormat="1" ht="15" customHeight="1">
      <c r="B68" s="198"/>
      <c r="C68" s="203"/>
      <c r="D68" s="315" t="s">
        <v>536</v>
      </c>
      <c r="E68" s="315"/>
      <c r="F68" s="315"/>
      <c r="G68" s="315"/>
      <c r="H68" s="315"/>
      <c r="I68" s="315"/>
      <c r="J68" s="315"/>
      <c r="K68" s="199"/>
    </row>
    <row r="69" spans="2:11" s="1" customFormat="1" ht="15" customHeight="1">
      <c r="B69" s="198"/>
      <c r="C69" s="203"/>
      <c r="D69" s="315" t="s">
        <v>537</v>
      </c>
      <c r="E69" s="315"/>
      <c r="F69" s="315"/>
      <c r="G69" s="315"/>
      <c r="H69" s="315"/>
      <c r="I69" s="315"/>
      <c r="J69" s="315"/>
      <c r="K69" s="199"/>
    </row>
    <row r="70" spans="2:11" s="1" customFormat="1" ht="15" customHeight="1">
      <c r="B70" s="198"/>
      <c r="C70" s="203"/>
      <c r="D70" s="315" t="s">
        <v>538</v>
      </c>
      <c r="E70" s="315"/>
      <c r="F70" s="315"/>
      <c r="G70" s="315"/>
      <c r="H70" s="315"/>
      <c r="I70" s="315"/>
      <c r="J70" s="315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8" t="s">
        <v>539</v>
      </c>
      <c r="D75" s="318"/>
      <c r="E75" s="318"/>
      <c r="F75" s="318"/>
      <c r="G75" s="318"/>
      <c r="H75" s="318"/>
      <c r="I75" s="318"/>
      <c r="J75" s="318"/>
      <c r="K75" s="216"/>
    </row>
    <row r="76" spans="2:11" s="1" customFormat="1" ht="17.25" customHeight="1">
      <c r="B76" s="215"/>
      <c r="C76" s="217" t="s">
        <v>540</v>
      </c>
      <c r="D76" s="217"/>
      <c r="E76" s="217"/>
      <c r="F76" s="217" t="s">
        <v>541</v>
      </c>
      <c r="G76" s="218"/>
      <c r="H76" s="217" t="s">
        <v>54</v>
      </c>
      <c r="I76" s="217" t="s">
        <v>57</v>
      </c>
      <c r="J76" s="217" t="s">
        <v>542</v>
      </c>
      <c r="K76" s="216"/>
    </row>
    <row r="77" spans="2:11" s="1" customFormat="1" ht="17.25" customHeight="1">
      <c r="B77" s="215"/>
      <c r="C77" s="219" t="s">
        <v>543</v>
      </c>
      <c r="D77" s="219"/>
      <c r="E77" s="219"/>
      <c r="F77" s="220" t="s">
        <v>544</v>
      </c>
      <c r="G77" s="221"/>
      <c r="H77" s="219"/>
      <c r="I77" s="219"/>
      <c r="J77" s="219" t="s">
        <v>545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546</v>
      </c>
      <c r="G79" s="226"/>
      <c r="H79" s="204" t="s">
        <v>547</v>
      </c>
      <c r="I79" s="204" t="s">
        <v>548</v>
      </c>
      <c r="J79" s="204">
        <v>20</v>
      </c>
      <c r="K79" s="216"/>
    </row>
    <row r="80" spans="2:11" s="1" customFormat="1" ht="15" customHeight="1">
      <c r="B80" s="215"/>
      <c r="C80" s="204" t="s">
        <v>549</v>
      </c>
      <c r="D80" s="204"/>
      <c r="E80" s="204"/>
      <c r="F80" s="225" t="s">
        <v>546</v>
      </c>
      <c r="G80" s="226"/>
      <c r="H80" s="204" t="s">
        <v>550</v>
      </c>
      <c r="I80" s="204" t="s">
        <v>548</v>
      </c>
      <c r="J80" s="204">
        <v>120</v>
      </c>
      <c r="K80" s="216"/>
    </row>
    <row r="81" spans="2:11" s="1" customFormat="1" ht="15" customHeight="1">
      <c r="B81" s="227"/>
      <c r="C81" s="204" t="s">
        <v>551</v>
      </c>
      <c r="D81" s="204"/>
      <c r="E81" s="204"/>
      <c r="F81" s="225" t="s">
        <v>552</v>
      </c>
      <c r="G81" s="226"/>
      <c r="H81" s="204" t="s">
        <v>553</v>
      </c>
      <c r="I81" s="204" t="s">
        <v>548</v>
      </c>
      <c r="J81" s="204">
        <v>50</v>
      </c>
      <c r="K81" s="216"/>
    </row>
    <row r="82" spans="2:11" s="1" customFormat="1" ht="15" customHeight="1">
      <c r="B82" s="227"/>
      <c r="C82" s="204" t="s">
        <v>554</v>
      </c>
      <c r="D82" s="204"/>
      <c r="E82" s="204"/>
      <c r="F82" s="225" t="s">
        <v>546</v>
      </c>
      <c r="G82" s="226"/>
      <c r="H82" s="204" t="s">
        <v>555</v>
      </c>
      <c r="I82" s="204" t="s">
        <v>556</v>
      </c>
      <c r="J82" s="204"/>
      <c r="K82" s="216"/>
    </row>
    <row r="83" spans="2:11" s="1" customFormat="1" ht="15" customHeight="1">
      <c r="B83" s="227"/>
      <c r="C83" s="228" t="s">
        <v>557</v>
      </c>
      <c r="D83" s="228"/>
      <c r="E83" s="228"/>
      <c r="F83" s="229" t="s">
        <v>552</v>
      </c>
      <c r="G83" s="228"/>
      <c r="H83" s="228" t="s">
        <v>558</v>
      </c>
      <c r="I83" s="228" t="s">
        <v>548</v>
      </c>
      <c r="J83" s="228">
        <v>15</v>
      </c>
      <c r="K83" s="216"/>
    </row>
    <row r="84" spans="2:11" s="1" customFormat="1" ht="15" customHeight="1">
      <c r="B84" s="227"/>
      <c r="C84" s="228" t="s">
        <v>559</v>
      </c>
      <c r="D84" s="228"/>
      <c r="E84" s="228"/>
      <c r="F84" s="229" t="s">
        <v>552</v>
      </c>
      <c r="G84" s="228"/>
      <c r="H84" s="228" t="s">
        <v>560</v>
      </c>
      <c r="I84" s="228" t="s">
        <v>548</v>
      </c>
      <c r="J84" s="228">
        <v>15</v>
      </c>
      <c r="K84" s="216"/>
    </row>
    <row r="85" spans="2:11" s="1" customFormat="1" ht="15" customHeight="1">
      <c r="B85" s="227"/>
      <c r="C85" s="228" t="s">
        <v>561</v>
      </c>
      <c r="D85" s="228"/>
      <c r="E85" s="228"/>
      <c r="F85" s="229" t="s">
        <v>552</v>
      </c>
      <c r="G85" s="228"/>
      <c r="H85" s="228" t="s">
        <v>562</v>
      </c>
      <c r="I85" s="228" t="s">
        <v>548</v>
      </c>
      <c r="J85" s="228">
        <v>20</v>
      </c>
      <c r="K85" s="216"/>
    </row>
    <row r="86" spans="2:11" s="1" customFormat="1" ht="15" customHeight="1">
      <c r="B86" s="227"/>
      <c r="C86" s="228" t="s">
        <v>563</v>
      </c>
      <c r="D86" s="228"/>
      <c r="E86" s="228"/>
      <c r="F86" s="229" t="s">
        <v>552</v>
      </c>
      <c r="G86" s="228"/>
      <c r="H86" s="228" t="s">
        <v>564</v>
      </c>
      <c r="I86" s="228" t="s">
        <v>548</v>
      </c>
      <c r="J86" s="228">
        <v>20</v>
      </c>
      <c r="K86" s="216"/>
    </row>
    <row r="87" spans="2:11" s="1" customFormat="1" ht="15" customHeight="1">
      <c r="B87" s="227"/>
      <c r="C87" s="204" t="s">
        <v>565</v>
      </c>
      <c r="D87" s="204"/>
      <c r="E87" s="204"/>
      <c r="F87" s="225" t="s">
        <v>552</v>
      </c>
      <c r="G87" s="226"/>
      <c r="H87" s="204" t="s">
        <v>566</v>
      </c>
      <c r="I87" s="204" t="s">
        <v>548</v>
      </c>
      <c r="J87" s="204">
        <v>50</v>
      </c>
      <c r="K87" s="216"/>
    </row>
    <row r="88" spans="2:11" s="1" customFormat="1" ht="15" customHeight="1">
      <c r="B88" s="227"/>
      <c r="C88" s="204" t="s">
        <v>567</v>
      </c>
      <c r="D88" s="204"/>
      <c r="E88" s="204"/>
      <c r="F88" s="225" t="s">
        <v>552</v>
      </c>
      <c r="G88" s="226"/>
      <c r="H88" s="204" t="s">
        <v>568</v>
      </c>
      <c r="I88" s="204" t="s">
        <v>548</v>
      </c>
      <c r="J88" s="204">
        <v>20</v>
      </c>
      <c r="K88" s="216"/>
    </row>
    <row r="89" spans="2:11" s="1" customFormat="1" ht="15" customHeight="1">
      <c r="B89" s="227"/>
      <c r="C89" s="204" t="s">
        <v>569</v>
      </c>
      <c r="D89" s="204"/>
      <c r="E89" s="204"/>
      <c r="F89" s="225" t="s">
        <v>552</v>
      </c>
      <c r="G89" s="226"/>
      <c r="H89" s="204" t="s">
        <v>570</v>
      </c>
      <c r="I89" s="204" t="s">
        <v>548</v>
      </c>
      <c r="J89" s="204">
        <v>20</v>
      </c>
      <c r="K89" s="216"/>
    </row>
    <row r="90" spans="2:11" s="1" customFormat="1" ht="15" customHeight="1">
      <c r="B90" s="227"/>
      <c r="C90" s="204" t="s">
        <v>571</v>
      </c>
      <c r="D90" s="204"/>
      <c r="E90" s="204"/>
      <c r="F90" s="225" t="s">
        <v>552</v>
      </c>
      <c r="G90" s="226"/>
      <c r="H90" s="204" t="s">
        <v>572</v>
      </c>
      <c r="I90" s="204" t="s">
        <v>548</v>
      </c>
      <c r="J90" s="204">
        <v>50</v>
      </c>
      <c r="K90" s="216"/>
    </row>
    <row r="91" spans="2:11" s="1" customFormat="1" ht="15" customHeight="1">
      <c r="B91" s="227"/>
      <c r="C91" s="204" t="s">
        <v>573</v>
      </c>
      <c r="D91" s="204"/>
      <c r="E91" s="204"/>
      <c r="F91" s="225" t="s">
        <v>552</v>
      </c>
      <c r="G91" s="226"/>
      <c r="H91" s="204" t="s">
        <v>573</v>
      </c>
      <c r="I91" s="204" t="s">
        <v>548</v>
      </c>
      <c r="J91" s="204">
        <v>50</v>
      </c>
      <c r="K91" s="216"/>
    </row>
    <row r="92" spans="2:11" s="1" customFormat="1" ht="15" customHeight="1">
      <c r="B92" s="227"/>
      <c r="C92" s="204" t="s">
        <v>574</v>
      </c>
      <c r="D92" s="204"/>
      <c r="E92" s="204"/>
      <c r="F92" s="225" t="s">
        <v>552</v>
      </c>
      <c r="G92" s="226"/>
      <c r="H92" s="204" t="s">
        <v>575</v>
      </c>
      <c r="I92" s="204" t="s">
        <v>548</v>
      </c>
      <c r="J92" s="204">
        <v>255</v>
      </c>
      <c r="K92" s="216"/>
    </row>
    <row r="93" spans="2:11" s="1" customFormat="1" ht="15" customHeight="1">
      <c r="B93" s="227"/>
      <c r="C93" s="204" t="s">
        <v>576</v>
      </c>
      <c r="D93" s="204"/>
      <c r="E93" s="204"/>
      <c r="F93" s="225" t="s">
        <v>546</v>
      </c>
      <c r="G93" s="226"/>
      <c r="H93" s="204" t="s">
        <v>577</v>
      </c>
      <c r="I93" s="204" t="s">
        <v>578</v>
      </c>
      <c r="J93" s="204"/>
      <c r="K93" s="216"/>
    </row>
    <row r="94" spans="2:11" s="1" customFormat="1" ht="15" customHeight="1">
      <c r="B94" s="227"/>
      <c r="C94" s="204" t="s">
        <v>579</v>
      </c>
      <c r="D94" s="204"/>
      <c r="E94" s="204"/>
      <c r="F94" s="225" t="s">
        <v>546</v>
      </c>
      <c r="G94" s="226"/>
      <c r="H94" s="204" t="s">
        <v>580</v>
      </c>
      <c r="I94" s="204" t="s">
        <v>581</v>
      </c>
      <c r="J94" s="204"/>
      <c r="K94" s="216"/>
    </row>
    <row r="95" spans="2:11" s="1" customFormat="1" ht="15" customHeight="1">
      <c r="B95" s="227"/>
      <c r="C95" s="204" t="s">
        <v>582</v>
      </c>
      <c r="D95" s="204"/>
      <c r="E95" s="204"/>
      <c r="F95" s="225" t="s">
        <v>546</v>
      </c>
      <c r="G95" s="226"/>
      <c r="H95" s="204" t="s">
        <v>582</v>
      </c>
      <c r="I95" s="204" t="s">
        <v>581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546</v>
      </c>
      <c r="G96" s="226"/>
      <c r="H96" s="204" t="s">
        <v>583</v>
      </c>
      <c r="I96" s="204" t="s">
        <v>581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546</v>
      </c>
      <c r="G97" s="226"/>
      <c r="H97" s="204" t="s">
        <v>584</v>
      </c>
      <c r="I97" s="204" t="s">
        <v>581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8" t="s">
        <v>585</v>
      </c>
      <c r="D102" s="318"/>
      <c r="E102" s="318"/>
      <c r="F102" s="318"/>
      <c r="G102" s="318"/>
      <c r="H102" s="318"/>
      <c r="I102" s="318"/>
      <c r="J102" s="318"/>
      <c r="K102" s="216"/>
    </row>
    <row r="103" spans="2:11" s="1" customFormat="1" ht="17.25" customHeight="1">
      <c r="B103" s="215"/>
      <c r="C103" s="217" t="s">
        <v>540</v>
      </c>
      <c r="D103" s="217"/>
      <c r="E103" s="217"/>
      <c r="F103" s="217" t="s">
        <v>541</v>
      </c>
      <c r="G103" s="218"/>
      <c r="H103" s="217" t="s">
        <v>54</v>
      </c>
      <c r="I103" s="217" t="s">
        <v>57</v>
      </c>
      <c r="J103" s="217" t="s">
        <v>542</v>
      </c>
      <c r="K103" s="216"/>
    </row>
    <row r="104" spans="2:11" s="1" customFormat="1" ht="17.25" customHeight="1">
      <c r="B104" s="215"/>
      <c r="C104" s="219" t="s">
        <v>543</v>
      </c>
      <c r="D104" s="219"/>
      <c r="E104" s="219"/>
      <c r="F104" s="220" t="s">
        <v>544</v>
      </c>
      <c r="G104" s="221"/>
      <c r="H104" s="219"/>
      <c r="I104" s="219"/>
      <c r="J104" s="219" t="s">
        <v>545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546</v>
      </c>
      <c r="G106" s="204"/>
      <c r="H106" s="204" t="s">
        <v>586</v>
      </c>
      <c r="I106" s="204" t="s">
        <v>548</v>
      </c>
      <c r="J106" s="204">
        <v>20</v>
      </c>
      <c r="K106" s="216"/>
    </row>
    <row r="107" spans="2:11" s="1" customFormat="1" ht="15" customHeight="1">
      <c r="B107" s="215"/>
      <c r="C107" s="204" t="s">
        <v>549</v>
      </c>
      <c r="D107" s="204"/>
      <c r="E107" s="204"/>
      <c r="F107" s="225" t="s">
        <v>546</v>
      </c>
      <c r="G107" s="204"/>
      <c r="H107" s="204" t="s">
        <v>586</v>
      </c>
      <c r="I107" s="204" t="s">
        <v>548</v>
      </c>
      <c r="J107" s="204">
        <v>120</v>
      </c>
      <c r="K107" s="216"/>
    </row>
    <row r="108" spans="2:11" s="1" customFormat="1" ht="15" customHeight="1">
      <c r="B108" s="227"/>
      <c r="C108" s="204" t="s">
        <v>551</v>
      </c>
      <c r="D108" s="204"/>
      <c r="E108" s="204"/>
      <c r="F108" s="225" t="s">
        <v>552</v>
      </c>
      <c r="G108" s="204"/>
      <c r="H108" s="204" t="s">
        <v>586</v>
      </c>
      <c r="I108" s="204" t="s">
        <v>548</v>
      </c>
      <c r="J108" s="204">
        <v>50</v>
      </c>
      <c r="K108" s="216"/>
    </row>
    <row r="109" spans="2:11" s="1" customFormat="1" ht="15" customHeight="1">
      <c r="B109" s="227"/>
      <c r="C109" s="204" t="s">
        <v>554</v>
      </c>
      <c r="D109" s="204"/>
      <c r="E109" s="204"/>
      <c r="F109" s="225" t="s">
        <v>546</v>
      </c>
      <c r="G109" s="204"/>
      <c r="H109" s="204" t="s">
        <v>586</v>
      </c>
      <c r="I109" s="204" t="s">
        <v>556</v>
      </c>
      <c r="J109" s="204"/>
      <c r="K109" s="216"/>
    </row>
    <row r="110" spans="2:11" s="1" customFormat="1" ht="15" customHeight="1">
      <c r="B110" s="227"/>
      <c r="C110" s="204" t="s">
        <v>565</v>
      </c>
      <c r="D110" s="204"/>
      <c r="E110" s="204"/>
      <c r="F110" s="225" t="s">
        <v>552</v>
      </c>
      <c r="G110" s="204"/>
      <c r="H110" s="204" t="s">
        <v>586</v>
      </c>
      <c r="I110" s="204" t="s">
        <v>548</v>
      </c>
      <c r="J110" s="204">
        <v>50</v>
      </c>
      <c r="K110" s="216"/>
    </row>
    <row r="111" spans="2:11" s="1" customFormat="1" ht="15" customHeight="1">
      <c r="B111" s="227"/>
      <c r="C111" s="204" t="s">
        <v>573</v>
      </c>
      <c r="D111" s="204"/>
      <c r="E111" s="204"/>
      <c r="F111" s="225" t="s">
        <v>552</v>
      </c>
      <c r="G111" s="204"/>
      <c r="H111" s="204" t="s">
        <v>586</v>
      </c>
      <c r="I111" s="204" t="s">
        <v>548</v>
      </c>
      <c r="J111" s="204">
        <v>50</v>
      </c>
      <c r="K111" s="216"/>
    </row>
    <row r="112" spans="2:11" s="1" customFormat="1" ht="15" customHeight="1">
      <c r="B112" s="227"/>
      <c r="C112" s="204" t="s">
        <v>571</v>
      </c>
      <c r="D112" s="204"/>
      <c r="E112" s="204"/>
      <c r="F112" s="225" t="s">
        <v>552</v>
      </c>
      <c r="G112" s="204"/>
      <c r="H112" s="204" t="s">
        <v>586</v>
      </c>
      <c r="I112" s="204" t="s">
        <v>548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546</v>
      </c>
      <c r="G113" s="204"/>
      <c r="H113" s="204" t="s">
        <v>587</v>
      </c>
      <c r="I113" s="204" t="s">
        <v>548</v>
      </c>
      <c r="J113" s="204">
        <v>20</v>
      </c>
      <c r="K113" s="216"/>
    </row>
    <row r="114" spans="2:11" s="1" customFormat="1" ht="15" customHeight="1">
      <c r="B114" s="227"/>
      <c r="C114" s="204" t="s">
        <v>588</v>
      </c>
      <c r="D114" s="204"/>
      <c r="E114" s="204"/>
      <c r="F114" s="225" t="s">
        <v>546</v>
      </c>
      <c r="G114" s="204"/>
      <c r="H114" s="204" t="s">
        <v>589</v>
      </c>
      <c r="I114" s="204" t="s">
        <v>548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546</v>
      </c>
      <c r="G115" s="204"/>
      <c r="H115" s="204" t="s">
        <v>590</v>
      </c>
      <c r="I115" s="204" t="s">
        <v>581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546</v>
      </c>
      <c r="G116" s="204"/>
      <c r="H116" s="204" t="s">
        <v>591</v>
      </c>
      <c r="I116" s="204" t="s">
        <v>581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546</v>
      </c>
      <c r="G117" s="204"/>
      <c r="H117" s="204" t="s">
        <v>592</v>
      </c>
      <c r="I117" s="204" t="s">
        <v>593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594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540</v>
      </c>
      <c r="D123" s="217"/>
      <c r="E123" s="217"/>
      <c r="F123" s="217" t="s">
        <v>541</v>
      </c>
      <c r="G123" s="218"/>
      <c r="H123" s="217" t="s">
        <v>54</v>
      </c>
      <c r="I123" s="217" t="s">
        <v>57</v>
      </c>
      <c r="J123" s="217" t="s">
        <v>542</v>
      </c>
      <c r="K123" s="246"/>
    </row>
    <row r="124" spans="2:11" s="1" customFormat="1" ht="17.25" customHeight="1">
      <c r="B124" s="245"/>
      <c r="C124" s="219" t="s">
        <v>543</v>
      </c>
      <c r="D124" s="219"/>
      <c r="E124" s="219"/>
      <c r="F124" s="220" t="s">
        <v>544</v>
      </c>
      <c r="G124" s="221"/>
      <c r="H124" s="219"/>
      <c r="I124" s="219"/>
      <c r="J124" s="219" t="s">
        <v>545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549</v>
      </c>
      <c r="D126" s="224"/>
      <c r="E126" s="224"/>
      <c r="F126" s="225" t="s">
        <v>546</v>
      </c>
      <c r="G126" s="204"/>
      <c r="H126" s="204" t="s">
        <v>586</v>
      </c>
      <c r="I126" s="204" t="s">
        <v>548</v>
      </c>
      <c r="J126" s="204">
        <v>120</v>
      </c>
      <c r="K126" s="250"/>
    </row>
    <row r="127" spans="2:11" s="1" customFormat="1" ht="15" customHeight="1">
      <c r="B127" s="247"/>
      <c r="C127" s="204" t="s">
        <v>595</v>
      </c>
      <c r="D127" s="204"/>
      <c r="E127" s="204"/>
      <c r="F127" s="225" t="s">
        <v>546</v>
      </c>
      <c r="G127" s="204"/>
      <c r="H127" s="204" t="s">
        <v>596</v>
      </c>
      <c r="I127" s="204" t="s">
        <v>548</v>
      </c>
      <c r="J127" s="204" t="s">
        <v>597</v>
      </c>
      <c r="K127" s="250"/>
    </row>
    <row r="128" spans="2:11" s="1" customFormat="1" ht="15" customHeight="1">
      <c r="B128" s="247"/>
      <c r="C128" s="204" t="s">
        <v>494</v>
      </c>
      <c r="D128" s="204"/>
      <c r="E128" s="204"/>
      <c r="F128" s="225" t="s">
        <v>546</v>
      </c>
      <c r="G128" s="204"/>
      <c r="H128" s="204" t="s">
        <v>598</v>
      </c>
      <c r="I128" s="204" t="s">
        <v>548</v>
      </c>
      <c r="J128" s="204" t="s">
        <v>597</v>
      </c>
      <c r="K128" s="250"/>
    </row>
    <row r="129" spans="2:11" s="1" customFormat="1" ht="15" customHeight="1">
      <c r="B129" s="247"/>
      <c r="C129" s="204" t="s">
        <v>557</v>
      </c>
      <c r="D129" s="204"/>
      <c r="E129" s="204"/>
      <c r="F129" s="225" t="s">
        <v>552</v>
      </c>
      <c r="G129" s="204"/>
      <c r="H129" s="204" t="s">
        <v>558</v>
      </c>
      <c r="I129" s="204" t="s">
        <v>548</v>
      </c>
      <c r="J129" s="204">
        <v>15</v>
      </c>
      <c r="K129" s="250"/>
    </row>
    <row r="130" spans="2:11" s="1" customFormat="1" ht="15" customHeight="1">
      <c r="B130" s="247"/>
      <c r="C130" s="228" t="s">
        <v>559</v>
      </c>
      <c r="D130" s="228"/>
      <c r="E130" s="228"/>
      <c r="F130" s="229" t="s">
        <v>552</v>
      </c>
      <c r="G130" s="228"/>
      <c r="H130" s="228" t="s">
        <v>560</v>
      </c>
      <c r="I130" s="228" t="s">
        <v>548</v>
      </c>
      <c r="J130" s="228">
        <v>15</v>
      </c>
      <c r="K130" s="250"/>
    </row>
    <row r="131" spans="2:11" s="1" customFormat="1" ht="15" customHeight="1">
      <c r="B131" s="247"/>
      <c r="C131" s="228" t="s">
        <v>561</v>
      </c>
      <c r="D131" s="228"/>
      <c r="E131" s="228"/>
      <c r="F131" s="229" t="s">
        <v>552</v>
      </c>
      <c r="G131" s="228"/>
      <c r="H131" s="228" t="s">
        <v>562</v>
      </c>
      <c r="I131" s="228" t="s">
        <v>548</v>
      </c>
      <c r="J131" s="228">
        <v>20</v>
      </c>
      <c r="K131" s="250"/>
    </row>
    <row r="132" spans="2:11" s="1" customFormat="1" ht="15" customHeight="1">
      <c r="B132" s="247"/>
      <c r="C132" s="228" t="s">
        <v>563</v>
      </c>
      <c r="D132" s="228"/>
      <c r="E132" s="228"/>
      <c r="F132" s="229" t="s">
        <v>552</v>
      </c>
      <c r="G132" s="228"/>
      <c r="H132" s="228" t="s">
        <v>564</v>
      </c>
      <c r="I132" s="228" t="s">
        <v>548</v>
      </c>
      <c r="J132" s="228">
        <v>20</v>
      </c>
      <c r="K132" s="250"/>
    </row>
    <row r="133" spans="2:11" s="1" customFormat="1" ht="15" customHeight="1">
      <c r="B133" s="247"/>
      <c r="C133" s="204" t="s">
        <v>551</v>
      </c>
      <c r="D133" s="204"/>
      <c r="E133" s="204"/>
      <c r="F133" s="225" t="s">
        <v>552</v>
      </c>
      <c r="G133" s="204"/>
      <c r="H133" s="204" t="s">
        <v>586</v>
      </c>
      <c r="I133" s="204" t="s">
        <v>548</v>
      </c>
      <c r="J133" s="204">
        <v>50</v>
      </c>
      <c r="K133" s="250"/>
    </row>
    <row r="134" spans="2:11" s="1" customFormat="1" ht="15" customHeight="1">
      <c r="B134" s="247"/>
      <c r="C134" s="204" t="s">
        <v>565</v>
      </c>
      <c r="D134" s="204"/>
      <c r="E134" s="204"/>
      <c r="F134" s="225" t="s">
        <v>552</v>
      </c>
      <c r="G134" s="204"/>
      <c r="H134" s="204" t="s">
        <v>586</v>
      </c>
      <c r="I134" s="204" t="s">
        <v>548</v>
      </c>
      <c r="J134" s="204">
        <v>50</v>
      </c>
      <c r="K134" s="250"/>
    </row>
    <row r="135" spans="2:11" s="1" customFormat="1" ht="15" customHeight="1">
      <c r="B135" s="247"/>
      <c r="C135" s="204" t="s">
        <v>571</v>
      </c>
      <c r="D135" s="204"/>
      <c r="E135" s="204"/>
      <c r="F135" s="225" t="s">
        <v>552</v>
      </c>
      <c r="G135" s="204"/>
      <c r="H135" s="204" t="s">
        <v>586</v>
      </c>
      <c r="I135" s="204" t="s">
        <v>548</v>
      </c>
      <c r="J135" s="204">
        <v>50</v>
      </c>
      <c r="K135" s="250"/>
    </row>
    <row r="136" spans="2:11" s="1" customFormat="1" ht="15" customHeight="1">
      <c r="B136" s="247"/>
      <c r="C136" s="204" t="s">
        <v>573</v>
      </c>
      <c r="D136" s="204"/>
      <c r="E136" s="204"/>
      <c r="F136" s="225" t="s">
        <v>552</v>
      </c>
      <c r="G136" s="204"/>
      <c r="H136" s="204" t="s">
        <v>586</v>
      </c>
      <c r="I136" s="204" t="s">
        <v>548</v>
      </c>
      <c r="J136" s="204">
        <v>50</v>
      </c>
      <c r="K136" s="250"/>
    </row>
    <row r="137" spans="2:11" s="1" customFormat="1" ht="15" customHeight="1">
      <c r="B137" s="247"/>
      <c r="C137" s="204" t="s">
        <v>574</v>
      </c>
      <c r="D137" s="204"/>
      <c r="E137" s="204"/>
      <c r="F137" s="225" t="s">
        <v>552</v>
      </c>
      <c r="G137" s="204"/>
      <c r="H137" s="204" t="s">
        <v>599</v>
      </c>
      <c r="I137" s="204" t="s">
        <v>548</v>
      </c>
      <c r="J137" s="204">
        <v>255</v>
      </c>
      <c r="K137" s="250"/>
    </row>
    <row r="138" spans="2:11" s="1" customFormat="1" ht="15" customHeight="1">
      <c r="B138" s="247"/>
      <c r="C138" s="204" t="s">
        <v>576</v>
      </c>
      <c r="D138" s="204"/>
      <c r="E138" s="204"/>
      <c r="F138" s="225" t="s">
        <v>546</v>
      </c>
      <c r="G138" s="204"/>
      <c r="H138" s="204" t="s">
        <v>600</v>
      </c>
      <c r="I138" s="204" t="s">
        <v>578</v>
      </c>
      <c r="J138" s="204"/>
      <c r="K138" s="250"/>
    </row>
    <row r="139" spans="2:11" s="1" customFormat="1" ht="15" customHeight="1">
      <c r="B139" s="247"/>
      <c r="C139" s="204" t="s">
        <v>579</v>
      </c>
      <c r="D139" s="204"/>
      <c r="E139" s="204"/>
      <c r="F139" s="225" t="s">
        <v>546</v>
      </c>
      <c r="G139" s="204"/>
      <c r="H139" s="204" t="s">
        <v>601</v>
      </c>
      <c r="I139" s="204" t="s">
        <v>581</v>
      </c>
      <c r="J139" s="204"/>
      <c r="K139" s="250"/>
    </row>
    <row r="140" spans="2:11" s="1" customFormat="1" ht="15" customHeight="1">
      <c r="B140" s="247"/>
      <c r="C140" s="204" t="s">
        <v>582</v>
      </c>
      <c r="D140" s="204"/>
      <c r="E140" s="204"/>
      <c r="F140" s="225" t="s">
        <v>546</v>
      </c>
      <c r="G140" s="204"/>
      <c r="H140" s="204" t="s">
        <v>582</v>
      </c>
      <c r="I140" s="204" t="s">
        <v>581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546</v>
      </c>
      <c r="G141" s="204"/>
      <c r="H141" s="204" t="s">
        <v>602</v>
      </c>
      <c r="I141" s="204" t="s">
        <v>581</v>
      </c>
      <c r="J141" s="204"/>
      <c r="K141" s="250"/>
    </row>
    <row r="142" spans="2:11" s="1" customFormat="1" ht="15" customHeight="1">
      <c r="B142" s="247"/>
      <c r="C142" s="204" t="s">
        <v>603</v>
      </c>
      <c r="D142" s="204"/>
      <c r="E142" s="204"/>
      <c r="F142" s="225" t="s">
        <v>546</v>
      </c>
      <c r="G142" s="204"/>
      <c r="H142" s="204" t="s">
        <v>604</v>
      </c>
      <c r="I142" s="204" t="s">
        <v>581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8" t="s">
        <v>605</v>
      </c>
      <c r="D147" s="318"/>
      <c r="E147" s="318"/>
      <c r="F147" s="318"/>
      <c r="G147" s="318"/>
      <c r="H147" s="318"/>
      <c r="I147" s="318"/>
      <c r="J147" s="318"/>
      <c r="K147" s="216"/>
    </row>
    <row r="148" spans="2:11" s="1" customFormat="1" ht="17.25" customHeight="1">
      <c r="B148" s="215"/>
      <c r="C148" s="217" t="s">
        <v>540</v>
      </c>
      <c r="D148" s="217"/>
      <c r="E148" s="217"/>
      <c r="F148" s="217" t="s">
        <v>541</v>
      </c>
      <c r="G148" s="218"/>
      <c r="H148" s="217" t="s">
        <v>54</v>
      </c>
      <c r="I148" s="217" t="s">
        <v>57</v>
      </c>
      <c r="J148" s="217" t="s">
        <v>542</v>
      </c>
      <c r="K148" s="216"/>
    </row>
    <row r="149" spans="2:11" s="1" customFormat="1" ht="17.25" customHeight="1">
      <c r="B149" s="215"/>
      <c r="C149" s="219" t="s">
        <v>543</v>
      </c>
      <c r="D149" s="219"/>
      <c r="E149" s="219"/>
      <c r="F149" s="220" t="s">
        <v>544</v>
      </c>
      <c r="G149" s="221"/>
      <c r="H149" s="219"/>
      <c r="I149" s="219"/>
      <c r="J149" s="219" t="s">
        <v>545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549</v>
      </c>
      <c r="D151" s="204"/>
      <c r="E151" s="204"/>
      <c r="F151" s="255" t="s">
        <v>546</v>
      </c>
      <c r="G151" s="204"/>
      <c r="H151" s="254" t="s">
        <v>586</v>
      </c>
      <c r="I151" s="254" t="s">
        <v>548</v>
      </c>
      <c r="J151" s="254">
        <v>120</v>
      </c>
      <c r="K151" s="250"/>
    </row>
    <row r="152" spans="2:11" s="1" customFormat="1" ht="15" customHeight="1">
      <c r="B152" s="227"/>
      <c r="C152" s="254" t="s">
        <v>595</v>
      </c>
      <c r="D152" s="204"/>
      <c r="E152" s="204"/>
      <c r="F152" s="255" t="s">
        <v>546</v>
      </c>
      <c r="G152" s="204"/>
      <c r="H152" s="254" t="s">
        <v>606</v>
      </c>
      <c r="I152" s="254" t="s">
        <v>548</v>
      </c>
      <c r="J152" s="254" t="s">
        <v>597</v>
      </c>
      <c r="K152" s="250"/>
    </row>
    <row r="153" spans="2:11" s="1" customFormat="1" ht="15" customHeight="1">
      <c r="B153" s="227"/>
      <c r="C153" s="254" t="s">
        <v>494</v>
      </c>
      <c r="D153" s="204"/>
      <c r="E153" s="204"/>
      <c r="F153" s="255" t="s">
        <v>546</v>
      </c>
      <c r="G153" s="204"/>
      <c r="H153" s="254" t="s">
        <v>607</v>
      </c>
      <c r="I153" s="254" t="s">
        <v>548</v>
      </c>
      <c r="J153" s="254" t="s">
        <v>597</v>
      </c>
      <c r="K153" s="250"/>
    </row>
    <row r="154" spans="2:11" s="1" customFormat="1" ht="15" customHeight="1">
      <c r="B154" s="227"/>
      <c r="C154" s="254" t="s">
        <v>551</v>
      </c>
      <c r="D154" s="204"/>
      <c r="E154" s="204"/>
      <c r="F154" s="255" t="s">
        <v>552</v>
      </c>
      <c r="G154" s="204"/>
      <c r="H154" s="254" t="s">
        <v>586</v>
      </c>
      <c r="I154" s="254" t="s">
        <v>548</v>
      </c>
      <c r="J154" s="254">
        <v>50</v>
      </c>
      <c r="K154" s="250"/>
    </row>
    <row r="155" spans="2:11" s="1" customFormat="1" ht="15" customHeight="1">
      <c r="B155" s="227"/>
      <c r="C155" s="254" t="s">
        <v>554</v>
      </c>
      <c r="D155" s="204"/>
      <c r="E155" s="204"/>
      <c r="F155" s="255" t="s">
        <v>546</v>
      </c>
      <c r="G155" s="204"/>
      <c r="H155" s="254" t="s">
        <v>586</v>
      </c>
      <c r="I155" s="254" t="s">
        <v>556</v>
      </c>
      <c r="J155" s="254"/>
      <c r="K155" s="250"/>
    </row>
    <row r="156" spans="2:11" s="1" customFormat="1" ht="15" customHeight="1">
      <c r="B156" s="227"/>
      <c r="C156" s="254" t="s">
        <v>565</v>
      </c>
      <c r="D156" s="204"/>
      <c r="E156" s="204"/>
      <c r="F156" s="255" t="s">
        <v>552</v>
      </c>
      <c r="G156" s="204"/>
      <c r="H156" s="254" t="s">
        <v>586</v>
      </c>
      <c r="I156" s="254" t="s">
        <v>548</v>
      </c>
      <c r="J156" s="254">
        <v>50</v>
      </c>
      <c r="K156" s="250"/>
    </row>
    <row r="157" spans="2:11" s="1" customFormat="1" ht="15" customHeight="1">
      <c r="B157" s="227"/>
      <c r="C157" s="254" t="s">
        <v>573</v>
      </c>
      <c r="D157" s="204"/>
      <c r="E157" s="204"/>
      <c r="F157" s="255" t="s">
        <v>552</v>
      </c>
      <c r="G157" s="204"/>
      <c r="H157" s="254" t="s">
        <v>586</v>
      </c>
      <c r="I157" s="254" t="s">
        <v>548</v>
      </c>
      <c r="J157" s="254">
        <v>50</v>
      </c>
      <c r="K157" s="250"/>
    </row>
    <row r="158" spans="2:11" s="1" customFormat="1" ht="15" customHeight="1">
      <c r="B158" s="227"/>
      <c r="C158" s="254" t="s">
        <v>571</v>
      </c>
      <c r="D158" s="204"/>
      <c r="E158" s="204"/>
      <c r="F158" s="255" t="s">
        <v>552</v>
      </c>
      <c r="G158" s="204"/>
      <c r="H158" s="254" t="s">
        <v>586</v>
      </c>
      <c r="I158" s="254" t="s">
        <v>548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546</v>
      </c>
      <c r="G159" s="204"/>
      <c r="H159" s="254" t="s">
        <v>608</v>
      </c>
      <c r="I159" s="254" t="s">
        <v>548</v>
      </c>
      <c r="J159" s="254" t="s">
        <v>609</v>
      </c>
      <c r="K159" s="250"/>
    </row>
    <row r="160" spans="2:11" s="1" customFormat="1" ht="15" customHeight="1">
      <c r="B160" s="227"/>
      <c r="C160" s="254" t="s">
        <v>610</v>
      </c>
      <c r="D160" s="204"/>
      <c r="E160" s="204"/>
      <c r="F160" s="255" t="s">
        <v>546</v>
      </c>
      <c r="G160" s="204"/>
      <c r="H160" s="254" t="s">
        <v>611</v>
      </c>
      <c r="I160" s="254" t="s">
        <v>581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612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540</v>
      </c>
      <c r="D166" s="217"/>
      <c r="E166" s="217"/>
      <c r="F166" s="217" t="s">
        <v>541</v>
      </c>
      <c r="G166" s="259"/>
      <c r="H166" s="260" t="s">
        <v>54</v>
      </c>
      <c r="I166" s="260" t="s">
        <v>57</v>
      </c>
      <c r="J166" s="217" t="s">
        <v>542</v>
      </c>
      <c r="K166" s="197"/>
    </row>
    <row r="167" spans="2:11" s="1" customFormat="1" ht="17.25" customHeight="1">
      <c r="B167" s="198"/>
      <c r="C167" s="219" t="s">
        <v>543</v>
      </c>
      <c r="D167" s="219"/>
      <c r="E167" s="219"/>
      <c r="F167" s="220" t="s">
        <v>544</v>
      </c>
      <c r="G167" s="261"/>
      <c r="H167" s="262"/>
      <c r="I167" s="262"/>
      <c r="J167" s="219" t="s">
        <v>545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549</v>
      </c>
      <c r="D169" s="204"/>
      <c r="E169" s="204"/>
      <c r="F169" s="225" t="s">
        <v>546</v>
      </c>
      <c r="G169" s="204"/>
      <c r="H169" s="204" t="s">
        <v>586</v>
      </c>
      <c r="I169" s="204" t="s">
        <v>548</v>
      </c>
      <c r="J169" s="204">
        <v>120</v>
      </c>
      <c r="K169" s="250"/>
    </row>
    <row r="170" spans="2:11" s="1" customFormat="1" ht="15" customHeight="1">
      <c r="B170" s="227"/>
      <c r="C170" s="204" t="s">
        <v>595</v>
      </c>
      <c r="D170" s="204"/>
      <c r="E170" s="204"/>
      <c r="F170" s="225" t="s">
        <v>546</v>
      </c>
      <c r="G170" s="204"/>
      <c r="H170" s="204" t="s">
        <v>596</v>
      </c>
      <c r="I170" s="204" t="s">
        <v>548</v>
      </c>
      <c r="J170" s="204" t="s">
        <v>597</v>
      </c>
      <c r="K170" s="250"/>
    </row>
    <row r="171" spans="2:11" s="1" customFormat="1" ht="15" customHeight="1">
      <c r="B171" s="227"/>
      <c r="C171" s="204" t="s">
        <v>494</v>
      </c>
      <c r="D171" s="204"/>
      <c r="E171" s="204"/>
      <c r="F171" s="225" t="s">
        <v>546</v>
      </c>
      <c r="G171" s="204"/>
      <c r="H171" s="204" t="s">
        <v>613</v>
      </c>
      <c r="I171" s="204" t="s">
        <v>548</v>
      </c>
      <c r="J171" s="204" t="s">
        <v>597</v>
      </c>
      <c r="K171" s="250"/>
    </row>
    <row r="172" spans="2:11" s="1" customFormat="1" ht="15" customHeight="1">
      <c r="B172" s="227"/>
      <c r="C172" s="204" t="s">
        <v>551</v>
      </c>
      <c r="D172" s="204"/>
      <c r="E172" s="204"/>
      <c r="F172" s="225" t="s">
        <v>552</v>
      </c>
      <c r="G172" s="204"/>
      <c r="H172" s="204" t="s">
        <v>613</v>
      </c>
      <c r="I172" s="204" t="s">
        <v>548</v>
      </c>
      <c r="J172" s="204">
        <v>50</v>
      </c>
      <c r="K172" s="250"/>
    </row>
    <row r="173" spans="2:11" s="1" customFormat="1" ht="15" customHeight="1">
      <c r="B173" s="227"/>
      <c r="C173" s="204" t="s">
        <v>554</v>
      </c>
      <c r="D173" s="204"/>
      <c r="E173" s="204"/>
      <c r="F173" s="225" t="s">
        <v>546</v>
      </c>
      <c r="G173" s="204"/>
      <c r="H173" s="204" t="s">
        <v>613</v>
      </c>
      <c r="I173" s="204" t="s">
        <v>556</v>
      </c>
      <c r="J173" s="204"/>
      <c r="K173" s="250"/>
    </row>
    <row r="174" spans="2:11" s="1" customFormat="1" ht="15" customHeight="1">
      <c r="B174" s="227"/>
      <c r="C174" s="204" t="s">
        <v>565</v>
      </c>
      <c r="D174" s="204"/>
      <c r="E174" s="204"/>
      <c r="F174" s="225" t="s">
        <v>552</v>
      </c>
      <c r="G174" s="204"/>
      <c r="H174" s="204" t="s">
        <v>613</v>
      </c>
      <c r="I174" s="204" t="s">
        <v>548</v>
      </c>
      <c r="J174" s="204">
        <v>50</v>
      </c>
      <c r="K174" s="250"/>
    </row>
    <row r="175" spans="2:11" s="1" customFormat="1" ht="15" customHeight="1">
      <c r="B175" s="227"/>
      <c r="C175" s="204" t="s">
        <v>573</v>
      </c>
      <c r="D175" s="204"/>
      <c r="E175" s="204"/>
      <c r="F175" s="225" t="s">
        <v>552</v>
      </c>
      <c r="G175" s="204"/>
      <c r="H175" s="204" t="s">
        <v>613</v>
      </c>
      <c r="I175" s="204" t="s">
        <v>548</v>
      </c>
      <c r="J175" s="204">
        <v>50</v>
      </c>
      <c r="K175" s="250"/>
    </row>
    <row r="176" spans="2:11" s="1" customFormat="1" ht="15" customHeight="1">
      <c r="B176" s="227"/>
      <c r="C176" s="204" t="s">
        <v>571</v>
      </c>
      <c r="D176" s="204"/>
      <c r="E176" s="204"/>
      <c r="F176" s="225" t="s">
        <v>552</v>
      </c>
      <c r="G176" s="204"/>
      <c r="H176" s="204" t="s">
        <v>613</v>
      </c>
      <c r="I176" s="204" t="s">
        <v>548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546</v>
      </c>
      <c r="G177" s="204"/>
      <c r="H177" s="204" t="s">
        <v>614</v>
      </c>
      <c r="I177" s="204" t="s">
        <v>615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546</v>
      </c>
      <c r="G178" s="204"/>
      <c r="H178" s="204" t="s">
        <v>616</v>
      </c>
      <c r="I178" s="204" t="s">
        <v>617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546</v>
      </c>
      <c r="G179" s="204"/>
      <c r="H179" s="204" t="s">
        <v>618</v>
      </c>
      <c r="I179" s="204" t="s">
        <v>548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546</v>
      </c>
      <c r="G180" s="204"/>
      <c r="H180" s="204" t="s">
        <v>619</v>
      </c>
      <c r="I180" s="204" t="s">
        <v>548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546</v>
      </c>
      <c r="G181" s="204"/>
      <c r="H181" s="204" t="s">
        <v>510</v>
      </c>
      <c r="I181" s="204" t="s">
        <v>548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546</v>
      </c>
      <c r="G182" s="204"/>
      <c r="H182" s="204" t="s">
        <v>620</v>
      </c>
      <c r="I182" s="204" t="s">
        <v>581</v>
      </c>
      <c r="J182" s="204"/>
      <c r="K182" s="250"/>
    </row>
    <row r="183" spans="2:11" s="1" customFormat="1" ht="15" customHeight="1">
      <c r="B183" s="227"/>
      <c r="C183" s="204" t="s">
        <v>621</v>
      </c>
      <c r="D183" s="204"/>
      <c r="E183" s="204"/>
      <c r="F183" s="225" t="s">
        <v>546</v>
      </c>
      <c r="G183" s="204"/>
      <c r="H183" s="204" t="s">
        <v>622</v>
      </c>
      <c r="I183" s="204" t="s">
        <v>581</v>
      </c>
      <c r="J183" s="204"/>
      <c r="K183" s="250"/>
    </row>
    <row r="184" spans="2:11" s="1" customFormat="1" ht="15" customHeight="1">
      <c r="B184" s="227"/>
      <c r="C184" s="204" t="s">
        <v>610</v>
      </c>
      <c r="D184" s="204"/>
      <c r="E184" s="204"/>
      <c r="F184" s="225" t="s">
        <v>546</v>
      </c>
      <c r="G184" s="204"/>
      <c r="H184" s="204" t="s">
        <v>623</v>
      </c>
      <c r="I184" s="204" t="s">
        <v>581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552</v>
      </c>
      <c r="G185" s="204"/>
      <c r="H185" s="204" t="s">
        <v>624</v>
      </c>
      <c r="I185" s="204" t="s">
        <v>548</v>
      </c>
      <c r="J185" s="204">
        <v>50</v>
      </c>
      <c r="K185" s="250"/>
    </row>
    <row r="186" spans="2:11" s="1" customFormat="1" ht="15" customHeight="1">
      <c r="B186" s="227"/>
      <c r="C186" s="204" t="s">
        <v>625</v>
      </c>
      <c r="D186" s="204"/>
      <c r="E186" s="204"/>
      <c r="F186" s="225" t="s">
        <v>552</v>
      </c>
      <c r="G186" s="204"/>
      <c r="H186" s="204" t="s">
        <v>626</v>
      </c>
      <c r="I186" s="204" t="s">
        <v>627</v>
      </c>
      <c r="J186" s="204"/>
      <c r="K186" s="250"/>
    </row>
    <row r="187" spans="2:11" s="1" customFormat="1" ht="15" customHeight="1">
      <c r="B187" s="227"/>
      <c r="C187" s="204" t="s">
        <v>628</v>
      </c>
      <c r="D187" s="204"/>
      <c r="E187" s="204"/>
      <c r="F187" s="225" t="s">
        <v>552</v>
      </c>
      <c r="G187" s="204"/>
      <c r="H187" s="204" t="s">
        <v>629</v>
      </c>
      <c r="I187" s="204" t="s">
        <v>627</v>
      </c>
      <c r="J187" s="204"/>
      <c r="K187" s="250"/>
    </row>
    <row r="188" spans="2:11" s="1" customFormat="1" ht="15" customHeight="1">
      <c r="B188" s="227"/>
      <c r="C188" s="204" t="s">
        <v>630</v>
      </c>
      <c r="D188" s="204"/>
      <c r="E188" s="204"/>
      <c r="F188" s="225" t="s">
        <v>552</v>
      </c>
      <c r="G188" s="204"/>
      <c r="H188" s="204" t="s">
        <v>631</v>
      </c>
      <c r="I188" s="204" t="s">
        <v>627</v>
      </c>
      <c r="J188" s="204"/>
      <c r="K188" s="250"/>
    </row>
    <row r="189" spans="2:11" s="1" customFormat="1" ht="15" customHeight="1">
      <c r="B189" s="227"/>
      <c r="C189" s="263" t="s">
        <v>632</v>
      </c>
      <c r="D189" s="204"/>
      <c r="E189" s="204"/>
      <c r="F189" s="225" t="s">
        <v>552</v>
      </c>
      <c r="G189" s="204"/>
      <c r="H189" s="204" t="s">
        <v>633</v>
      </c>
      <c r="I189" s="204" t="s">
        <v>634</v>
      </c>
      <c r="J189" s="264" t="s">
        <v>635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546</v>
      </c>
      <c r="G190" s="204"/>
      <c r="H190" s="201" t="s">
        <v>636</v>
      </c>
      <c r="I190" s="204" t="s">
        <v>637</v>
      </c>
      <c r="J190" s="204"/>
      <c r="K190" s="250"/>
    </row>
    <row r="191" spans="2:11" s="1" customFormat="1" ht="15" customHeight="1">
      <c r="B191" s="227"/>
      <c r="C191" s="263" t="s">
        <v>638</v>
      </c>
      <c r="D191" s="204"/>
      <c r="E191" s="204"/>
      <c r="F191" s="225" t="s">
        <v>546</v>
      </c>
      <c r="G191" s="204"/>
      <c r="H191" s="204" t="s">
        <v>639</v>
      </c>
      <c r="I191" s="204" t="s">
        <v>581</v>
      </c>
      <c r="J191" s="204"/>
      <c r="K191" s="250"/>
    </row>
    <row r="192" spans="2:11" s="1" customFormat="1" ht="15" customHeight="1">
      <c r="B192" s="227"/>
      <c r="C192" s="263" t="s">
        <v>640</v>
      </c>
      <c r="D192" s="204"/>
      <c r="E192" s="204"/>
      <c r="F192" s="225" t="s">
        <v>546</v>
      </c>
      <c r="G192" s="204"/>
      <c r="H192" s="204" t="s">
        <v>641</v>
      </c>
      <c r="I192" s="204" t="s">
        <v>581</v>
      </c>
      <c r="J192" s="204"/>
      <c r="K192" s="250"/>
    </row>
    <row r="193" spans="2:11" s="1" customFormat="1" ht="15" customHeight="1">
      <c r="B193" s="227"/>
      <c r="C193" s="263" t="s">
        <v>642</v>
      </c>
      <c r="D193" s="204"/>
      <c r="E193" s="204"/>
      <c r="F193" s="225" t="s">
        <v>552</v>
      </c>
      <c r="G193" s="204"/>
      <c r="H193" s="204" t="s">
        <v>643</v>
      </c>
      <c r="I193" s="204" t="s">
        <v>581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644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645</v>
      </c>
      <c r="D200" s="266"/>
      <c r="E200" s="266"/>
      <c r="F200" s="266" t="s">
        <v>646</v>
      </c>
      <c r="G200" s="267"/>
      <c r="H200" s="322" t="s">
        <v>647</v>
      </c>
      <c r="I200" s="322"/>
      <c r="J200" s="322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637</v>
      </c>
      <c r="D202" s="204"/>
      <c r="E202" s="204"/>
      <c r="F202" s="225" t="s">
        <v>43</v>
      </c>
      <c r="G202" s="204"/>
      <c r="H202" s="321" t="s">
        <v>648</v>
      </c>
      <c r="I202" s="321"/>
      <c r="J202" s="321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21" t="s">
        <v>649</v>
      </c>
      <c r="I203" s="321"/>
      <c r="J203" s="321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21" t="s">
        <v>650</v>
      </c>
      <c r="I204" s="321"/>
      <c r="J204" s="321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21" t="s">
        <v>651</v>
      </c>
      <c r="I205" s="321"/>
      <c r="J205" s="321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21" t="s">
        <v>652</v>
      </c>
      <c r="I206" s="321"/>
      <c r="J206" s="321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593</v>
      </c>
      <c r="D208" s="204"/>
      <c r="E208" s="204"/>
      <c r="F208" s="225" t="s">
        <v>79</v>
      </c>
      <c r="G208" s="204"/>
      <c r="H208" s="321" t="s">
        <v>653</v>
      </c>
      <c r="I208" s="321"/>
      <c r="J208" s="321"/>
      <c r="K208" s="250"/>
    </row>
    <row r="209" spans="2:11" s="1" customFormat="1" ht="15" customHeight="1">
      <c r="B209" s="227"/>
      <c r="C209" s="204"/>
      <c r="D209" s="204"/>
      <c r="E209" s="204"/>
      <c r="F209" s="225" t="s">
        <v>488</v>
      </c>
      <c r="G209" s="204"/>
      <c r="H209" s="321" t="s">
        <v>489</v>
      </c>
      <c r="I209" s="321"/>
      <c r="J209" s="321"/>
      <c r="K209" s="250"/>
    </row>
    <row r="210" spans="2:11" s="1" customFormat="1" ht="15" customHeight="1">
      <c r="B210" s="227"/>
      <c r="C210" s="204"/>
      <c r="D210" s="204"/>
      <c r="E210" s="204"/>
      <c r="F210" s="225" t="s">
        <v>486</v>
      </c>
      <c r="G210" s="204"/>
      <c r="H210" s="321" t="s">
        <v>654</v>
      </c>
      <c r="I210" s="321"/>
      <c r="J210" s="321"/>
      <c r="K210" s="250"/>
    </row>
    <row r="211" spans="2:11" s="1" customFormat="1" ht="15" customHeight="1">
      <c r="B211" s="268"/>
      <c r="C211" s="204"/>
      <c r="D211" s="204"/>
      <c r="E211" s="204"/>
      <c r="F211" s="225" t="s">
        <v>490</v>
      </c>
      <c r="G211" s="263"/>
      <c r="H211" s="320" t="s">
        <v>491</v>
      </c>
      <c r="I211" s="320"/>
      <c r="J211" s="320"/>
      <c r="K211" s="269"/>
    </row>
    <row r="212" spans="2:11" s="1" customFormat="1" ht="15" customHeight="1">
      <c r="B212" s="268"/>
      <c r="C212" s="204"/>
      <c r="D212" s="204"/>
      <c r="E212" s="204"/>
      <c r="F212" s="225" t="s">
        <v>492</v>
      </c>
      <c r="G212" s="263"/>
      <c r="H212" s="320" t="s">
        <v>655</v>
      </c>
      <c r="I212" s="320"/>
      <c r="J212" s="320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617</v>
      </c>
      <c r="D214" s="204"/>
      <c r="E214" s="204"/>
      <c r="F214" s="225">
        <v>1</v>
      </c>
      <c r="G214" s="263"/>
      <c r="H214" s="320" t="s">
        <v>656</v>
      </c>
      <c r="I214" s="320"/>
      <c r="J214" s="320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20" t="s">
        <v>657</v>
      </c>
      <c r="I215" s="320"/>
      <c r="J215" s="320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20" t="s">
        <v>658</v>
      </c>
      <c r="I216" s="320"/>
      <c r="J216" s="320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20" t="s">
        <v>659</v>
      </c>
      <c r="I217" s="320"/>
      <c r="J217" s="320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Tröglová Jana</cp:lastModifiedBy>
  <dcterms:created xsi:type="dcterms:W3CDTF">2022-08-10T08:49:37Z</dcterms:created>
  <dcterms:modified xsi:type="dcterms:W3CDTF">2023-03-09T07:32:58Z</dcterms:modified>
</cp:coreProperties>
</file>